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'Sheet1'!$A$1:$AK$46</definedName>
  </definedNames>
  <calcPr fullCalcOnLoad="1"/>
</workbook>
</file>

<file path=xl/sharedStrings.xml><?xml version="1.0" encoding="utf-8"?>
<sst xmlns="http://schemas.openxmlformats.org/spreadsheetml/2006/main" count="176" uniqueCount="41">
  <si>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</si>
  <si>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</si>
  <si>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</si>
  <si>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</si>
  <si>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</si>
  <si>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</si>
  <si>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</si>
  <si>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</si>
  <si>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</si>
  <si>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</si>
  <si>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</si>
  <si>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</si>
  <si>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</si>
  <si>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</si>
  <si>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</si>
  <si>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</si>
  <si>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</si>
  <si>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</si>
  <si>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</si>
  <si>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</si>
  <si>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</si>
  <si>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</si>
  <si>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</si>
  <si>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</si>
  <si>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</si>
  <si>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</si>
  <si>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</si>
  <si>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</si>
  <si>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</si>
  <si>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</si>
  <si>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</si>
  <si>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</si>
  <si>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</si>
  <si>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</si>
  <si>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</si>
  <si>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</si>
  <si>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</si>
  <si>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</si>
  <si>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PREDMET: Teorije i metode komparativne politike, br. kredita 4.00</t>
  </si>
  <si>
    <t>X</t>
  </si>
  <si>
    <t>x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</si>
</sst>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8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view="pageBreakPreview" zoomScaleSheetLayoutView="100" zoomScalePageLayoutView="0" workbookViewId="0" topLeftCell="A1">
      <pane ySplit="9" topLeftCell="A18" activePane="bottomLeft" state="frozen"/>
      <selection pane="topLeft" activeCell="A1" sqref="A1"/>
      <selection pane="bottomLeft" activeCell="E10" sqref="E10:F46"/>
    </sheetView>
  </sheetViews>
  <sheetFormatPr defaultColWidth="11.42187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3.0039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421875" style="17" customWidth="1"/>
    <col min="13" max="13" width="2.28125" style="17" customWidth="1"/>
    <col min="14" max="17" width="2.421875" style="17" customWidth="1"/>
    <col min="18" max="20" width="2.28125" style="17" customWidth="1"/>
    <col min="21" max="21" width="2.8515625" style="8" customWidth="1"/>
    <col min="22" max="22" width="3.8515625" style="43" customWidth="1"/>
    <col min="23" max="23" width="4.7109375" style="9" customWidth="1"/>
    <col min="24" max="24" width="4.7109375" style="5" customWidth="1"/>
    <col min="25" max="25" width="3.7109375" style="5" customWidth="1"/>
    <col min="26" max="26" width="5.8515625" style="5" customWidth="1"/>
    <col min="27" max="27" width="3.00390625" style="5" customWidth="1"/>
    <col min="28" max="28" width="3.28125" style="5" customWidth="1"/>
    <col min="29" max="29" width="2.8515625" style="5" customWidth="1"/>
    <col min="30" max="31" width="4.7109375" style="5" customWidth="1"/>
    <col min="32" max="32" width="4.28125" style="3" customWidth="1"/>
    <col min="33" max="34" width="11.421875" style="4" customWidth="1"/>
    <col min="35" max="16384" width="11.421875" style="5" customWidth="1"/>
  </cols>
  <sheetData>
    <row r="1" ht="12.75">
      <c r="AI1" s="5" t="s">
        <v>37</v>
      </c>
    </row>
    <row r="2" spans="1:37" ht="18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H2" s="42">
        <v>51</v>
      </c>
      <c r="AI2" s="41" t="s">
        <v>4</v>
      </c>
      <c r="AJ2" s="41">
        <f>_xlfn.COUNTIFS(AE10:AE46,"&gt;0",AE10:AE46,"&lt;51")</f>
        <v>24</v>
      </c>
      <c r="AK2" s="41">
        <f aca="true" t="shared" si="0" ref="AK2:AK7">AJ2/AJ$8*100</f>
        <v>96</v>
      </c>
    </row>
    <row r="3" spans="1:37" ht="18" customHeight="1">
      <c r="A3" s="3"/>
      <c r="B3" s="3"/>
      <c r="C3" s="3"/>
      <c r="D3" s="6"/>
      <c r="E3" s="6"/>
      <c r="F3" s="7"/>
      <c r="AH3" s="42">
        <v>61</v>
      </c>
      <c r="AI3" s="41" t="s">
        <v>5</v>
      </c>
      <c r="AJ3" s="41">
        <f>COUNTIF(AE$10:AE$46,"E")</f>
        <v>0</v>
      </c>
      <c r="AK3" s="41">
        <f t="shared" si="0"/>
        <v>0</v>
      </c>
    </row>
    <row r="4" spans="1:37" ht="18" customHeight="1">
      <c r="A4" s="53" t="s">
        <v>2</v>
      </c>
      <c r="B4" s="53"/>
      <c r="C4" s="53"/>
      <c r="D4" s="53"/>
      <c r="E4" s="53"/>
      <c r="F4" s="53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AH4" s="42">
        <v>71</v>
      </c>
      <c r="AI4" s="41" t="s">
        <v>6</v>
      </c>
      <c r="AJ4" s="41">
        <f>COUNTIF(AE$10:AE$46,"D")</f>
        <v>0</v>
      </c>
      <c r="AK4" s="41">
        <f t="shared" si="0"/>
        <v>0</v>
      </c>
    </row>
    <row r="5" spans="1:37" ht="18" customHeight="1">
      <c r="A5" s="3"/>
      <c r="B5" s="3"/>
      <c r="C5" s="3"/>
      <c r="D5" s="6"/>
      <c r="E5" s="6"/>
      <c r="F5" s="7"/>
      <c r="AH5" s="42">
        <v>81</v>
      </c>
      <c r="AI5" s="41" t="s">
        <v>7</v>
      </c>
      <c r="AJ5" s="41">
        <f>COUNTIF(AE$10:AE$46,"C")</f>
        <v>0</v>
      </c>
      <c r="AK5" s="41">
        <f t="shared" si="0"/>
        <v>0</v>
      </c>
    </row>
    <row r="6" spans="1:37" ht="18" customHeight="1">
      <c r="A6" s="23" t="s">
        <v>38</v>
      </c>
      <c r="B6" s="8"/>
      <c r="C6" s="8"/>
      <c r="D6" s="6"/>
      <c r="E6" s="6"/>
      <c r="F6" s="7"/>
      <c r="V6" s="44"/>
      <c r="AH6" s="42">
        <v>91</v>
      </c>
      <c r="AI6" s="41" t="s">
        <v>8</v>
      </c>
      <c r="AJ6" s="41">
        <f>COUNTIF(AE$10:AE$46,"B")</f>
        <v>0</v>
      </c>
      <c r="AK6" s="41">
        <f t="shared" si="0"/>
        <v>0</v>
      </c>
    </row>
    <row r="7" spans="1:37" ht="17.25" customHeight="1" thickBot="1">
      <c r="A7" s="3"/>
      <c r="B7" s="3"/>
      <c r="C7" s="3"/>
      <c r="D7" s="6"/>
      <c r="E7" s="6"/>
      <c r="F7" s="20"/>
      <c r="AH7" s="42"/>
      <c r="AI7" s="41" t="s">
        <v>9</v>
      </c>
      <c r="AJ7" s="41">
        <f>COUNTIF(AE$10:AE$46,"A")</f>
        <v>0</v>
      </c>
      <c r="AK7" s="41">
        <f t="shared" si="0"/>
        <v>0</v>
      </c>
    </row>
    <row r="8" spans="1:36" s="13" customFormat="1" ht="25.5" customHeight="1" thickTop="1">
      <c r="A8" s="54"/>
      <c r="B8" s="47" t="s">
        <v>12</v>
      </c>
      <c r="C8" s="48"/>
      <c r="D8" s="45"/>
      <c r="E8" s="62"/>
      <c r="F8" s="63"/>
      <c r="G8" s="56"/>
      <c r="H8" s="49" t="s">
        <v>31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34"/>
      <c r="V8" s="59" t="s">
        <v>32</v>
      </c>
      <c r="W8" s="11"/>
      <c r="X8" s="47" t="s">
        <v>3</v>
      </c>
      <c r="Y8" s="48"/>
      <c r="Z8" s="45" t="s">
        <v>13</v>
      </c>
      <c r="AA8" s="47" t="s">
        <v>0</v>
      </c>
      <c r="AB8" s="48"/>
      <c r="AC8" s="48"/>
      <c r="AD8" s="11"/>
      <c r="AE8" s="48" t="s">
        <v>33</v>
      </c>
      <c r="AF8" s="45" t="s">
        <v>34</v>
      </c>
      <c r="AG8" s="12"/>
      <c r="AH8" s="12"/>
      <c r="AI8" s="13" t="s">
        <v>36</v>
      </c>
      <c r="AJ8" s="13">
        <f>COUNTIF(AE10:AE46,"&gt;0")</f>
        <v>25</v>
      </c>
    </row>
    <row r="9" spans="1:34" s="13" customFormat="1" ht="53.25" customHeight="1">
      <c r="A9" s="55"/>
      <c r="B9" s="61"/>
      <c r="C9" s="58"/>
      <c r="D9" s="46"/>
      <c r="E9" s="64"/>
      <c r="F9" s="65"/>
      <c r="G9" s="57"/>
      <c r="H9" s="31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2" t="s">
        <v>30</v>
      </c>
      <c r="U9" s="35" t="s">
        <v>28</v>
      </c>
      <c r="V9" s="60"/>
      <c r="W9" s="15" t="s">
        <v>14</v>
      </c>
      <c r="X9" s="24" t="s">
        <v>1</v>
      </c>
      <c r="Y9" s="14" t="s">
        <v>11</v>
      </c>
      <c r="Z9" s="46"/>
      <c r="AA9" s="39" t="s">
        <v>15</v>
      </c>
      <c r="AB9" s="12" t="s">
        <v>16</v>
      </c>
      <c r="AC9" s="12" t="s">
        <v>29</v>
      </c>
      <c r="AD9" s="40" t="s">
        <v>10</v>
      </c>
      <c r="AE9" s="58"/>
      <c r="AF9" s="46"/>
      <c r="AG9" s="12" t="s">
        <v>35</v>
      </c>
      <c r="AH9" s="12"/>
    </row>
    <row r="10" spans="1:34" ht="12.75">
      <c r="A10" s="27">
        <v>1</v>
      </c>
      <c r="B10" s="25">
        <v>167</v>
      </c>
      <c r="C10" s="21" t="s">
        <v>17</v>
      </c>
      <c r="D10" s="28">
        <v>2017</v>
      </c>
      <c r="E10" s="25"/>
      <c r="F10" s="29"/>
      <c r="G10" s="30"/>
      <c r="H10" s="22" t="s">
        <v>39</v>
      </c>
      <c r="I10" s="22" t="s">
        <v>39</v>
      </c>
      <c r="J10" s="22" t="s">
        <v>39</v>
      </c>
      <c r="K10" s="22" t="s">
        <v>39</v>
      </c>
      <c r="L10" s="22" t="s">
        <v>39</v>
      </c>
      <c r="M10" s="22" t="s">
        <v>39</v>
      </c>
      <c r="N10" s="22" t="s">
        <v>39</v>
      </c>
      <c r="O10" s="22" t="s">
        <v>39</v>
      </c>
      <c r="P10" s="22" t="s">
        <v>39</v>
      </c>
      <c r="Q10" s="22"/>
      <c r="R10" s="22"/>
      <c r="S10" s="22"/>
      <c r="T10" s="33">
        <f>COUNTIF(H10:S10,"X")</f>
        <v>9</v>
      </c>
      <c r="U10" s="36">
        <v>20</v>
      </c>
      <c r="V10" s="21">
        <v>13</v>
      </c>
      <c r="W10" s="37">
        <f>SUM(U10:V10)</f>
        <v>33</v>
      </c>
      <c r="X10" s="38">
        <v>15.5</v>
      </c>
      <c r="Y10" s="4"/>
      <c r="Z10" s="37">
        <f>IF(Y10&gt;0,Y10,X10)</f>
        <v>15.5</v>
      </c>
      <c r="AA10" s="25"/>
      <c r="AB10" s="4"/>
      <c r="AC10" s="4"/>
      <c r="AD10" s="29">
        <f>IF(AB10&gt;0,AB10+AC10,IF(AC10&gt;0,AA10+AC10,AA10+AC10))</f>
        <v>0</v>
      </c>
      <c r="AE10" s="16">
        <f aca="true" t="shared" si="1" ref="AE10:AE41">W10+Z10+AD10</f>
        <v>48.5</v>
      </c>
      <c r="AF10" s="26" t="str">
        <f aca="true" t="shared" si="2" ref="AF10:AF42">IF(AE10&lt;AH$2,AI$2,(IF(AE10&lt;AH$3,AI$3,(IF(AE10&lt;AH$4,AI$4,(IF(AE10&lt;AH$5,AI$5,(IF(AE10&lt;AH$6,AI$6,AI$7)))))))))</f>
        <v>F</v>
      </c>
      <c r="AG10" s="16">
        <f>AE10-AD10</f>
        <v>48.5</v>
      </c>
      <c r="AH10" s="16"/>
    </row>
    <row r="11" spans="1:34" ht="12.75">
      <c r="A11" s="27">
        <v>2</v>
      </c>
      <c r="B11" s="25">
        <v>1</v>
      </c>
      <c r="C11" s="21" t="s">
        <v>17</v>
      </c>
      <c r="D11" s="29">
        <v>2016</v>
      </c>
      <c r="E11" s="25"/>
      <c r="F11" s="29"/>
      <c r="G11" s="30"/>
      <c r="H11" s="22" t="s">
        <v>39</v>
      </c>
      <c r="I11" s="22" t="s">
        <v>39</v>
      </c>
      <c r="J11" s="22" t="s">
        <v>39</v>
      </c>
      <c r="K11" s="22" t="s">
        <v>39</v>
      </c>
      <c r="L11" s="22" t="s">
        <v>39</v>
      </c>
      <c r="M11" s="22" t="s">
        <v>39</v>
      </c>
      <c r="N11" s="22" t="s">
        <v>39</v>
      </c>
      <c r="O11" s="22" t="s">
        <v>39</v>
      </c>
      <c r="P11" s="22" t="s">
        <v>39</v>
      </c>
      <c r="Q11" s="22"/>
      <c r="R11" s="22"/>
      <c r="S11" s="22"/>
      <c r="T11" s="33">
        <f aca="true" t="shared" si="3" ref="T11:T46">COUNTIF(H11:S11,"X")</f>
        <v>9</v>
      </c>
      <c r="U11" s="36">
        <v>19</v>
      </c>
      <c r="V11" s="21">
        <v>12</v>
      </c>
      <c r="W11" s="37">
        <f aca="true" t="shared" si="4" ref="W11:W46">SUM(U11:V11)</f>
        <v>31</v>
      </c>
      <c r="X11" s="38">
        <v>12.5</v>
      </c>
      <c r="Y11" s="4"/>
      <c r="Z11" s="37">
        <f>IF(Y11&gt;0,Y11,X11)</f>
        <v>12.5</v>
      </c>
      <c r="AA11" s="25"/>
      <c r="AB11" s="4"/>
      <c r="AC11" s="4"/>
      <c r="AD11" s="29">
        <f aca="true" t="shared" si="5" ref="AD11:AD46">IF(AB11&gt;0,AB11+AC11,IF(AC11&gt;0,AA11+AC11,AA11+AC11))</f>
        <v>0</v>
      </c>
      <c r="AE11" s="16">
        <f t="shared" si="1"/>
        <v>43.5</v>
      </c>
      <c r="AF11" s="26" t="str">
        <f t="shared" si="2"/>
        <v>F</v>
      </c>
      <c r="AG11" s="16">
        <f aca="true" t="shared" si="6" ref="AG11:AG46">AE11-AD11</f>
        <v>43.5</v>
      </c>
      <c r="AH11" s="16"/>
    </row>
    <row r="12" spans="1:34" ht="12.75">
      <c r="A12" s="27">
        <v>3</v>
      </c>
      <c r="B12" s="25">
        <v>2</v>
      </c>
      <c r="C12" s="21" t="s">
        <v>17</v>
      </c>
      <c r="D12" s="29">
        <v>2016</v>
      </c>
      <c r="E12" s="25"/>
      <c r="F12" s="29"/>
      <c r="G12" s="30"/>
      <c r="H12" s="22" t="s">
        <v>39</v>
      </c>
      <c r="I12" s="22" t="s">
        <v>39</v>
      </c>
      <c r="J12" s="22" t="s">
        <v>39</v>
      </c>
      <c r="K12" s="22" t="s">
        <v>39</v>
      </c>
      <c r="L12" s="22" t="s">
        <v>39</v>
      </c>
      <c r="M12" s="22" t="s">
        <v>39</v>
      </c>
      <c r="N12" s="22" t="s">
        <v>39</v>
      </c>
      <c r="O12" s="22" t="s">
        <v>39</v>
      </c>
      <c r="P12" s="22"/>
      <c r="Q12" s="22"/>
      <c r="R12" s="22"/>
      <c r="S12" s="22"/>
      <c r="T12" s="33">
        <f t="shared" si="3"/>
        <v>8</v>
      </c>
      <c r="U12" s="36">
        <v>20</v>
      </c>
      <c r="V12" s="21">
        <v>9</v>
      </c>
      <c r="W12" s="37">
        <f t="shared" si="4"/>
        <v>29</v>
      </c>
      <c r="X12" s="38">
        <v>16</v>
      </c>
      <c r="Y12" s="4"/>
      <c r="Z12" s="37">
        <f>IF(Y12&gt;0,Y12,X12)</f>
        <v>16</v>
      </c>
      <c r="AA12" s="25"/>
      <c r="AB12" s="4"/>
      <c r="AC12" s="4"/>
      <c r="AD12" s="29">
        <f t="shared" si="5"/>
        <v>0</v>
      </c>
      <c r="AE12" s="16">
        <f t="shared" si="1"/>
        <v>45</v>
      </c>
      <c r="AF12" s="26" t="str">
        <f t="shared" si="2"/>
        <v>F</v>
      </c>
      <c r="AG12" s="16">
        <f t="shared" si="6"/>
        <v>45</v>
      </c>
      <c r="AH12" s="16"/>
    </row>
    <row r="13" spans="1:34" ht="12.75">
      <c r="A13" s="27">
        <v>4</v>
      </c>
      <c r="B13" s="25">
        <v>5</v>
      </c>
      <c r="C13" s="21" t="s">
        <v>17</v>
      </c>
      <c r="D13" s="29">
        <v>2016</v>
      </c>
      <c r="E13" s="25"/>
      <c r="F13" s="29"/>
      <c r="G13" s="30"/>
      <c r="H13" s="22"/>
      <c r="I13" s="22"/>
      <c r="J13" s="22" t="s">
        <v>39</v>
      </c>
      <c r="K13" s="22"/>
      <c r="L13" s="22"/>
      <c r="M13" s="22"/>
      <c r="N13" s="22"/>
      <c r="O13" s="22"/>
      <c r="P13" s="22"/>
      <c r="Q13" s="22"/>
      <c r="R13" s="22"/>
      <c r="S13" s="22"/>
      <c r="T13" s="33">
        <f t="shared" si="3"/>
        <v>1</v>
      </c>
      <c r="U13" s="36"/>
      <c r="V13" s="21">
        <v>2</v>
      </c>
      <c r="W13" s="37">
        <f t="shared" si="4"/>
        <v>2</v>
      </c>
      <c r="X13" s="38">
        <v>5</v>
      </c>
      <c r="Y13" s="4">
        <v>15</v>
      </c>
      <c r="Z13" s="37">
        <f aca="true" t="shared" si="7" ref="Z13:Z46">IF(Y13&gt;0,Y13,X13)</f>
        <v>15</v>
      </c>
      <c r="AA13" s="25"/>
      <c r="AB13" s="4"/>
      <c r="AC13" s="4"/>
      <c r="AD13" s="29">
        <f t="shared" si="5"/>
        <v>0</v>
      </c>
      <c r="AE13" s="16">
        <f t="shared" si="1"/>
        <v>17</v>
      </c>
      <c r="AF13" s="26" t="str">
        <f t="shared" si="2"/>
        <v>F</v>
      </c>
      <c r="AG13" s="16">
        <f t="shared" si="6"/>
        <v>17</v>
      </c>
      <c r="AH13" s="16"/>
    </row>
    <row r="14" spans="1:34" ht="12.75">
      <c r="A14" s="27">
        <v>5</v>
      </c>
      <c r="B14" s="25">
        <v>6</v>
      </c>
      <c r="C14" s="21" t="s">
        <v>17</v>
      </c>
      <c r="D14" s="29">
        <v>2016</v>
      </c>
      <c r="E14" s="25"/>
      <c r="F14" s="29"/>
      <c r="G14" s="30"/>
      <c r="H14" s="22" t="s">
        <v>39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33">
        <f t="shared" si="3"/>
        <v>1</v>
      </c>
      <c r="U14" s="36"/>
      <c r="V14" s="21">
        <v>0</v>
      </c>
      <c r="W14" s="37">
        <f>SUM(U14:V14)</f>
        <v>0</v>
      </c>
      <c r="X14" s="38">
        <v>7</v>
      </c>
      <c r="Y14" s="4">
        <v>17.5</v>
      </c>
      <c r="Z14" s="37">
        <f t="shared" si="7"/>
        <v>17.5</v>
      </c>
      <c r="AA14" s="25"/>
      <c r="AB14" s="4"/>
      <c r="AC14" s="4"/>
      <c r="AD14" s="29">
        <f t="shared" si="5"/>
        <v>0</v>
      </c>
      <c r="AE14" s="16">
        <f t="shared" si="1"/>
        <v>17.5</v>
      </c>
      <c r="AF14" s="26" t="str">
        <f t="shared" si="2"/>
        <v>F</v>
      </c>
      <c r="AG14" s="16">
        <f t="shared" si="6"/>
        <v>17.5</v>
      </c>
      <c r="AH14" s="16"/>
    </row>
    <row r="15" spans="1:34" ht="12.75">
      <c r="A15" s="27">
        <v>6</v>
      </c>
      <c r="B15" s="25">
        <v>9</v>
      </c>
      <c r="C15" s="21" t="s">
        <v>17</v>
      </c>
      <c r="D15" s="29">
        <v>2016</v>
      </c>
      <c r="E15" s="25"/>
      <c r="F15" s="29"/>
      <c r="G15" s="30"/>
      <c r="H15" s="22"/>
      <c r="I15" s="22" t="s">
        <v>39</v>
      </c>
      <c r="J15" s="22" t="s">
        <v>39</v>
      </c>
      <c r="K15" s="22"/>
      <c r="L15" s="22" t="s">
        <v>39</v>
      </c>
      <c r="M15" s="22" t="s">
        <v>39</v>
      </c>
      <c r="N15" s="22" t="s">
        <v>39</v>
      </c>
      <c r="O15" s="22"/>
      <c r="P15" s="22" t="s">
        <v>39</v>
      </c>
      <c r="Q15" s="22"/>
      <c r="R15" s="22"/>
      <c r="S15" s="22"/>
      <c r="T15" s="33">
        <f t="shared" si="3"/>
        <v>6</v>
      </c>
      <c r="U15" s="36">
        <v>18</v>
      </c>
      <c r="V15" s="21">
        <v>6</v>
      </c>
      <c r="W15" s="37">
        <f t="shared" si="4"/>
        <v>24</v>
      </c>
      <c r="X15" s="38"/>
      <c r="Y15" s="4">
        <v>12</v>
      </c>
      <c r="Z15" s="37">
        <f t="shared" si="7"/>
        <v>12</v>
      </c>
      <c r="AA15" s="25"/>
      <c r="AB15" s="4"/>
      <c r="AC15" s="4"/>
      <c r="AD15" s="29">
        <f t="shared" si="5"/>
        <v>0</v>
      </c>
      <c r="AE15" s="16">
        <f t="shared" si="1"/>
        <v>36</v>
      </c>
      <c r="AF15" s="26" t="str">
        <f t="shared" si="2"/>
        <v>F</v>
      </c>
      <c r="AG15" s="16">
        <f t="shared" si="6"/>
        <v>36</v>
      </c>
      <c r="AH15" s="16"/>
    </row>
    <row r="16" spans="1:34" ht="12.75">
      <c r="A16" s="27">
        <v>7</v>
      </c>
      <c r="B16" s="25">
        <v>12</v>
      </c>
      <c r="C16" s="21" t="s">
        <v>17</v>
      </c>
      <c r="D16" s="29">
        <v>2016</v>
      </c>
      <c r="E16" s="25"/>
      <c r="F16" s="29"/>
      <c r="G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3">
        <f t="shared" si="3"/>
        <v>0</v>
      </c>
      <c r="U16" s="36"/>
      <c r="V16" s="21"/>
      <c r="W16" s="37">
        <f t="shared" si="4"/>
        <v>0</v>
      </c>
      <c r="X16" s="38"/>
      <c r="Y16" s="4"/>
      <c r="Z16" s="37">
        <f t="shared" si="7"/>
        <v>0</v>
      </c>
      <c r="AA16" s="25"/>
      <c r="AB16" s="4"/>
      <c r="AC16" s="4"/>
      <c r="AD16" s="29">
        <f t="shared" si="5"/>
        <v>0</v>
      </c>
      <c r="AE16" s="16">
        <f t="shared" si="1"/>
        <v>0</v>
      </c>
      <c r="AF16" s="26" t="str">
        <f t="shared" si="2"/>
        <v>F</v>
      </c>
      <c r="AG16" s="16">
        <f t="shared" si="6"/>
        <v>0</v>
      </c>
      <c r="AH16" s="16"/>
    </row>
    <row r="17" spans="1:34" ht="12.75">
      <c r="A17" s="27">
        <v>8</v>
      </c>
      <c r="B17" s="25">
        <v>13</v>
      </c>
      <c r="C17" s="21" t="s">
        <v>17</v>
      </c>
      <c r="D17" s="29">
        <v>2016</v>
      </c>
      <c r="E17" s="25"/>
      <c r="F17" s="29"/>
      <c r="G17" s="30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3">
        <f t="shared" si="3"/>
        <v>0</v>
      </c>
      <c r="U17" s="36"/>
      <c r="V17" s="21"/>
      <c r="W17" s="37">
        <f t="shared" si="4"/>
        <v>0</v>
      </c>
      <c r="X17" s="38"/>
      <c r="Y17" s="4">
        <v>11</v>
      </c>
      <c r="Z17" s="37">
        <f t="shared" si="7"/>
        <v>11</v>
      </c>
      <c r="AA17" s="25"/>
      <c r="AB17" s="4"/>
      <c r="AC17" s="4"/>
      <c r="AD17" s="29">
        <f t="shared" si="5"/>
        <v>0</v>
      </c>
      <c r="AE17" s="16">
        <f t="shared" si="1"/>
        <v>11</v>
      </c>
      <c r="AF17" s="26" t="str">
        <f t="shared" si="2"/>
        <v>F</v>
      </c>
      <c r="AG17" s="16">
        <f t="shared" si="6"/>
        <v>11</v>
      </c>
      <c r="AH17" s="16"/>
    </row>
    <row r="18" spans="1:34" ht="12.75">
      <c r="A18" s="27">
        <v>9</v>
      </c>
      <c r="B18" s="25">
        <v>14</v>
      </c>
      <c r="C18" s="21" t="s">
        <v>17</v>
      </c>
      <c r="D18" s="29">
        <v>2016</v>
      </c>
      <c r="E18" s="25"/>
      <c r="F18" s="29"/>
      <c r="G18" s="30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3">
        <f t="shared" si="3"/>
        <v>0</v>
      </c>
      <c r="U18" s="36"/>
      <c r="V18" s="21"/>
      <c r="W18" s="37">
        <f t="shared" si="4"/>
        <v>0</v>
      </c>
      <c r="X18" s="38"/>
      <c r="Y18" s="4">
        <v>10.5</v>
      </c>
      <c r="Z18" s="37">
        <f t="shared" si="7"/>
        <v>10.5</v>
      </c>
      <c r="AA18" s="25"/>
      <c r="AB18" s="4"/>
      <c r="AC18" s="4"/>
      <c r="AD18" s="29">
        <f t="shared" si="5"/>
        <v>0</v>
      </c>
      <c r="AE18" s="16">
        <f t="shared" si="1"/>
        <v>10.5</v>
      </c>
      <c r="AF18" s="26" t="str">
        <f t="shared" si="2"/>
        <v>F</v>
      </c>
      <c r="AG18" s="16">
        <f t="shared" si="6"/>
        <v>10.5</v>
      </c>
      <c r="AH18" s="16"/>
    </row>
    <row r="19" spans="1:34" ht="12.75">
      <c r="A19" s="27">
        <v>10</v>
      </c>
      <c r="B19" s="25">
        <v>15</v>
      </c>
      <c r="C19" s="21" t="s">
        <v>17</v>
      </c>
      <c r="D19" s="29">
        <v>2016</v>
      </c>
      <c r="E19" s="25"/>
      <c r="F19" s="29"/>
      <c r="G19" s="30"/>
      <c r="H19" s="22" t="s">
        <v>39</v>
      </c>
      <c r="I19" s="22" t="s">
        <v>39</v>
      </c>
      <c r="J19" s="22" t="s">
        <v>39</v>
      </c>
      <c r="K19" s="22" t="s">
        <v>39</v>
      </c>
      <c r="L19" s="22"/>
      <c r="M19" s="22" t="s">
        <v>39</v>
      </c>
      <c r="N19" s="22" t="s">
        <v>39</v>
      </c>
      <c r="O19" s="22" t="s">
        <v>39</v>
      </c>
      <c r="P19" s="22"/>
      <c r="Q19" s="22"/>
      <c r="R19" s="22"/>
      <c r="S19" s="22"/>
      <c r="T19" s="33">
        <f t="shared" si="3"/>
        <v>7</v>
      </c>
      <c r="U19" s="36">
        <v>18</v>
      </c>
      <c r="V19" s="21">
        <v>10</v>
      </c>
      <c r="W19" s="37">
        <f>SUM(U19:V19)</f>
        <v>28</v>
      </c>
      <c r="X19" s="38">
        <v>5</v>
      </c>
      <c r="Y19" s="4">
        <v>9.5</v>
      </c>
      <c r="Z19" s="37">
        <f t="shared" si="7"/>
        <v>9.5</v>
      </c>
      <c r="AA19" s="25"/>
      <c r="AB19" s="4"/>
      <c r="AC19" s="4"/>
      <c r="AD19" s="29">
        <f t="shared" si="5"/>
        <v>0</v>
      </c>
      <c r="AE19" s="16">
        <f t="shared" si="1"/>
        <v>37.5</v>
      </c>
      <c r="AF19" s="26" t="str">
        <f t="shared" si="2"/>
        <v>F</v>
      </c>
      <c r="AG19" s="16">
        <f t="shared" si="6"/>
        <v>37.5</v>
      </c>
      <c r="AH19" s="16"/>
    </row>
    <row r="20" spans="1:34" ht="12.75">
      <c r="A20" s="27">
        <v>11</v>
      </c>
      <c r="B20" s="25">
        <v>16</v>
      </c>
      <c r="C20" s="21" t="s">
        <v>17</v>
      </c>
      <c r="D20" s="29">
        <v>2016</v>
      </c>
      <c r="E20" s="25"/>
      <c r="F20" s="29"/>
      <c r="G20" s="30"/>
      <c r="H20" s="22" t="s">
        <v>39</v>
      </c>
      <c r="I20" s="22" t="s">
        <v>39</v>
      </c>
      <c r="J20" s="22" t="s">
        <v>39</v>
      </c>
      <c r="K20" s="22" t="s">
        <v>39</v>
      </c>
      <c r="L20" s="22" t="s">
        <v>39</v>
      </c>
      <c r="M20" s="22"/>
      <c r="N20" s="22" t="s">
        <v>39</v>
      </c>
      <c r="O20" s="22" t="s">
        <v>39</v>
      </c>
      <c r="P20" s="22" t="s">
        <v>39</v>
      </c>
      <c r="Q20" s="22"/>
      <c r="R20" s="22"/>
      <c r="S20" s="22"/>
      <c r="T20" s="33">
        <f t="shared" si="3"/>
        <v>8</v>
      </c>
      <c r="U20" s="36">
        <v>9</v>
      </c>
      <c r="V20" s="21">
        <v>10</v>
      </c>
      <c r="W20" s="37">
        <f t="shared" si="4"/>
        <v>19</v>
      </c>
      <c r="X20" s="38">
        <v>12.5</v>
      </c>
      <c r="Y20" s="4">
        <v>18</v>
      </c>
      <c r="Z20" s="37">
        <f t="shared" si="7"/>
        <v>18</v>
      </c>
      <c r="AA20" s="25"/>
      <c r="AB20" s="4"/>
      <c r="AC20" s="4"/>
      <c r="AD20" s="29">
        <f t="shared" si="5"/>
        <v>0</v>
      </c>
      <c r="AE20" s="16">
        <f t="shared" si="1"/>
        <v>37</v>
      </c>
      <c r="AF20" s="26" t="str">
        <f t="shared" si="2"/>
        <v>F</v>
      </c>
      <c r="AG20" s="16">
        <f t="shared" si="6"/>
        <v>37</v>
      </c>
      <c r="AH20" s="16"/>
    </row>
    <row r="21" spans="1:34" ht="12.75">
      <c r="A21" s="27">
        <v>12</v>
      </c>
      <c r="B21" s="25">
        <v>19</v>
      </c>
      <c r="C21" s="21" t="s">
        <v>17</v>
      </c>
      <c r="D21" s="29">
        <v>2016</v>
      </c>
      <c r="E21" s="25"/>
      <c r="F21" s="29"/>
      <c r="G21" s="30"/>
      <c r="H21" s="22"/>
      <c r="I21" s="22" t="s">
        <v>39</v>
      </c>
      <c r="J21" s="22"/>
      <c r="K21" s="22" t="s">
        <v>39</v>
      </c>
      <c r="L21" s="22"/>
      <c r="M21" s="22"/>
      <c r="N21" s="22"/>
      <c r="O21" s="22"/>
      <c r="P21" s="22"/>
      <c r="Q21" s="22"/>
      <c r="R21" s="22"/>
      <c r="S21" s="22"/>
      <c r="T21" s="33">
        <f t="shared" si="3"/>
        <v>2</v>
      </c>
      <c r="U21" s="36">
        <v>1</v>
      </c>
      <c r="V21" s="21"/>
      <c r="W21" s="37">
        <f t="shared" si="4"/>
        <v>1</v>
      </c>
      <c r="X21" s="38"/>
      <c r="Y21" s="4">
        <v>2</v>
      </c>
      <c r="Z21" s="37">
        <f t="shared" si="7"/>
        <v>2</v>
      </c>
      <c r="AA21" s="25"/>
      <c r="AB21" s="4"/>
      <c r="AC21" s="4"/>
      <c r="AD21" s="29">
        <f t="shared" si="5"/>
        <v>0</v>
      </c>
      <c r="AE21" s="16">
        <f t="shared" si="1"/>
        <v>3</v>
      </c>
      <c r="AF21" s="26" t="str">
        <f t="shared" si="2"/>
        <v>F</v>
      </c>
      <c r="AG21" s="16">
        <f t="shared" si="6"/>
        <v>3</v>
      </c>
      <c r="AH21" s="16"/>
    </row>
    <row r="22" spans="1:34" ht="12.75">
      <c r="A22" s="27">
        <v>13</v>
      </c>
      <c r="B22" s="25">
        <v>21</v>
      </c>
      <c r="C22" s="21" t="s">
        <v>17</v>
      </c>
      <c r="D22" s="29">
        <v>2016</v>
      </c>
      <c r="E22" s="25"/>
      <c r="F22" s="29"/>
      <c r="G22" s="30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33">
        <f t="shared" si="3"/>
        <v>0</v>
      </c>
      <c r="U22" s="36"/>
      <c r="V22" s="21"/>
      <c r="W22" s="37">
        <f t="shared" si="4"/>
        <v>0</v>
      </c>
      <c r="X22" s="38"/>
      <c r="Y22" s="4"/>
      <c r="Z22" s="37">
        <f t="shared" si="7"/>
        <v>0</v>
      </c>
      <c r="AA22" s="25"/>
      <c r="AB22" s="4"/>
      <c r="AC22" s="4"/>
      <c r="AD22" s="29">
        <f t="shared" si="5"/>
        <v>0</v>
      </c>
      <c r="AE22" s="16">
        <f t="shared" si="1"/>
        <v>0</v>
      </c>
      <c r="AF22" s="26" t="str">
        <f t="shared" si="2"/>
        <v>F</v>
      </c>
      <c r="AG22" s="16">
        <f t="shared" si="6"/>
        <v>0</v>
      </c>
      <c r="AH22" s="16"/>
    </row>
    <row r="23" spans="1:34" ht="12.75">
      <c r="A23" s="27">
        <v>14</v>
      </c>
      <c r="B23" s="25">
        <v>22</v>
      </c>
      <c r="C23" s="21" t="s">
        <v>17</v>
      </c>
      <c r="D23" s="29">
        <v>2016</v>
      </c>
      <c r="E23" s="25"/>
      <c r="F23" s="29"/>
      <c r="G23" s="30"/>
      <c r="H23" s="22" t="s">
        <v>39</v>
      </c>
      <c r="I23" s="22" t="s">
        <v>39</v>
      </c>
      <c r="J23" s="22" t="s">
        <v>39</v>
      </c>
      <c r="K23" s="22" t="s">
        <v>39</v>
      </c>
      <c r="L23" s="22" t="s">
        <v>39</v>
      </c>
      <c r="M23" s="22" t="s">
        <v>39</v>
      </c>
      <c r="N23" s="22" t="s">
        <v>39</v>
      </c>
      <c r="O23" s="22" t="s">
        <v>39</v>
      </c>
      <c r="P23" s="22" t="s">
        <v>39</v>
      </c>
      <c r="Q23" s="22"/>
      <c r="R23" s="22"/>
      <c r="S23" s="22"/>
      <c r="T23" s="33">
        <f t="shared" si="3"/>
        <v>9</v>
      </c>
      <c r="U23" s="36">
        <v>20</v>
      </c>
      <c r="V23" s="21"/>
      <c r="W23" s="37">
        <f t="shared" si="4"/>
        <v>20</v>
      </c>
      <c r="X23" s="38">
        <v>13</v>
      </c>
      <c r="Y23" s="4"/>
      <c r="Z23" s="37">
        <f t="shared" si="7"/>
        <v>13</v>
      </c>
      <c r="AA23" s="25"/>
      <c r="AB23" s="4"/>
      <c r="AC23" s="4"/>
      <c r="AD23" s="29">
        <f t="shared" si="5"/>
        <v>0</v>
      </c>
      <c r="AE23" s="16">
        <f t="shared" si="1"/>
        <v>33</v>
      </c>
      <c r="AF23" s="26" t="str">
        <f t="shared" si="2"/>
        <v>F</v>
      </c>
      <c r="AG23" s="16">
        <f t="shared" si="6"/>
        <v>33</v>
      </c>
      <c r="AH23" s="16"/>
    </row>
    <row r="24" spans="1:34" ht="12.75">
      <c r="A24" s="27">
        <v>15</v>
      </c>
      <c r="B24" s="25">
        <v>24</v>
      </c>
      <c r="C24" s="21" t="s">
        <v>17</v>
      </c>
      <c r="D24" s="29">
        <v>2016</v>
      </c>
      <c r="E24" s="25"/>
      <c r="F24" s="29"/>
      <c r="G24" s="30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3">
        <f t="shared" si="3"/>
        <v>0</v>
      </c>
      <c r="U24" s="36"/>
      <c r="V24" s="21">
        <v>6</v>
      </c>
      <c r="W24" s="37">
        <f t="shared" si="4"/>
        <v>6</v>
      </c>
      <c r="X24" s="38">
        <v>5</v>
      </c>
      <c r="Y24" s="4">
        <v>12.5</v>
      </c>
      <c r="Z24" s="37">
        <f t="shared" si="7"/>
        <v>12.5</v>
      </c>
      <c r="AA24" s="25"/>
      <c r="AB24" s="4"/>
      <c r="AC24" s="4"/>
      <c r="AD24" s="29">
        <f t="shared" si="5"/>
        <v>0</v>
      </c>
      <c r="AE24" s="16">
        <f t="shared" si="1"/>
        <v>18.5</v>
      </c>
      <c r="AF24" s="26" t="str">
        <f t="shared" si="2"/>
        <v>F</v>
      </c>
      <c r="AG24" s="16">
        <f t="shared" si="6"/>
        <v>18.5</v>
      </c>
      <c r="AH24" s="16"/>
    </row>
    <row r="25" spans="1:34" ht="12.75">
      <c r="A25" s="27">
        <v>16</v>
      </c>
      <c r="B25" s="25">
        <v>25</v>
      </c>
      <c r="C25" s="21" t="s">
        <v>17</v>
      </c>
      <c r="D25" s="29">
        <v>2016</v>
      </c>
      <c r="E25" s="25"/>
      <c r="F25" s="29"/>
      <c r="G25" s="30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3">
        <f t="shared" si="3"/>
        <v>0</v>
      </c>
      <c r="U25" s="36"/>
      <c r="V25" s="21"/>
      <c r="W25" s="37">
        <f t="shared" si="4"/>
        <v>0</v>
      </c>
      <c r="X25" s="38">
        <v>5</v>
      </c>
      <c r="Y25" s="4">
        <v>10</v>
      </c>
      <c r="Z25" s="37">
        <f t="shared" si="7"/>
        <v>10</v>
      </c>
      <c r="AA25" s="25"/>
      <c r="AB25" s="4"/>
      <c r="AC25" s="4"/>
      <c r="AD25" s="29">
        <f t="shared" si="5"/>
        <v>0</v>
      </c>
      <c r="AE25" s="16">
        <f t="shared" si="1"/>
        <v>10</v>
      </c>
      <c r="AF25" s="26" t="str">
        <f t="shared" si="2"/>
        <v>F</v>
      </c>
      <c r="AG25" s="16">
        <f t="shared" si="6"/>
        <v>10</v>
      </c>
      <c r="AH25" s="16"/>
    </row>
    <row r="26" spans="1:34" ht="12.75">
      <c r="A26" s="27">
        <v>17</v>
      </c>
      <c r="B26" s="25">
        <v>26</v>
      </c>
      <c r="C26" s="21" t="s">
        <v>17</v>
      </c>
      <c r="D26" s="29">
        <v>2016</v>
      </c>
      <c r="E26" s="25"/>
      <c r="F26" s="29"/>
      <c r="G26" s="30"/>
      <c r="H26" s="22" t="s">
        <v>39</v>
      </c>
      <c r="I26" s="22" t="s">
        <v>39</v>
      </c>
      <c r="J26" s="22" t="s">
        <v>39</v>
      </c>
      <c r="K26" s="22"/>
      <c r="L26" s="22" t="s">
        <v>39</v>
      </c>
      <c r="M26" s="22"/>
      <c r="N26" s="22"/>
      <c r="O26" s="22"/>
      <c r="P26" s="22"/>
      <c r="Q26" s="22"/>
      <c r="R26" s="22"/>
      <c r="S26" s="22"/>
      <c r="T26" s="33">
        <f t="shared" si="3"/>
        <v>4</v>
      </c>
      <c r="U26" s="36"/>
      <c r="V26" s="21">
        <v>2</v>
      </c>
      <c r="W26" s="37">
        <f t="shared" si="4"/>
        <v>2</v>
      </c>
      <c r="X26" s="38">
        <v>6</v>
      </c>
      <c r="Y26" s="4"/>
      <c r="Z26" s="37">
        <f t="shared" si="7"/>
        <v>6</v>
      </c>
      <c r="AA26" s="25"/>
      <c r="AB26" s="4"/>
      <c r="AC26" s="4"/>
      <c r="AD26" s="29">
        <f t="shared" si="5"/>
        <v>0</v>
      </c>
      <c r="AE26" s="16">
        <f t="shared" si="1"/>
        <v>8</v>
      </c>
      <c r="AF26" s="26" t="str">
        <f t="shared" si="2"/>
        <v>F</v>
      </c>
      <c r="AG26" s="16">
        <f t="shared" si="6"/>
        <v>8</v>
      </c>
      <c r="AH26" s="16"/>
    </row>
    <row r="27" spans="1:34" ht="12.75">
      <c r="A27" s="27">
        <v>18</v>
      </c>
      <c r="B27" s="25">
        <v>27</v>
      </c>
      <c r="C27" s="21" t="s">
        <v>17</v>
      </c>
      <c r="D27" s="29">
        <v>2016</v>
      </c>
      <c r="E27" s="25"/>
      <c r="F27" s="29"/>
      <c r="G27" s="30"/>
      <c r="H27" s="22" t="s">
        <v>39</v>
      </c>
      <c r="I27" s="22" t="s">
        <v>39</v>
      </c>
      <c r="J27" s="22"/>
      <c r="K27" s="22" t="s">
        <v>39</v>
      </c>
      <c r="L27" s="22"/>
      <c r="M27" s="22" t="s">
        <v>39</v>
      </c>
      <c r="N27" s="22" t="s">
        <v>39</v>
      </c>
      <c r="O27" s="22" t="s">
        <v>39</v>
      </c>
      <c r="P27" s="22"/>
      <c r="Q27" s="22"/>
      <c r="R27" s="22"/>
      <c r="S27" s="22"/>
      <c r="T27" s="33">
        <f t="shared" si="3"/>
        <v>6</v>
      </c>
      <c r="U27" s="36">
        <v>14</v>
      </c>
      <c r="V27" s="21">
        <v>8</v>
      </c>
      <c r="W27" s="37">
        <f t="shared" si="4"/>
        <v>22</v>
      </c>
      <c r="X27" s="38">
        <v>7.5</v>
      </c>
      <c r="Y27" s="4">
        <v>17</v>
      </c>
      <c r="Z27" s="37">
        <f t="shared" si="7"/>
        <v>17</v>
      </c>
      <c r="AA27" s="25"/>
      <c r="AB27" s="4"/>
      <c r="AC27" s="4"/>
      <c r="AD27" s="29">
        <f t="shared" si="5"/>
        <v>0</v>
      </c>
      <c r="AE27" s="16">
        <f t="shared" si="1"/>
        <v>39</v>
      </c>
      <c r="AF27" s="26" t="str">
        <f t="shared" si="2"/>
        <v>F</v>
      </c>
      <c r="AG27" s="16">
        <f t="shared" si="6"/>
        <v>39</v>
      </c>
      <c r="AH27" s="16"/>
    </row>
    <row r="28" spans="1:34" ht="12.75">
      <c r="A28" s="27">
        <v>19</v>
      </c>
      <c r="B28" s="25">
        <v>28</v>
      </c>
      <c r="C28" s="21" t="s">
        <v>17</v>
      </c>
      <c r="D28" s="29">
        <v>2016</v>
      </c>
      <c r="E28" s="25"/>
      <c r="F28" s="29"/>
      <c r="G28" s="30"/>
      <c r="H28" s="22" t="s">
        <v>39</v>
      </c>
      <c r="I28" s="22" t="s">
        <v>39</v>
      </c>
      <c r="J28" s="22" t="s">
        <v>39</v>
      </c>
      <c r="K28" s="22" t="s">
        <v>39</v>
      </c>
      <c r="L28" s="22" t="s">
        <v>39</v>
      </c>
      <c r="M28" s="22" t="s">
        <v>39</v>
      </c>
      <c r="N28" s="22" t="s">
        <v>39</v>
      </c>
      <c r="O28" s="22" t="s">
        <v>39</v>
      </c>
      <c r="P28" s="22" t="s">
        <v>39</v>
      </c>
      <c r="Q28" s="22"/>
      <c r="R28" s="22"/>
      <c r="S28" s="22"/>
      <c r="T28" s="33">
        <f t="shared" si="3"/>
        <v>9</v>
      </c>
      <c r="U28" s="36">
        <v>20</v>
      </c>
      <c r="V28" s="21">
        <v>10</v>
      </c>
      <c r="W28" s="37">
        <f t="shared" si="4"/>
        <v>30</v>
      </c>
      <c r="X28" s="38">
        <v>14.5</v>
      </c>
      <c r="Y28" s="4"/>
      <c r="Z28" s="37">
        <f t="shared" si="7"/>
        <v>14.5</v>
      </c>
      <c r="AA28" s="25"/>
      <c r="AB28" s="4"/>
      <c r="AC28" s="4"/>
      <c r="AD28" s="29">
        <f t="shared" si="5"/>
        <v>0</v>
      </c>
      <c r="AE28" s="16">
        <f t="shared" si="1"/>
        <v>44.5</v>
      </c>
      <c r="AF28" s="26" t="str">
        <f t="shared" si="2"/>
        <v>F</v>
      </c>
      <c r="AG28" s="16">
        <f t="shared" si="6"/>
        <v>44.5</v>
      </c>
      <c r="AH28" s="16"/>
    </row>
    <row r="29" spans="1:34" ht="12.75">
      <c r="A29" s="27">
        <v>20</v>
      </c>
      <c r="B29" s="25">
        <v>29</v>
      </c>
      <c r="C29" s="21" t="s">
        <v>17</v>
      </c>
      <c r="D29" s="29">
        <v>2016</v>
      </c>
      <c r="E29" s="25"/>
      <c r="F29" s="29"/>
      <c r="G29" s="30"/>
      <c r="H29" s="22"/>
      <c r="I29" s="22" t="s">
        <v>39</v>
      </c>
      <c r="J29" s="22" t="s">
        <v>39</v>
      </c>
      <c r="K29" s="22" t="s">
        <v>39</v>
      </c>
      <c r="L29" s="22" t="s">
        <v>39</v>
      </c>
      <c r="M29" s="22"/>
      <c r="N29" s="22"/>
      <c r="O29" s="22" t="s">
        <v>39</v>
      </c>
      <c r="P29" s="22" t="s">
        <v>39</v>
      </c>
      <c r="Q29" s="22"/>
      <c r="R29" s="22"/>
      <c r="S29" s="22"/>
      <c r="T29" s="33">
        <f t="shared" si="3"/>
        <v>6</v>
      </c>
      <c r="U29" s="36">
        <v>9</v>
      </c>
      <c r="V29" s="21">
        <v>12</v>
      </c>
      <c r="W29" s="37">
        <f t="shared" si="4"/>
        <v>21</v>
      </c>
      <c r="X29" s="38">
        <v>12.5</v>
      </c>
      <c r="Y29" s="4"/>
      <c r="Z29" s="37">
        <f t="shared" si="7"/>
        <v>12.5</v>
      </c>
      <c r="AA29" s="25"/>
      <c r="AB29" s="4"/>
      <c r="AC29" s="4"/>
      <c r="AD29" s="29">
        <f t="shared" si="5"/>
        <v>0</v>
      </c>
      <c r="AE29" s="16">
        <f t="shared" si="1"/>
        <v>33.5</v>
      </c>
      <c r="AF29" s="26" t="str">
        <f t="shared" si="2"/>
        <v>F</v>
      </c>
      <c r="AG29" s="16">
        <f t="shared" si="6"/>
        <v>33.5</v>
      </c>
      <c r="AH29" s="16"/>
    </row>
    <row r="30" spans="1:34" ht="12.75">
      <c r="A30" s="27">
        <v>21</v>
      </c>
      <c r="B30" s="25">
        <v>30</v>
      </c>
      <c r="C30" s="21" t="s">
        <v>17</v>
      </c>
      <c r="D30" s="29">
        <v>2016</v>
      </c>
      <c r="E30" s="25"/>
      <c r="F30" s="29"/>
      <c r="G30" s="30"/>
      <c r="H30" s="22"/>
      <c r="I30" s="22"/>
      <c r="J30" s="22"/>
      <c r="K30" s="22"/>
      <c r="L30" s="22"/>
      <c r="M30" s="22"/>
      <c r="N30" s="22"/>
      <c r="O30" s="22"/>
      <c r="P30" s="22" t="s">
        <v>39</v>
      </c>
      <c r="Q30" s="22"/>
      <c r="R30" s="22"/>
      <c r="S30" s="22"/>
      <c r="T30" s="33">
        <f t="shared" si="3"/>
        <v>1</v>
      </c>
      <c r="U30" s="36"/>
      <c r="V30" s="21">
        <v>6</v>
      </c>
      <c r="W30" s="37">
        <f t="shared" si="4"/>
        <v>6</v>
      </c>
      <c r="X30" s="38">
        <v>5.5</v>
      </c>
      <c r="Y30" s="4">
        <v>10.5</v>
      </c>
      <c r="Z30" s="37">
        <f t="shared" si="7"/>
        <v>10.5</v>
      </c>
      <c r="AA30" s="25"/>
      <c r="AB30" s="4"/>
      <c r="AC30" s="4"/>
      <c r="AD30" s="29">
        <f t="shared" si="5"/>
        <v>0</v>
      </c>
      <c r="AE30" s="16">
        <f t="shared" si="1"/>
        <v>16.5</v>
      </c>
      <c r="AF30" s="26" t="str">
        <f t="shared" si="2"/>
        <v>F</v>
      </c>
      <c r="AG30" s="16">
        <f t="shared" si="6"/>
        <v>16.5</v>
      </c>
      <c r="AH30" s="16"/>
    </row>
    <row r="31" spans="1:34" ht="12.75">
      <c r="A31" s="27">
        <v>22</v>
      </c>
      <c r="B31" s="25">
        <v>33</v>
      </c>
      <c r="C31" s="21" t="s">
        <v>17</v>
      </c>
      <c r="D31" s="29">
        <v>2016</v>
      </c>
      <c r="E31" s="25"/>
      <c r="F31" s="29"/>
      <c r="G31" s="30"/>
      <c r="H31" s="22"/>
      <c r="I31" s="22"/>
      <c r="J31" s="22"/>
      <c r="K31" s="22"/>
      <c r="L31" s="22"/>
      <c r="M31" s="22"/>
      <c r="N31" s="22" t="s">
        <v>39</v>
      </c>
      <c r="O31" s="22"/>
      <c r="P31" s="22"/>
      <c r="Q31" s="22"/>
      <c r="R31" s="22"/>
      <c r="S31" s="22"/>
      <c r="T31" s="33">
        <f t="shared" si="3"/>
        <v>1</v>
      </c>
      <c r="U31" s="36"/>
      <c r="V31" s="21"/>
      <c r="W31" s="37">
        <f t="shared" si="4"/>
        <v>0</v>
      </c>
      <c r="X31" s="38">
        <v>5</v>
      </c>
      <c r="Y31" s="4">
        <v>10.5</v>
      </c>
      <c r="Z31" s="37">
        <f t="shared" si="7"/>
        <v>10.5</v>
      </c>
      <c r="AA31" s="25"/>
      <c r="AB31" s="4"/>
      <c r="AC31" s="4"/>
      <c r="AD31" s="29">
        <f t="shared" si="5"/>
        <v>0</v>
      </c>
      <c r="AE31" s="16">
        <f t="shared" si="1"/>
        <v>10.5</v>
      </c>
      <c r="AF31" s="26" t="str">
        <f t="shared" si="2"/>
        <v>F</v>
      </c>
      <c r="AG31" s="16">
        <f t="shared" si="6"/>
        <v>10.5</v>
      </c>
      <c r="AH31" s="16"/>
    </row>
    <row r="32" spans="1:34" ht="12.75">
      <c r="A32" s="27">
        <v>23</v>
      </c>
      <c r="B32" s="25">
        <v>34</v>
      </c>
      <c r="C32" s="21" t="s">
        <v>17</v>
      </c>
      <c r="D32" s="29">
        <v>2016</v>
      </c>
      <c r="E32" s="25"/>
      <c r="F32" s="29"/>
      <c r="G32" s="30"/>
      <c r="H32" s="22" t="s">
        <v>39</v>
      </c>
      <c r="I32" s="22" t="s">
        <v>39</v>
      </c>
      <c r="J32" s="22" t="s">
        <v>39</v>
      </c>
      <c r="K32" s="22" t="s">
        <v>39</v>
      </c>
      <c r="L32" s="22" t="s">
        <v>39</v>
      </c>
      <c r="M32" s="22" t="s">
        <v>39</v>
      </c>
      <c r="N32" s="22" t="s">
        <v>39</v>
      </c>
      <c r="O32" s="22" t="s">
        <v>39</v>
      </c>
      <c r="P32" s="22" t="s">
        <v>39</v>
      </c>
      <c r="Q32" s="22"/>
      <c r="R32" s="22"/>
      <c r="S32" s="22"/>
      <c r="T32" s="33">
        <f t="shared" si="3"/>
        <v>9</v>
      </c>
      <c r="U32" s="36">
        <v>20</v>
      </c>
      <c r="V32" s="21">
        <v>15</v>
      </c>
      <c r="W32" s="37">
        <f t="shared" si="4"/>
        <v>35</v>
      </c>
      <c r="X32" s="38">
        <v>20.5</v>
      </c>
      <c r="Y32" s="4"/>
      <c r="Z32" s="37">
        <f t="shared" si="7"/>
        <v>20.5</v>
      </c>
      <c r="AA32" s="25"/>
      <c r="AB32" s="4"/>
      <c r="AC32" s="4"/>
      <c r="AD32" s="29">
        <f t="shared" si="5"/>
        <v>0</v>
      </c>
      <c r="AE32" s="16">
        <f t="shared" si="1"/>
        <v>55.5</v>
      </c>
      <c r="AF32" s="26" t="str">
        <f t="shared" si="2"/>
        <v>E</v>
      </c>
      <c r="AG32" s="16">
        <f t="shared" si="6"/>
        <v>55.5</v>
      </c>
      <c r="AH32" s="16"/>
    </row>
    <row r="33" spans="1:34" ht="12.75">
      <c r="A33" s="27">
        <v>24</v>
      </c>
      <c r="B33" s="25">
        <v>35</v>
      </c>
      <c r="C33" s="21" t="s">
        <v>17</v>
      </c>
      <c r="D33" s="29">
        <v>2016</v>
      </c>
      <c r="E33" s="25"/>
      <c r="F33" s="29"/>
      <c r="G33" s="30"/>
      <c r="H33" s="22" t="s">
        <v>39</v>
      </c>
      <c r="I33" s="22" t="s">
        <v>39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3">
        <f t="shared" si="3"/>
        <v>2</v>
      </c>
      <c r="U33" s="36"/>
      <c r="V33" s="21"/>
      <c r="W33" s="37">
        <f t="shared" si="4"/>
        <v>0</v>
      </c>
      <c r="X33" s="38">
        <v>12.5</v>
      </c>
      <c r="Y33" s="4"/>
      <c r="Z33" s="37">
        <f t="shared" si="7"/>
        <v>12.5</v>
      </c>
      <c r="AA33" s="25"/>
      <c r="AB33" s="4"/>
      <c r="AC33" s="4"/>
      <c r="AD33" s="29">
        <f t="shared" si="5"/>
        <v>0</v>
      </c>
      <c r="AE33" s="16">
        <f t="shared" si="1"/>
        <v>12.5</v>
      </c>
      <c r="AF33" s="26" t="str">
        <f t="shared" si="2"/>
        <v>F</v>
      </c>
      <c r="AG33" s="16">
        <f t="shared" si="6"/>
        <v>12.5</v>
      </c>
      <c r="AH33" s="16"/>
    </row>
    <row r="34" spans="1:34" ht="12.75">
      <c r="A34" s="27">
        <v>25</v>
      </c>
      <c r="B34" s="25">
        <v>38</v>
      </c>
      <c r="C34" s="21" t="s">
        <v>17</v>
      </c>
      <c r="D34" s="29">
        <v>2016</v>
      </c>
      <c r="E34" s="25"/>
      <c r="F34" s="29"/>
      <c r="G34" s="30"/>
      <c r="H34" s="22"/>
      <c r="I34" s="22"/>
      <c r="J34" s="22"/>
      <c r="K34" s="22"/>
      <c r="L34" s="22"/>
      <c r="M34" s="22" t="s">
        <v>39</v>
      </c>
      <c r="N34" s="22"/>
      <c r="O34" s="22"/>
      <c r="P34" s="22"/>
      <c r="Q34" s="22"/>
      <c r="R34" s="22"/>
      <c r="S34" s="22"/>
      <c r="T34" s="33">
        <f t="shared" si="3"/>
        <v>1</v>
      </c>
      <c r="U34" s="36"/>
      <c r="V34" s="21"/>
      <c r="W34" s="37">
        <f t="shared" si="4"/>
        <v>0</v>
      </c>
      <c r="X34" s="38"/>
      <c r="Y34" s="4">
        <v>1</v>
      </c>
      <c r="Z34" s="37">
        <f t="shared" si="7"/>
        <v>1</v>
      </c>
      <c r="AA34" s="25"/>
      <c r="AB34" s="4"/>
      <c r="AC34" s="4"/>
      <c r="AD34" s="29">
        <f t="shared" si="5"/>
        <v>0</v>
      </c>
      <c r="AE34" s="16">
        <f t="shared" si="1"/>
        <v>1</v>
      </c>
      <c r="AF34" s="26" t="str">
        <f t="shared" si="2"/>
        <v>F</v>
      </c>
      <c r="AG34" s="16">
        <f t="shared" si="6"/>
        <v>1</v>
      </c>
      <c r="AH34" s="16"/>
    </row>
    <row r="35" spans="1:34" ht="12.75">
      <c r="A35" s="27">
        <v>26</v>
      </c>
      <c r="B35" s="25">
        <v>15</v>
      </c>
      <c r="C35" s="21" t="s">
        <v>17</v>
      </c>
      <c r="D35" s="29">
        <v>2015</v>
      </c>
      <c r="E35" s="25"/>
      <c r="F35" s="29"/>
      <c r="G35" s="30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3">
        <f t="shared" si="3"/>
        <v>0</v>
      </c>
      <c r="U35" s="36"/>
      <c r="V35" s="21"/>
      <c r="W35" s="37">
        <f t="shared" si="4"/>
        <v>0</v>
      </c>
      <c r="X35" s="38"/>
      <c r="Y35" s="4"/>
      <c r="Z35" s="37">
        <f t="shared" si="7"/>
        <v>0</v>
      </c>
      <c r="AA35" s="25"/>
      <c r="AB35" s="4"/>
      <c r="AC35" s="4"/>
      <c r="AD35" s="29">
        <f t="shared" si="5"/>
        <v>0</v>
      </c>
      <c r="AE35" s="16">
        <f t="shared" si="1"/>
        <v>0</v>
      </c>
      <c r="AF35" s="26" t="str">
        <f t="shared" si="2"/>
        <v>F</v>
      </c>
      <c r="AG35" s="16">
        <f t="shared" si="6"/>
        <v>0</v>
      </c>
      <c r="AH35" s="16"/>
    </row>
    <row r="36" spans="1:34" ht="12.75">
      <c r="A36" s="27">
        <v>27</v>
      </c>
      <c r="B36" s="25">
        <v>16</v>
      </c>
      <c r="C36" s="21" t="s">
        <v>17</v>
      </c>
      <c r="D36" s="29">
        <v>2015</v>
      </c>
      <c r="E36" s="25"/>
      <c r="F36" s="29"/>
      <c r="G36" s="30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3">
        <f t="shared" si="3"/>
        <v>0</v>
      </c>
      <c r="U36" s="36"/>
      <c r="V36" s="21"/>
      <c r="W36" s="37">
        <f t="shared" si="4"/>
        <v>0</v>
      </c>
      <c r="X36" s="38"/>
      <c r="Y36" s="4"/>
      <c r="Z36" s="37">
        <f t="shared" si="7"/>
        <v>0</v>
      </c>
      <c r="AA36" s="25"/>
      <c r="AB36" s="4"/>
      <c r="AC36" s="4"/>
      <c r="AD36" s="29">
        <f t="shared" si="5"/>
        <v>0</v>
      </c>
      <c r="AE36" s="16">
        <f t="shared" si="1"/>
        <v>0</v>
      </c>
      <c r="AF36" s="26" t="str">
        <f t="shared" si="2"/>
        <v>F</v>
      </c>
      <c r="AG36" s="16">
        <f t="shared" si="6"/>
        <v>0</v>
      </c>
      <c r="AH36" s="16"/>
    </row>
    <row r="37" spans="1:34" ht="12.75">
      <c r="A37" s="27">
        <v>28</v>
      </c>
      <c r="B37" s="25">
        <v>31</v>
      </c>
      <c r="C37" s="21" t="s">
        <v>17</v>
      </c>
      <c r="D37" s="29">
        <v>2015</v>
      </c>
      <c r="E37" s="25"/>
      <c r="F37" s="29"/>
      <c r="G37" s="30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33">
        <f t="shared" si="3"/>
        <v>0</v>
      </c>
      <c r="U37" s="36"/>
      <c r="V37" s="21"/>
      <c r="W37" s="37">
        <f t="shared" si="4"/>
        <v>0</v>
      </c>
      <c r="X37" s="38"/>
      <c r="Y37" s="4"/>
      <c r="Z37" s="37">
        <f t="shared" si="7"/>
        <v>0</v>
      </c>
      <c r="AA37" s="25"/>
      <c r="AB37" s="4"/>
      <c r="AC37" s="4"/>
      <c r="AD37" s="29">
        <f t="shared" si="5"/>
        <v>0</v>
      </c>
      <c r="AE37" s="16">
        <f t="shared" si="1"/>
        <v>0</v>
      </c>
      <c r="AF37" s="26" t="str">
        <f t="shared" si="2"/>
        <v>F</v>
      </c>
      <c r="AG37" s="16">
        <f t="shared" si="6"/>
        <v>0</v>
      </c>
      <c r="AH37" s="16"/>
    </row>
    <row r="38" spans="1:34" ht="12.75">
      <c r="A38" s="27">
        <v>29</v>
      </c>
      <c r="B38" s="25">
        <v>32</v>
      </c>
      <c r="C38" s="21" t="s">
        <v>17</v>
      </c>
      <c r="D38" s="29">
        <v>2015</v>
      </c>
      <c r="E38" s="25"/>
      <c r="F38" s="29"/>
      <c r="G38" s="30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33">
        <f t="shared" si="3"/>
        <v>0</v>
      </c>
      <c r="U38" s="36"/>
      <c r="V38" s="21"/>
      <c r="W38" s="37">
        <f t="shared" si="4"/>
        <v>0</v>
      </c>
      <c r="X38" s="38"/>
      <c r="Y38" s="4"/>
      <c r="Z38" s="37">
        <f t="shared" si="7"/>
        <v>0</v>
      </c>
      <c r="AA38" s="25"/>
      <c r="AB38" s="4"/>
      <c r="AC38" s="4"/>
      <c r="AD38" s="29">
        <f t="shared" si="5"/>
        <v>0</v>
      </c>
      <c r="AE38" s="16">
        <f t="shared" si="1"/>
        <v>0</v>
      </c>
      <c r="AF38" s="26" t="str">
        <f t="shared" si="2"/>
        <v>F</v>
      </c>
      <c r="AG38" s="16">
        <f t="shared" si="6"/>
        <v>0</v>
      </c>
      <c r="AH38" s="16"/>
    </row>
    <row r="39" spans="1:34" ht="12.75">
      <c r="A39" s="27">
        <v>30</v>
      </c>
      <c r="B39" s="25">
        <v>35</v>
      </c>
      <c r="C39" s="21" t="s">
        <v>17</v>
      </c>
      <c r="D39" s="29">
        <v>2015</v>
      </c>
      <c r="E39" s="25"/>
      <c r="F39" s="29"/>
      <c r="G39" s="30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33">
        <f t="shared" si="3"/>
        <v>0</v>
      </c>
      <c r="U39" s="36"/>
      <c r="V39" s="21"/>
      <c r="W39" s="37">
        <f t="shared" si="4"/>
        <v>0</v>
      </c>
      <c r="X39" s="38"/>
      <c r="Y39" s="4">
        <v>4.5</v>
      </c>
      <c r="Z39" s="37">
        <f t="shared" si="7"/>
        <v>4.5</v>
      </c>
      <c r="AA39" s="25"/>
      <c r="AB39" s="4"/>
      <c r="AC39" s="4"/>
      <c r="AD39" s="29">
        <f t="shared" si="5"/>
        <v>0</v>
      </c>
      <c r="AE39" s="16">
        <f t="shared" si="1"/>
        <v>4.5</v>
      </c>
      <c r="AF39" s="26" t="str">
        <f t="shared" si="2"/>
        <v>F</v>
      </c>
      <c r="AG39" s="16">
        <f t="shared" si="6"/>
        <v>4.5</v>
      </c>
      <c r="AH39" s="16"/>
    </row>
    <row r="40" spans="1:34" ht="12.75">
      <c r="A40" s="27">
        <v>31</v>
      </c>
      <c r="B40" s="25">
        <v>8</v>
      </c>
      <c r="C40" s="21" t="s">
        <v>17</v>
      </c>
      <c r="D40" s="29">
        <v>2014</v>
      </c>
      <c r="E40" s="25"/>
      <c r="F40" s="29"/>
      <c r="G40" s="30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33">
        <f t="shared" si="3"/>
        <v>0</v>
      </c>
      <c r="U40" s="36"/>
      <c r="V40" s="21"/>
      <c r="W40" s="37">
        <f t="shared" si="4"/>
        <v>0</v>
      </c>
      <c r="X40" s="38"/>
      <c r="Y40" s="4"/>
      <c r="Z40" s="37">
        <f t="shared" si="7"/>
        <v>0</v>
      </c>
      <c r="AA40" s="25"/>
      <c r="AB40" s="4"/>
      <c r="AC40" s="4"/>
      <c r="AD40" s="29">
        <f t="shared" si="5"/>
        <v>0</v>
      </c>
      <c r="AE40" s="16">
        <f t="shared" si="1"/>
        <v>0</v>
      </c>
      <c r="AF40" s="26" t="str">
        <f t="shared" si="2"/>
        <v>F</v>
      </c>
      <c r="AG40" s="16">
        <f t="shared" si="6"/>
        <v>0</v>
      </c>
      <c r="AH40" s="16"/>
    </row>
    <row r="41" spans="1:34" ht="12.75">
      <c r="A41" s="27">
        <v>32</v>
      </c>
      <c r="B41" s="25">
        <v>3</v>
      </c>
      <c r="C41" s="21" t="s">
        <v>17</v>
      </c>
      <c r="D41" s="29">
        <v>2013</v>
      </c>
      <c r="E41" s="25"/>
      <c r="F41" s="29"/>
      <c r="G41" s="3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33">
        <f t="shared" si="3"/>
        <v>0</v>
      </c>
      <c r="U41" s="36"/>
      <c r="V41" s="21"/>
      <c r="W41" s="37">
        <f t="shared" si="4"/>
        <v>0</v>
      </c>
      <c r="X41" s="38"/>
      <c r="Y41" s="4"/>
      <c r="Z41" s="37">
        <f t="shared" si="7"/>
        <v>0</v>
      </c>
      <c r="AA41" s="25"/>
      <c r="AB41" s="4"/>
      <c r="AC41" s="4"/>
      <c r="AD41" s="29">
        <f t="shared" si="5"/>
        <v>0</v>
      </c>
      <c r="AE41" s="16">
        <f t="shared" si="1"/>
        <v>0</v>
      </c>
      <c r="AF41" s="26" t="str">
        <f t="shared" si="2"/>
        <v>F</v>
      </c>
      <c r="AG41" s="16">
        <f t="shared" si="6"/>
        <v>0</v>
      </c>
      <c r="AH41" s="16"/>
    </row>
    <row r="42" spans="1:34" ht="12.75">
      <c r="A42" s="27">
        <v>33</v>
      </c>
      <c r="B42" s="25">
        <v>22</v>
      </c>
      <c r="C42" s="21" t="s">
        <v>17</v>
      </c>
      <c r="D42" s="29">
        <v>2013</v>
      </c>
      <c r="E42" s="25"/>
      <c r="F42" s="29"/>
      <c r="G42" s="30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33">
        <f t="shared" si="3"/>
        <v>0</v>
      </c>
      <c r="U42" s="36"/>
      <c r="V42" s="21"/>
      <c r="W42" s="37">
        <f t="shared" si="4"/>
        <v>0</v>
      </c>
      <c r="X42" s="38"/>
      <c r="Y42" s="4"/>
      <c r="Z42" s="37">
        <f t="shared" si="7"/>
        <v>0</v>
      </c>
      <c r="AA42" s="25"/>
      <c r="AB42" s="4"/>
      <c r="AC42" s="4"/>
      <c r="AD42" s="29">
        <f t="shared" si="5"/>
        <v>0</v>
      </c>
      <c r="AE42" s="16">
        <f>W42+Z42+AD42</f>
        <v>0</v>
      </c>
      <c r="AF42" s="26" t="str">
        <f t="shared" si="2"/>
        <v>F</v>
      </c>
      <c r="AG42" s="16">
        <f t="shared" si="6"/>
        <v>0</v>
      </c>
      <c r="AH42" s="16"/>
    </row>
    <row r="43" spans="1:34" ht="12.75">
      <c r="A43" s="27">
        <v>34</v>
      </c>
      <c r="B43" s="25">
        <v>7</v>
      </c>
      <c r="C43" s="21" t="s">
        <v>17</v>
      </c>
      <c r="D43" s="29">
        <v>2011</v>
      </c>
      <c r="E43" s="25"/>
      <c r="F43" s="29"/>
      <c r="G43" s="30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33">
        <f t="shared" si="3"/>
        <v>0</v>
      </c>
      <c r="U43" s="36"/>
      <c r="V43" s="21"/>
      <c r="W43" s="37">
        <f t="shared" si="4"/>
        <v>0</v>
      </c>
      <c r="X43" s="38"/>
      <c r="Y43" s="4"/>
      <c r="Z43" s="37">
        <f t="shared" si="7"/>
        <v>0</v>
      </c>
      <c r="AA43" s="25"/>
      <c r="AB43" s="4"/>
      <c r="AC43" s="4"/>
      <c r="AD43" s="29">
        <f t="shared" si="5"/>
        <v>0</v>
      </c>
      <c r="AE43" s="16">
        <f>W43+Z43+AD43</f>
        <v>0</v>
      </c>
      <c r="AF43" s="26" t="str">
        <f>IF(AE43&lt;AH$2,AI$2,(IF(AE43&lt;AH$3,AI$3,(IF(AE43&lt;AH$4,AI$4,(IF(AE43&lt;AH$5,AI$5,(IF(AE43&lt;AH$6,AI$6,AI$7)))))))))</f>
        <v>F</v>
      </c>
      <c r="AG43" s="16">
        <f t="shared" si="6"/>
        <v>0</v>
      </c>
      <c r="AH43" s="16"/>
    </row>
    <row r="44" spans="1:34" ht="12.75">
      <c r="A44" s="27">
        <v>35</v>
      </c>
      <c r="B44" s="25">
        <v>19</v>
      </c>
      <c r="C44" s="21" t="s">
        <v>17</v>
      </c>
      <c r="D44" s="29">
        <v>2011</v>
      </c>
      <c r="E44" s="25"/>
      <c r="F44" s="29"/>
      <c r="G44" s="30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33">
        <f t="shared" si="3"/>
        <v>0</v>
      </c>
      <c r="U44" s="36"/>
      <c r="V44" s="21"/>
      <c r="W44" s="37">
        <f t="shared" si="4"/>
        <v>0</v>
      </c>
      <c r="X44" s="38"/>
      <c r="Y44" s="4"/>
      <c r="Z44" s="37">
        <f t="shared" si="7"/>
        <v>0</v>
      </c>
      <c r="AA44" s="25"/>
      <c r="AB44" s="4"/>
      <c r="AC44" s="4"/>
      <c r="AD44" s="29">
        <f t="shared" si="5"/>
        <v>0</v>
      </c>
      <c r="AE44" s="16">
        <f>W44+Z44+AD44</f>
        <v>0</v>
      </c>
      <c r="AF44" s="26" t="str">
        <f>IF(AE44&lt;AH$2,AI$2,(IF(AE44&lt;AH$3,AI$3,(IF(AE44&lt;AH$4,AI$4,(IF(AE44&lt;AH$5,AI$5,(IF(AE44&lt;AH$6,AI$6,AI$7)))))))))</f>
        <v>F</v>
      </c>
      <c r="AG44" s="16">
        <f t="shared" si="6"/>
        <v>0</v>
      </c>
      <c r="AH44" s="16"/>
    </row>
    <row r="45" spans="1:34" ht="12.75">
      <c r="A45" s="27">
        <v>36</v>
      </c>
      <c r="B45" s="25">
        <v>274</v>
      </c>
      <c r="C45" s="21" t="s">
        <v>17</v>
      </c>
      <c r="D45" s="29">
        <v>2010</v>
      </c>
      <c r="E45" s="25"/>
      <c r="F45" s="29"/>
      <c r="G45" s="30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33">
        <f t="shared" si="3"/>
        <v>0</v>
      </c>
      <c r="U45" s="36"/>
      <c r="V45" s="21"/>
      <c r="W45" s="37">
        <f t="shared" si="4"/>
        <v>0</v>
      </c>
      <c r="X45" s="38"/>
      <c r="Y45" s="4"/>
      <c r="Z45" s="37">
        <f t="shared" si="7"/>
        <v>0</v>
      </c>
      <c r="AA45" s="25"/>
      <c r="AB45" s="4"/>
      <c r="AC45" s="4"/>
      <c r="AD45" s="29">
        <f t="shared" si="5"/>
        <v>0</v>
      </c>
      <c r="AE45" s="16">
        <f>W45+Z45+AD45</f>
        <v>0</v>
      </c>
      <c r="AF45" s="26" t="str">
        <f>IF(AE45&lt;AH$2,AI$2,(IF(AE45&lt;AH$3,AI$3,(IF(AE45&lt;AH$4,AI$4,(IF(AE45&lt;AH$5,AI$5,(IF(AE45&lt;AH$6,AI$6,AI$7)))))))))</f>
        <v>F</v>
      </c>
      <c r="AG45" s="16">
        <f t="shared" si="6"/>
        <v>0</v>
      </c>
      <c r="AH45" s="16"/>
    </row>
    <row r="46" spans="1:34" ht="12.75">
      <c r="A46" s="27">
        <v>37</v>
      </c>
      <c r="B46" s="25">
        <v>28</v>
      </c>
      <c r="C46" s="21"/>
      <c r="D46" s="29">
        <v>2014</v>
      </c>
      <c r="E46" s="25"/>
      <c r="F46" s="29"/>
      <c r="G46" s="30"/>
      <c r="H46" s="22"/>
      <c r="I46" s="22"/>
      <c r="J46" s="22"/>
      <c r="K46" s="22" t="s">
        <v>39</v>
      </c>
      <c r="L46" s="22" t="s">
        <v>39</v>
      </c>
      <c r="M46" s="22"/>
      <c r="N46" s="22"/>
      <c r="O46" s="22" t="s">
        <v>40</v>
      </c>
      <c r="P46" s="22"/>
      <c r="Q46" s="22"/>
      <c r="R46" s="22"/>
      <c r="S46" s="22"/>
      <c r="T46" s="33">
        <f t="shared" si="3"/>
        <v>3</v>
      </c>
      <c r="U46" s="36">
        <v>5</v>
      </c>
      <c r="V46" s="21">
        <v>10</v>
      </c>
      <c r="W46" s="37">
        <f t="shared" si="4"/>
        <v>15</v>
      </c>
      <c r="X46" s="38"/>
      <c r="Y46" s="4">
        <v>11</v>
      </c>
      <c r="Z46" s="37">
        <f t="shared" si="7"/>
        <v>11</v>
      </c>
      <c r="AA46" s="25"/>
      <c r="AB46" s="4"/>
      <c r="AC46" s="4"/>
      <c r="AD46" s="29">
        <f t="shared" si="5"/>
        <v>0</v>
      </c>
      <c r="AE46" s="16">
        <f>W46+Z46+AD46</f>
        <v>26</v>
      </c>
      <c r="AF46" s="26" t="str">
        <f>IF(AE46&lt;AH$2,AI$2,(IF(AE46&lt;AH$3,AI$3,(IF(AE46&lt;AH$4,AI$4,(IF(AE46&lt;AH$5,AI$5,(IF(AE46&lt;AH$6,AI$6,AI$7)))))))))</f>
        <v>F</v>
      </c>
      <c r="AG46" s="16">
        <f t="shared" si="6"/>
        <v>26</v>
      </c>
      <c r="AH46" s="16"/>
    </row>
  </sheetData>
  <sheetProtection/>
  <mergeCells count="13">
    <mergeCell ref="B8:D9"/>
    <mergeCell ref="Z8:Z9"/>
    <mergeCell ref="E8:F9"/>
    <mergeCell ref="AF8:AF9"/>
    <mergeCell ref="X8:Y8"/>
    <mergeCell ref="AA8:AC8"/>
    <mergeCell ref="H8:T8"/>
    <mergeCell ref="A2:AE2"/>
    <mergeCell ref="A4:F4"/>
    <mergeCell ref="A8:A9"/>
    <mergeCell ref="G8:G9"/>
    <mergeCell ref="AE8:AE9"/>
    <mergeCell ref="V8:V9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32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Olja</cp:lastModifiedBy>
  <cp:lastPrinted>2016-09-17T11:51:37Z</cp:lastPrinted>
  <dcterms:created xsi:type="dcterms:W3CDTF">2006-10-23T10:36:11Z</dcterms:created>
  <dcterms:modified xsi:type="dcterms:W3CDTF">2018-06-04T09:16:00Z</dcterms:modified>
  <cp:category/>
  <cp:version/>
  <cp:contentType/>
  <cp:contentStatus/>
</cp:coreProperties>
</file>