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0140" activeTab="1"/>
  </bookViews>
  <sheets>
    <sheet name="Parametri" sheetId="1" r:id="rId1"/>
    <sheet name="Spisak" sheetId="2" r:id="rId2"/>
    <sheet name="Formular 1" sheetId="3" r:id="rId3"/>
    <sheet name="Formular 2" sheetId="4" r:id="rId4"/>
    <sheet name="stat tabele" sheetId="5" r:id="rId5"/>
    <sheet name="uslovi1" sheetId="6" r:id="rId6"/>
  </sheets>
  <definedNames>
    <definedName name="Citava_tabela">#REF!</definedName>
    <definedName name="_xlnm.Print_Area" localSheetId="3">'Formular 2'!$A$1:$O$113</definedName>
    <definedName name="_xlnm.Print_Titles" localSheetId="2">'Formular 1'!$11:$13</definedName>
    <definedName name="_xlnm.Print_Titles" localSheetId="3">'Formular 2'!$9:$11</definedName>
    <definedName name="_xlnm.Print_Titles" localSheetId="1">'Spisak'!$3:$3</definedName>
  </definedNames>
  <calcPr fullCalcOnLoad="1"/>
</workbook>
</file>

<file path=xl/comments2.xml><?xml version="1.0" encoding="utf-8"?>
<comments xmlns="http://schemas.openxmlformats.org/spreadsheetml/2006/main">
  <authors>
    <author>Martin</author>
  </authors>
  <commentList>
    <comment ref="N325" authorId="0">
      <text>
        <r>
          <rPr>
            <b/>
            <sz val="8"/>
            <rFont val="Tahoma"/>
            <family val="2"/>
          </rPr>
          <t>Martin:</t>
        </r>
        <r>
          <rPr>
            <sz val="8"/>
            <rFont val="Tahoma"/>
            <family val="2"/>
          </rPr>
          <t xml:space="preserve">
nema ga na spisku
23 Novembar</t>
        </r>
      </text>
    </comment>
  </commentList>
</comments>
</file>

<file path=xl/sharedStrings.xml><?xml version="1.0" encoding="utf-8"?>
<sst xmlns="http://schemas.openxmlformats.org/spreadsheetml/2006/main" count="222" uniqueCount="185">
  <si>
    <t>Kolona sa brojem indeksa</t>
  </si>
  <si>
    <t>Kolona sa godinom upisa</t>
  </si>
  <si>
    <t>Vrsta prvog studenta</t>
  </si>
  <si>
    <t>Vrsta poslednjeg studenta</t>
  </si>
  <si>
    <t>B</t>
  </si>
  <si>
    <t>C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</si>
  <si>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</si>
  <si>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</si>
  <si>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</si>
  <si>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</si>
  <si>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</si>
  <si>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</si>
  <si>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Miloš Daković</t>
  </si>
  <si>
    <t>milos@cg.ac.yu</t>
  </si>
  <si>
    <t>april 2004.</t>
  </si>
  <si>
    <t>K1</t>
  </si>
  <si>
    <t>Redni br.</t>
  </si>
  <si>
    <t>Prezime i ime studenta</t>
  </si>
  <si>
    <t>Ukupno</t>
  </si>
  <si>
    <t>Broj indexa</t>
  </si>
  <si>
    <t>Godina</t>
  </si>
  <si>
    <t>D</t>
  </si>
  <si>
    <t>K2</t>
  </si>
  <si>
    <t xml:space="preserve">Zav. </t>
  </si>
  <si>
    <t>L1</t>
  </si>
  <si>
    <t>L2</t>
  </si>
  <si>
    <t>L3</t>
  </si>
  <si>
    <t>K1p</t>
  </si>
  <si>
    <t>K2p</t>
  </si>
  <si>
    <t>Pop.</t>
  </si>
  <si>
    <t>A</t>
  </si>
  <si>
    <t>E</t>
  </si>
  <si>
    <t>OBRAZAC ZA ZAKLJUČNE OCJENE</t>
  </si>
  <si>
    <t xml:space="preserve">Redni broj </t>
  </si>
  <si>
    <t>Evidencioni broj</t>
  </si>
  <si>
    <t>Osvojeni broj poena</t>
  </si>
  <si>
    <t>Zaključna ocjena</t>
  </si>
  <si>
    <t>U toku semestra</t>
  </si>
  <si>
    <t>Na završnom ispitu</t>
  </si>
  <si>
    <t>PRODEKAN ZA NASTAVU:</t>
  </si>
  <si>
    <t>DATUM:  __________</t>
  </si>
  <si>
    <t>_______________________</t>
  </si>
  <si>
    <t>OBRAZAC za evidenciju osvojenih poena na predmetu i predlog ocjene</t>
  </si>
  <si>
    <t>Broj ECTS kredita: 6</t>
  </si>
  <si>
    <t>UKUPAN BROJ POENA</t>
  </si>
  <si>
    <t>PREDLOG OCJENE</t>
  </si>
  <si>
    <t>KOLOKVIJUMI</t>
  </si>
  <si>
    <t>ZAVRŠNI ISPIT</t>
  </si>
  <si>
    <t>I</t>
  </si>
  <si>
    <t>II</t>
  </si>
  <si>
    <t>III</t>
  </si>
  <si>
    <t>Redovni</t>
  </si>
  <si>
    <t>Popravni</t>
  </si>
  <si>
    <t>POTPIS NASTAVNIKA:</t>
  </si>
  <si>
    <t>U Podgorici, ________________</t>
  </si>
  <si>
    <t>STUDIJSKI PROGRAM: PRIMJENJENO RAČUNARSTVO</t>
  </si>
  <si>
    <t>PREDMET: Zaštita podataka i sistema</t>
  </si>
  <si>
    <r>
      <t>STUDIJSKI PROGRAM</t>
    </r>
    <r>
      <rPr>
        <b/>
        <sz val="10"/>
        <rFont val="Arial"/>
        <family val="2"/>
      </rPr>
      <t>: PRIMJENJENO RAČUNARSTVO</t>
    </r>
  </si>
  <si>
    <r>
      <t>PREDMET</t>
    </r>
    <r>
      <rPr>
        <sz val="10"/>
        <rFont val="Arial"/>
        <family val="2"/>
      </rPr>
      <t>: Zaštita podataka i sistema                   Godina studija: III                       Semestar: II</t>
    </r>
  </si>
  <si>
    <t>LABORATORIJA</t>
  </si>
  <si>
    <t>SARADNICI:</t>
  </si>
  <si>
    <t>STUDIJE: Osnovne</t>
  </si>
  <si>
    <t xml:space="preserve">SARADNICI: </t>
  </si>
  <si>
    <t>Broj studenata koji su polagali kolokvijum</t>
  </si>
  <si>
    <t>Broj studenata i % koji imaju više od 50 %</t>
  </si>
  <si>
    <t>Broj studenata i % koji imaju manje od 10 %</t>
  </si>
  <si>
    <t>Broj studenata i % koji imaju više od 90 %</t>
  </si>
  <si>
    <t>Broj studenata koji prate nastavu*</t>
  </si>
  <si>
    <t>Prvi kolokvijum</t>
  </si>
  <si>
    <t>Drugi kolokvijum</t>
  </si>
  <si>
    <t>Izašlo</t>
  </si>
  <si>
    <t>F</t>
  </si>
  <si>
    <t>Zavrsni ispit</t>
  </si>
  <si>
    <t>PREZIME I IME</t>
  </si>
  <si>
    <t>I kol.</t>
  </si>
  <si>
    <t>uslov1</t>
  </si>
  <si>
    <t>uslov2</t>
  </si>
  <si>
    <t>uslov3</t>
  </si>
  <si>
    <t>uslov4</t>
  </si>
  <si>
    <t>II kol.</t>
  </si>
  <si>
    <r>
      <t>NASTAVNIK: Prof. dr Vladan Vujičić</t>
    </r>
    <r>
      <rPr>
        <b/>
        <u val="single"/>
        <sz val="10"/>
        <rFont val="Arial"/>
        <family val="2"/>
      </rPr>
      <t xml:space="preserve"> </t>
    </r>
  </si>
  <si>
    <t xml:space="preserve">NASTAVNIK:Prof. dr Vladan Vujičić     </t>
  </si>
  <si>
    <t>90-100</t>
  </si>
  <si>
    <t>80-90</t>
  </si>
  <si>
    <t>70-80</t>
  </si>
  <si>
    <t>60-70</t>
  </si>
  <si>
    <t>50-60</t>
  </si>
  <si>
    <t>Doc. dr Zoran Miljanić</t>
  </si>
  <si>
    <t>Karadžić Petar</t>
  </si>
  <si>
    <t>Bojović Suzana</t>
  </si>
  <si>
    <t>Purić Mirjana</t>
  </si>
  <si>
    <t>Stjepčević Ivana</t>
  </si>
  <si>
    <t>Dr Martin Ćalasan</t>
  </si>
  <si>
    <t>Popović Zvonko</t>
  </si>
  <si>
    <t>Berdović Mirko</t>
  </si>
  <si>
    <t>Miličković Anđela</t>
  </si>
  <si>
    <t>Hodžić Belmin</t>
  </si>
  <si>
    <t>Dragojević Nenad</t>
  </si>
  <si>
    <t>Kostić Svetlana</t>
  </si>
  <si>
    <t>Mirković Miloš</t>
  </si>
  <si>
    <t>Marić Mihailo</t>
  </si>
  <si>
    <t>Mitrović Nikola</t>
  </si>
  <si>
    <t>Miljuš Tomo</t>
  </si>
  <si>
    <t>Dedić Alen</t>
  </si>
  <si>
    <t>Dimić Nikola</t>
  </si>
  <si>
    <t>Vujačić Borko</t>
  </si>
  <si>
    <t>Žarković Blagoje</t>
  </si>
  <si>
    <t>Alibašić Amir</t>
  </si>
  <si>
    <t>Uskoković Ivan</t>
  </si>
  <si>
    <t>Ivanović Jovana</t>
  </si>
  <si>
    <t>Moškov Vlado</t>
  </si>
  <si>
    <t>Zindović Nemanja</t>
  </si>
  <si>
    <t>Ćurić Stefan</t>
  </si>
  <si>
    <t>Rakočević Vuk</t>
  </si>
  <si>
    <t>Boričić Miljan</t>
  </si>
  <si>
    <t>Zulević Mirjana</t>
  </si>
  <si>
    <t>Jovićević Nikola</t>
  </si>
  <si>
    <t>Adžić Dušan</t>
  </si>
  <si>
    <t>Šćekić Đurđina</t>
  </si>
  <si>
    <t>Čuljković Mališa</t>
  </si>
  <si>
    <t>Strujić Edvin</t>
  </si>
  <si>
    <t>Šubara Milana</t>
  </si>
  <si>
    <t>Babačić Eldin</t>
  </si>
  <si>
    <t>Spasojević Dejana</t>
  </si>
  <si>
    <t>Seferović Martin</t>
  </si>
  <si>
    <t>Kavazović Vahid</t>
  </si>
  <si>
    <t>Žižić Vidoje</t>
  </si>
  <si>
    <t>Drljević Momir</t>
  </si>
  <si>
    <t>Trojanović Filip</t>
  </si>
  <si>
    <t>Čubranović Sanja</t>
  </si>
  <si>
    <t>Radulović Ilija</t>
  </si>
  <si>
    <t>Sekulić Ana</t>
  </si>
  <si>
    <t>Daković Dejan</t>
  </si>
  <si>
    <t>Bulić Senad</t>
  </si>
  <si>
    <t>Gezović Goran</t>
  </si>
  <si>
    <t>Vučić Jovan</t>
  </si>
  <si>
    <t>Dajković Matija</t>
  </si>
  <si>
    <t>Aleksić Milovan</t>
  </si>
  <si>
    <t>Škrijelj Elvis</t>
  </si>
  <si>
    <t>Femić Aleksandar</t>
  </si>
  <si>
    <t>Nikolić Filip</t>
  </si>
  <si>
    <t>Delibašić Radomir</t>
  </si>
  <si>
    <t>Stanić Sreten</t>
  </si>
  <si>
    <t>Feratović Anes</t>
  </si>
  <si>
    <t>Damjanović Tijana</t>
  </si>
  <si>
    <t>Gutović Aleksandra</t>
  </si>
  <si>
    <t>Božović Milan</t>
  </si>
  <si>
    <t>Kojović Dragana</t>
  </si>
  <si>
    <t>Đođić Dragana</t>
  </si>
  <si>
    <t>Lakićević Mladen</t>
  </si>
  <si>
    <t>Veljić Andrija</t>
  </si>
  <si>
    <t>Simović Nikola</t>
  </si>
  <si>
    <t>Konatar Stefan</t>
  </si>
  <si>
    <t>Mitrović Lazar</t>
  </si>
  <si>
    <t>Idrizović Dženan</t>
  </si>
  <si>
    <t>Raičević Strahinja</t>
  </si>
  <si>
    <t>Kojović Milan</t>
  </si>
  <si>
    <t>Đurašević Marko</t>
  </si>
  <si>
    <t>Pavićević Filip</t>
  </si>
  <si>
    <t>Djurković Milica</t>
  </si>
  <si>
    <t>Vuković Nikola</t>
  </si>
  <si>
    <t>Lješević Žarko</t>
  </si>
  <si>
    <t>Đikanović Marko</t>
  </si>
  <si>
    <t>Laković Marijana</t>
  </si>
  <si>
    <t>Samohin Dmitro</t>
  </si>
  <si>
    <t>Nenezić Marija</t>
  </si>
  <si>
    <t>Tomašević Bojana</t>
  </si>
  <si>
    <t>Anđušić Živko</t>
  </si>
  <si>
    <t>Bovan Nikola</t>
  </si>
  <si>
    <t>Laličić Vanja</t>
  </si>
  <si>
    <t>Radončić Emir</t>
  </si>
  <si>
    <t>Jauković Boris</t>
  </si>
  <si>
    <t>Tatar Nikola</t>
  </si>
  <si>
    <t>Bjelić Danilo</t>
  </si>
  <si>
    <t>Osmanagić Neven</t>
  </si>
  <si>
    <t>Radonjić Žarko</t>
  </si>
  <si>
    <t>Brković Ivan</t>
  </si>
  <si>
    <t>Vučinić Miroslav</t>
  </si>
  <si>
    <t>Ostojić Neda</t>
  </si>
  <si>
    <t>Šk. godina 2017/2018</t>
  </si>
  <si>
    <t>Barlović Jozo</t>
  </si>
  <si>
    <t>Đoković Viktor</t>
  </si>
  <si>
    <t>Varagić Nebojša</t>
  </si>
  <si>
    <t>Hajduković Gojko</t>
  </si>
  <si>
    <t>Milošević Marko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</si>
</sst>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0.0;;"/>
    <numFmt numFmtId="197" formatCode="0.0;\-0;0"/>
    <numFmt numFmtId="198" formatCode="0.0%"/>
    <numFmt numFmtId="199" formatCode="0.0;0;"/>
    <numFmt numFmtId="200" formatCode="0.0"/>
    <numFmt numFmtId="201" formatCode="mm/dd/yy"/>
    <numFmt numFmtId="202" formatCode="mmm/yy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#;;#"/>
    <numFmt numFmtId="207" formatCode="0;\-0;0"/>
    <numFmt numFmtId="208" formatCode="0.0;\-0.0;0.0"/>
    <numFmt numFmtId="209" formatCode="0.00;\-0.00;0.00"/>
    <numFmt numFmtId="210" formatCode="[$€-2]\ #,##0.00_);[Red]\([$€-2]\ #,##0.00\)"/>
    <numFmt numFmtId="211" formatCode="[$-409]h:mm:ss\ AM/PM"/>
    <numFmt numFmtId="212" formatCode="[$-409]dddd\,\ mmmm\ dd\,\ yyyy"/>
    <numFmt numFmtId="213" formatCode="00000"/>
    <numFmt numFmtId="214" formatCode="00\-00"/>
    <numFmt numFmtId="215" formatCode="00\-#\100"/>
    <numFmt numFmtId="216" formatCode="00\-#\1#0#0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5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0" fillId="4" borderId="10" xfId="0" applyFill="1" applyBorder="1" applyAlignment="1">
      <alignment horizontal="right"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right"/>
    </xf>
    <xf numFmtId="0" fontId="1" fillId="32" borderId="0" xfId="0" applyFont="1" applyFill="1" applyBorder="1" applyAlignment="1">
      <alignment horizontal="center"/>
    </xf>
    <xf numFmtId="0" fontId="0" fillId="32" borderId="13" xfId="0" applyFill="1" applyBorder="1" applyAlignment="1">
      <alignment horizontal="right"/>
    </xf>
    <xf numFmtId="0" fontId="1" fillId="32" borderId="13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1" fillId="4" borderId="14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7" xfId="0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5" borderId="21" xfId="57" applyFont="1" applyFill="1" applyBorder="1" applyAlignment="1" applyProtection="1">
      <alignment horizontal="left" wrapText="1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15" fillId="0" borderId="32" xfId="0" applyFont="1" applyBorder="1" applyAlignment="1">
      <alignment vertical="center"/>
    </xf>
    <xf numFmtId="0" fontId="0" fillId="0" borderId="3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 indent="1"/>
    </xf>
    <xf numFmtId="0" fontId="8" fillId="0" borderId="3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35" xfId="0" applyFont="1" applyBorder="1" applyAlignment="1">
      <alignment horizontal="left" indent="1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3" borderId="36" xfId="0" applyFont="1" applyFill="1" applyBorder="1" applyAlignment="1" applyProtection="1">
      <alignment horizontal="center"/>
      <protection locked="0"/>
    </xf>
    <xf numFmtId="0" fontId="1" fillId="33" borderId="14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 vertical="center"/>
    </xf>
    <xf numFmtId="214" fontId="1" fillId="33" borderId="37" xfId="0" applyNumberFormat="1" applyFont="1" applyFill="1" applyBorder="1" applyAlignment="1" applyProtection="1">
      <alignment horizontal="center"/>
      <protection locked="0"/>
    </xf>
    <xf numFmtId="214" fontId="1" fillId="33" borderId="16" xfId="0" applyNumberFormat="1" applyFont="1" applyFill="1" applyBorder="1" applyAlignment="1" applyProtection="1">
      <alignment horizontal="center"/>
      <protection locked="0"/>
    </xf>
    <xf numFmtId="215" fontId="1" fillId="33" borderId="12" xfId="0" applyNumberFormat="1" applyFont="1" applyFill="1" applyBorder="1" applyAlignment="1" applyProtection="1">
      <alignment horizontal="center"/>
      <protection locked="0"/>
    </xf>
    <xf numFmtId="216" fontId="1" fillId="0" borderId="0" xfId="0" applyNumberFormat="1" applyFont="1" applyFill="1" applyBorder="1" applyAlignment="1" applyProtection="1">
      <alignment horizontal="center"/>
      <protection locked="0"/>
    </xf>
    <xf numFmtId="0" fontId="0" fillId="4" borderId="10" xfId="0" applyFill="1" applyBorder="1" applyAlignment="1">
      <alignment horizontal="center" wrapText="1"/>
    </xf>
    <xf numFmtId="0" fontId="0" fillId="4" borderId="36" xfId="0" applyFill="1" applyBorder="1" applyAlignment="1">
      <alignment horizontal="center" wrapText="1"/>
    </xf>
    <xf numFmtId="0" fontId="0" fillId="4" borderId="14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4" borderId="12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4" borderId="16" xfId="0" applyFill="1" applyBorder="1" applyAlignment="1">
      <alignment/>
    </xf>
    <xf numFmtId="1" fontId="0" fillId="4" borderId="12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9" fontId="0" fillId="4" borderId="37" xfId="0" applyNumberForma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11" fillId="35" borderId="21" xfId="0" applyFont="1" applyFill="1" applyBorder="1" applyAlignment="1">
      <alignment vertical="center"/>
    </xf>
    <xf numFmtId="0" fontId="1" fillId="35" borderId="21" xfId="0" applyFont="1" applyFill="1" applyBorder="1" applyAlignment="1">
      <alignment horizontal="center"/>
    </xf>
    <xf numFmtId="0" fontId="1" fillId="35" borderId="21" xfId="0" applyFont="1" applyFill="1" applyBorder="1" applyAlignment="1">
      <alignment/>
    </xf>
    <xf numFmtId="1" fontId="1" fillId="35" borderId="2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4" borderId="11" xfId="0" applyNumberFormat="1" applyFill="1" applyBorder="1" applyAlignment="1">
      <alignment horizontal="center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left" wrapText="1"/>
      <protection locked="0"/>
    </xf>
    <xf numFmtId="0" fontId="4" fillId="36" borderId="21" xfId="0" applyFont="1" applyFill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39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" fontId="4" fillId="36" borderId="21" xfId="0" applyNumberFormat="1" applyFont="1" applyFill="1" applyBorder="1" applyAlignment="1" applyProtection="1">
      <alignment horizontal="center" wrapText="1"/>
      <protection locked="0"/>
    </xf>
    <xf numFmtId="0" fontId="4" fillId="36" borderId="21" xfId="0" applyNumberFormat="1" applyFont="1" applyFill="1" applyBorder="1" applyAlignment="1" applyProtection="1">
      <alignment horizontal="center" wrapText="1"/>
      <protection locked="0"/>
    </xf>
    <xf numFmtId="0" fontId="4" fillId="5" borderId="20" xfId="0" applyFont="1" applyFill="1" applyBorder="1" applyAlignment="1" applyProtection="1">
      <alignment horizontal="left" wrapText="1"/>
      <protection locked="0"/>
    </xf>
    <xf numFmtId="0" fontId="4" fillId="36" borderId="20" xfId="0" applyNumberFormat="1" applyFont="1" applyFill="1" applyBorder="1" applyAlignment="1" applyProtection="1">
      <alignment horizontal="center" wrapText="1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42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4" fillId="0" borderId="41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38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0" fontId="4" fillId="0" borderId="11" xfId="0" applyNumberFormat="1" applyFont="1" applyBorder="1" applyAlignment="1" applyProtection="1">
      <alignment horizontal="center"/>
      <protection locked="0"/>
    </xf>
    <xf numFmtId="0" fontId="4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18" fillId="0" borderId="21" xfId="0" applyFont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NumberFormat="1" applyBorder="1" applyAlignment="1">
      <alignment horizontal="center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 quotePrefix="1">
      <alignment horizontal="center"/>
      <protection locked="0"/>
    </xf>
    <xf numFmtId="0" fontId="9" fillId="0" borderId="0" xfId="0" applyFon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43" xfId="0" applyBorder="1" applyAlignment="1">
      <alignment horizontal="left" indent="1"/>
    </xf>
    <xf numFmtId="0" fontId="0" fillId="0" borderId="44" xfId="0" applyBorder="1" applyAlignment="1">
      <alignment horizontal="left" indent="1"/>
    </xf>
    <xf numFmtId="0" fontId="0" fillId="0" borderId="45" xfId="0" applyBorder="1" applyAlignment="1">
      <alignment horizontal="left" indent="1"/>
    </xf>
    <xf numFmtId="0" fontId="8" fillId="0" borderId="3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1" fillId="0" borderId="4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left" indent="1"/>
    </xf>
    <xf numFmtId="0" fontId="0" fillId="0" borderId="49" xfId="0" applyBorder="1" applyAlignment="1">
      <alignment horizontal="left" indent="1"/>
    </xf>
    <xf numFmtId="0" fontId="0" fillId="0" borderId="50" xfId="0" applyBorder="1" applyAlignment="1">
      <alignment horizontal="left" indent="1"/>
    </xf>
    <xf numFmtId="0" fontId="1" fillId="0" borderId="3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left" vertical="center" wrapText="1" indent="1"/>
    </xf>
    <xf numFmtId="0" fontId="1" fillId="0" borderId="52" xfId="0" applyFont="1" applyBorder="1" applyAlignment="1">
      <alignment horizontal="left" vertical="center" wrapText="1" indent="1"/>
    </xf>
    <xf numFmtId="0" fontId="1" fillId="0" borderId="53" xfId="0" applyFont="1" applyBorder="1" applyAlignment="1">
      <alignment horizontal="left" vertical="center" wrapText="1" indent="1"/>
    </xf>
    <xf numFmtId="0" fontId="1" fillId="0" borderId="5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0" fillId="0" borderId="57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1" fillId="0" borderId="0" xfId="0" applyFont="1" applyAlignment="1">
      <alignment horizontal="right" vertical="center"/>
    </xf>
    <xf numFmtId="0" fontId="1" fillId="0" borderId="58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59" xfId="0" applyFont="1" applyBorder="1" applyAlignment="1">
      <alignment horizontal="left" vertical="center" wrapText="1"/>
    </xf>
    <xf numFmtId="0" fontId="15" fillId="0" borderId="58" xfId="0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59" xfId="0" applyFont="1" applyBorder="1" applyAlignment="1">
      <alignment horizontal="left" vertical="center"/>
    </xf>
    <xf numFmtId="0" fontId="12" fillId="0" borderId="58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/>
    </xf>
    <xf numFmtId="0" fontId="13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tudenti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2"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15"/>
  <sheetViews>
    <sheetView zoomScalePageLayoutView="0" workbookViewId="0" topLeftCell="D1">
      <selection activeCell="F27" sqref="F27"/>
    </sheetView>
  </sheetViews>
  <sheetFormatPr defaultColWidth="9.140625" defaultRowHeight="12.75"/>
  <cols>
    <col min="1" max="1" width="4.57421875" style="4" customWidth="1"/>
    <col min="2" max="2" width="22.57421875" style="4" bestFit="1" customWidth="1"/>
    <col min="3" max="16384" width="9.140625" style="4" customWidth="1"/>
  </cols>
  <sheetData>
    <row r="2" spans="2:3" ht="12.75">
      <c r="B2" s="9" t="s">
        <v>11</v>
      </c>
      <c r="C2" s="6"/>
    </row>
    <row r="3" spans="2:3" ht="13.5" thickBot="1">
      <c r="B3" s="5"/>
      <c r="C3" s="6"/>
    </row>
    <row r="4" spans="2:5" ht="12.75">
      <c r="B4" s="1" t="s">
        <v>0</v>
      </c>
      <c r="C4" s="10" t="s">
        <v>4</v>
      </c>
      <c r="E4" s="4" t="s">
        <v>8</v>
      </c>
    </row>
    <row r="5" spans="2:5" ht="12.75">
      <c r="B5" s="2" t="s">
        <v>1</v>
      </c>
      <c r="C5" s="11" t="s">
        <v>5</v>
      </c>
      <c r="E5" s="4" t="s">
        <v>7</v>
      </c>
    </row>
    <row r="6" spans="2:3" ht="13.5" thickBot="1">
      <c r="B6" s="3" t="s">
        <v>6</v>
      </c>
      <c r="C6" s="12" t="s">
        <v>21</v>
      </c>
    </row>
    <row r="7" spans="2:3" ht="13.5" thickBot="1">
      <c r="B7" s="7"/>
      <c r="C7" s="8"/>
    </row>
    <row r="8" spans="2:5" ht="12.75">
      <c r="B8" s="1" t="s">
        <v>2</v>
      </c>
      <c r="C8" s="10">
        <v>4</v>
      </c>
      <c r="E8" s="4" t="s">
        <v>9</v>
      </c>
    </row>
    <row r="9" spans="2:5" ht="13.5" thickBot="1">
      <c r="B9" s="3" t="s">
        <v>3</v>
      </c>
      <c r="C9" s="12">
        <v>500</v>
      </c>
      <c r="E9" s="4" t="s">
        <v>10</v>
      </c>
    </row>
    <row r="13" ht="12.75">
      <c r="B13" s="4" t="s">
        <v>12</v>
      </c>
    </row>
    <row r="14" ht="12.75">
      <c r="B14" s="4" t="s">
        <v>13</v>
      </c>
    </row>
    <row r="15" ht="12.75">
      <c r="B15" s="4" t="s">
        <v>14</v>
      </c>
    </row>
  </sheetData>
  <sheetProtection password="8C2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749"/>
  <sheetViews>
    <sheetView tabSelected="1" zoomScale="85" zoomScaleNormal="85" zoomScalePageLayoutView="0" workbookViewId="0" topLeftCell="A84">
      <selection activeCell="L75" sqref="L75"/>
    </sheetView>
  </sheetViews>
  <sheetFormatPr defaultColWidth="9.140625" defaultRowHeight="12.75"/>
  <cols>
    <col min="1" max="1" width="5.8515625" style="15" customWidth="1"/>
    <col min="2" max="2" width="6.7109375" style="15" customWidth="1"/>
    <col min="3" max="3" width="6.8515625" style="15" customWidth="1"/>
    <col min="4" max="4" width="22.8515625" style="100" customWidth="1"/>
    <col min="5" max="5" width="5.28125" style="15" customWidth="1"/>
    <col min="6" max="6" width="5.57421875" style="15" customWidth="1"/>
    <col min="7" max="7" width="5.28125" style="15" customWidth="1"/>
    <col min="8" max="11" width="5.8515625" style="15" customWidth="1"/>
    <col min="12" max="12" width="5.8515625" style="125" customWidth="1"/>
    <col min="13" max="13" width="5.8515625" style="15" customWidth="1"/>
    <col min="14" max="14" width="7.28125" style="14" customWidth="1"/>
    <col min="15" max="15" width="6.421875" style="133" customWidth="1"/>
    <col min="16" max="17" width="9.140625" style="136" customWidth="1"/>
    <col min="18" max="18" width="9.140625" style="127" customWidth="1"/>
    <col min="19" max="19" width="9.00390625" style="127" customWidth="1"/>
    <col min="20" max="22" width="9.140625" style="127" hidden="1" customWidth="1"/>
    <col min="23" max="23" width="14.28125" style="127" hidden="1" customWidth="1"/>
    <col min="24" max="24" width="9.140625" style="127" customWidth="1"/>
    <col min="25" max="16384" width="9.140625" style="93" customWidth="1"/>
  </cols>
  <sheetData>
    <row r="1" spans="12:28" ht="15">
      <c r="L1" s="15"/>
      <c r="O1" s="118"/>
      <c r="P1" s="92"/>
      <c r="Q1" s="92"/>
      <c r="R1" s="122"/>
      <c r="S1" s="93"/>
      <c r="T1" s="93"/>
      <c r="U1" s="93"/>
      <c r="V1" s="93"/>
      <c r="W1" s="93"/>
      <c r="X1" s="53" t="s">
        <v>30</v>
      </c>
      <c r="Y1" s="54" t="s">
        <v>4</v>
      </c>
      <c r="Z1" s="54" t="s">
        <v>5</v>
      </c>
      <c r="AA1" s="54" t="s">
        <v>21</v>
      </c>
      <c r="AB1" s="55" t="s">
        <v>31</v>
      </c>
    </row>
    <row r="2" spans="12:28" ht="15.75" thickBot="1">
      <c r="L2" s="15"/>
      <c r="O2" s="118"/>
      <c r="P2" s="92"/>
      <c r="Q2" s="92"/>
      <c r="R2" s="122"/>
      <c r="S2" s="93"/>
      <c r="T2" s="93"/>
      <c r="U2" s="93"/>
      <c r="V2" s="93"/>
      <c r="W2" s="93"/>
      <c r="X2" s="59" t="s">
        <v>82</v>
      </c>
      <c r="Y2" s="57" t="s">
        <v>83</v>
      </c>
      <c r="Z2" s="57" t="s">
        <v>84</v>
      </c>
      <c r="AA2" s="57" t="s">
        <v>85</v>
      </c>
      <c r="AB2" s="58" t="s">
        <v>86</v>
      </c>
    </row>
    <row r="3" spans="1:28" s="107" customFormat="1" ht="45.75" thickBot="1">
      <c r="A3" s="101" t="s">
        <v>16</v>
      </c>
      <c r="B3" s="102" t="s">
        <v>19</v>
      </c>
      <c r="C3" s="103" t="s">
        <v>20</v>
      </c>
      <c r="D3" s="104" t="s">
        <v>17</v>
      </c>
      <c r="E3" s="16" t="s">
        <v>24</v>
      </c>
      <c r="F3" s="16" t="s">
        <v>25</v>
      </c>
      <c r="G3" s="16" t="s">
        <v>26</v>
      </c>
      <c r="H3" s="16" t="s">
        <v>15</v>
      </c>
      <c r="I3" s="16" t="s">
        <v>27</v>
      </c>
      <c r="J3" s="16" t="s">
        <v>22</v>
      </c>
      <c r="K3" s="16" t="s">
        <v>28</v>
      </c>
      <c r="L3" s="16" t="s">
        <v>23</v>
      </c>
      <c r="M3" s="16" t="s">
        <v>29</v>
      </c>
      <c r="N3" s="105" t="s">
        <v>18</v>
      </c>
      <c r="O3" s="131"/>
      <c r="P3" s="106"/>
      <c r="R3" s="134"/>
      <c r="X3" s="60"/>
      <c r="Y3" s="56"/>
      <c r="Z3" s="56"/>
      <c r="AA3" s="56"/>
      <c r="AB3" s="56"/>
    </row>
    <row r="4" spans="1:24" ht="15">
      <c r="A4" s="108">
        <v>1</v>
      </c>
      <c r="B4" s="97">
        <v>1</v>
      </c>
      <c r="C4" s="97">
        <v>2015</v>
      </c>
      <c r="D4" s="96" t="s">
        <v>93</v>
      </c>
      <c r="E4" s="109"/>
      <c r="F4" s="110"/>
      <c r="G4" s="20"/>
      <c r="H4" s="90">
        <v>4</v>
      </c>
      <c r="I4" s="20"/>
      <c r="J4" s="20"/>
      <c r="K4" s="98">
        <v>6</v>
      </c>
      <c r="L4" s="111">
        <v>0</v>
      </c>
      <c r="M4" s="28"/>
      <c r="N4" s="18">
        <f aca="true" t="shared" si="0" ref="N4:N69">SUM(E4:G4)+H4*(1-T4)+I4*T4+J4*(1-U4)+K4*U4+L4*(1-V4)+M4*V4</f>
        <v>10</v>
      </c>
      <c r="O4" s="115"/>
      <c r="P4" s="106"/>
      <c r="Q4" s="112"/>
      <c r="R4" s="113"/>
      <c r="S4" s="93"/>
      <c r="T4" s="93">
        <f>IF(I4&lt;&gt;"",1,0)</f>
        <v>0</v>
      </c>
      <c r="U4" s="93">
        <f>IF(K4&lt;&gt;"",1,0)</f>
        <v>1</v>
      </c>
      <c r="V4" s="93">
        <f>IF(M4&lt;&gt;"",1,0)</f>
        <v>0</v>
      </c>
      <c r="W4" s="93">
        <f>IF(L4&lt;&gt;"",1,0)</f>
        <v>1</v>
      </c>
      <c r="X4" s="93"/>
    </row>
    <row r="5" spans="1:24" ht="15">
      <c r="A5" s="108">
        <v>2</v>
      </c>
      <c r="B5" s="97">
        <v>3</v>
      </c>
      <c r="C5" s="97">
        <v>2015</v>
      </c>
      <c r="D5" s="96" t="s">
        <v>94</v>
      </c>
      <c r="E5" s="109">
        <v>2</v>
      </c>
      <c r="F5" s="110">
        <v>2</v>
      </c>
      <c r="G5" s="20">
        <v>1.8</v>
      </c>
      <c r="H5" s="90">
        <v>16</v>
      </c>
      <c r="I5" s="20"/>
      <c r="J5" s="20">
        <v>13</v>
      </c>
      <c r="K5" s="98"/>
      <c r="L5" s="111">
        <v>35</v>
      </c>
      <c r="M5" s="28"/>
      <c r="N5" s="18">
        <f t="shared" si="0"/>
        <v>69.8</v>
      </c>
      <c r="O5" s="115"/>
      <c r="P5" s="106"/>
      <c r="Q5" s="112"/>
      <c r="R5" s="113"/>
      <c r="S5" s="93"/>
      <c r="T5" s="93">
        <f aca="true" t="shared" si="1" ref="T5:T68">IF(I5&lt;&gt;"",1,0)</f>
        <v>0</v>
      </c>
      <c r="U5" s="93">
        <f aca="true" t="shared" si="2" ref="U5:U68">IF(K5&lt;&gt;"",1,0)</f>
        <v>0</v>
      </c>
      <c r="V5" s="93">
        <f aca="true" t="shared" si="3" ref="V5:V68">IF(M5&lt;&gt;"",1,0)</f>
        <v>0</v>
      </c>
      <c r="W5" s="93">
        <f aca="true" t="shared" si="4" ref="W5:W68">IF(L5&lt;&gt;"",1,0)</f>
        <v>1</v>
      </c>
      <c r="X5" s="93"/>
    </row>
    <row r="6" spans="1:24" ht="15">
      <c r="A6" s="108">
        <v>3</v>
      </c>
      <c r="B6" s="97">
        <v>4</v>
      </c>
      <c r="C6" s="97">
        <v>2015</v>
      </c>
      <c r="D6" s="96" t="s">
        <v>95</v>
      </c>
      <c r="E6" s="109">
        <v>2</v>
      </c>
      <c r="F6" s="110">
        <v>2</v>
      </c>
      <c r="G6" s="20"/>
      <c r="H6" s="90">
        <v>13</v>
      </c>
      <c r="I6" s="20"/>
      <c r="J6" s="20">
        <v>16</v>
      </c>
      <c r="K6" s="98"/>
      <c r="L6" s="111"/>
      <c r="M6" s="28"/>
      <c r="N6" s="18">
        <f t="shared" si="0"/>
        <v>33</v>
      </c>
      <c r="O6" s="115"/>
      <c r="P6" s="106"/>
      <c r="Q6" s="112"/>
      <c r="R6" s="113"/>
      <c r="S6" s="93"/>
      <c r="T6" s="93">
        <f t="shared" si="1"/>
        <v>0</v>
      </c>
      <c r="U6" s="93">
        <f t="shared" si="2"/>
        <v>0</v>
      </c>
      <c r="V6" s="93">
        <f t="shared" si="3"/>
        <v>0</v>
      </c>
      <c r="W6" s="93">
        <f t="shared" si="4"/>
        <v>0</v>
      </c>
      <c r="X6" s="93"/>
    </row>
    <row r="7" spans="1:24" ht="15">
      <c r="A7" s="108">
        <v>4</v>
      </c>
      <c r="B7" s="97">
        <v>5</v>
      </c>
      <c r="C7" s="97">
        <v>2015</v>
      </c>
      <c r="D7" s="96" t="s">
        <v>96</v>
      </c>
      <c r="E7" s="109">
        <v>2</v>
      </c>
      <c r="F7" s="110">
        <v>1</v>
      </c>
      <c r="G7" s="20">
        <v>1.7</v>
      </c>
      <c r="H7" s="90">
        <v>14</v>
      </c>
      <c r="I7" s="20"/>
      <c r="J7" s="20">
        <v>11</v>
      </c>
      <c r="K7" s="98"/>
      <c r="L7" s="111">
        <v>50</v>
      </c>
      <c r="M7" s="28"/>
      <c r="N7" s="18">
        <f t="shared" si="0"/>
        <v>79.7</v>
      </c>
      <c r="O7" s="118"/>
      <c r="P7" s="106"/>
      <c r="Q7" s="112"/>
      <c r="R7" s="113"/>
      <c r="S7" s="93"/>
      <c r="T7" s="93">
        <f t="shared" si="1"/>
        <v>0</v>
      </c>
      <c r="U7" s="93">
        <f t="shared" si="2"/>
        <v>0</v>
      </c>
      <c r="V7" s="93">
        <f t="shared" si="3"/>
        <v>0</v>
      </c>
      <c r="W7" s="93">
        <f t="shared" si="4"/>
        <v>1</v>
      </c>
      <c r="X7" s="93"/>
    </row>
    <row r="8" spans="1:24" ht="15">
      <c r="A8" s="108">
        <v>5</v>
      </c>
      <c r="B8" s="97">
        <v>6</v>
      </c>
      <c r="C8" s="97">
        <v>2015</v>
      </c>
      <c r="D8" s="96" t="s">
        <v>97</v>
      </c>
      <c r="E8" s="109">
        <v>2</v>
      </c>
      <c r="F8" s="110">
        <v>2</v>
      </c>
      <c r="G8" s="20">
        <v>2</v>
      </c>
      <c r="H8" s="90">
        <v>10</v>
      </c>
      <c r="I8" s="20"/>
      <c r="J8" s="20">
        <v>10</v>
      </c>
      <c r="K8" s="98"/>
      <c r="L8" s="114">
        <v>15</v>
      </c>
      <c r="M8" s="28"/>
      <c r="N8" s="18">
        <f t="shared" si="0"/>
        <v>41</v>
      </c>
      <c r="O8" s="118"/>
      <c r="P8" s="106"/>
      <c r="Q8" s="112"/>
      <c r="R8" s="113"/>
      <c r="S8" s="93"/>
      <c r="T8" s="93">
        <f t="shared" si="1"/>
        <v>0</v>
      </c>
      <c r="U8" s="93">
        <f t="shared" si="2"/>
        <v>0</v>
      </c>
      <c r="V8" s="93">
        <f t="shared" si="3"/>
        <v>0</v>
      </c>
      <c r="W8" s="93">
        <f t="shared" si="4"/>
        <v>1</v>
      </c>
      <c r="X8" s="93"/>
    </row>
    <row r="9" spans="1:24" ht="15">
      <c r="A9" s="108">
        <v>6</v>
      </c>
      <c r="B9" s="97">
        <v>8</v>
      </c>
      <c r="C9" s="97">
        <v>2015</v>
      </c>
      <c r="D9" s="96" t="s">
        <v>98</v>
      </c>
      <c r="E9" s="109">
        <v>2</v>
      </c>
      <c r="F9" s="110">
        <v>2</v>
      </c>
      <c r="G9" s="20">
        <v>1.5</v>
      </c>
      <c r="H9" s="90"/>
      <c r="I9" s="20">
        <v>2</v>
      </c>
      <c r="J9" s="20">
        <v>0</v>
      </c>
      <c r="K9" s="98"/>
      <c r="L9" s="114">
        <v>35</v>
      </c>
      <c r="M9" s="28"/>
      <c r="N9" s="18">
        <f t="shared" si="0"/>
        <v>42.5</v>
      </c>
      <c r="O9" s="118"/>
      <c r="P9" s="106"/>
      <c r="Q9" s="112"/>
      <c r="R9" s="113"/>
      <c r="S9" s="93"/>
      <c r="T9" s="93">
        <f t="shared" si="1"/>
        <v>1</v>
      </c>
      <c r="U9" s="93">
        <f t="shared" si="2"/>
        <v>0</v>
      </c>
      <c r="V9" s="93">
        <f t="shared" si="3"/>
        <v>0</v>
      </c>
      <c r="W9" s="93">
        <f t="shared" si="4"/>
        <v>1</v>
      </c>
      <c r="X9" s="93"/>
    </row>
    <row r="10" spans="1:24" ht="15">
      <c r="A10" s="108">
        <v>7</v>
      </c>
      <c r="B10" s="97">
        <v>11</v>
      </c>
      <c r="C10" s="97">
        <v>2015</v>
      </c>
      <c r="D10" s="96" t="s">
        <v>99</v>
      </c>
      <c r="E10" s="109">
        <v>2</v>
      </c>
      <c r="F10" s="110"/>
      <c r="G10" s="20">
        <v>1.8</v>
      </c>
      <c r="H10" s="90">
        <v>16</v>
      </c>
      <c r="I10" s="20"/>
      <c r="J10" s="20">
        <v>16</v>
      </c>
      <c r="K10" s="98"/>
      <c r="L10" s="114">
        <v>25</v>
      </c>
      <c r="M10" s="28"/>
      <c r="N10" s="18">
        <f t="shared" si="0"/>
        <v>60.8</v>
      </c>
      <c r="O10" s="118"/>
      <c r="P10" s="106"/>
      <c r="Q10" s="112"/>
      <c r="R10" s="113"/>
      <c r="S10" s="93"/>
      <c r="T10" s="93">
        <f t="shared" si="1"/>
        <v>0</v>
      </c>
      <c r="U10" s="93">
        <f t="shared" si="2"/>
        <v>0</v>
      </c>
      <c r="V10" s="93">
        <f t="shared" si="3"/>
        <v>0</v>
      </c>
      <c r="W10" s="93">
        <f t="shared" si="4"/>
        <v>1</v>
      </c>
      <c r="X10" s="93"/>
    </row>
    <row r="11" spans="1:24" ht="15">
      <c r="A11" s="108">
        <v>8</v>
      </c>
      <c r="B11" s="97">
        <v>14</v>
      </c>
      <c r="C11" s="97">
        <v>2015</v>
      </c>
      <c r="D11" s="96" t="s">
        <v>100</v>
      </c>
      <c r="E11" s="109"/>
      <c r="F11" s="110"/>
      <c r="G11" s="20"/>
      <c r="H11" s="90">
        <v>13</v>
      </c>
      <c r="I11" s="20"/>
      <c r="J11" s="20">
        <v>17</v>
      </c>
      <c r="K11" s="98"/>
      <c r="L11" s="114">
        <v>10</v>
      </c>
      <c r="M11" s="28"/>
      <c r="N11" s="18">
        <f t="shared" si="0"/>
        <v>40</v>
      </c>
      <c r="O11" s="118"/>
      <c r="P11" s="106"/>
      <c r="Q11" s="112"/>
      <c r="R11" s="113"/>
      <c r="S11" s="93"/>
      <c r="T11" s="93">
        <f t="shared" si="1"/>
        <v>0</v>
      </c>
      <c r="U11" s="93">
        <f t="shared" si="2"/>
        <v>0</v>
      </c>
      <c r="V11" s="93">
        <f t="shared" si="3"/>
        <v>0</v>
      </c>
      <c r="W11" s="93">
        <f t="shared" si="4"/>
        <v>1</v>
      </c>
      <c r="X11" s="93"/>
    </row>
    <row r="12" spans="1:23" ht="15">
      <c r="A12" s="108">
        <v>9</v>
      </c>
      <c r="B12" s="97">
        <v>17</v>
      </c>
      <c r="C12" s="97">
        <v>2015</v>
      </c>
      <c r="D12" s="96" t="s">
        <v>101</v>
      </c>
      <c r="E12" s="109">
        <v>2</v>
      </c>
      <c r="F12" s="110">
        <v>2</v>
      </c>
      <c r="G12" s="20">
        <v>2</v>
      </c>
      <c r="H12" s="90">
        <v>16</v>
      </c>
      <c r="I12" s="20"/>
      <c r="J12" s="20">
        <v>16</v>
      </c>
      <c r="K12" s="98"/>
      <c r="L12" s="114">
        <v>45</v>
      </c>
      <c r="M12" s="28"/>
      <c r="N12" s="18">
        <f t="shared" si="0"/>
        <v>83</v>
      </c>
      <c r="O12" s="118"/>
      <c r="P12" s="135"/>
      <c r="R12" s="133"/>
      <c r="T12" s="93">
        <f t="shared" si="1"/>
        <v>0</v>
      </c>
      <c r="U12" s="93">
        <f t="shared" si="2"/>
        <v>0</v>
      </c>
      <c r="V12" s="93">
        <f t="shared" si="3"/>
        <v>0</v>
      </c>
      <c r="W12" s="93">
        <f t="shared" si="4"/>
        <v>1</v>
      </c>
    </row>
    <row r="13" spans="1:23" ht="15">
      <c r="A13" s="108">
        <v>10</v>
      </c>
      <c r="B13" s="97">
        <v>18</v>
      </c>
      <c r="C13" s="97">
        <v>2015</v>
      </c>
      <c r="D13" s="96" t="s">
        <v>102</v>
      </c>
      <c r="E13" s="109">
        <v>1.5</v>
      </c>
      <c r="F13" s="110">
        <v>2</v>
      </c>
      <c r="G13" s="20">
        <v>2</v>
      </c>
      <c r="H13" s="90">
        <v>11</v>
      </c>
      <c r="I13" s="20"/>
      <c r="J13" s="20">
        <v>18</v>
      </c>
      <c r="K13" s="98"/>
      <c r="L13" s="114">
        <v>30</v>
      </c>
      <c r="M13" s="28"/>
      <c r="N13" s="18">
        <f t="shared" si="0"/>
        <v>64.5</v>
      </c>
      <c r="O13" s="118"/>
      <c r="P13" s="135"/>
      <c r="R13" s="133"/>
      <c r="T13" s="93">
        <f t="shared" si="1"/>
        <v>0</v>
      </c>
      <c r="U13" s="93">
        <f t="shared" si="2"/>
        <v>0</v>
      </c>
      <c r="V13" s="93">
        <f t="shared" si="3"/>
        <v>0</v>
      </c>
      <c r="W13" s="93">
        <f t="shared" si="4"/>
        <v>1</v>
      </c>
    </row>
    <row r="14" spans="1:23" ht="15">
      <c r="A14" s="108">
        <v>11</v>
      </c>
      <c r="B14" s="97">
        <v>22</v>
      </c>
      <c r="C14" s="97">
        <v>2015</v>
      </c>
      <c r="D14" s="96" t="s">
        <v>103</v>
      </c>
      <c r="E14" s="109">
        <v>2</v>
      </c>
      <c r="F14" s="110">
        <v>2</v>
      </c>
      <c r="G14" s="20">
        <v>1.8</v>
      </c>
      <c r="H14" s="90">
        <v>13</v>
      </c>
      <c r="I14" s="20"/>
      <c r="J14" s="20">
        <v>10</v>
      </c>
      <c r="K14" s="98"/>
      <c r="L14" s="114">
        <v>25</v>
      </c>
      <c r="M14" s="28"/>
      <c r="N14" s="18">
        <f t="shared" si="0"/>
        <v>53.8</v>
      </c>
      <c r="O14" s="118"/>
      <c r="P14" s="135"/>
      <c r="Q14" s="112"/>
      <c r="R14" s="113"/>
      <c r="T14" s="93">
        <f t="shared" si="1"/>
        <v>0</v>
      </c>
      <c r="U14" s="93">
        <f t="shared" si="2"/>
        <v>0</v>
      </c>
      <c r="V14" s="93">
        <f t="shared" si="3"/>
        <v>0</v>
      </c>
      <c r="W14" s="93">
        <f t="shared" si="4"/>
        <v>1</v>
      </c>
    </row>
    <row r="15" spans="1:23" ht="15">
      <c r="A15" s="108">
        <v>12</v>
      </c>
      <c r="B15" s="97">
        <v>23</v>
      </c>
      <c r="C15" s="97">
        <v>2015</v>
      </c>
      <c r="D15" s="96" t="s">
        <v>104</v>
      </c>
      <c r="E15" s="109">
        <v>2</v>
      </c>
      <c r="F15" s="110"/>
      <c r="G15" s="20"/>
      <c r="H15" s="90">
        <v>4</v>
      </c>
      <c r="I15" s="20">
        <v>6</v>
      </c>
      <c r="J15" s="20">
        <v>10</v>
      </c>
      <c r="K15" s="98"/>
      <c r="L15" s="114"/>
      <c r="M15" s="28"/>
      <c r="N15" s="18">
        <f t="shared" si="0"/>
        <v>18</v>
      </c>
      <c r="O15" s="118"/>
      <c r="P15" s="135"/>
      <c r="Q15" s="112"/>
      <c r="R15" s="113"/>
      <c r="T15" s="93">
        <f t="shared" si="1"/>
        <v>1</v>
      </c>
      <c r="U15" s="93">
        <f t="shared" si="2"/>
        <v>0</v>
      </c>
      <c r="V15" s="93">
        <f t="shared" si="3"/>
        <v>0</v>
      </c>
      <c r="W15" s="93">
        <f t="shared" si="4"/>
        <v>0</v>
      </c>
    </row>
    <row r="16" spans="1:23" ht="15">
      <c r="A16" s="108">
        <v>13</v>
      </c>
      <c r="B16" s="97">
        <v>24</v>
      </c>
      <c r="C16" s="97">
        <v>2015</v>
      </c>
      <c r="D16" s="96" t="s">
        <v>105</v>
      </c>
      <c r="E16" s="109"/>
      <c r="F16" s="110">
        <v>2</v>
      </c>
      <c r="G16" s="20"/>
      <c r="H16" s="90">
        <v>13</v>
      </c>
      <c r="I16" s="20"/>
      <c r="J16" s="20">
        <v>2</v>
      </c>
      <c r="K16" s="98">
        <v>13</v>
      </c>
      <c r="L16" s="114">
        <v>25</v>
      </c>
      <c r="M16" s="28"/>
      <c r="N16" s="18">
        <f t="shared" si="0"/>
        <v>53</v>
      </c>
      <c r="O16" s="118"/>
      <c r="P16" s="135"/>
      <c r="Q16" s="112"/>
      <c r="R16" s="113"/>
      <c r="T16" s="93">
        <f t="shared" si="1"/>
        <v>0</v>
      </c>
      <c r="U16" s="93">
        <f t="shared" si="2"/>
        <v>1</v>
      </c>
      <c r="V16" s="93">
        <f t="shared" si="3"/>
        <v>0</v>
      </c>
      <c r="W16" s="93">
        <f t="shared" si="4"/>
        <v>1</v>
      </c>
    </row>
    <row r="17" spans="1:23" ht="15">
      <c r="A17" s="108">
        <v>14</v>
      </c>
      <c r="B17" s="97">
        <v>25</v>
      </c>
      <c r="C17" s="97">
        <v>2015</v>
      </c>
      <c r="D17" s="96" t="s">
        <v>106</v>
      </c>
      <c r="E17" s="109">
        <v>2</v>
      </c>
      <c r="F17" s="110"/>
      <c r="G17" s="20">
        <v>1.8</v>
      </c>
      <c r="H17" s="90">
        <v>14</v>
      </c>
      <c r="I17" s="20"/>
      <c r="J17" s="20">
        <v>14</v>
      </c>
      <c r="K17" s="98"/>
      <c r="L17" s="114"/>
      <c r="M17" s="28"/>
      <c r="N17" s="18">
        <f t="shared" si="0"/>
        <v>31.8</v>
      </c>
      <c r="O17" s="118"/>
      <c r="P17" s="135"/>
      <c r="Q17" s="112"/>
      <c r="R17" s="113"/>
      <c r="T17" s="93">
        <f t="shared" si="1"/>
        <v>0</v>
      </c>
      <c r="U17" s="93">
        <f t="shared" si="2"/>
        <v>0</v>
      </c>
      <c r="V17" s="93">
        <f t="shared" si="3"/>
        <v>0</v>
      </c>
      <c r="W17" s="93">
        <f t="shared" si="4"/>
        <v>0</v>
      </c>
    </row>
    <row r="18" spans="1:23" ht="15">
      <c r="A18" s="108">
        <v>15</v>
      </c>
      <c r="B18" s="97">
        <v>27</v>
      </c>
      <c r="C18" s="97">
        <v>2015</v>
      </c>
      <c r="D18" s="96" t="s">
        <v>107</v>
      </c>
      <c r="E18" s="109"/>
      <c r="F18" s="110"/>
      <c r="G18" s="20"/>
      <c r="H18" s="90">
        <v>4</v>
      </c>
      <c r="I18" s="20">
        <v>13</v>
      </c>
      <c r="J18" s="20">
        <v>12</v>
      </c>
      <c r="K18" s="98"/>
      <c r="L18" s="114">
        <v>25</v>
      </c>
      <c r="M18" s="28"/>
      <c r="N18" s="18">
        <f t="shared" si="0"/>
        <v>50</v>
      </c>
      <c r="O18" s="118"/>
      <c r="P18" s="135"/>
      <c r="Q18" s="112"/>
      <c r="R18" s="113"/>
      <c r="T18" s="93">
        <f t="shared" si="1"/>
        <v>1</v>
      </c>
      <c r="U18" s="93">
        <f t="shared" si="2"/>
        <v>0</v>
      </c>
      <c r="V18" s="93">
        <f t="shared" si="3"/>
        <v>0</v>
      </c>
      <c r="W18" s="93">
        <f t="shared" si="4"/>
        <v>1</v>
      </c>
    </row>
    <row r="19" spans="1:23" ht="15">
      <c r="A19" s="108">
        <v>16</v>
      </c>
      <c r="B19" s="97">
        <v>29</v>
      </c>
      <c r="C19" s="97">
        <v>2015</v>
      </c>
      <c r="D19" s="96" t="s">
        <v>183</v>
      </c>
      <c r="E19" s="109"/>
      <c r="F19" s="110">
        <v>2</v>
      </c>
      <c r="G19" s="20">
        <v>2</v>
      </c>
      <c r="H19" s="90">
        <v>15</v>
      </c>
      <c r="I19" s="20"/>
      <c r="J19" s="20">
        <v>15</v>
      </c>
      <c r="K19" s="98"/>
      <c r="L19" s="114">
        <v>38</v>
      </c>
      <c r="M19" s="28"/>
      <c r="N19" s="18">
        <f t="shared" si="0"/>
        <v>72</v>
      </c>
      <c r="O19" s="118"/>
      <c r="P19" s="135"/>
      <c r="Q19" s="112"/>
      <c r="R19" s="113"/>
      <c r="T19" s="93">
        <f t="shared" si="1"/>
        <v>0</v>
      </c>
      <c r="U19" s="93">
        <f t="shared" si="2"/>
        <v>0</v>
      </c>
      <c r="V19" s="93">
        <f t="shared" si="3"/>
        <v>0</v>
      </c>
      <c r="W19" s="93">
        <f t="shared" si="4"/>
        <v>1</v>
      </c>
    </row>
    <row r="20" spans="1:23" ht="15">
      <c r="A20" s="108">
        <v>17</v>
      </c>
      <c r="B20" s="97">
        <v>30</v>
      </c>
      <c r="C20" s="97">
        <v>2015</v>
      </c>
      <c r="D20" s="96" t="s">
        <v>108</v>
      </c>
      <c r="E20" s="109">
        <v>1.5</v>
      </c>
      <c r="F20" s="110">
        <v>2</v>
      </c>
      <c r="G20" s="20">
        <v>1.8</v>
      </c>
      <c r="H20" s="90">
        <v>17</v>
      </c>
      <c r="I20" s="20"/>
      <c r="J20" s="20">
        <v>9</v>
      </c>
      <c r="K20" s="98"/>
      <c r="L20" s="114">
        <v>43</v>
      </c>
      <c r="M20" s="28"/>
      <c r="N20" s="18">
        <f t="shared" si="0"/>
        <v>74.3</v>
      </c>
      <c r="O20" s="118"/>
      <c r="P20" s="135"/>
      <c r="Q20" s="112"/>
      <c r="R20" s="113"/>
      <c r="T20" s="93">
        <f t="shared" si="1"/>
        <v>0</v>
      </c>
      <c r="U20" s="93">
        <f t="shared" si="2"/>
        <v>0</v>
      </c>
      <c r="V20" s="93">
        <f t="shared" si="3"/>
        <v>0</v>
      </c>
      <c r="W20" s="93">
        <f t="shared" si="4"/>
        <v>1</v>
      </c>
    </row>
    <row r="21" spans="1:23" ht="15">
      <c r="A21" s="108">
        <v>18</v>
      </c>
      <c r="B21" s="97">
        <v>32</v>
      </c>
      <c r="C21" s="97">
        <v>2015</v>
      </c>
      <c r="D21" s="96" t="s">
        <v>109</v>
      </c>
      <c r="E21" s="109"/>
      <c r="F21" s="110"/>
      <c r="G21" s="20"/>
      <c r="H21" s="90">
        <v>13</v>
      </c>
      <c r="I21" s="20"/>
      <c r="J21" s="20">
        <v>14</v>
      </c>
      <c r="K21" s="98"/>
      <c r="L21" s="114">
        <v>15</v>
      </c>
      <c r="M21" s="28"/>
      <c r="N21" s="18">
        <f t="shared" si="0"/>
        <v>42</v>
      </c>
      <c r="O21" s="118"/>
      <c r="P21" s="135"/>
      <c r="Q21" s="112"/>
      <c r="R21" s="113"/>
      <c r="T21" s="93">
        <f t="shared" si="1"/>
        <v>0</v>
      </c>
      <c r="U21" s="93">
        <f t="shared" si="2"/>
        <v>0</v>
      </c>
      <c r="V21" s="93">
        <f t="shared" si="3"/>
        <v>0</v>
      </c>
      <c r="W21" s="93">
        <f t="shared" si="4"/>
        <v>1</v>
      </c>
    </row>
    <row r="22" spans="1:23" ht="15">
      <c r="A22" s="108">
        <v>19</v>
      </c>
      <c r="B22" s="97">
        <v>36</v>
      </c>
      <c r="C22" s="97">
        <v>2015</v>
      </c>
      <c r="D22" s="96" t="s">
        <v>110</v>
      </c>
      <c r="E22" s="109">
        <v>2</v>
      </c>
      <c r="F22" s="110">
        <v>2</v>
      </c>
      <c r="G22" s="20"/>
      <c r="H22" s="90">
        <v>13</v>
      </c>
      <c r="I22" s="20"/>
      <c r="J22" s="20">
        <v>13</v>
      </c>
      <c r="K22" s="98"/>
      <c r="L22" s="114">
        <v>20</v>
      </c>
      <c r="M22" s="28"/>
      <c r="N22" s="18">
        <f t="shared" si="0"/>
        <v>50</v>
      </c>
      <c r="O22" s="118"/>
      <c r="P22" s="135"/>
      <c r="Q22" s="112"/>
      <c r="R22" s="113"/>
      <c r="T22" s="93">
        <f t="shared" si="1"/>
        <v>0</v>
      </c>
      <c r="U22" s="93">
        <f t="shared" si="2"/>
        <v>0</v>
      </c>
      <c r="V22" s="93">
        <f t="shared" si="3"/>
        <v>0</v>
      </c>
      <c r="W22" s="93">
        <f t="shared" si="4"/>
        <v>1</v>
      </c>
    </row>
    <row r="23" spans="1:23" ht="15">
      <c r="A23" s="108">
        <v>20</v>
      </c>
      <c r="B23" s="97">
        <v>38</v>
      </c>
      <c r="C23" s="97">
        <v>2015</v>
      </c>
      <c r="D23" s="96" t="s">
        <v>182</v>
      </c>
      <c r="E23" s="109"/>
      <c r="F23" s="110">
        <v>2</v>
      </c>
      <c r="G23" s="20">
        <v>2</v>
      </c>
      <c r="H23" s="90">
        <v>7</v>
      </c>
      <c r="I23" s="20">
        <v>10</v>
      </c>
      <c r="J23" s="20">
        <v>8</v>
      </c>
      <c r="K23" s="98"/>
      <c r="L23" s="114">
        <v>15</v>
      </c>
      <c r="M23" s="28"/>
      <c r="N23" s="18">
        <f t="shared" si="0"/>
        <v>37</v>
      </c>
      <c r="O23" s="118"/>
      <c r="P23" s="135"/>
      <c r="Q23" s="112"/>
      <c r="R23" s="113"/>
      <c r="T23" s="93">
        <f t="shared" si="1"/>
        <v>1</v>
      </c>
      <c r="U23" s="93">
        <f t="shared" si="2"/>
        <v>0</v>
      </c>
      <c r="V23" s="93">
        <f t="shared" si="3"/>
        <v>0</v>
      </c>
      <c r="W23" s="93">
        <f t="shared" si="4"/>
        <v>1</v>
      </c>
    </row>
    <row r="24" spans="1:23" ht="15">
      <c r="A24" s="108">
        <v>21</v>
      </c>
      <c r="B24" s="97">
        <v>39</v>
      </c>
      <c r="C24" s="97">
        <v>2015</v>
      </c>
      <c r="D24" s="96" t="s">
        <v>111</v>
      </c>
      <c r="E24" s="109">
        <v>2</v>
      </c>
      <c r="F24" s="110">
        <v>2</v>
      </c>
      <c r="G24" s="20">
        <v>1.8</v>
      </c>
      <c r="H24" s="90">
        <v>12</v>
      </c>
      <c r="I24" s="20">
        <v>17</v>
      </c>
      <c r="J24" s="20">
        <v>18</v>
      </c>
      <c r="K24" s="98"/>
      <c r="L24" s="114">
        <v>50</v>
      </c>
      <c r="M24" s="28"/>
      <c r="N24" s="18">
        <f t="shared" si="0"/>
        <v>90.8</v>
      </c>
      <c r="O24" s="118"/>
      <c r="P24" s="135"/>
      <c r="Q24" s="112"/>
      <c r="R24" s="113"/>
      <c r="T24" s="93">
        <f t="shared" si="1"/>
        <v>1</v>
      </c>
      <c r="U24" s="93">
        <f t="shared" si="2"/>
        <v>0</v>
      </c>
      <c r="V24" s="93">
        <f t="shared" si="3"/>
        <v>0</v>
      </c>
      <c r="W24" s="93">
        <f t="shared" si="4"/>
        <v>1</v>
      </c>
    </row>
    <row r="25" spans="1:23" ht="15">
      <c r="A25" s="108">
        <v>22</v>
      </c>
      <c r="B25" s="97">
        <v>40</v>
      </c>
      <c r="C25" s="97">
        <v>2015</v>
      </c>
      <c r="D25" s="96" t="s">
        <v>112</v>
      </c>
      <c r="E25" s="109">
        <v>2</v>
      </c>
      <c r="F25" s="110">
        <v>2</v>
      </c>
      <c r="G25" s="20">
        <v>1.8</v>
      </c>
      <c r="H25" s="90">
        <v>13</v>
      </c>
      <c r="I25" s="20"/>
      <c r="J25" s="20">
        <v>12</v>
      </c>
      <c r="K25" s="98">
        <v>20</v>
      </c>
      <c r="L25" s="114">
        <v>35</v>
      </c>
      <c r="M25" s="28"/>
      <c r="N25" s="18">
        <f t="shared" si="0"/>
        <v>73.8</v>
      </c>
      <c r="O25" s="118"/>
      <c r="P25" s="135"/>
      <c r="Q25" s="112"/>
      <c r="R25" s="113"/>
      <c r="T25" s="93">
        <f t="shared" si="1"/>
        <v>0</v>
      </c>
      <c r="U25" s="93">
        <f t="shared" si="2"/>
        <v>1</v>
      </c>
      <c r="V25" s="93">
        <f t="shared" si="3"/>
        <v>0</v>
      </c>
      <c r="W25" s="93">
        <f t="shared" si="4"/>
        <v>1</v>
      </c>
    </row>
    <row r="26" spans="1:23" ht="15">
      <c r="A26" s="108">
        <v>23</v>
      </c>
      <c r="B26" s="97">
        <v>42</v>
      </c>
      <c r="C26" s="97">
        <v>2015</v>
      </c>
      <c r="D26" s="96" t="s">
        <v>113</v>
      </c>
      <c r="E26" s="109">
        <v>2</v>
      </c>
      <c r="F26" s="110"/>
      <c r="G26" s="20">
        <v>2</v>
      </c>
      <c r="H26" s="90">
        <v>20</v>
      </c>
      <c r="I26" s="20"/>
      <c r="J26" s="20">
        <v>16</v>
      </c>
      <c r="K26" s="98"/>
      <c r="L26" s="114">
        <v>25</v>
      </c>
      <c r="M26" s="28"/>
      <c r="N26" s="18">
        <f t="shared" si="0"/>
        <v>65</v>
      </c>
      <c r="O26" s="118"/>
      <c r="P26" s="135"/>
      <c r="Q26" s="112"/>
      <c r="R26" s="113"/>
      <c r="T26" s="93">
        <f t="shared" si="1"/>
        <v>0</v>
      </c>
      <c r="U26" s="93">
        <f t="shared" si="2"/>
        <v>0</v>
      </c>
      <c r="V26" s="93">
        <f t="shared" si="3"/>
        <v>0</v>
      </c>
      <c r="W26" s="93">
        <f t="shared" si="4"/>
        <v>1</v>
      </c>
    </row>
    <row r="27" spans="1:23" ht="15">
      <c r="A27" s="108">
        <v>24</v>
      </c>
      <c r="B27" s="97">
        <v>44</v>
      </c>
      <c r="C27" s="97">
        <v>2015</v>
      </c>
      <c r="D27" s="96" t="s">
        <v>114</v>
      </c>
      <c r="E27" s="109"/>
      <c r="F27" s="110"/>
      <c r="G27" s="20">
        <v>2</v>
      </c>
      <c r="H27" s="90">
        <v>12</v>
      </c>
      <c r="I27" s="20"/>
      <c r="J27" s="20">
        <v>12</v>
      </c>
      <c r="K27" s="98">
        <v>20</v>
      </c>
      <c r="L27" s="114">
        <v>20</v>
      </c>
      <c r="M27" s="28"/>
      <c r="N27" s="18">
        <f t="shared" si="0"/>
        <v>54</v>
      </c>
      <c r="O27" s="118"/>
      <c r="P27" s="135"/>
      <c r="Q27" s="112"/>
      <c r="R27" s="113"/>
      <c r="T27" s="93">
        <f t="shared" si="1"/>
        <v>0</v>
      </c>
      <c r="U27" s="93">
        <f t="shared" si="2"/>
        <v>1</v>
      </c>
      <c r="V27" s="93">
        <f t="shared" si="3"/>
        <v>0</v>
      </c>
      <c r="W27" s="93">
        <f t="shared" si="4"/>
        <v>1</v>
      </c>
    </row>
    <row r="28" spans="1:23" ht="15">
      <c r="A28" s="108">
        <v>25</v>
      </c>
      <c r="B28" s="97">
        <v>46</v>
      </c>
      <c r="C28" s="97">
        <v>2015</v>
      </c>
      <c r="D28" s="96" t="s">
        <v>115</v>
      </c>
      <c r="E28" s="109"/>
      <c r="F28" s="110"/>
      <c r="G28" s="20"/>
      <c r="H28" s="90"/>
      <c r="I28" s="20">
        <v>11</v>
      </c>
      <c r="J28" s="20">
        <v>13</v>
      </c>
      <c r="K28" s="98"/>
      <c r="L28" s="114">
        <v>20</v>
      </c>
      <c r="M28" s="28"/>
      <c r="N28" s="18">
        <f t="shared" si="0"/>
        <v>44</v>
      </c>
      <c r="O28" s="118"/>
      <c r="P28" s="135"/>
      <c r="Q28" s="112"/>
      <c r="R28" s="113"/>
      <c r="T28" s="93">
        <f t="shared" si="1"/>
        <v>1</v>
      </c>
      <c r="U28" s="93">
        <f t="shared" si="2"/>
        <v>0</v>
      </c>
      <c r="V28" s="93">
        <f t="shared" si="3"/>
        <v>0</v>
      </c>
      <c r="W28" s="93">
        <f t="shared" si="4"/>
        <v>1</v>
      </c>
    </row>
    <row r="29" spans="1:23" ht="15">
      <c r="A29" s="108">
        <v>26</v>
      </c>
      <c r="B29" s="97">
        <v>47</v>
      </c>
      <c r="C29" s="97">
        <v>2015</v>
      </c>
      <c r="D29" s="96" t="s">
        <v>116</v>
      </c>
      <c r="E29" s="109">
        <v>1.8</v>
      </c>
      <c r="F29" s="110">
        <v>2</v>
      </c>
      <c r="G29" s="20">
        <v>1.8</v>
      </c>
      <c r="H29" s="90">
        <v>16</v>
      </c>
      <c r="I29" s="20"/>
      <c r="J29" s="20">
        <v>14</v>
      </c>
      <c r="K29" s="98"/>
      <c r="L29" s="114">
        <v>30</v>
      </c>
      <c r="M29" s="28"/>
      <c r="N29" s="18">
        <f t="shared" si="0"/>
        <v>65.6</v>
      </c>
      <c r="O29" s="118"/>
      <c r="P29" s="135"/>
      <c r="Q29" s="112"/>
      <c r="R29" s="113"/>
      <c r="T29" s="93">
        <f t="shared" si="1"/>
        <v>0</v>
      </c>
      <c r="U29" s="93">
        <f t="shared" si="2"/>
        <v>0</v>
      </c>
      <c r="V29" s="93">
        <f t="shared" si="3"/>
        <v>0</v>
      </c>
      <c r="W29" s="93">
        <f t="shared" si="4"/>
        <v>1</v>
      </c>
    </row>
    <row r="30" spans="1:23" ht="15">
      <c r="A30" s="108">
        <v>27</v>
      </c>
      <c r="B30" s="97">
        <v>48</v>
      </c>
      <c r="C30" s="97">
        <v>2015</v>
      </c>
      <c r="D30" s="96" t="s">
        <v>117</v>
      </c>
      <c r="E30" s="109">
        <v>2</v>
      </c>
      <c r="F30" s="110">
        <v>2</v>
      </c>
      <c r="G30" s="20">
        <v>1.8</v>
      </c>
      <c r="H30" s="90">
        <v>18</v>
      </c>
      <c r="I30" s="20"/>
      <c r="J30" s="20">
        <v>18</v>
      </c>
      <c r="K30" s="98"/>
      <c r="L30" s="114">
        <v>50</v>
      </c>
      <c r="M30" s="28"/>
      <c r="N30" s="18">
        <f t="shared" si="0"/>
        <v>91.8</v>
      </c>
      <c r="O30" s="118"/>
      <c r="P30" s="135"/>
      <c r="Q30" s="112"/>
      <c r="R30" s="113"/>
      <c r="T30" s="93">
        <f t="shared" si="1"/>
        <v>0</v>
      </c>
      <c r="U30" s="93">
        <f t="shared" si="2"/>
        <v>0</v>
      </c>
      <c r="V30" s="93">
        <f t="shared" si="3"/>
        <v>0</v>
      </c>
      <c r="W30" s="93">
        <f t="shared" si="4"/>
        <v>1</v>
      </c>
    </row>
    <row r="31" spans="1:23" ht="15">
      <c r="A31" s="108">
        <v>28</v>
      </c>
      <c r="B31" s="97">
        <v>50</v>
      </c>
      <c r="C31" s="97">
        <v>2015</v>
      </c>
      <c r="D31" s="96" t="s">
        <v>118</v>
      </c>
      <c r="E31" s="109">
        <v>2</v>
      </c>
      <c r="F31" s="110">
        <v>2</v>
      </c>
      <c r="G31" s="20">
        <v>1.8</v>
      </c>
      <c r="H31" s="90">
        <v>15</v>
      </c>
      <c r="I31" s="20"/>
      <c r="J31" s="20">
        <v>16</v>
      </c>
      <c r="K31" s="98"/>
      <c r="L31" s="114">
        <v>30</v>
      </c>
      <c r="M31" s="28"/>
      <c r="N31" s="18">
        <f t="shared" si="0"/>
        <v>66.8</v>
      </c>
      <c r="O31" s="118"/>
      <c r="P31" s="135"/>
      <c r="Q31" s="112"/>
      <c r="R31" s="113"/>
      <c r="T31" s="93">
        <f t="shared" si="1"/>
        <v>0</v>
      </c>
      <c r="U31" s="93">
        <f t="shared" si="2"/>
        <v>0</v>
      </c>
      <c r="V31" s="93">
        <f t="shared" si="3"/>
        <v>0</v>
      </c>
      <c r="W31" s="93">
        <f t="shared" si="4"/>
        <v>1</v>
      </c>
    </row>
    <row r="32" spans="1:23" ht="15">
      <c r="A32" s="108">
        <v>29</v>
      </c>
      <c r="B32" s="97">
        <v>52</v>
      </c>
      <c r="C32" s="97">
        <v>2015</v>
      </c>
      <c r="D32" s="96" t="s">
        <v>119</v>
      </c>
      <c r="E32" s="109">
        <v>2</v>
      </c>
      <c r="F32" s="110">
        <v>2</v>
      </c>
      <c r="G32" s="20">
        <v>2</v>
      </c>
      <c r="H32" s="90">
        <v>13</v>
      </c>
      <c r="I32" s="20"/>
      <c r="J32" s="20">
        <v>18</v>
      </c>
      <c r="K32" s="98"/>
      <c r="L32" s="114">
        <v>50</v>
      </c>
      <c r="M32" s="28"/>
      <c r="N32" s="18">
        <f t="shared" si="0"/>
        <v>87</v>
      </c>
      <c r="O32" s="118"/>
      <c r="P32" s="135"/>
      <c r="Q32" s="112"/>
      <c r="R32" s="113"/>
      <c r="T32" s="93">
        <f t="shared" si="1"/>
        <v>0</v>
      </c>
      <c r="U32" s="93">
        <f t="shared" si="2"/>
        <v>0</v>
      </c>
      <c r="V32" s="93">
        <f t="shared" si="3"/>
        <v>0</v>
      </c>
      <c r="W32" s="93">
        <f t="shared" si="4"/>
        <v>1</v>
      </c>
    </row>
    <row r="33" spans="1:23" ht="15">
      <c r="A33" s="108">
        <v>30</v>
      </c>
      <c r="B33" s="97">
        <v>53</v>
      </c>
      <c r="C33" s="97">
        <v>2015</v>
      </c>
      <c r="D33" s="96" t="s">
        <v>120</v>
      </c>
      <c r="E33" s="109">
        <v>2</v>
      </c>
      <c r="F33" s="110">
        <v>2</v>
      </c>
      <c r="G33" s="20">
        <v>1.8</v>
      </c>
      <c r="H33" s="90">
        <v>16</v>
      </c>
      <c r="I33" s="20"/>
      <c r="J33" s="20">
        <v>20</v>
      </c>
      <c r="K33" s="98"/>
      <c r="L33" s="114">
        <v>45</v>
      </c>
      <c r="M33" s="28"/>
      <c r="N33" s="18">
        <f t="shared" si="0"/>
        <v>86.8</v>
      </c>
      <c r="O33" s="118"/>
      <c r="P33" s="135"/>
      <c r="Q33" s="112"/>
      <c r="R33" s="113"/>
      <c r="T33" s="93">
        <f t="shared" si="1"/>
        <v>0</v>
      </c>
      <c r="U33" s="93">
        <f t="shared" si="2"/>
        <v>0</v>
      </c>
      <c r="V33" s="93">
        <f t="shared" si="3"/>
        <v>0</v>
      </c>
      <c r="W33" s="93">
        <f t="shared" si="4"/>
        <v>1</v>
      </c>
    </row>
    <row r="34" spans="1:23" ht="15">
      <c r="A34" s="108">
        <v>31</v>
      </c>
      <c r="B34" s="97">
        <v>54</v>
      </c>
      <c r="C34" s="97">
        <v>2015</v>
      </c>
      <c r="D34" s="96" t="s">
        <v>121</v>
      </c>
      <c r="E34" s="109">
        <v>2</v>
      </c>
      <c r="F34" s="110">
        <v>2</v>
      </c>
      <c r="G34" s="20">
        <v>1.8</v>
      </c>
      <c r="H34" s="90">
        <v>8</v>
      </c>
      <c r="I34" s="20"/>
      <c r="J34" s="20">
        <v>4</v>
      </c>
      <c r="K34" s="98">
        <v>17</v>
      </c>
      <c r="L34" s="114">
        <v>20</v>
      </c>
      <c r="M34" s="28"/>
      <c r="N34" s="18">
        <f t="shared" si="0"/>
        <v>50.8</v>
      </c>
      <c r="O34" s="118"/>
      <c r="P34" s="135"/>
      <c r="Q34" s="112"/>
      <c r="R34" s="113"/>
      <c r="T34" s="93">
        <f t="shared" si="1"/>
        <v>0</v>
      </c>
      <c r="U34" s="93">
        <f t="shared" si="2"/>
        <v>1</v>
      </c>
      <c r="V34" s="93">
        <f t="shared" si="3"/>
        <v>0</v>
      </c>
      <c r="W34" s="93">
        <f t="shared" si="4"/>
        <v>1</v>
      </c>
    </row>
    <row r="35" spans="1:23" ht="15">
      <c r="A35" s="108">
        <v>32</v>
      </c>
      <c r="B35" s="97">
        <v>55</v>
      </c>
      <c r="C35" s="97">
        <v>2015</v>
      </c>
      <c r="D35" s="96" t="s">
        <v>122</v>
      </c>
      <c r="E35" s="109">
        <v>2</v>
      </c>
      <c r="F35" s="110">
        <v>2</v>
      </c>
      <c r="G35" s="20">
        <v>2</v>
      </c>
      <c r="H35" s="90">
        <v>10</v>
      </c>
      <c r="I35" s="20"/>
      <c r="J35" s="20">
        <v>15</v>
      </c>
      <c r="K35" s="98"/>
      <c r="L35" s="114">
        <v>30</v>
      </c>
      <c r="M35" s="28"/>
      <c r="N35" s="18">
        <f t="shared" si="0"/>
        <v>61</v>
      </c>
      <c r="O35" s="118"/>
      <c r="P35" s="135"/>
      <c r="Q35" s="112"/>
      <c r="R35" s="113"/>
      <c r="T35" s="93">
        <f t="shared" si="1"/>
        <v>0</v>
      </c>
      <c r="U35" s="93">
        <f t="shared" si="2"/>
        <v>0</v>
      </c>
      <c r="V35" s="93">
        <f t="shared" si="3"/>
        <v>0</v>
      </c>
      <c r="W35" s="93">
        <f t="shared" si="4"/>
        <v>1</v>
      </c>
    </row>
    <row r="36" spans="1:23" ht="15">
      <c r="A36" s="108">
        <v>33</v>
      </c>
      <c r="B36" s="97">
        <v>56</v>
      </c>
      <c r="C36" s="97">
        <v>2015</v>
      </c>
      <c r="D36" s="96" t="s">
        <v>123</v>
      </c>
      <c r="E36" s="109">
        <v>1.8</v>
      </c>
      <c r="F36" s="110">
        <v>2</v>
      </c>
      <c r="G36" s="20">
        <v>2</v>
      </c>
      <c r="H36" s="90">
        <v>18</v>
      </c>
      <c r="I36" s="20"/>
      <c r="J36" s="20">
        <v>20</v>
      </c>
      <c r="K36" s="98"/>
      <c r="L36" s="114">
        <v>50</v>
      </c>
      <c r="M36" s="28"/>
      <c r="N36" s="18">
        <f t="shared" si="0"/>
        <v>93.8</v>
      </c>
      <c r="O36" s="118"/>
      <c r="P36" s="135"/>
      <c r="Q36" s="112"/>
      <c r="R36" s="113"/>
      <c r="T36" s="93">
        <f t="shared" si="1"/>
        <v>0</v>
      </c>
      <c r="U36" s="93">
        <f t="shared" si="2"/>
        <v>0</v>
      </c>
      <c r="V36" s="93">
        <f t="shared" si="3"/>
        <v>0</v>
      </c>
      <c r="W36" s="93">
        <f t="shared" si="4"/>
        <v>1</v>
      </c>
    </row>
    <row r="37" spans="1:23" ht="15">
      <c r="A37" s="108">
        <v>34</v>
      </c>
      <c r="B37" s="97">
        <v>58</v>
      </c>
      <c r="C37" s="97">
        <v>2015</v>
      </c>
      <c r="D37" s="96" t="s">
        <v>124</v>
      </c>
      <c r="E37" s="109">
        <v>2</v>
      </c>
      <c r="F37" s="110">
        <v>2</v>
      </c>
      <c r="G37" s="20"/>
      <c r="H37" s="90">
        <v>11</v>
      </c>
      <c r="I37" s="20"/>
      <c r="J37" s="20">
        <v>9</v>
      </c>
      <c r="K37" s="98"/>
      <c r="L37" s="114">
        <v>25</v>
      </c>
      <c r="M37" s="28"/>
      <c r="N37" s="18">
        <f t="shared" si="0"/>
        <v>49</v>
      </c>
      <c r="O37" s="118"/>
      <c r="P37" s="135"/>
      <c r="Q37" s="112"/>
      <c r="R37" s="113"/>
      <c r="T37" s="93">
        <f t="shared" si="1"/>
        <v>0</v>
      </c>
      <c r="U37" s="93">
        <f t="shared" si="2"/>
        <v>0</v>
      </c>
      <c r="V37" s="93">
        <f t="shared" si="3"/>
        <v>0</v>
      </c>
      <c r="W37" s="93">
        <f t="shared" si="4"/>
        <v>1</v>
      </c>
    </row>
    <row r="38" spans="1:23" ht="15">
      <c r="A38" s="108">
        <v>35</v>
      </c>
      <c r="B38" s="97">
        <v>61</v>
      </c>
      <c r="C38" s="97">
        <v>2015</v>
      </c>
      <c r="D38" s="96" t="s">
        <v>125</v>
      </c>
      <c r="E38" s="109">
        <v>2</v>
      </c>
      <c r="F38" s="110">
        <v>2</v>
      </c>
      <c r="G38" s="20">
        <v>1.8</v>
      </c>
      <c r="H38" s="90">
        <v>12</v>
      </c>
      <c r="I38" s="20">
        <v>17</v>
      </c>
      <c r="J38" s="20">
        <v>13</v>
      </c>
      <c r="K38" s="98"/>
      <c r="L38" s="114">
        <v>50</v>
      </c>
      <c r="M38" s="28"/>
      <c r="N38" s="18">
        <f t="shared" si="0"/>
        <v>85.8</v>
      </c>
      <c r="O38" s="118"/>
      <c r="P38" s="135"/>
      <c r="Q38" s="112"/>
      <c r="R38" s="113"/>
      <c r="T38" s="93">
        <f t="shared" si="1"/>
        <v>1</v>
      </c>
      <c r="U38" s="93">
        <f t="shared" si="2"/>
        <v>0</v>
      </c>
      <c r="V38" s="93">
        <f t="shared" si="3"/>
        <v>0</v>
      </c>
      <c r="W38" s="93">
        <f t="shared" si="4"/>
        <v>1</v>
      </c>
    </row>
    <row r="39" spans="1:23" ht="15">
      <c r="A39" s="108">
        <v>36</v>
      </c>
      <c r="B39" s="97">
        <v>64</v>
      </c>
      <c r="C39" s="97">
        <v>2015</v>
      </c>
      <c r="D39" s="96" t="s">
        <v>126</v>
      </c>
      <c r="E39" s="109">
        <v>2</v>
      </c>
      <c r="F39" s="110">
        <v>2</v>
      </c>
      <c r="G39" s="20">
        <v>2</v>
      </c>
      <c r="H39" s="90">
        <v>16</v>
      </c>
      <c r="I39" s="20"/>
      <c r="J39" s="20">
        <v>16</v>
      </c>
      <c r="K39" s="98"/>
      <c r="L39" s="114">
        <v>48</v>
      </c>
      <c r="M39" s="28"/>
      <c r="N39" s="18">
        <f t="shared" si="0"/>
        <v>86</v>
      </c>
      <c r="O39" s="118"/>
      <c r="P39" s="135"/>
      <c r="Q39" s="112"/>
      <c r="R39" s="113"/>
      <c r="T39" s="93">
        <f t="shared" si="1"/>
        <v>0</v>
      </c>
      <c r="U39" s="93">
        <f t="shared" si="2"/>
        <v>0</v>
      </c>
      <c r="V39" s="93">
        <f t="shared" si="3"/>
        <v>0</v>
      </c>
      <c r="W39" s="93">
        <f t="shared" si="4"/>
        <v>1</v>
      </c>
    </row>
    <row r="40" spans="1:23" ht="15">
      <c r="A40" s="108">
        <v>37</v>
      </c>
      <c r="B40" s="97">
        <v>65</v>
      </c>
      <c r="C40" s="97">
        <v>2015</v>
      </c>
      <c r="D40" s="96" t="s">
        <v>127</v>
      </c>
      <c r="E40" s="109"/>
      <c r="F40" s="110"/>
      <c r="G40" s="20"/>
      <c r="H40" s="90">
        <v>4</v>
      </c>
      <c r="I40" s="20">
        <v>7</v>
      </c>
      <c r="J40" s="20">
        <v>9</v>
      </c>
      <c r="K40" s="98"/>
      <c r="L40" s="114">
        <v>25</v>
      </c>
      <c r="M40" s="28"/>
      <c r="N40" s="18">
        <f t="shared" si="0"/>
        <v>41</v>
      </c>
      <c r="O40" s="118"/>
      <c r="P40" s="135"/>
      <c r="Q40" s="112"/>
      <c r="R40" s="113"/>
      <c r="T40" s="93">
        <f t="shared" si="1"/>
        <v>1</v>
      </c>
      <c r="U40" s="93">
        <f t="shared" si="2"/>
        <v>0</v>
      </c>
      <c r="V40" s="93">
        <f t="shared" si="3"/>
        <v>0</v>
      </c>
      <c r="W40" s="93">
        <f t="shared" si="4"/>
        <v>1</v>
      </c>
    </row>
    <row r="41" spans="1:23" ht="15">
      <c r="A41" s="108">
        <v>38</v>
      </c>
      <c r="B41" s="97">
        <v>66</v>
      </c>
      <c r="C41" s="97">
        <v>2015</v>
      </c>
      <c r="D41" s="96" t="s">
        <v>128</v>
      </c>
      <c r="E41" s="109">
        <v>2</v>
      </c>
      <c r="F41" s="110">
        <v>2</v>
      </c>
      <c r="G41" s="20"/>
      <c r="H41" s="90">
        <v>13</v>
      </c>
      <c r="I41" s="20"/>
      <c r="J41" s="20">
        <v>6</v>
      </c>
      <c r="K41" s="98">
        <v>11</v>
      </c>
      <c r="L41" s="114">
        <v>10</v>
      </c>
      <c r="M41" s="28"/>
      <c r="N41" s="18">
        <f t="shared" si="0"/>
        <v>38</v>
      </c>
      <c r="O41" s="118"/>
      <c r="P41" s="135"/>
      <c r="Q41" s="112"/>
      <c r="R41" s="113"/>
      <c r="T41" s="93">
        <f t="shared" si="1"/>
        <v>0</v>
      </c>
      <c r="U41" s="93">
        <f t="shared" si="2"/>
        <v>1</v>
      </c>
      <c r="V41" s="93">
        <f t="shared" si="3"/>
        <v>0</v>
      </c>
      <c r="W41" s="93">
        <f t="shared" si="4"/>
        <v>1</v>
      </c>
    </row>
    <row r="42" spans="1:23" ht="15">
      <c r="A42" s="108">
        <v>39</v>
      </c>
      <c r="B42" s="97">
        <v>68</v>
      </c>
      <c r="C42" s="97">
        <v>2015</v>
      </c>
      <c r="D42" s="96" t="s">
        <v>129</v>
      </c>
      <c r="E42" s="109"/>
      <c r="F42" s="110"/>
      <c r="G42" s="20"/>
      <c r="H42" s="90">
        <v>13</v>
      </c>
      <c r="I42" s="20"/>
      <c r="J42" s="20"/>
      <c r="K42" s="98">
        <v>0</v>
      </c>
      <c r="L42" s="114"/>
      <c r="M42" s="28"/>
      <c r="N42" s="18">
        <f t="shared" si="0"/>
        <v>13</v>
      </c>
      <c r="O42" s="118"/>
      <c r="P42" s="135"/>
      <c r="Q42" s="112"/>
      <c r="R42" s="113"/>
      <c r="T42" s="93">
        <f t="shared" si="1"/>
        <v>0</v>
      </c>
      <c r="U42" s="93">
        <f t="shared" si="2"/>
        <v>1</v>
      </c>
      <c r="V42" s="93">
        <f t="shared" si="3"/>
        <v>0</v>
      </c>
      <c r="W42" s="93">
        <f t="shared" si="4"/>
        <v>0</v>
      </c>
    </row>
    <row r="43" spans="1:23" ht="15">
      <c r="A43" s="108">
        <v>40</v>
      </c>
      <c r="B43" s="97">
        <v>69</v>
      </c>
      <c r="C43" s="97">
        <v>2015</v>
      </c>
      <c r="D43" s="96" t="s">
        <v>130</v>
      </c>
      <c r="E43" s="109">
        <v>2</v>
      </c>
      <c r="F43" s="110"/>
      <c r="G43" s="20">
        <v>1.5</v>
      </c>
      <c r="H43" s="90"/>
      <c r="I43" s="20">
        <v>15</v>
      </c>
      <c r="J43" s="20">
        <v>13</v>
      </c>
      <c r="K43" s="98"/>
      <c r="L43" s="114">
        <v>20</v>
      </c>
      <c r="M43" s="28"/>
      <c r="N43" s="18">
        <f t="shared" si="0"/>
        <v>51.5</v>
      </c>
      <c r="O43" s="118"/>
      <c r="P43" s="135"/>
      <c r="Q43" s="112"/>
      <c r="R43" s="113"/>
      <c r="T43" s="93">
        <f t="shared" si="1"/>
        <v>1</v>
      </c>
      <c r="U43" s="93">
        <f t="shared" si="2"/>
        <v>0</v>
      </c>
      <c r="V43" s="93">
        <f t="shared" si="3"/>
        <v>0</v>
      </c>
      <c r="W43" s="93">
        <f t="shared" si="4"/>
        <v>1</v>
      </c>
    </row>
    <row r="44" spans="1:23" ht="15">
      <c r="A44" s="108">
        <v>41</v>
      </c>
      <c r="B44" s="97">
        <v>70</v>
      </c>
      <c r="C44" s="97">
        <v>2015</v>
      </c>
      <c r="D44" s="96" t="s">
        <v>131</v>
      </c>
      <c r="E44" s="109"/>
      <c r="F44" s="110"/>
      <c r="G44" s="20"/>
      <c r="H44" s="90"/>
      <c r="I44" s="20"/>
      <c r="J44" s="20"/>
      <c r="K44" s="98"/>
      <c r="L44" s="114"/>
      <c r="M44" s="28"/>
      <c r="N44" s="18">
        <f t="shared" si="0"/>
        <v>0</v>
      </c>
      <c r="O44" s="118"/>
      <c r="P44" s="135"/>
      <c r="Q44" s="112"/>
      <c r="R44" s="113"/>
      <c r="T44" s="93">
        <f t="shared" si="1"/>
        <v>0</v>
      </c>
      <c r="U44" s="93">
        <f t="shared" si="2"/>
        <v>0</v>
      </c>
      <c r="V44" s="93">
        <f t="shared" si="3"/>
        <v>0</v>
      </c>
      <c r="W44" s="93">
        <f t="shared" si="4"/>
        <v>0</v>
      </c>
    </row>
    <row r="45" spans="1:23" ht="15">
      <c r="A45" s="108">
        <v>42</v>
      </c>
      <c r="B45" s="97">
        <v>71</v>
      </c>
      <c r="C45" s="97">
        <v>2015</v>
      </c>
      <c r="D45" s="96" t="s">
        <v>132</v>
      </c>
      <c r="E45" s="109">
        <v>2</v>
      </c>
      <c r="F45" s="110">
        <v>2</v>
      </c>
      <c r="G45" s="20"/>
      <c r="H45" s="90">
        <v>10</v>
      </c>
      <c r="I45" s="20"/>
      <c r="J45" s="20">
        <v>8</v>
      </c>
      <c r="K45" s="98"/>
      <c r="L45" s="114">
        <v>20</v>
      </c>
      <c r="M45" s="28"/>
      <c r="N45" s="18">
        <f t="shared" si="0"/>
        <v>42</v>
      </c>
      <c r="O45" s="118"/>
      <c r="P45" s="135"/>
      <c r="Q45" s="112"/>
      <c r="R45" s="113"/>
      <c r="T45" s="93">
        <f t="shared" si="1"/>
        <v>0</v>
      </c>
      <c r="U45" s="93">
        <f t="shared" si="2"/>
        <v>0</v>
      </c>
      <c r="V45" s="93">
        <f t="shared" si="3"/>
        <v>0</v>
      </c>
      <c r="W45" s="93">
        <f t="shared" si="4"/>
        <v>1</v>
      </c>
    </row>
    <row r="46" spans="1:23" ht="15">
      <c r="A46" s="108">
        <v>43</v>
      </c>
      <c r="B46" s="97">
        <v>72</v>
      </c>
      <c r="C46" s="97">
        <v>2015</v>
      </c>
      <c r="D46" s="96" t="s">
        <v>133</v>
      </c>
      <c r="E46" s="109"/>
      <c r="F46" s="110"/>
      <c r="G46" s="20"/>
      <c r="H46" s="90">
        <v>4</v>
      </c>
      <c r="I46" s="20">
        <v>10</v>
      </c>
      <c r="J46" s="20">
        <v>8</v>
      </c>
      <c r="K46" s="98"/>
      <c r="L46" s="114">
        <v>5</v>
      </c>
      <c r="M46" s="28"/>
      <c r="N46" s="18">
        <f t="shared" si="0"/>
        <v>23</v>
      </c>
      <c r="O46" s="118"/>
      <c r="P46" s="135"/>
      <c r="Q46" s="112"/>
      <c r="R46" s="113"/>
      <c r="T46" s="93">
        <f t="shared" si="1"/>
        <v>1</v>
      </c>
      <c r="U46" s="93">
        <f t="shared" si="2"/>
        <v>0</v>
      </c>
      <c r="V46" s="93">
        <f t="shared" si="3"/>
        <v>0</v>
      </c>
      <c r="W46" s="93">
        <f t="shared" si="4"/>
        <v>1</v>
      </c>
    </row>
    <row r="47" spans="1:23" ht="15">
      <c r="A47" s="108">
        <v>44</v>
      </c>
      <c r="B47" s="97">
        <v>73</v>
      </c>
      <c r="C47" s="97">
        <v>2015</v>
      </c>
      <c r="D47" s="96" t="s">
        <v>134</v>
      </c>
      <c r="E47" s="109">
        <v>2</v>
      </c>
      <c r="F47" s="110"/>
      <c r="G47" s="20">
        <v>2</v>
      </c>
      <c r="H47" s="90">
        <v>18</v>
      </c>
      <c r="I47" s="20"/>
      <c r="J47" s="20">
        <v>14</v>
      </c>
      <c r="K47" s="98"/>
      <c r="L47" s="114">
        <v>30</v>
      </c>
      <c r="M47" s="28"/>
      <c r="N47" s="18">
        <f t="shared" si="0"/>
        <v>66</v>
      </c>
      <c r="O47" s="118"/>
      <c r="P47" s="135"/>
      <c r="Q47" s="112"/>
      <c r="R47" s="113"/>
      <c r="T47" s="93">
        <f t="shared" si="1"/>
        <v>0</v>
      </c>
      <c r="U47" s="93">
        <f t="shared" si="2"/>
        <v>0</v>
      </c>
      <c r="V47" s="93">
        <f t="shared" si="3"/>
        <v>0</v>
      </c>
      <c r="W47" s="93">
        <f t="shared" si="4"/>
        <v>1</v>
      </c>
    </row>
    <row r="48" spans="1:23" ht="15">
      <c r="A48" s="108">
        <v>45</v>
      </c>
      <c r="B48" s="97">
        <v>74</v>
      </c>
      <c r="C48" s="97">
        <v>2015</v>
      </c>
      <c r="D48" s="96" t="s">
        <v>135</v>
      </c>
      <c r="E48" s="109"/>
      <c r="F48" s="110">
        <v>1.5</v>
      </c>
      <c r="G48" s="20">
        <v>2</v>
      </c>
      <c r="H48" s="90"/>
      <c r="I48" s="20">
        <v>15</v>
      </c>
      <c r="J48" s="20">
        <v>13</v>
      </c>
      <c r="K48" s="98"/>
      <c r="L48" s="114">
        <v>25</v>
      </c>
      <c r="M48" s="28"/>
      <c r="N48" s="18">
        <f t="shared" si="0"/>
        <v>56.5</v>
      </c>
      <c r="O48" s="118"/>
      <c r="P48" s="135"/>
      <c r="Q48" s="112"/>
      <c r="R48" s="113"/>
      <c r="T48" s="93">
        <f t="shared" si="1"/>
        <v>1</v>
      </c>
      <c r="U48" s="93">
        <f t="shared" si="2"/>
        <v>0</v>
      </c>
      <c r="V48" s="93">
        <f t="shared" si="3"/>
        <v>0</v>
      </c>
      <c r="W48" s="93">
        <f t="shared" si="4"/>
        <v>1</v>
      </c>
    </row>
    <row r="49" spans="1:23" ht="15">
      <c r="A49" s="108">
        <v>46</v>
      </c>
      <c r="B49" s="97">
        <v>76</v>
      </c>
      <c r="C49" s="97">
        <v>2015</v>
      </c>
      <c r="D49" s="96" t="s">
        <v>136</v>
      </c>
      <c r="E49" s="109"/>
      <c r="F49" s="110"/>
      <c r="G49" s="20"/>
      <c r="H49" s="90">
        <v>14</v>
      </c>
      <c r="I49" s="20"/>
      <c r="J49" s="20">
        <v>15</v>
      </c>
      <c r="K49" s="98"/>
      <c r="L49" s="114">
        <v>30</v>
      </c>
      <c r="M49" s="28"/>
      <c r="N49" s="18">
        <f t="shared" si="0"/>
        <v>59</v>
      </c>
      <c r="O49" s="118"/>
      <c r="P49" s="135"/>
      <c r="Q49" s="112"/>
      <c r="R49" s="113"/>
      <c r="T49" s="93">
        <f t="shared" si="1"/>
        <v>0</v>
      </c>
      <c r="U49" s="93">
        <f t="shared" si="2"/>
        <v>0</v>
      </c>
      <c r="V49" s="93">
        <f t="shared" si="3"/>
        <v>0</v>
      </c>
      <c r="W49" s="93">
        <f t="shared" si="4"/>
        <v>1</v>
      </c>
    </row>
    <row r="50" spans="1:23" ht="15">
      <c r="A50" s="108">
        <v>47</v>
      </c>
      <c r="B50" s="97">
        <v>77</v>
      </c>
      <c r="C50" s="97">
        <v>2015</v>
      </c>
      <c r="D50" s="96" t="s">
        <v>137</v>
      </c>
      <c r="E50" s="109">
        <v>1.8</v>
      </c>
      <c r="F50" s="110">
        <v>2</v>
      </c>
      <c r="G50" s="20">
        <v>1.8</v>
      </c>
      <c r="H50" s="90">
        <v>16</v>
      </c>
      <c r="I50" s="20"/>
      <c r="J50" s="20">
        <v>11</v>
      </c>
      <c r="K50" s="98"/>
      <c r="L50" s="114">
        <v>25</v>
      </c>
      <c r="M50" s="28"/>
      <c r="N50" s="18">
        <f t="shared" si="0"/>
        <v>57.6</v>
      </c>
      <c r="O50" s="118"/>
      <c r="P50" s="135"/>
      <c r="Q50" s="112"/>
      <c r="R50" s="113"/>
      <c r="T50" s="93">
        <f t="shared" si="1"/>
        <v>0</v>
      </c>
      <c r="U50" s="93">
        <f t="shared" si="2"/>
        <v>0</v>
      </c>
      <c r="V50" s="93">
        <f t="shared" si="3"/>
        <v>0</v>
      </c>
      <c r="W50" s="93">
        <f t="shared" si="4"/>
        <v>1</v>
      </c>
    </row>
    <row r="51" spans="1:23" ht="15">
      <c r="A51" s="108">
        <v>48</v>
      </c>
      <c r="B51" s="97">
        <v>78</v>
      </c>
      <c r="C51" s="97">
        <v>2015</v>
      </c>
      <c r="D51" s="96" t="s">
        <v>138</v>
      </c>
      <c r="E51" s="109">
        <v>2</v>
      </c>
      <c r="F51" s="110">
        <v>1</v>
      </c>
      <c r="G51" s="20">
        <v>1.7</v>
      </c>
      <c r="H51" s="90">
        <v>14</v>
      </c>
      <c r="I51" s="20"/>
      <c r="J51" s="20">
        <v>9</v>
      </c>
      <c r="K51" s="98"/>
      <c r="L51" s="114"/>
      <c r="M51" s="28"/>
      <c r="N51" s="18">
        <f t="shared" si="0"/>
        <v>27.7</v>
      </c>
      <c r="O51" s="118"/>
      <c r="P51" s="135"/>
      <c r="Q51" s="112"/>
      <c r="R51" s="113"/>
      <c r="T51" s="93">
        <f t="shared" si="1"/>
        <v>0</v>
      </c>
      <c r="U51" s="93">
        <f t="shared" si="2"/>
        <v>0</v>
      </c>
      <c r="V51" s="93">
        <f t="shared" si="3"/>
        <v>0</v>
      </c>
      <c r="W51" s="93">
        <f t="shared" si="4"/>
        <v>0</v>
      </c>
    </row>
    <row r="52" spans="1:23" ht="15">
      <c r="A52" s="108">
        <v>49</v>
      </c>
      <c r="B52" s="97">
        <v>81</v>
      </c>
      <c r="C52" s="97">
        <v>2015</v>
      </c>
      <c r="D52" s="96" t="s">
        <v>139</v>
      </c>
      <c r="E52" s="109">
        <v>2</v>
      </c>
      <c r="F52" s="110">
        <v>2</v>
      </c>
      <c r="G52" s="20">
        <v>1.8</v>
      </c>
      <c r="H52" s="90">
        <v>18</v>
      </c>
      <c r="I52" s="20"/>
      <c r="J52" s="20">
        <v>16</v>
      </c>
      <c r="K52" s="98"/>
      <c r="L52" s="114">
        <v>30</v>
      </c>
      <c r="M52" s="28"/>
      <c r="N52" s="18">
        <f t="shared" si="0"/>
        <v>69.8</v>
      </c>
      <c r="O52" s="118"/>
      <c r="P52" s="135"/>
      <c r="Q52" s="112"/>
      <c r="R52" s="113"/>
      <c r="T52" s="93">
        <f t="shared" si="1"/>
        <v>0</v>
      </c>
      <c r="U52" s="93">
        <f t="shared" si="2"/>
        <v>0</v>
      </c>
      <c r="V52" s="93">
        <f t="shared" si="3"/>
        <v>0</v>
      </c>
      <c r="W52" s="93">
        <f t="shared" si="4"/>
        <v>1</v>
      </c>
    </row>
    <row r="53" spans="1:23" ht="15">
      <c r="A53" s="108">
        <v>50</v>
      </c>
      <c r="B53" s="97">
        <v>83</v>
      </c>
      <c r="C53" s="97">
        <v>2015</v>
      </c>
      <c r="D53" s="96" t="s">
        <v>140</v>
      </c>
      <c r="E53" s="109">
        <v>2</v>
      </c>
      <c r="F53" s="110"/>
      <c r="G53" s="20">
        <v>1.8</v>
      </c>
      <c r="H53" s="90">
        <v>16</v>
      </c>
      <c r="I53" s="20"/>
      <c r="J53" s="20">
        <v>13</v>
      </c>
      <c r="K53" s="98"/>
      <c r="L53" s="114">
        <v>33</v>
      </c>
      <c r="M53" s="28"/>
      <c r="N53" s="18">
        <f t="shared" si="0"/>
        <v>65.8</v>
      </c>
      <c r="O53" s="118"/>
      <c r="P53" s="135"/>
      <c r="Q53" s="112"/>
      <c r="R53" s="113"/>
      <c r="T53" s="93">
        <f t="shared" si="1"/>
        <v>0</v>
      </c>
      <c r="U53" s="93">
        <f t="shared" si="2"/>
        <v>0</v>
      </c>
      <c r="V53" s="93">
        <f t="shared" si="3"/>
        <v>0</v>
      </c>
      <c r="W53" s="93">
        <f t="shared" si="4"/>
        <v>1</v>
      </c>
    </row>
    <row r="54" spans="1:23" ht="15">
      <c r="A54" s="108">
        <v>51</v>
      </c>
      <c r="B54" s="97">
        <v>84</v>
      </c>
      <c r="C54" s="97">
        <v>2015</v>
      </c>
      <c r="D54" s="96" t="s">
        <v>141</v>
      </c>
      <c r="E54" s="109"/>
      <c r="F54" s="110">
        <v>2</v>
      </c>
      <c r="G54" s="20">
        <v>1.8</v>
      </c>
      <c r="H54" s="90">
        <v>17</v>
      </c>
      <c r="I54" s="20"/>
      <c r="J54" s="20">
        <v>15</v>
      </c>
      <c r="K54" s="98"/>
      <c r="L54" s="114"/>
      <c r="M54" s="28"/>
      <c r="N54" s="18">
        <f t="shared" si="0"/>
        <v>35.8</v>
      </c>
      <c r="O54" s="118"/>
      <c r="P54" s="135"/>
      <c r="Q54" s="112"/>
      <c r="R54" s="113"/>
      <c r="T54" s="93">
        <f t="shared" si="1"/>
        <v>0</v>
      </c>
      <c r="U54" s="93">
        <f t="shared" si="2"/>
        <v>0</v>
      </c>
      <c r="V54" s="93">
        <f t="shared" si="3"/>
        <v>0</v>
      </c>
      <c r="W54" s="93">
        <f t="shared" si="4"/>
        <v>0</v>
      </c>
    </row>
    <row r="55" spans="1:23" ht="15">
      <c r="A55" s="108">
        <v>52</v>
      </c>
      <c r="B55" s="97">
        <v>86</v>
      </c>
      <c r="C55" s="97">
        <v>2015</v>
      </c>
      <c r="D55" s="96" t="s">
        <v>142</v>
      </c>
      <c r="E55" s="109">
        <v>2</v>
      </c>
      <c r="F55" s="110">
        <v>2</v>
      </c>
      <c r="G55" s="20">
        <v>1.8</v>
      </c>
      <c r="H55" s="90">
        <v>14</v>
      </c>
      <c r="I55" s="20"/>
      <c r="J55" s="20">
        <v>14</v>
      </c>
      <c r="K55" s="98"/>
      <c r="L55" s="114">
        <v>28</v>
      </c>
      <c r="M55" s="28"/>
      <c r="N55" s="18">
        <f t="shared" si="0"/>
        <v>61.8</v>
      </c>
      <c r="O55" s="118"/>
      <c r="P55" s="135"/>
      <c r="Q55" s="112"/>
      <c r="R55" s="113"/>
      <c r="T55" s="93">
        <f t="shared" si="1"/>
        <v>0</v>
      </c>
      <c r="U55" s="93">
        <f t="shared" si="2"/>
        <v>0</v>
      </c>
      <c r="V55" s="93">
        <f t="shared" si="3"/>
        <v>0</v>
      </c>
      <c r="W55" s="93">
        <f t="shared" si="4"/>
        <v>1</v>
      </c>
    </row>
    <row r="56" spans="1:23" ht="15">
      <c r="A56" s="108">
        <v>53</v>
      </c>
      <c r="B56" s="97">
        <v>87</v>
      </c>
      <c r="C56" s="97">
        <v>2015</v>
      </c>
      <c r="D56" s="96" t="s">
        <v>143</v>
      </c>
      <c r="E56" s="109">
        <v>2</v>
      </c>
      <c r="F56" s="110">
        <v>2</v>
      </c>
      <c r="G56" s="20">
        <v>1.8</v>
      </c>
      <c r="H56" s="90">
        <v>18</v>
      </c>
      <c r="I56" s="20"/>
      <c r="J56" s="20">
        <v>13</v>
      </c>
      <c r="K56" s="98">
        <v>20</v>
      </c>
      <c r="L56" s="114"/>
      <c r="M56" s="28"/>
      <c r="N56" s="18">
        <f t="shared" si="0"/>
        <v>43.8</v>
      </c>
      <c r="O56" s="118"/>
      <c r="P56" s="135"/>
      <c r="Q56" s="112"/>
      <c r="R56" s="113"/>
      <c r="T56" s="93">
        <f t="shared" si="1"/>
        <v>0</v>
      </c>
      <c r="U56" s="93">
        <f t="shared" si="2"/>
        <v>1</v>
      </c>
      <c r="V56" s="93">
        <f t="shared" si="3"/>
        <v>0</v>
      </c>
      <c r="W56" s="93">
        <f t="shared" si="4"/>
        <v>0</v>
      </c>
    </row>
    <row r="57" spans="1:23" ht="15">
      <c r="A57" s="108">
        <v>54</v>
      </c>
      <c r="B57" s="97">
        <v>88</v>
      </c>
      <c r="C57" s="97">
        <v>2015</v>
      </c>
      <c r="D57" s="96" t="s">
        <v>144</v>
      </c>
      <c r="E57" s="109">
        <v>2</v>
      </c>
      <c r="F57" s="110">
        <v>2</v>
      </c>
      <c r="G57" s="20">
        <v>1.8</v>
      </c>
      <c r="H57" s="90">
        <v>16</v>
      </c>
      <c r="I57" s="20"/>
      <c r="J57" s="20">
        <v>7</v>
      </c>
      <c r="K57" s="98">
        <v>17</v>
      </c>
      <c r="L57" s="114">
        <v>33</v>
      </c>
      <c r="M57" s="28"/>
      <c r="N57" s="18">
        <f t="shared" si="0"/>
        <v>71.8</v>
      </c>
      <c r="O57" s="118"/>
      <c r="P57" s="135"/>
      <c r="Q57" s="112"/>
      <c r="R57" s="113"/>
      <c r="T57" s="93">
        <f t="shared" si="1"/>
        <v>0</v>
      </c>
      <c r="U57" s="93">
        <f t="shared" si="2"/>
        <v>1</v>
      </c>
      <c r="V57" s="93">
        <f t="shared" si="3"/>
        <v>0</v>
      </c>
      <c r="W57" s="93">
        <f t="shared" si="4"/>
        <v>1</v>
      </c>
    </row>
    <row r="58" spans="1:23" ht="15">
      <c r="A58" s="108">
        <v>55</v>
      </c>
      <c r="B58" s="97">
        <v>92</v>
      </c>
      <c r="C58" s="97">
        <v>2015</v>
      </c>
      <c r="D58" s="96" t="s">
        <v>145</v>
      </c>
      <c r="E58" s="109">
        <v>1.8</v>
      </c>
      <c r="F58" s="110"/>
      <c r="G58" s="20">
        <v>2</v>
      </c>
      <c r="H58" s="90">
        <v>7</v>
      </c>
      <c r="I58" s="20">
        <v>6</v>
      </c>
      <c r="J58" s="20">
        <v>15</v>
      </c>
      <c r="K58" s="98"/>
      <c r="L58" s="114">
        <v>38</v>
      </c>
      <c r="M58" s="28"/>
      <c r="N58" s="18">
        <f t="shared" si="0"/>
        <v>62.8</v>
      </c>
      <c r="O58" s="118"/>
      <c r="P58" s="135"/>
      <c r="Q58" s="112"/>
      <c r="R58" s="113"/>
      <c r="T58" s="93">
        <f t="shared" si="1"/>
        <v>1</v>
      </c>
      <c r="U58" s="93">
        <f t="shared" si="2"/>
        <v>0</v>
      </c>
      <c r="V58" s="93">
        <f t="shared" si="3"/>
        <v>0</v>
      </c>
      <c r="W58" s="93">
        <f t="shared" si="4"/>
        <v>1</v>
      </c>
    </row>
    <row r="59" spans="1:23" ht="15">
      <c r="A59" s="108">
        <v>56</v>
      </c>
      <c r="B59" s="97">
        <v>94</v>
      </c>
      <c r="C59" s="97">
        <v>2015</v>
      </c>
      <c r="D59" s="96" t="s">
        <v>146</v>
      </c>
      <c r="E59" s="109"/>
      <c r="F59" s="110"/>
      <c r="G59" s="20"/>
      <c r="H59" s="90">
        <v>16</v>
      </c>
      <c r="I59" s="20"/>
      <c r="J59" s="20">
        <v>17</v>
      </c>
      <c r="K59" s="98"/>
      <c r="L59" s="114">
        <v>25</v>
      </c>
      <c r="M59" s="28"/>
      <c r="N59" s="18">
        <f t="shared" si="0"/>
        <v>58</v>
      </c>
      <c r="O59" s="118"/>
      <c r="P59" s="135"/>
      <c r="Q59" s="112"/>
      <c r="R59" s="113"/>
      <c r="T59" s="93">
        <f t="shared" si="1"/>
        <v>0</v>
      </c>
      <c r="U59" s="93">
        <f t="shared" si="2"/>
        <v>0</v>
      </c>
      <c r="V59" s="93">
        <f t="shared" si="3"/>
        <v>0</v>
      </c>
      <c r="W59" s="93">
        <f t="shared" si="4"/>
        <v>1</v>
      </c>
    </row>
    <row r="60" spans="1:23" ht="15">
      <c r="A60" s="108">
        <v>57</v>
      </c>
      <c r="B60" s="97">
        <v>96</v>
      </c>
      <c r="C60" s="97">
        <v>2015</v>
      </c>
      <c r="D60" s="96" t="s">
        <v>147</v>
      </c>
      <c r="E60" s="109">
        <v>2</v>
      </c>
      <c r="F60" s="110"/>
      <c r="G60" s="20"/>
      <c r="H60" s="90">
        <v>15</v>
      </c>
      <c r="I60" s="20"/>
      <c r="J60" s="20">
        <v>2</v>
      </c>
      <c r="K60" s="98">
        <v>15</v>
      </c>
      <c r="L60" s="114">
        <v>20</v>
      </c>
      <c r="M60" s="28"/>
      <c r="N60" s="18">
        <f t="shared" si="0"/>
        <v>52</v>
      </c>
      <c r="O60" s="118"/>
      <c r="P60" s="135"/>
      <c r="Q60" s="112"/>
      <c r="R60" s="113"/>
      <c r="T60" s="93">
        <f t="shared" si="1"/>
        <v>0</v>
      </c>
      <c r="U60" s="93">
        <f t="shared" si="2"/>
        <v>1</v>
      </c>
      <c r="V60" s="93">
        <f t="shared" si="3"/>
        <v>0</v>
      </c>
      <c r="W60" s="93">
        <f t="shared" si="4"/>
        <v>1</v>
      </c>
    </row>
    <row r="61" spans="1:23" ht="15">
      <c r="A61" s="108">
        <v>58</v>
      </c>
      <c r="B61" s="97">
        <v>99</v>
      </c>
      <c r="C61" s="97">
        <v>2015</v>
      </c>
      <c r="D61" s="96" t="s">
        <v>148</v>
      </c>
      <c r="E61" s="109">
        <v>1.8</v>
      </c>
      <c r="F61" s="110">
        <v>2</v>
      </c>
      <c r="G61" s="20">
        <v>1.8</v>
      </c>
      <c r="H61" s="90">
        <v>8</v>
      </c>
      <c r="I61" s="20">
        <v>13</v>
      </c>
      <c r="J61" s="20">
        <v>16</v>
      </c>
      <c r="K61" s="98"/>
      <c r="L61" s="114">
        <v>35</v>
      </c>
      <c r="M61" s="28"/>
      <c r="N61" s="18">
        <f t="shared" si="0"/>
        <v>69.6</v>
      </c>
      <c r="O61" s="118"/>
      <c r="P61" s="135"/>
      <c r="Q61" s="112"/>
      <c r="R61" s="113"/>
      <c r="T61" s="93">
        <f t="shared" si="1"/>
        <v>1</v>
      </c>
      <c r="U61" s="93">
        <f t="shared" si="2"/>
        <v>0</v>
      </c>
      <c r="V61" s="93">
        <f t="shared" si="3"/>
        <v>0</v>
      </c>
      <c r="W61" s="93">
        <f t="shared" si="4"/>
        <v>1</v>
      </c>
    </row>
    <row r="62" spans="1:23" ht="15">
      <c r="A62" s="108">
        <v>59</v>
      </c>
      <c r="B62" s="97">
        <v>8</v>
      </c>
      <c r="C62" s="97">
        <v>2014</v>
      </c>
      <c r="D62" s="96" t="s">
        <v>149</v>
      </c>
      <c r="E62" s="109"/>
      <c r="F62" s="110"/>
      <c r="G62" s="20"/>
      <c r="H62" s="90"/>
      <c r="I62" s="20"/>
      <c r="J62" s="20"/>
      <c r="K62" s="98"/>
      <c r="L62" s="114"/>
      <c r="M62" s="28"/>
      <c r="N62" s="18">
        <f t="shared" si="0"/>
        <v>0</v>
      </c>
      <c r="O62" s="118"/>
      <c r="P62" s="135"/>
      <c r="Q62" s="112"/>
      <c r="R62" s="113"/>
      <c r="T62" s="93">
        <f t="shared" si="1"/>
        <v>0</v>
      </c>
      <c r="U62" s="93">
        <f t="shared" si="2"/>
        <v>0</v>
      </c>
      <c r="V62" s="93">
        <f t="shared" si="3"/>
        <v>0</v>
      </c>
      <c r="W62" s="93">
        <f t="shared" si="4"/>
        <v>0</v>
      </c>
    </row>
    <row r="63" spans="1:23" ht="15">
      <c r="A63" s="108">
        <v>60</v>
      </c>
      <c r="B63" s="97">
        <v>18</v>
      </c>
      <c r="C63" s="97">
        <v>2014</v>
      </c>
      <c r="D63" s="96" t="s">
        <v>150</v>
      </c>
      <c r="E63" s="109">
        <v>2</v>
      </c>
      <c r="F63" s="110">
        <v>2</v>
      </c>
      <c r="G63" s="20"/>
      <c r="H63" s="90">
        <v>11</v>
      </c>
      <c r="I63" s="20"/>
      <c r="J63" s="20">
        <v>6</v>
      </c>
      <c r="K63" s="98"/>
      <c r="L63" s="114">
        <v>15</v>
      </c>
      <c r="M63" s="28"/>
      <c r="N63" s="18">
        <f t="shared" si="0"/>
        <v>36</v>
      </c>
      <c r="O63" s="118"/>
      <c r="P63" s="135"/>
      <c r="Q63" s="112"/>
      <c r="R63" s="113"/>
      <c r="T63" s="93">
        <f t="shared" si="1"/>
        <v>0</v>
      </c>
      <c r="U63" s="93">
        <f t="shared" si="2"/>
        <v>0</v>
      </c>
      <c r="V63" s="93">
        <f t="shared" si="3"/>
        <v>0</v>
      </c>
      <c r="W63" s="93">
        <f t="shared" si="4"/>
        <v>1</v>
      </c>
    </row>
    <row r="64" spans="1:23" ht="15">
      <c r="A64" s="108">
        <v>61</v>
      </c>
      <c r="B64" s="97">
        <v>26</v>
      </c>
      <c r="C64" s="97">
        <v>2014</v>
      </c>
      <c r="D64" s="96" t="s">
        <v>151</v>
      </c>
      <c r="E64" s="109">
        <v>2</v>
      </c>
      <c r="F64" s="110">
        <v>1.8</v>
      </c>
      <c r="G64" s="20">
        <v>1.5</v>
      </c>
      <c r="H64" s="90">
        <v>16</v>
      </c>
      <c r="I64" s="20"/>
      <c r="J64" s="20">
        <v>7</v>
      </c>
      <c r="K64" s="98">
        <v>14</v>
      </c>
      <c r="L64" s="114">
        <v>33</v>
      </c>
      <c r="M64" s="28"/>
      <c r="N64" s="18">
        <f t="shared" si="0"/>
        <v>68.3</v>
      </c>
      <c r="O64" s="118"/>
      <c r="P64" s="135"/>
      <c r="Q64" s="112"/>
      <c r="R64" s="113"/>
      <c r="T64" s="93">
        <f t="shared" si="1"/>
        <v>0</v>
      </c>
      <c r="U64" s="93">
        <f t="shared" si="2"/>
        <v>1</v>
      </c>
      <c r="V64" s="93">
        <f t="shared" si="3"/>
        <v>0</v>
      </c>
      <c r="W64" s="93">
        <f t="shared" si="4"/>
        <v>1</v>
      </c>
    </row>
    <row r="65" spans="1:23" ht="15">
      <c r="A65" s="108">
        <v>62</v>
      </c>
      <c r="B65" s="97">
        <v>31</v>
      </c>
      <c r="C65" s="97">
        <v>2014</v>
      </c>
      <c r="D65" s="96" t="s">
        <v>152</v>
      </c>
      <c r="E65" s="109"/>
      <c r="F65" s="110"/>
      <c r="G65" s="20"/>
      <c r="H65" s="90"/>
      <c r="I65" s="20"/>
      <c r="J65" s="20"/>
      <c r="K65" s="98"/>
      <c r="L65" s="114"/>
      <c r="M65" s="28"/>
      <c r="N65" s="18">
        <f t="shared" si="0"/>
        <v>0</v>
      </c>
      <c r="O65" s="118"/>
      <c r="P65" s="135"/>
      <c r="Q65" s="112"/>
      <c r="R65" s="113"/>
      <c r="T65" s="93">
        <f t="shared" si="1"/>
        <v>0</v>
      </c>
      <c r="U65" s="93">
        <f t="shared" si="2"/>
        <v>0</v>
      </c>
      <c r="V65" s="93">
        <f t="shared" si="3"/>
        <v>0</v>
      </c>
      <c r="W65" s="93">
        <f t="shared" si="4"/>
        <v>0</v>
      </c>
    </row>
    <row r="66" spans="1:23" ht="15">
      <c r="A66" s="108">
        <v>63</v>
      </c>
      <c r="B66" s="97">
        <v>40</v>
      </c>
      <c r="C66" s="97">
        <v>2014</v>
      </c>
      <c r="D66" s="96" t="s">
        <v>153</v>
      </c>
      <c r="E66" s="109">
        <v>2</v>
      </c>
      <c r="F66" s="110">
        <v>2</v>
      </c>
      <c r="G66" s="20">
        <v>2</v>
      </c>
      <c r="H66" s="90">
        <v>9</v>
      </c>
      <c r="I66" s="20">
        <v>15</v>
      </c>
      <c r="J66" s="20">
        <v>15</v>
      </c>
      <c r="K66" s="98"/>
      <c r="L66" s="114">
        <v>25</v>
      </c>
      <c r="M66" s="28"/>
      <c r="N66" s="18">
        <f t="shared" si="0"/>
        <v>61</v>
      </c>
      <c r="O66" s="118"/>
      <c r="P66" s="135"/>
      <c r="Q66" s="112"/>
      <c r="R66" s="113"/>
      <c r="T66" s="93">
        <f t="shared" si="1"/>
        <v>1</v>
      </c>
      <c r="U66" s="93">
        <f t="shared" si="2"/>
        <v>0</v>
      </c>
      <c r="V66" s="93">
        <f t="shared" si="3"/>
        <v>0</v>
      </c>
      <c r="W66" s="93">
        <f t="shared" si="4"/>
        <v>1</v>
      </c>
    </row>
    <row r="67" spans="1:23" ht="15">
      <c r="A67" s="108">
        <v>64</v>
      </c>
      <c r="B67" s="97">
        <v>42</v>
      </c>
      <c r="C67" s="97">
        <v>2014</v>
      </c>
      <c r="D67" s="96" t="s">
        <v>154</v>
      </c>
      <c r="E67" s="109"/>
      <c r="F67" s="110"/>
      <c r="G67" s="20"/>
      <c r="H67" s="90">
        <v>15</v>
      </c>
      <c r="I67" s="20"/>
      <c r="J67" s="20"/>
      <c r="K67" s="98">
        <v>11</v>
      </c>
      <c r="L67" s="114">
        <v>30</v>
      </c>
      <c r="M67" s="28"/>
      <c r="N67" s="18">
        <f t="shared" si="0"/>
        <v>56</v>
      </c>
      <c r="O67" s="118"/>
      <c r="P67" s="135"/>
      <c r="Q67" s="112"/>
      <c r="R67" s="113"/>
      <c r="T67" s="93">
        <f t="shared" si="1"/>
        <v>0</v>
      </c>
      <c r="U67" s="93">
        <f t="shared" si="2"/>
        <v>1</v>
      </c>
      <c r="V67" s="93">
        <f t="shared" si="3"/>
        <v>0</v>
      </c>
      <c r="W67" s="93">
        <f t="shared" si="4"/>
        <v>1</v>
      </c>
    </row>
    <row r="68" spans="1:23" ht="15">
      <c r="A68" s="108">
        <v>65</v>
      </c>
      <c r="B68" s="97">
        <v>70</v>
      </c>
      <c r="C68" s="97">
        <v>2014</v>
      </c>
      <c r="D68" s="96" t="s">
        <v>155</v>
      </c>
      <c r="E68" s="109"/>
      <c r="F68" s="110"/>
      <c r="G68" s="20"/>
      <c r="H68" s="90"/>
      <c r="I68" s="20"/>
      <c r="J68" s="20"/>
      <c r="K68" s="98"/>
      <c r="L68" s="114"/>
      <c r="M68" s="28"/>
      <c r="N68" s="18">
        <f t="shared" si="0"/>
        <v>0</v>
      </c>
      <c r="O68" s="118"/>
      <c r="P68" s="135"/>
      <c r="Q68" s="112"/>
      <c r="R68" s="113"/>
      <c r="T68" s="93">
        <f t="shared" si="1"/>
        <v>0</v>
      </c>
      <c r="U68" s="93">
        <f t="shared" si="2"/>
        <v>0</v>
      </c>
      <c r="V68" s="93">
        <f t="shared" si="3"/>
        <v>0</v>
      </c>
      <c r="W68" s="93">
        <f t="shared" si="4"/>
        <v>0</v>
      </c>
    </row>
    <row r="69" spans="1:23" ht="15">
      <c r="A69" s="108">
        <v>66</v>
      </c>
      <c r="B69" s="97">
        <v>72</v>
      </c>
      <c r="C69" s="97">
        <v>2014</v>
      </c>
      <c r="D69" s="96" t="s">
        <v>156</v>
      </c>
      <c r="E69" s="109"/>
      <c r="F69" s="110"/>
      <c r="G69" s="20"/>
      <c r="H69" s="90">
        <v>11</v>
      </c>
      <c r="I69" s="20"/>
      <c r="J69" s="20">
        <v>13</v>
      </c>
      <c r="K69" s="98"/>
      <c r="L69" s="114"/>
      <c r="M69" s="28"/>
      <c r="N69" s="18">
        <f t="shared" si="0"/>
        <v>24</v>
      </c>
      <c r="O69" s="118"/>
      <c r="P69" s="135"/>
      <c r="Q69" s="112"/>
      <c r="R69" s="113"/>
      <c r="T69" s="93">
        <f aca="true" t="shared" si="5" ref="T69:T132">IF(I69&lt;&gt;"",1,0)</f>
        <v>0</v>
      </c>
      <c r="U69" s="93">
        <f aca="true" t="shared" si="6" ref="U69:U132">IF(K69&lt;&gt;"",1,0)</f>
        <v>0</v>
      </c>
      <c r="V69" s="93">
        <f aca="true" t="shared" si="7" ref="V69:V132">IF(M69&lt;&gt;"",1,0)</f>
        <v>0</v>
      </c>
      <c r="W69" s="93">
        <f aca="true" t="shared" si="8" ref="W69:W132">IF(L69&lt;&gt;"",1,0)</f>
        <v>0</v>
      </c>
    </row>
    <row r="70" spans="1:23" ht="15">
      <c r="A70" s="108">
        <v>67</v>
      </c>
      <c r="B70" s="97">
        <v>97</v>
      </c>
      <c r="C70" s="97">
        <v>2014</v>
      </c>
      <c r="D70" s="96" t="s">
        <v>157</v>
      </c>
      <c r="E70" s="109">
        <v>1.5</v>
      </c>
      <c r="F70" s="110">
        <v>1.5</v>
      </c>
      <c r="G70" s="20">
        <v>2</v>
      </c>
      <c r="H70" s="90">
        <v>18</v>
      </c>
      <c r="I70" s="20"/>
      <c r="J70" s="20">
        <v>16</v>
      </c>
      <c r="K70" s="98"/>
      <c r="L70" s="114">
        <v>10</v>
      </c>
      <c r="M70" s="28"/>
      <c r="N70" s="18">
        <f aca="true" t="shared" si="9" ref="N70:N133">SUM(E70:G70)+H70*(1-T70)+I70*T70+J70*(1-U70)+K70*U70+L70*(1-V70)+M70*V70</f>
        <v>49</v>
      </c>
      <c r="O70" s="118"/>
      <c r="P70" s="135"/>
      <c r="Q70" s="112"/>
      <c r="R70" s="113"/>
      <c r="T70" s="93">
        <f t="shared" si="5"/>
        <v>0</v>
      </c>
      <c r="U70" s="93">
        <f t="shared" si="6"/>
        <v>0</v>
      </c>
      <c r="V70" s="93">
        <f t="shared" si="7"/>
        <v>0</v>
      </c>
      <c r="W70" s="93">
        <f t="shared" si="8"/>
        <v>1</v>
      </c>
    </row>
    <row r="71" spans="1:23" ht="15">
      <c r="A71" s="108">
        <v>68</v>
      </c>
      <c r="B71" s="97">
        <v>110</v>
      </c>
      <c r="C71" s="97">
        <v>2014</v>
      </c>
      <c r="D71" s="96" t="s">
        <v>158</v>
      </c>
      <c r="E71" s="109"/>
      <c r="F71" s="110"/>
      <c r="G71" s="20"/>
      <c r="H71" s="90"/>
      <c r="I71" s="20"/>
      <c r="J71" s="20"/>
      <c r="K71" s="98"/>
      <c r="L71" s="114"/>
      <c r="M71" s="28"/>
      <c r="N71" s="18">
        <f t="shared" si="9"/>
        <v>0</v>
      </c>
      <c r="O71" s="118"/>
      <c r="P71" s="135"/>
      <c r="Q71" s="112"/>
      <c r="R71" s="113"/>
      <c r="T71" s="93">
        <f t="shared" si="5"/>
        <v>0</v>
      </c>
      <c r="U71" s="93">
        <f t="shared" si="6"/>
        <v>0</v>
      </c>
      <c r="V71" s="93">
        <f t="shared" si="7"/>
        <v>0</v>
      </c>
      <c r="W71" s="93">
        <f t="shared" si="8"/>
        <v>0</v>
      </c>
    </row>
    <row r="72" spans="1:23" ht="15">
      <c r="A72" s="108">
        <v>69</v>
      </c>
      <c r="B72" s="97">
        <v>120</v>
      </c>
      <c r="C72" s="97">
        <v>2014</v>
      </c>
      <c r="D72" s="96" t="s">
        <v>159</v>
      </c>
      <c r="E72" s="109"/>
      <c r="F72" s="110"/>
      <c r="G72" s="20"/>
      <c r="H72" s="90">
        <v>8</v>
      </c>
      <c r="I72" s="20">
        <v>13</v>
      </c>
      <c r="J72" s="20">
        <v>10</v>
      </c>
      <c r="K72" s="98"/>
      <c r="L72" s="114">
        <v>25</v>
      </c>
      <c r="M72" s="28"/>
      <c r="N72" s="18">
        <f t="shared" si="9"/>
        <v>48</v>
      </c>
      <c r="O72" s="118"/>
      <c r="P72" s="135"/>
      <c r="Q72" s="112"/>
      <c r="R72" s="113"/>
      <c r="T72" s="93">
        <f t="shared" si="5"/>
        <v>1</v>
      </c>
      <c r="U72" s="93">
        <f t="shared" si="6"/>
        <v>0</v>
      </c>
      <c r="V72" s="93">
        <f t="shared" si="7"/>
        <v>0</v>
      </c>
      <c r="W72" s="93">
        <f t="shared" si="8"/>
        <v>1</v>
      </c>
    </row>
    <row r="73" spans="1:23" ht="15">
      <c r="A73" s="108">
        <v>70</v>
      </c>
      <c r="B73" s="97">
        <v>121</v>
      </c>
      <c r="C73" s="97">
        <v>2014</v>
      </c>
      <c r="D73" s="96" t="s">
        <v>160</v>
      </c>
      <c r="E73" s="109">
        <v>1.5</v>
      </c>
      <c r="F73" s="110">
        <v>2</v>
      </c>
      <c r="G73" s="20">
        <v>2</v>
      </c>
      <c r="H73" s="90">
        <v>16</v>
      </c>
      <c r="I73" s="20"/>
      <c r="J73" s="20">
        <v>16</v>
      </c>
      <c r="K73" s="98"/>
      <c r="L73" s="114">
        <v>30</v>
      </c>
      <c r="M73" s="28"/>
      <c r="N73" s="18">
        <f t="shared" si="9"/>
        <v>67.5</v>
      </c>
      <c r="O73" s="118"/>
      <c r="P73" s="135"/>
      <c r="Q73" s="112"/>
      <c r="R73" s="113"/>
      <c r="T73" s="93">
        <f t="shared" si="5"/>
        <v>0</v>
      </c>
      <c r="U73" s="93">
        <f t="shared" si="6"/>
        <v>0</v>
      </c>
      <c r="V73" s="93">
        <f t="shared" si="7"/>
        <v>0</v>
      </c>
      <c r="W73" s="93">
        <f t="shared" si="8"/>
        <v>1</v>
      </c>
    </row>
    <row r="74" spans="1:23" ht="15">
      <c r="A74" s="108">
        <v>71</v>
      </c>
      <c r="B74" s="97">
        <v>126</v>
      </c>
      <c r="C74" s="97">
        <v>2014</v>
      </c>
      <c r="D74" s="96" t="s">
        <v>161</v>
      </c>
      <c r="E74" s="109">
        <v>1.8</v>
      </c>
      <c r="F74" s="110">
        <v>2</v>
      </c>
      <c r="G74" s="20">
        <v>1.8</v>
      </c>
      <c r="H74" s="90">
        <v>12</v>
      </c>
      <c r="I74" s="20"/>
      <c r="J74" s="20">
        <v>14</v>
      </c>
      <c r="K74" s="98"/>
      <c r="L74" s="114">
        <v>10</v>
      </c>
      <c r="M74" s="28"/>
      <c r="N74" s="18">
        <f t="shared" si="9"/>
        <v>17.6</v>
      </c>
      <c r="O74" s="118"/>
      <c r="P74" s="135"/>
      <c r="Q74" s="112"/>
      <c r="R74" s="113"/>
      <c r="T74" s="93">
        <v>2</v>
      </c>
      <c r="U74" s="93">
        <f t="shared" si="6"/>
        <v>0</v>
      </c>
      <c r="V74" s="93">
        <f t="shared" si="7"/>
        <v>0</v>
      </c>
      <c r="W74" s="93">
        <f t="shared" si="8"/>
        <v>1</v>
      </c>
    </row>
    <row r="75" spans="1:23" ht="15">
      <c r="A75" s="108">
        <v>72</v>
      </c>
      <c r="B75" s="97">
        <v>136</v>
      </c>
      <c r="C75" s="97">
        <v>2014</v>
      </c>
      <c r="D75" s="96" t="s">
        <v>162</v>
      </c>
      <c r="E75" s="109">
        <v>2</v>
      </c>
      <c r="F75" s="110">
        <v>2</v>
      </c>
      <c r="G75" s="20">
        <v>2</v>
      </c>
      <c r="H75" s="90">
        <v>14</v>
      </c>
      <c r="I75" s="20"/>
      <c r="J75" s="20">
        <v>12</v>
      </c>
      <c r="K75" s="98"/>
      <c r="L75" s="114">
        <v>15</v>
      </c>
      <c r="M75" s="28"/>
      <c r="N75" s="18">
        <f t="shared" si="9"/>
        <v>47</v>
      </c>
      <c r="O75" s="118"/>
      <c r="P75" s="135"/>
      <c r="Q75" s="112"/>
      <c r="R75" s="113"/>
      <c r="T75" s="93">
        <f t="shared" si="5"/>
        <v>0</v>
      </c>
      <c r="U75" s="93">
        <f t="shared" si="6"/>
        <v>0</v>
      </c>
      <c r="V75" s="93">
        <f t="shared" si="7"/>
        <v>0</v>
      </c>
      <c r="W75" s="93">
        <f t="shared" si="8"/>
        <v>1</v>
      </c>
    </row>
    <row r="76" spans="1:23" ht="15">
      <c r="A76" s="108">
        <v>73</v>
      </c>
      <c r="B76" s="97">
        <v>137</v>
      </c>
      <c r="C76" s="97">
        <v>2014</v>
      </c>
      <c r="D76" s="96" t="s">
        <v>163</v>
      </c>
      <c r="E76" s="109"/>
      <c r="F76" s="110"/>
      <c r="G76" s="20"/>
      <c r="H76" s="90"/>
      <c r="I76" s="20">
        <v>14</v>
      </c>
      <c r="J76" s="20">
        <v>12</v>
      </c>
      <c r="K76" s="98"/>
      <c r="L76" s="114"/>
      <c r="M76" s="28"/>
      <c r="N76" s="18">
        <f t="shared" si="9"/>
        <v>26</v>
      </c>
      <c r="O76" s="118"/>
      <c r="P76" s="135"/>
      <c r="Q76" s="112"/>
      <c r="R76" s="113"/>
      <c r="T76" s="93">
        <f t="shared" si="5"/>
        <v>1</v>
      </c>
      <c r="U76" s="93">
        <f t="shared" si="6"/>
        <v>0</v>
      </c>
      <c r="V76" s="93">
        <f t="shared" si="7"/>
        <v>0</v>
      </c>
      <c r="W76" s="93">
        <f t="shared" si="8"/>
        <v>0</v>
      </c>
    </row>
    <row r="77" spans="1:23" ht="15">
      <c r="A77" s="108">
        <v>74</v>
      </c>
      <c r="B77" s="97">
        <v>14</v>
      </c>
      <c r="C77" s="97">
        <v>2013</v>
      </c>
      <c r="D77" s="96" t="s">
        <v>181</v>
      </c>
      <c r="E77" s="109"/>
      <c r="F77" s="110"/>
      <c r="G77" s="20"/>
      <c r="H77" s="90">
        <v>11</v>
      </c>
      <c r="I77" s="20"/>
      <c r="J77" s="20">
        <v>5</v>
      </c>
      <c r="K77" s="98">
        <v>16</v>
      </c>
      <c r="L77" s="114">
        <v>33</v>
      </c>
      <c r="M77" s="28"/>
      <c r="N77" s="18">
        <f t="shared" si="9"/>
        <v>60</v>
      </c>
      <c r="O77" s="118"/>
      <c r="P77" s="135"/>
      <c r="Q77" s="112"/>
      <c r="R77" s="113"/>
      <c r="T77" s="93">
        <f t="shared" si="5"/>
        <v>0</v>
      </c>
      <c r="U77" s="93">
        <f t="shared" si="6"/>
        <v>1</v>
      </c>
      <c r="V77" s="93">
        <f t="shared" si="7"/>
        <v>0</v>
      </c>
      <c r="W77" s="93">
        <f t="shared" si="8"/>
        <v>1</v>
      </c>
    </row>
    <row r="78" spans="1:23" ht="15">
      <c r="A78" s="108">
        <v>75</v>
      </c>
      <c r="B78" s="97">
        <v>82</v>
      </c>
      <c r="C78" s="97">
        <v>2013</v>
      </c>
      <c r="D78" s="96" t="s">
        <v>164</v>
      </c>
      <c r="E78" s="109">
        <v>2</v>
      </c>
      <c r="F78" s="110">
        <v>2</v>
      </c>
      <c r="G78" s="20">
        <v>1.5</v>
      </c>
      <c r="H78" s="90">
        <v>6</v>
      </c>
      <c r="I78" s="20"/>
      <c r="J78" s="20"/>
      <c r="K78" s="98">
        <v>6</v>
      </c>
      <c r="L78" s="114">
        <v>8</v>
      </c>
      <c r="M78" s="28"/>
      <c r="N78" s="18">
        <f t="shared" si="9"/>
        <v>25.5</v>
      </c>
      <c r="O78" s="118"/>
      <c r="P78" s="135"/>
      <c r="Q78" s="112"/>
      <c r="R78" s="113"/>
      <c r="T78" s="93">
        <f t="shared" si="5"/>
        <v>0</v>
      </c>
      <c r="U78" s="93">
        <f t="shared" si="6"/>
        <v>1</v>
      </c>
      <c r="V78" s="93">
        <f t="shared" si="7"/>
        <v>0</v>
      </c>
      <c r="W78" s="93">
        <f t="shared" si="8"/>
        <v>1</v>
      </c>
    </row>
    <row r="79" spans="1:23" ht="15">
      <c r="A79" s="108">
        <v>76</v>
      </c>
      <c r="B79" s="97">
        <v>87</v>
      </c>
      <c r="C79" s="97">
        <v>2013</v>
      </c>
      <c r="D79" s="96" t="s">
        <v>165</v>
      </c>
      <c r="E79" s="109">
        <v>1.8</v>
      </c>
      <c r="F79" s="110">
        <v>2</v>
      </c>
      <c r="G79" s="20">
        <v>2</v>
      </c>
      <c r="H79" s="90">
        <v>9</v>
      </c>
      <c r="I79" s="20"/>
      <c r="J79" s="20">
        <v>6</v>
      </c>
      <c r="K79" s="98">
        <v>9</v>
      </c>
      <c r="L79" s="114">
        <v>10</v>
      </c>
      <c r="M79" s="28"/>
      <c r="N79" s="18">
        <f t="shared" si="9"/>
        <v>33.8</v>
      </c>
      <c r="O79" s="118"/>
      <c r="P79" s="135"/>
      <c r="Q79" s="112"/>
      <c r="R79" s="113"/>
      <c r="T79" s="93">
        <f t="shared" si="5"/>
        <v>0</v>
      </c>
      <c r="U79" s="93">
        <f t="shared" si="6"/>
        <v>1</v>
      </c>
      <c r="V79" s="93">
        <f t="shared" si="7"/>
        <v>0</v>
      </c>
      <c r="W79" s="93">
        <f t="shared" si="8"/>
        <v>1</v>
      </c>
    </row>
    <row r="80" spans="1:23" ht="15">
      <c r="A80" s="108">
        <v>77</v>
      </c>
      <c r="B80" s="97">
        <v>110</v>
      </c>
      <c r="C80" s="97">
        <v>2013</v>
      </c>
      <c r="D80" s="96" t="s">
        <v>180</v>
      </c>
      <c r="E80" s="109"/>
      <c r="F80" s="110"/>
      <c r="G80" s="20"/>
      <c r="H80" s="90">
        <v>18</v>
      </c>
      <c r="I80" s="20"/>
      <c r="J80" s="20">
        <v>18</v>
      </c>
      <c r="K80" s="98"/>
      <c r="L80" s="114">
        <v>35</v>
      </c>
      <c r="M80" s="28"/>
      <c r="N80" s="18">
        <f t="shared" si="9"/>
        <v>71</v>
      </c>
      <c r="O80" s="118"/>
      <c r="P80" s="135"/>
      <c r="Q80" s="112"/>
      <c r="R80" s="113"/>
      <c r="T80" s="93">
        <f t="shared" si="5"/>
        <v>0</v>
      </c>
      <c r="U80" s="93">
        <f t="shared" si="6"/>
        <v>0</v>
      </c>
      <c r="V80" s="93">
        <f t="shared" si="7"/>
        <v>0</v>
      </c>
      <c r="W80" s="93">
        <f t="shared" si="8"/>
        <v>1</v>
      </c>
    </row>
    <row r="81" spans="1:23" ht="15">
      <c r="A81" s="108">
        <v>78</v>
      </c>
      <c r="B81" s="97">
        <v>8</v>
      </c>
      <c r="C81" s="97">
        <v>2012</v>
      </c>
      <c r="D81" s="96" t="s">
        <v>89</v>
      </c>
      <c r="E81" s="109">
        <v>2</v>
      </c>
      <c r="F81" s="110">
        <v>2</v>
      </c>
      <c r="G81" s="20">
        <v>1.8</v>
      </c>
      <c r="H81" s="90">
        <v>12</v>
      </c>
      <c r="I81" s="20"/>
      <c r="J81" s="20">
        <v>13</v>
      </c>
      <c r="K81" s="98"/>
      <c r="L81" s="114">
        <v>10</v>
      </c>
      <c r="M81" s="28"/>
      <c r="N81" s="18">
        <f t="shared" si="9"/>
        <v>40.8</v>
      </c>
      <c r="O81" s="118"/>
      <c r="P81" s="135"/>
      <c r="Q81" s="112"/>
      <c r="R81" s="113"/>
      <c r="T81" s="93">
        <f t="shared" si="5"/>
        <v>0</v>
      </c>
      <c r="U81" s="93">
        <f t="shared" si="6"/>
        <v>0</v>
      </c>
      <c r="V81" s="93">
        <f t="shared" si="7"/>
        <v>0</v>
      </c>
      <c r="W81" s="93">
        <f t="shared" si="8"/>
        <v>1</v>
      </c>
    </row>
    <row r="82" spans="1:23" ht="15">
      <c r="A82" s="108">
        <v>79</v>
      </c>
      <c r="B82" s="97">
        <v>10</v>
      </c>
      <c r="C82" s="97">
        <v>2012</v>
      </c>
      <c r="D82" s="96" t="s">
        <v>166</v>
      </c>
      <c r="E82" s="109">
        <v>2</v>
      </c>
      <c r="F82" s="110">
        <v>2</v>
      </c>
      <c r="G82" s="20">
        <v>1.8</v>
      </c>
      <c r="H82" s="90">
        <v>16</v>
      </c>
      <c r="I82" s="20"/>
      <c r="J82" s="20">
        <v>16</v>
      </c>
      <c r="K82" s="98"/>
      <c r="L82" s="114">
        <v>30</v>
      </c>
      <c r="M82" s="28"/>
      <c r="N82" s="18">
        <f t="shared" si="9"/>
        <v>67.8</v>
      </c>
      <c r="O82" s="118"/>
      <c r="P82" s="135"/>
      <c r="Q82" s="112"/>
      <c r="R82" s="113"/>
      <c r="T82" s="93">
        <f t="shared" si="5"/>
        <v>0</v>
      </c>
      <c r="U82" s="93">
        <f t="shared" si="6"/>
        <v>0</v>
      </c>
      <c r="V82" s="93">
        <f t="shared" si="7"/>
        <v>0</v>
      </c>
      <c r="W82" s="93">
        <f t="shared" si="8"/>
        <v>1</v>
      </c>
    </row>
    <row r="83" spans="1:23" ht="15">
      <c r="A83" s="108">
        <v>80</v>
      </c>
      <c r="B83" s="97">
        <v>21</v>
      </c>
      <c r="C83" s="97">
        <v>2012</v>
      </c>
      <c r="D83" s="96" t="s">
        <v>88</v>
      </c>
      <c r="E83" s="109"/>
      <c r="F83" s="110"/>
      <c r="G83" s="20"/>
      <c r="H83" s="90"/>
      <c r="I83" s="20"/>
      <c r="J83" s="20"/>
      <c r="K83" s="98"/>
      <c r="L83" s="114"/>
      <c r="M83" s="28"/>
      <c r="N83" s="18">
        <f t="shared" si="9"/>
        <v>0</v>
      </c>
      <c r="O83" s="118"/>
      <c r="P83" s="135"/>
      <c r="Q83" s="112"/>
      <c r="R83" s="113"/>
      <c r="T83" s="93">
        <f t="shared" si="5"/>
        <v>0</v>
      </c>
      <c r="U83" s="93">
        <f t="shared" si="6"/>
        <v>0</v>
      </c>
      <c r="V83" s="93">
        <f t="shared" si="7"/>
        <v>0</v>
      </c>
      <c r="W83" s="93">
        <f t="shared" si="8"/>
        <v>0</v>
      </c>
    </row>
    <row r="84" spans="1:23" ht="15">
      <c r="A84" s="108">
        <v>81</v>
      </c>
      <c r="B84" s="97">
        <v>110</v>
      </c>
      <c r="C84" s="97">
        <v>2012</v>
      </c>
      <c r="D84" s="96" t="s">
        <v>167</v>
      </c>
      <c r="E84" s="109"/>
      <c r="F84" s="110"/>
      <c r="G84" s="20"/>
      <c r="H84" s="90">
        <v>10</v>
      </c>
      <c r="I84" s="20"/>
      <c r="J84" s="20">
        <v>14</v>
      </c>
      <c r="K84" s="98"/>
      <c r="L84" s="114">
        <v>15</v>
      </c>
      <c r="M84" s="28"/>
      <c r="N84" s="18">
        <f t="shared" si="9"/>
        <v>39</v>
      </c>
      <c r="O84" s="118"/>
      <c r="P84" s="135"/>
      <c r="Q84" s="112"/>
      <c r="R84" s="113"/>
      <c r="T84" s="93">
        <f t="shared" si="5"/>
        <v>0</v>
      </c>
      <c r="U84" s="93">
        <f t="shared" si="6"/>
        <v>0</v>
      </c>
      <c r="V84" s="93">
        <f t="shared" si="7"/>
        <v>0</v>
      </c>
      <c r="W84" s="93">
        <f t="shared" si="8"/>
        <v>1</v>
      </c>
    </row>
    <row r="85" spans="1:23" ht="15">
      <c r="A85" s="108">
        <v>82</v>
      </c>
      <c r="B85" s="97">
        <v>154</v>
      </c>
      <c r="C85" s="97">
        <v>2012</v>
      </c>
      <c r="D85" s="96" t="s">
        <v>168</v>
      </c>
      <c r="E85" s="109"/>
      <c r="F85" s="110"/>
      <c r="G85" s="20"/>
      <c r="H85" s="90"/>
      <c r="I85" s="20"/>
      <c r="J85" s="20"/>
      <c r="K85" s="98"/>
      <c r="L85" s="114"/>
      <c r="M85" s="28"/>
      <c r="N85" s="18">
        <f t="shared" si="9"/>
        <v>0</v>
      </c>
      <c r="O85" s="118"/>
      <c r="P85" s="135"/>
      <c r="Q85" s="112"/>
      <c r="R85" s="113"/>
      <c r="T85" s="93">
        <f t="shared" si="5"/>
        <v>0</v>
      </c>
      <c r="U85" s="93">
        <f t="shared" si="6"/>
        <v>0</v>
      </c>
      <c r="V85" s="93">
        <f t="shared" si="7"/>
        <v>0</v>
      </c>
      <c r="W85" s="93">
        <f t="shared" si="8"/>
        <v>0</v>
      </c>
    </row>
    <row r="86" spans="1:23" ht="15">
      <c r="A86" s="108">
        <v>83</v>
      </c>
      <c r="B86" s="97">
        <v>22</v>
      </c>
      <c r="C86" s="97">
        <v>2011</v>
      </c>
      <c r="D86" s="96" t="s">
        <v>169</v>
      </c>
      <c r="E86" s="109"/>
      <c r="F86" s="110"/>
      <c r="G86" s="20"/>
      <c r="H86" s="90">
        <v>5</v>
      </c>
      <c r="I86" s="20">
        <v>15</v>
      </c>
      <c r="J86" s="20">
        <v>15</v>
      </c>
      <c r="K86" s="98"/>
      <c r="L86" s="114">
        <v>15</v>
      </c>
      <c r="M86" s="28"/>
      <c r="N86" s="18">
        <f t="shared" si="9"/>
        <v>45</v>
      </c>
      <c r="O86" s="118"/>
      <c r="P86" s="135"/>
      <c r="Q86" s="112"/>
      <c r="R86" s="113"/>
      <c r="T86" s="93">
        <f t="shared" si="5"/>
        <v>1</v>
      </c>
      <c r="U86" s="93">
        <f t="shared" si="6"/>
        <v>0</v>
      </c>
      <c r="V86" s="93">
        <f t="shared" si="7"/>
        <v>0</v>
      </c>
      <c r="W86" s="93">
        <f t="shared" si="8"/>
        <v>1</v>
      </c>
    </row>
    <row r="87" spans="1:23" ht="15">
      <c r="A87" s="108">
        <v>84</v>
      </c>
      <c r="B87" s="97">
        <v>51</v>
      </c>
      <c r="C87" s="97">
        <v>2011</v>
      </c>
      <c r="D87" s="96" t="s">
        <v>184</v>
      </c>
      <c r="E87" s="109"/>
      <c r="F87" s="110"/>
      <c r="G87" s="20"/>
      <c r="H87" s="90">
        <v>11</v>
      </c>
      <c r="I87" s="20"/>
      <c r="J87" s="20"/>
      <c r="K87" s="98"/>
      <c r="L87" s="114"/>
      <c r="M87" s="28"/>
      <c r="N87" s="18">
        <f t="shared" si="9"/>
        <v>11</v>
      </c>
      <c r="O87" s="118"/>
      <c r="P87" s="135"/>
      <c r="Q87" s="112"/>
      <c r="R87" s="113"/>
      <c r="T87" s="93">
        <f t="shared" si="5"/>
        <v>0</v>
      </c>
      <c r="U87" s="93">
        <f t="shared" si="6"/>
        <v>0</v>
      </c>
      <c r="V87" s="93">
        <f t="shared" si="7"/>
        <v>0</v>
      </c>
      <c r="W87" s="93">
        <f t="shared" si="8"/>
        <v>0</v>
      </c>
    </row>
    <row r="88" spans="1:23" ht="15">
      <c r="A88" s="108">
        <v>85</v>
      </c>
      <c r="B88" s="97">
        <v>93</v>
      </c>
      <c r="C88" s="97">
        <v>2011</v>
      </c>
      <c r="D88" s="96" t="s">
        <v>170</v>
      </c>
      <c r="E88" s="109">
        <v>2</v>
      </c>
      <c r="F88" s="110">
        <v>2</v>
      </c>
      <c r="G88" s="20">
        <v>2</v>
      </c>
      <c r="H88" s="90"/>
      <c r="I88" s="20">
        <v>11</v>
      </c>
      <c r="J88" s="20">
        <v>15</v>
      </c>
      <c r="K88" s="98"/>
      <c r="L88" s="114"/>
      <c r="M88" s="28"/>
      <c r="N88" s="18">
        <f t="shared" si="9"/>
        <v>32</v>
      </c>
      <c r="O88" s="118"/>
      <c r="P88" s="135"/>
      <c r="Q88" s="112"/>
      <c r="R88" s="113"/>
      <c r="T88" s="93">
        <f t="shared" si="5"/>
        <v>1</v>
      </c>
      <c r="U88" s="93">
        <f t="shared" si="6"/>
        <v>0</v>
      </c>
      <c r="V88" s="93">
        <f t="shared" si="7"/>
        <v>0</v>
      </c>
      <c r="W88" s="93">
        <f t="shared" si="8"/>
        <v>0</v>
      </c>
    </row>
    <row r="89" spans="1:23" ht="15">
      <c r="A89" s="108">
        <v>86</v>
      </c>
      <c r="B89" s="97">
        <v>200</v>
      </c>
      <c r="C89" s="97">
        <v>2011</v>
      </c>
      <c r="D89" s="96" t="s">
        <v>171</v>
      </c>
      <c r="E89" s="109"/>
      <c r="F89" s="110"/>
      <c r="G89" s="20"/>
      <c r="H89" s="90"/>
      <c r="I89" s="20">
        <v>7</v>
      </c>
      <c r="J89" s="20">
        <v>19</v>
      </c>
      <c r="K89" s="98"/>
      <c r="L89" s="114">
        <v>46</v>
      </c>
      <c r="M89" s="28"/>
      <c r="N89" s="18">
        <f t="shared" si="9"/>
        <v>72</v>
      </c>
      <c r="O89" s="118"/>
      <c r="P89" s="135"/>
      <c r="Q89" s="112"/>
      <c r="R89" s="113"/>
      <c r="T89" s="93">
        <f t="shared" si="5"/>
        <v>1</v>
      </c>
      <c r="U89" s="93">
        <f t="shared" si="6"/>
        <v>0</v>
      </c>
      <c r="V89" s="93">
        <f t="shared" si="7"/>
        <v>0</v>
      </c>
      <c r="W89" s="93">
        <f t="shared" si="8"/>
        <v>1</v>
      </c>
    </row>
    <row r="90" spans="1:23" ht="15">
      <c r="A90" s="108">
        <v>87</v>
      </c>
      <c r="B90" s="97">
        <v>31</v>
      </c>
      <c r="C90" s="97">
        <v>2010</v>
      </c>
      <c r="D90" s="96" t="s">
        <v>172</v>
      </c>
      <c r="E90" s="109"/>
      <c r="F90" s="110"/>
      <c r="G90" s="20"/>
      <c r="H90" s="90"/>
      <c r="I90" s="20"/>
      <c r="J90" s="20"/>
      <c r="K90" s="98"/>
      <c r="L90" s="114"/>
      <c r="M90" s="28"/>
      <c r="N90" s="18">
        <f t="shared" si="9"/>
        <v>0</v>
      </c>
      <c r="O90" s="118"/>
      <c r="P90" s="135"/>
      <c r="Q90" s="112"/>
      <c r="R90" s="113"/>
      <c r="T90" s="93">
        <f t="shared" si="5"/>
        <v>0</v>
      </c>
      <c r="U90" s="93">
        <f t="shared" si="6"/>
        <v>0</v>
      </c>
      <c r="V90" s="93">
        <f t="shared" si="7"/>
        <v>0</v>
      </c>
      <c r="W90" s="93">
        <f t="shared" si="8"/>
        <v>0</v>
      </c>
    </row>
    <row r="91" spans="1:23" ht="15">
      <c r="A91" s="108">
        <v>88</v>
      </c>
      <c r="B91" s="97">
        <v>71</v>
      </c>
      <c r="C91" s="97">
        <v>2010</v>
      </c>
      <c r="D91" s="96" t="s">
        <v>173</v>
      </c>
      <c r="E91" s="109"/>
      <c r="F91" s="110"/>
      <c r="G91" s="20"/>
      <c r="H91" s="90"/>
      <c r="I91" s="20"/>
      <c r="J91" s="20"/>
      <c r="K91" s="98"/>
      <c r="L91" s="114"/>
      <c r="M91" s="28"/>
      <c r="N91" s="18">
        <f t="shared" si="9"/>
        <v>0</v>
      </c>
      <c r="O91" s="118"/>
      <c r="P91" s="135"/>
      <c r="Q91" s="112"/>
      <c r="R91" s="113"/>
      <c r="T91" s="93">
        <f t="shared" si="5"/>
        <v>0</v>
      </c>
      <c r="U91" s="93">
        <f t="shared" si="6"/>
        <v>0</v>
      </c>
      <c r="V91" s="93">
        <f t="shared" si="7"/>
        <v>0</v>
      </c>
      <c r="W91" s="93">
        <f t="shared" si="8"/>
        <v>0</v>
      </c>
    </row>
    <row r="92" spans="1:23" ht="15">
      <c r="A92" s="108">
        <v>89</v>
      </c>
      <c r="B92" s="97">
        <v>66</v>
      </c>
      <c r="C92" s="97">
        <v>2009</v>
      </c>
      <c r="D92" s="96" t="s">
        <v>174</v>
      </c>
      <c r="E92" s="109"/>
      <c r="F92" s="110"/>
      <c r="G92" s="20"/>
      <c r="H92" s="90">
        <v>9</v>
      </c>
      <c r="I92" s="20"/>
      <c r="J92" s="20">
        <v>7</v>
      </c>
      <c r="K92" s="98">
        <v>13</v>
      </c>
      <c r="L92" s="114">
        <v>36</v>
      </c>
      <c r="M92" s="28"/>
      <c r="N92" s="18">
        <f t="shared" si="9"/>
        <v>58</v>
      </c>
      <c r="O92" s="118"/>
      <c r="P92" s="135"/>
      <c r="Q92" s="112"/>
      <c r="R92" s="113"/>
      <c r="T92" s="93">
        <f t="shared" si="5"/>
        <v>0</v>
      </c>
      <c r="U92" s="93">
        <f t="shared" si="6"/>
        <v>1</v>
      </c>
      <c r="V92" s="93">
        <f t="shared" si="7"/>
        <v>0</v>
      </c>
      <c r="W92" s="93">
        <f t="shared" si="8"/>
        <v>1</v>
      </c>
    </row>
    <row r="93" spans="1:23" ht="15">
      <c r="A93" s="108">
        <v>90</v>
      </c>
      <c r="B93" s="97">
        <v>181</v>
      </c>
      <c r="C93" s="97">
        <v>2009</v>
      </c>
      <c r="D93" s="96" t="s">
        <v>175</v>
      </c>
      <c r="E93" s="109">
        <v>2</v>
      </c>
      <c r="F93" s="110">
        <v>2</v>
      </c>
      <c r="G93" s="20">
        <v>1.5</v>
      </c>
      <c r="H93" s="90">
        <v>12</v>
      </c>
      <c r="I93" s="20"/>
      <c r="J93" s="20">
        <v>16</v>
      </c>
      <c r="K93" s="98"/>
      <c r="L93" s="114">
        <v>25</v>
      </c>
      <c r="M93" s="28"/>
      <c r="N93" s="18">
        <f t="shared" si="9"/>
        <v>58.5</v>
      </c>
      <c r="O93" s="118"/>
      <c r="P93" s="135"/>
      <c r="Q93" s="112"/>
      <c r="R93" s="113"/>
      <c r="T93" s="93">
        <f t="shared" si="5"/>
        <v>0</v>
      </c>
      <c r="U93" s="93">
        <f t="shared" si="6"/>
        <v>0</v>
      </c>
      <c r="V93" s="93">
        <f t="shared" si="7"/>
        <v>0</v>
      </c>
      <c r="W93" s="93">
        <f t="shared" si="8"/>
        <v>1</v>
      </c>
    </row>
    <row r="94" spans="1:23" ht="15">
      <c r="A94" s="108">
        <v>91</v>
      </c>
      <c r="B94" s="97">
        <v>235</v>
      </c>
      <c r="C94" s="97">
        <v>2009</v>
      </c>
      <c r="D94" s="96" t="s">
        <v>176</v>
      </c>
      <c r="E94" s="109">
        <v>2</v>
      </c>
      <c r="F94" s="110">
        <v>2</v>
      </c>
      <c r="G94" s="20">
        <v>2</v>
      </c>
      <c r="H94" s="90"/>
      <c r="I94" s="20">
        <v>13</v>
      </c>
      <c r="J94" s="20">
        <v>18</v>
      </c>
      <c r="K94" s="98"/>
      <c r="L94" s="114">
        <v>30</v>
      </c>
      <c r="M94" s="28"/>
      <c r="N94" s="18">
        <f t="shared" si="9"/>
        <v>67</v>
      </c>
      <c r="O94" s="118"/>
      <c r="P94" s="135"/>
      <c r="Q94" s="112"/>
      <c r="R94" s="113"/>
      <c r="T94" s="93">
        <f t="shared" si="5"/>
        <v>1</v>
      </c>
      <c r="U94" s="93">
        <f t="shared" si="6"/>
        <v>0</v>
      </c>
      <c r="V94" s="93">
        <f t="shared" si="7"/>
        <v>0</v>
      </c>
      <c r="W94" s="93">
        <f t="shared" si="8"/>
        <v>1</v>
      </c>
    </row>
    <row r="95" spans="1:23" ht="15">
      <c r="A95" s="108">
        <v>92</v>
      </c>
      <c r="B95" s="97">
        <v>65</v>
      </c>
      <c r="C95" s="97">
        <v>2007</v>
      </c>
      <c r="D95" s="96" t="s">
        <v>90</v>
      </c>
      <c r="E95" s="109">
        <v>2</v>
      </c>
      <c r="F95" s="110">
        <v>2</v>
      </c>
      <c r="G95" s="20">
        <v>1.8</v>
      </c>
      <c r="H95" s="90">
        <v>11</v>
      </c>
      <c r="I95" s="20"/>
      <c r="J95" s="20">
        <v>15</v>
      </c>
      <c r="K95" s="98"/>
      <c r="L95" s="114">
        <v>35</v>
      </c>
      <c r="M95" s="28"/>
      <c r="N95" s="18">
        <f t="shared" si="9"/>
        <v>66.8</v>
      </c>
      <c r="O95" s="118"/>
      <c r="P95" s="135"/>
      <c r="Q95" s="112"/>
      <c r="R95" s="113"/>
      <c r="T95" s="93">
        <f t="shared" si="5"/>
        <v>0</v>
      </c>
      <c r="U95" s="93">
        <f t="shared" si="6"/>
        <v>0</v>
      </c>
      <c r="V95" s="93">
        <f t="shared" si="7"/>
        <v>0</v>
      </c>
      <c r="W95" s="93">
        <f t="shared" si="8"/>
        <v>1</v>
      </c>
    </row>
    <row r="96" spans="1:23" ht="15">
      <c r="A96" s="108">
        <v>93</v>
      </c>
      <c r="B96" s="97">
        <v>274</v>
      </c>
      <c r="C96" s="97">
        <v>2007</v>
      </c>
      <c r="D96" s="96" t="s">
        <v>177</v>
      </c>
      <c r="E96" s="109"/>
      <c r="F96" s="110">
        <v>2</v>
      </c>
      <c r="G96" s="20"/>
      <c r="H96" s="90">
        <v>2</v>
      </c>
      <c r="I96" s="20"/>
      <c r="J96" s="20"/>
      <c r="K96" s="98"/>
      <c r="L96" s="114"/>
      <c r="M96" s="28"/>
      <c r="N96" s="18">
        <f t="shared" si="9"/>
        <v>4</v>
      </c>
      <c r="O96" s="118"/>
      <c r="P96" s="135"/>
      <c r="Q96" s="112"/>
      <c r="R96" s="113"/>
      <c r="T96" s="93">
        <f t="shared" si="5"/>
        <v>0</v>
      </c>
      <c r="U96" s="93">
        <f t="shared" si="6"/>
        <v>0</v>
      </c>
      <c r="V96" s="93">
        <f t="shared" si="7"/>
        <v>0</v>
      </c>
      <c r="W96" s="93">
        <f t="shared" si="8"/>
        <v>0</v>
      </c>
    </row>
    <row r="97" spans="1:23" ht="15">
      <c r="A97" s="108">
        <v>94</v>
      </c>
      <c r="B97" s="97">
        <v>76</v>
      </c>
      <c r="C97" s="97">
        <v>2006</v>
      </c>
      <c r="D97" s="96" t="s">
        <v>178</v>
      </c>
      <c r="E97" s="109">
        <v>1.8</v>
      </c>
      <c r="F97" s="110">
        <v>2</v>
      </c>
      <c r="G97" s="20">
        <v>1.8</v>
      </c>
      <c r="H97" s="90">
        <v>11</v>
      </c>
      <c r="I97" s="20"/>
      <c r="J97" s="20">
        <v>10</v>
      </c>
      <c r="K97" s="98"/>
      <c r="L97" s="114"/>
      <c r="M97" s="28"/>
      <c r="N97" s="18">
        <f t="shared" si="9"/>
        <v>26.6</v>
      </c>
      <c r="O97" s="118"/>
      <c r="P97" s="135"/>
      <c r="Q97" s="112"/>
      <c r="R97" s="113"/>
      <c r="T97" s="93">
        <f t="shared" si="5"/>
        <v>0</v>
      </c>
      <c r="U97" s="93">
        <f t="shared" si="6"/>
        <v>0</v>
      </c>
      <c r="V97" s="93">
        <f t="shared" si="7"/>
        <v>0</v>
      </c>
      <c r="W97" s="93">
        <f t="shared" si="8"/>
        <v>0</v>
      </c>
    </row>
    <row r="98" spans="1:23" ht="15">
      <c r="A98" s="108">
        <v>95</v>
      </c>
      <c r="B98" s="97">
        <v>233</v>
      </c>
      <c r="C98" s="97">
        <v>2005</v>
      </c>
      <c r="D98" s="96" t="s">
        <v>91</v>
      </c>
      <c r="E98" s="109">
        <v>2</v>
      </c>
      <c r="F98" s="110">
        <v>2</v>
      </c>
      <c r="G98" s="20">
        <v>1.8</v>
      </c>
      <c r="H98" s="90">
        <v>11</v>
      </c>
      <c r="I98" s="20"/>
      <c r="J98" s="20">
        <v>15</v>
      </c>
      <c r="K98" s="98"/>
      <c r="L98" s="114">
        <v>10</v>
      </c>
      <c r="M98" s="28"/>
      <c r="N98" s="18">
        <f t="shared" si="9"/>
        <v>41.8</v>
      </c>
      <c r="O98" s="118"/>
      <c r="P98" s="135"/>
      <c r="Q98" s="112"/>
      <c r="R98" s="113"/>
      <c r="T98" s="93">
        <f t="shared" si="5"/>
        <v>0</v>
      </c>
      <c r="U98" s="93">
        <f t="shared" si="6"/>
        <v>0</v>
      </c>
      <c r="V98" s="93">
        <f t="shared" si="7"/>
        <v>0</v>
      </c>
      <c r="W98" s="93">
        <f t="shared" si="8"/>
        <v>1</v>
      </c>
    </row>
    <row r="99" spans="1:23" ht="15">
      <c r="A99" s="108">
        <v>96</v>
      </c>
      <c r="B99" s="97"/>
      <c r="C99" s="97"/>
      <c r="D99" s="96"/>
      <c r="E99" s="109"/>
      <c r="F99" s="110"/>
      <c r="G99" s="20"/>
      <c r="H99" s="90"/>
      <c r="I99" s="20"/>
      <c r="J99" s="20"/>
      <c r="K99" s="98"/>
      <c r="L99" s="114"/>
      <c r="M99" s="28"/>
      <c r="N99" s="18">
        <f t="shared" si="9"/>
        <v>0</v>
      </c>
      <c r="O99" s="118"/>
      <c r="P99" s="135"/>
      <c r="Q99" s="112"/>
      <c r="R99" s="113"/>
      <c r="T99" s="93">
        <f t="shared" si="5"/>
        <v>0</v>
      </c>
      <c r="U99" s="93">
        <f t="shared" si="6"/>
        <v>0</v>
      </c>
      <c r="V99" s="93">
        <f t="shared" si="7"/>
        <v>0</v>
      </c>
      <c r="W99" s="93">
        <f t="shared" si="8"/>
        <v>0</v>
      </c>
    </row>
    <row r="100" spans="1:23" ht="15">
      <c r="A100" s="108">
        <v>97</v>
      </c>
      <c r="B100" s="97"/>
      <c r="C100" s="97"/>
      <c r="D100" s="96"/>
      <c r="E100" s="109"/>
      <c r="F100" s="110"/>
      <c r="G100" s="20"/>
      <c r="H100" s="90"/>
      <c r="I100" s="20"/>
      <c r="J100" s="20"/>
      <c r="K100" s="98"/>
      <c r="L100" s="114"/>
      <c r="M100" s="28"/>
      <c r="N100" s="18">
        <f t="shared" si="9"/>
        <v>0</v>
      </c>
      <c r="O100" s="118"/>
      <c r="P100" s="135"/>
      <c r="Q100" s="112"/>
      <c r="R100" s="113"/>
      <c r="T100" s="93">
        <f t="shared" si="5"/>
        <v>0</v>
      </c>
      <c r="U100" s="93">
        <f t="shared" si="6"/>
        <v>0</v>
      </c>
      <c r="V100" s="93">
        <f t="shared" si="7"/>
        <v>0</v>
      </c>
      <c r="W100" s="93">
        <f t="shared" si="8"/>
        <v>0</v>
      </c>
    </row>
    <row r="101" spans="1:23" ht="15">
      <c r="A101" s="108">
        <v>98</v>
      </c>
      <c r="B101" s="97"/>
      <c r="C101" s="97"/>
      <c r="D101" s="96"/>
      <c r="E101" s="109"/>
      <c r="F101" s="110"/>
      <c r="G101" s="20"/>
      <c r="H101" s="90"/>
      <c r="I101" s="20"/>
      <c r="J101" s="20"/>
      <c r="K101" s="98"/>
      <c r="L101" s="114"/>
      <c r="M101" s="28"/>
      <c r="N101" s="18">
        <f t="shared" si="9"/>
        <v>0</v>
      </c>
      <c r="O101" s="118"/>
      <c r="P101" s="135"/>
      <c r="Q101" s="112"/>
      <c r="R101" s="113"/>
      <c r="T101" s="93">
        <f t="shared" si="5"/>
        <v>0</v>
      </c>
      <c r="U101" s="93">
        <f t="shared" si="6"/>
        <v>0</v>
      </c>
      <c r="V101" s="93">
        <f t="shared" si="7"/>
        <v>0</v>
      </c>
      <c r="W101" s="93">
        <f t="shared" si="8"/>
        <v>0</v>
      </c>
    </row>
    <row r="102" spans="1:23" ht="15">
      <c r="A102" s="108">
        <v>99</v>
      </c>
      <c r="B102" s="97"/>
      <c r="C102" s="97"/>
      <c r="D102" s="96"/>
      <c r="E102" s="109"/>
      <c r="F102" s="110"/>
      <c r="G102" s="20"/>
      <c r="H102" s="90"/>
      <c r="I102" s="20"/>
      <c r="J102" s="20"/>
      <c r="K102" s="98"/>
      <c r="L102" s="114"/>
      <c r="M102" s="28"/>
      <c r="N102" s="18">
        <f t="shared" si="9"/>
        <v>0</v>
      </c>
      <c r="O102" s="118"/>
      <c r="P102" s="135"/>
      <c r="Q102" s="112"/>
      <c r="R102" s="113"/>
      <c r="T102" s="93">
        <f t="shared" si="5"/>
        <v>0</v>
      </c>
      <c r="U102" s="93">
        <f t="shared" si="6"/>
        <v>0</v>
      </c>
      <c r="V102" s="93">
        <f t="shared" si="7"/>
        <v>0</v>
      </c>
      <c r="W102" s="93">
        <f t="shared" si="8"/>
        <v>0</v>
      </c>
    </row>
    <row r="103" spans="1:23" ht="15">
      <c r="A103" s="108">
        <v>100</v>
      </c>
      <c r="B103" s="97"/>
      <c r="C103" s="97"/>
      <c r="D103" s="96"/>
      <c r="E103" s="109"/>
      <c r="F103" s="110"/>
      <c r="G103" s="20"/>
      <c r="H103" s="90"/>
      <c r="I103" s="20"/>
      <c r="J103" s="20"/>
      <c r="K103" s="98"/>
      <c r="L103" s="114"/>
      <c r="M103" s="28"/>
      <c r="N103" s="18">
        <f t="shared" si="9"/>
        <v>0</v>
      </c>
      <c r="O103" s="118"/>
      <c r="P103" s="135"/>
      <c r="Q103" s="112"/>
      <c r="R103" s="113"/>
      <c r="T103" s="93">
        <f t="shared" si="5"/>
        <v>0</v>
      </c>
      <c r="U103" s="93">
        <f t="shared" si="6"/>
        <v>0</v>
      </c>
      <c r="V103" s="93">
        <f t="shared" si="7"/>
        <v>0</v>
      </c>
      <c r="W103" s="93">
        <f t="shared" si="8"/>
        <v>0</v>
      </c>
    </row>
    <row r="104" spans="1:23" ht="15">
      <c r="A104" s="108">
        <v>101</v>
      </c>
      <c r="B104" s="97"/>
      <c r="C104" s="97"/>
      <c r="D104" s="96"/>
      <c r="E104" s="109"/>
      <c r="F104" s="110"/>
      <c r="G104" s="20"/>
      <c r="H104" s="90"/>
      <c r="I104" s="20"/>
      <c r="J104" s="20"/>
      <c r="K104" s="98"/>
      <c r="L104" s="114"/>
      <c r="M104" s="28"/>
      <c r="N104" s="18">
        <f t="shared" si="9"/>
        <v>0</v>
      </c>
      <c r="O104" s="118"/>
      <c r="P104" s="135"/>
      <c r="Q104" s="112"/>
      <c r="R104" s="113"/>
      <c r="T104" s="93">
        <f t="shared" si="5"/>
        <v>0</v>
      </c>
      <c r="U104" s="93">
        <f t="shared" si="6"/>
        <v>0</v>
      </c>
      <c r="V104" s="93">
        <f t="shared" si="7"/>
        <v>0</v>
      </c>
      <c r="W104" s="93">
        <f t="shared" si="8"/>
        <v>0</v>
      </c>
    </row>
    <row r="105" spans="1:23" ht="15">
      <c r="A105" s="108">
        <v>102</v>
      </c>
      <c r="B105" s="97"/>
      <c r="C105" s="97"/>
      <c r="D105" s="96"/>
      <c r="E105" s="109"/>
      <c r="F105" s="110"/>
      <c r="G105" s="20"/>
      <c r="H105" s="90"/>
      <c r="I105" s="20"/>
      <c r="J105" s="20"/>
      <c r="K105" s="98"/>
      <c r="L105" s="114"/>
      <c r="M105" s="28"/>
      <c r="N105" s="18">
        <f t="shared" si="9"/>
        <v>0</v>
      </c>
      <c r="O105" s="118"/>
      <c r="P105" s="135"/>
      <c r="Q105" s="112"/>
      <c r="R105" s="113"/>
      <c r="T105" s="93">
        <f t="shared" si="5"/>
        <v>0</v>
      </c>
      <c r="U105" s="93">
        <f t="shared" si="6"/>
        <v>0</v>
      </c>
      <c r="V105" s="93">
        <f t="shared" si="7"/>
        <v>0</v>
      </c>
      <c r="W105" s="93">
        <f t="shared" si="8"/>
        <v>0</v>
      </c>
    </row>
    <row r="106" spans="1:23" ht="15">
      <c r="A106" s="108">
        <v>103</v>
      </c>
      <c r="B106" s="97"/>
      <c r="C106" s="97"/>
      <c r="D106" s="96"/>
      <c r="E106" s="109"/>
      <c r="F106" s="110"/>
      <c r="G106" s="20"/>
      <c r="H106" s="90"/>
      <c r="I106" s="20"/>
      <c r="J106" s="20"/>
      <c r="K106" s="98"/>
      <c r="L106" s="114"/>
      <c r="M106" s="28"/>
      <c r="N106" s="18">
        <f t="shared" si="9"/>
        <v>0</v>
      </c>
      <c r="O106" s="118"/>
      <c r="P106" s="135"/>
      <c r="Q106" s="112"/>
      <c r="R106" s="113"/>
      <c r="T106" s="93">
        <f t="shared" si="5"/>
        <v>0</v>
      </c>
      <c r="U106" s="93">
        <f t="shared" si="6"/>
        <v>0</v>
      </c>
      <c r="V106" s="93">
        <f t="shared" si="7"/>
        <v>0</v>
      </c>
      <c r="W106" s="93">
        <f t="shared" si="8"/>
        <v>0</v>
      </c>
    </row>
    <row r="107" spans="1:23" ht="15">
      <c r="A107" s="108">
        <v>104</v>
      </c>
      <c r="B107" s="97"/>
      <c r="C107" s="97"/>
      <c r="D107" s="96"/>
      <c r="E107" s="109"/>
      <c r="F107" s="110"/>
      <c r="G107" s="20"/>
      <c r="H107" s="90"/>
      <c r="I107" s="20"/>
      <c r="J107" s="20"/>
      <c r="K107" s="98"/>
      <c r="L107" s="114"/>
      <c r="M107" s="28"/>
      <c r="N107" s="18">
        <f t="shared" si="9"/>
        <v>0</v>
      </c>
      <c r="O107" s="118"/>
      <c r="P107" s="135"/>
      <c r="Q107" s="112"/>
      <c r="R107" s="113"/>
      <c r="T107" s="93">
        <f t="shared" si="5"/>
        <v>0</v>
      </c>
      <c r="U107" s="93">
        <f t="shared" si="6"/>
        <v>0</v>
      </c>
      <c r="V107" s="93">
        <f t="shared" si="7"/>
        <v>0</v>
      </c>
      <c r="W107" s="93">
        <f t="shared" si="8"/>
        <v>0</v>
      </c>
    </row>
    <row r="108" spans="1:23" ht="15">
      <c r="A108" s="108">
        <v>105</v>
      </c>
      <c r="B108" s="97"/>
      <c r="C108" s="97"/>
      <c r="D108" s="96"/>
      <c r="E108" s="109"/>
      <c r="F108" s="110"/>
      <c r="G108" s="20"/>
      <c r="H108" s="90"/>
      <c r="I108" s="20"/>
      <c r="J108" s="20"/>
      <c r="K108" s="98"/>
      <c r="L108" s="114"/>
      <c r="M108" s="28"/>
      <c r="N108" s="18">
        <f t="shared" si="9"/>
        <v>0</v>
      </c>
      <c r="O108" s="118"/>
      <c r="P108" s="135"/>
      <c r="Q108" s="112"/>
      <c r="R108" s="113"/>
      <c r="T108" s="93">
        <f t="shared" si="5"/>
        <v>0</v>
      </c>
      <c r="U108" s="93">
        <f t="shared" si="6"/>
        <v>0</v>
      </c>
      <c r="V108" s="93">
        <f t="shared" si="7"/>
        <v>0</v>
      </c>
      <c r="W108" s="93">
        <f t="shared" si="8"/>
        <v>0</v>
      </c>
    </row>
    <row r="109" spans="1:23" ht="15">
      <c r="A109" s="108">
        <v>106</v>
      </c>
      <c r="B109" s="97"/>
      <c r="C109" s="97"/>
      <c r="D109" s="96"/>
      <c r="E109" s="109"/>
      <c r="F109" s="110"/>
      <c r="G109" s="20"/>
      <c r="H109" s="90"/>
      <c r="I109" s="20"/>
      <c r="J109" s="20"/>
      <c r="K109" s="98"/>
      <c r="L109" s="114"/>
      <c r="M109" s="28"/>
      <c r="N109" s="18">
        <f t="shared" si="9"/>
        <v>0</v>
      </c>
      <c r="O109" s="118"/>
      <c r="P109" s="135"/>
      <c r="Q109" s="112"/>
      <c r="R109" s="113"/>
      <c r="T109" s="93">
        <f t="shared" si="5"/>
        <v>0</v>
      </c>
      <c r="U109" s="93">
        <f t="shared" si="6"/>
        <v>0</v>
      </c>
      <c r="V109" s="93">
        <f t="shared" si="7"/>
        <v>0</v>
      </c>
      <c r="W109" s="93">
        <f t="shared" si="8"/>
        <v>0</v>
      </c>
    </row>
    <row r="110" spans="1:23" ht="15">
      <c r="A110" s="108">
        <v>107</v>
      </c>
      <c r="B110" s="97"/>
      <c r="C110" s="97"/>
      <c r="D110" s="96"/>
      <c r="E110" s="109"/>
      <c r="F110" s="110"/>
      <c r="G110" s="20"/>
      <c r="H110" s="90"/>
      <c r="I110" s="20"/>
      <c r="J110" s="20"/>
      <c r="K110" s="98"/>
      <c r="L110" s="114"/>
      <c r="M110" s="28"/>
      <c r="N110" s="18">
        <f t="shared" si="9"/>
        <v>0</v>
      </c>
      <c r="O110" s="118"/>
      <c r="P110" s="135"/>
      <c r="Q110" s="112"/>
      <c r="R110" s="113"/>
      <c r="T110" s="93">
        <f t="shared" si="5"/>
        <v>0</v>
      </c>
      <c r="U110" s="93">
        <f t="shared" si="6"/>
        <v>0</v>
      </c>
      <c r="V110" s="93">
        <f t="shared" si="7"/>
        <v>0</v>
      </c>
      <c r="W110" s="93">
        <f t="shared" si="8"/>
        <v>0</v>
      </c>
    </row>
    <row r="111" spans="1:23" ht="15">
      <c r="A111" s="108">
        <v>108</v>
      </c>
      <c r="B111" s="97"/>
      <c r="C111" s="97"/>
      <c r="D111" s="96"/>
      <c r="E111" s="109"/>
      <c r="F111" s="110"/>
      <c r="G111" s="20"/>
      <c r="H111" s="90"/>
      <c r="I111" s="20"/>
      <c r="J111" s="20"/>
      <c r="K111" s="98"/>
      <c r="L111" s="114"/>
      <c r="M111" s="28"/>
      <c r="N111" s="18">
        <f t="shared" si="9"/>
        <v>0</v>
      </c>
      <c r="O111" s="118"/>
      <c r="P111" s="135"/>
      <c r="Q111" s="112"/>
      <c r="R111" s="113"/>
      <c r="T111" s="93">
        <f t="shared" si="5"/>
        <v>0</v>
      </c>
      <c r="U111" s="93">
        <f t="shared" si="6"/>
        <v>0</v>
      </c>
      <c r="V111" s="93">
        <f t="shared" si="7"/>
        <v>0</v>
      </c>
      <c r="W111" s="93">
        <f t="shared" si="8"/>
        <v>0</v>
      </c>
    </row>
    <row r="112" spans="1:23" ht="15">
      <c r="A112" s="108">
        <v>109</v>
      </c>
      <c r="B112" s="97"/>
      <c r="C112" s="97"/>
      <c r="D112" s="96"/>
      <c r="E112" s="109"/>
      <c r="F112" s="110"/>
      <c r="G112" s="20"/>
      <c r="H112" s="90"/>
      <c r="I112" s="20"/>
      <c r="J112" s="20"/>
      <c r="K112" s="98"/>
      <c r="L112" s="114"/>
      <c r="M112" s="28"/>
      <c r="N112" s="18">
        <f t="shared" si="9"/>
        <v>0</v>
      </c>
      <c r="O112" s="118"/>
      <c r="P112" s="135"/>
      <c r="Q112" s="112"/>
      <c r="R112" s="113"/>
      <c r="T112" s="93">
        <f t="shared" si="5"/>
        <v>0</v>
      </c>
      <c r="U112" s="93">
        <f t="shared" si="6"/>
        <v>0</v>
      </c>
      <c r="V112" s="93">
        <f t="shared" si="7"/>
        <v>0</v>
      </c>
      <c r="W112" s="93">
        <f t="shared" si="8"/>
        <v>0</v>
      </c>
    </row>
    <row r="113" spans="1:23" ht="15">
      <c r="A113" s="108">
        <v>110</v>
      </c>
      <c r="B113" s="97"/>
      <c r="C113" s="97"/>
      <c r="D113" s="96"/>
      <c r="E113" s="109"/>
      <c r="F113" s="110"/>
      <c r="G113" s="20"/>
      <c r="H113" s="90"/>
      <c r="I113" s="20"/>
      <c r="J113" s="20"/>
      <c r="K113" s="98"/>
      <c r="L113" s="114"/>
      <c r="M113" s="28"/>
      <c r="N113" s="18">
        <f t="shared" si="9"/>
        <v>0</v>
      </c>
      <c r="O113" s="118"/>
      <c r="P113" s="135"/>
      <c r="Q113" s="112"/>
      <c r="R113" s="113"/>
      <c r="T113" s="93">
        <f t="shared" si="5"/>
        <v>0</v>
      </c>
      <c r="U113" s="93">
        <f t="shared" si="6"/>
        <v>0</v>
      </c>
      <c r="V113" s="93">
        <f t="shared" si="7"/>
        <v>0</v>
      </c>
      <c r="W113" s="93">
        <f t="shared" si="8"/>
        <v>0</v>
      </c>
    </row>
    <row r="114" spans="1:23" ht="15">
      <c r="A114" s="108">
        <v>111</v>
      </c>
      <c r="B114" s="97"/>
      <c r="C114" s="97"/>
      <c r="D114" s="96"/>
      <c r="E114" s="109"/>
      <c r="F114" s="110"/>
      <c r="G114" s="20"/>
      <c r="H114" s="90"/>
      <c r="I114" s="20"/>
      <c r="J114" s="20"/>
      <c r="K114" s="98"/>
      <c r="L114" s="114"/>
      <c r="M114" s="28"/>
      <c r="N114" s="18">
        <f t="shared" si="9"/>
        <v>0</v>
      </c>
      <c r="O114" s="118"/>
      <c r="P114" s="135"/>
      <c r="Q114" s="112"/>
      <c r="R114" s="113"/>
      <c r="T114" s="93">
        <f t="shared" si="5"/>
        <v>0</v>
      </c>
      <c r="U114" s="93">
        <f t="shared" si="6"/>
        <v>0</v>
      </c>
      <c r="V114" s="93">
        <f t="shared" si="7"/>
        <v>0</v>
      </c>
      <c r="W114" s="93">
        <f t="shared" si="8"/>
        <v>0</v>
      </c>
    </row>
    <row r="115" spans="1:23" ht="15">
      <c r="A115" s="108">
        <v>112</v>
      </c>
      <c r="B115" s="97"/>
      <c r="C115" s="97"/>
      <c r="D115" s="96"/>
      <c r="E115" s="109"/>
      <c r="F115" s="110"/>
      <c r="G115" s="20"/>
      <c r="H115" s="90"/>
      <c r="I115" s="20"/>
      <c r="J115" s="20"/>
      <c r="K115" s="98"/>
      <c r="L115" s="114"/>
      <c r="M115" s="28"/>
      <c r="N115" s="18">
        <f t="shared" si="9"/>
        <v>0</v>
      </c>
      <c r="O115" s="118"/>
      <c r="P115" s="135"/>
      <c r="Q115" s="112"/>
      <c r="R115" s="113"/>
      <c r="T115" s="93">
        <f t="shared" si="5"/>
        <v>0</v>
      </c>
      <c r="U115" s="93">
        <f t="shared" si="6"/>
        <v>0</v>
      </c>
      <c r="V115" s="93">
        <f t="shared" si="7"/>
        <v>0</v>
      </c>
      <c r="W115" s="93">
        <f t="shared" si="8"/>
        <v>0</v>
      </c>
    </row>
    <row r="116" spans="1:23" ht="15">
      <c r="A116" s="108">
        <v>113</v>
      </c>
      <c r="B116" s="97"/>
      <c r="C116" s="97"/>
      <c r="D116" s="96"/>
      <c r="E116" s="109"/>
      <c r="F116" s="110"/>
      <c r="G116" s="20"/>
      <c r="H116" s="90"/>
      <c r="I116" s="20"/>
      <c r="J116" s="20"/>
      <c r="K116" s="98"/>
      <c r="L116" s="114"/>
      <c r="M116" s="28"/>
      <c r="N116" s="18">
        <f t="shared" si="9"/>
        <v>0</v>
      </c>
      <c r="O116" s="118"/>
      <c r="P116" s="135"/>
      <c r="Q116" s="112"/>
      <c r="R116" s="113"/>
      <c r="T116" s="93">
        <f t="shared" si="5"/>
        <v>0</v>
      </c>
      <c r="U116" s="93">
        <f t="shared" si="6"/>
        <v>0</v>
      </c>
      <c r="V116" s="93">
        <f t="shared" si="7"/>
        <v>0</v>
      </c>
      <c r="W116" s="93">
        <f t="shared" si="8"/>
        <v>0</v>
      </c>
    </row>
    <row r="117" spans="1:23" ht="15">
      <c r="A117" s="108">
        <v>114</v>
      </c>
      <c r="B117" s="97"/>
      <c r="C117" s="97"/>
      <c r="D117" s="96"/>
      <c r="E117" s="109"/>
      <c r="F117" s="110"/>
      <c r="G117" s="20"/>
      <c r="H117" s="90"/>
      <c r="I117" s="20"/>
      <c r="J117" s="20"/>
      <c r="K117" s="98"/>
      <c r="L117" s="114"/>
      <c r="M117" s="28"/>
      <c r="N117" s="18">
        <f t="shared" si="9"/>
        <v>0</v>
      </c>
      <c r="O117" s="118"/>
      <c r="P117" s="135"/>
      <c r="Q117" s="112"/>
      <c r="R117" s="113"/>
      <c r="T117" s="93">
        <f t="shared" si="5"/>
        <v>0</v>
      </c>
      <c r="U117" s="93">
        <f t="shared" si="6"/>
        <v>0</v>
      </c>
      <c r="V117" s="93">
        <f t="shared" si="7"/>
        <v>0</v>
      </c>
      <c r="W117" s="93">
        <f t="shared" si="8"/>
        <v>0</v>
      </c>
    </row>
    <row r="118" spans="1:23" ht="15">
      <c r="A118" s="108">
        <v>115</v>
      </c>
      <c r="B118" s="97"/>
      <c r="C118" s="97"/>
      <c r="D118" s="96"/>
      <c r="E118" s="109"/>
      <c r="F118" s="110"/>
      <c r="G118" s="20"/>
      <c r="H118" s="90"/>
      <c r="I118" s="20"/>
      <c r="J118" s="20"/>
      <c r="K118" s="98"/>
      <c r="L118" s="114"/>
      <c r="M118" s="28"/>
      <c r="N118" s="18">
        <f t="shared" si="9"/>
        <v>0</v>
      </c>
      <c r="O118" s="118"/>
      <c r="P118" s="135"/>
      <c r="Q118" s="112"/>
      <c r="R118" s="113"/>
      <c r="T118" s="93">
        <f t="shared" si="5"/>
        <v>0</v>
      </c>
      <c r="U118" s="93">
        <f t="shared" si="6"/>
        <v>0</v>
      </c>
      <c r="V118" s="93">
        <f t="shared" si="7"/>
        <v>0</v>
      </c>
      <c r="W118" s="93">
        <f t="shared" si="8"/>
        <v>0</v>
      </c>
    </row>
    <row r="119" spans="1:23" ht="15">
      <c r="A119" s="108">
        <v>116</v>
      </c>
      <c r="B119" s="97"/>
      <c r="C119" s="97"/>
      <c r="D119" s="96"/>
      <c r="E119" s="109"/>
      <c r="F119" s="110"/>
      <c r="G119" s="20"/>
      <c r="H119" s="90"/>
      <c r="I119" s="20"/>
      <c r="J119" s="20"/>
      <c r="K119" s="98"/>
      <c r="L119" s="114"/>
      <c r="M119" s="28"/>
      <c r="N119" s="18">
        <f t="shared" si="9"/>
        <v>0</v>
      </c>
      <c r="O119" s="118"/>
      <c r="P119" s="135"/>
      <c r="Q119" s="112"/>
      <c r="R119" s="113"/>
      <c r="T119" s="93">
        <f t="shared" si="5"/>
        <v>0</v>
      </c>
      <c r="U119" s="93">
        <f t="shared" si="6"/>
        <v>0</v>
      </c>
      <c r="V119" s="93">
        <f t="shared" si="7"/>
        <v>0</v>
      </c>
      <c r="W119" s="93">
        <f t="shared" si="8"/>
        <v>0</v>
      </c>
    </row>
    <row r="120" spans="1:23" ht="15">
      <c r="A120" s="108">
        <v>117</v>
      </c>
      <c r="B120" s="97"/>
      <c r="C120" s="97"/>
      <c r="D120" s="96"/>
      <c r="E120" s="109"/>
      <c r="F120" s="110"/>
      <c r="G120" s="20"/>
      <c r="H120" s="90"/>
      <c r="I120" s="20"/>
      <c r="J120" s="20"/>
      <c r="K120" s="98"/>
      <c r="L120" s="114"/>
      <c r="M120" s="28"/>
      <c r="N120" s="18">
        <f t="shared" si="9"/>
        <v>0</v>
      </c>
      <c r="O120" s="118"/>
      <c r="P120" s="135"/>
      <c r="Q120" s="112"/>
      <c r="R120" s="113"/>
      <c r="T120" s="93">
        <f t="shared" si="5"/>
        <v>0</v>
      </c>
      <c r="U120" s="93">
        <f t="shared" si="6"/>
        <v>0</v>
      </c>
      <c r="V120" s="93">
        <f t="shared" si="7"/>
        <v>0</v>
      </c>
      <c r="W120" s="93">
        <f t="shared" si="8"/>
        <v>0</v>
      </c>
    </row>
    <row r="121" spans="1:23" ht="15">
      <c r="A121" s="108">
        <v>118</v>
      </c>
      <c r="B121" s="97"/>
      <c r="C121" s="97"/>
      <c r="D121" s="96"/>
      <c r="E121" s="109"/>
      <c r="F121" s="110"/>
      <c r="G121" s="20"/>
      <c r="H121" s="90"/>
      <c r="I121" s="20"/>
      <c r="J121" s="20"/>
      <c r="K121" s="98"/>
      <c r="L121" s="114"/>
      <c r="M121" s="28"/>
      <c r="N121" s="18">
        <f t="shared" si="9"/>
        <v>0</v>
      </c>
      <c r="O121" s="118"/>
      <c r="P121" s="135"/>
      <c r="Q121" s="112"/>
      <c r="R121" s="113"/>
      <c r="T121" s="93">
        <f t="shared" si="5"/>
        <v>0</v>
      </c>
      <c r="U121" s="93">
        <f t="shared" si="6"/>
        <v>0</v>
      </c>
      <c r="V121" s="93">
        <f t="shared" si="7"/>
        <v>0</v>
      </c>
      <c r="W121" s="93">
        <f t="shared" si="8"/>
        <v>0</v>
      </c>
    </row>
    <row r="122" spans="1:23" ht="15">
      <c r="A122" s="108">
        <v>119</v>
      </c>
      <c r="B122" s="97"/>
      <c r="C122" s="97"/>
      <c r="D122" s="96"/>
      <c r="E122" s="109"/>
      <c r="F122" s="110"/>
      <c r="G122" s="20"/>
      <c r="H122" s="90"/>
      <c r="I122" s="20"/>
      <c r="J122" s="20"/>
      <c r="K122" s="98"/>
      <c r="L122" s="114"/>
      <c r="M122" s="28"/>
      <c r="N122" s="18">
        <f t="shared" si="9"/>
        <v>0</v>
      </c>
      <c r="O122" s="118"/>
      <c r="P122" s="135"/>
      <c r="Q122" s="112"/>
      <c r="R122" s="113"/>
      <c r="T122" s="93">
        <f t="shared" si="5"/>
        <v>0</v>
      </c>
      <c r="U122" s="93">
        <f t="shared" si="6"/>
        <v>0</v>
      </c>
      <c r="V122" s="93">
        <f t="shared" si="7"/>
        <v>0</v>
      </c>
      <c r="W122" s="93">
        <f t="shared" si="8"/>
        <v>0</v>
      </c>
    </row>
    <row r="123" spans="1:23" ht="15">
      <c r="A123" s="108">
        <v>120</v>
      </c>
      <c r="B123" s="97"/>
      <c r="C123" s="97"/>
      <c r="D123" s="96"/>
      <c r="E123" s="109"/>
      <c r="F123" s="110"/>
      <c r="G123" s="20"/>
      <c r="H123" s="90"/>
      <c r="I123" s="20"/>
      <c r="J123" s="20"/>
      <c r="K123" s="98"/>
      <c r="L123" s="114"/>
      <c r="M123" s="28"/>
      <c r="N123" s="18">
        <f t="shared" si="9"/>
        <v>0</v>
      </c>
      <c r="O123" s="118"/>
      <c r="P123" s="135"/>
      <c r="Q123" s="112"/>
      <c r="R123" s="113"/>
      <c r="T123" s="93">
        <f t="shared" si="5"/>
        <v>0</v>
      </c>
      <c r="U123" s="93">
        <f t="shared" si="6"/>
        <v>0</v>
      </c>
      <c r="V123" s="93">
        <f t="shared" si="7"/>
        <v>0</v>
      </c>
      <c r="W123" s="93">
        <f t="shared" si="8"/>
        <v>0</v>
      </c>
    </row>
    <row r="124" spans="1:23" ht="15">
      <c r="A124" s="108">
        <v>121</v>
      </c>
      <c r="B124" s="97"/>
      <c r="C124" s="97"/>
      <c r="D124" s="96"/>
      <c r="E124" s="109"/>
      <c r="F124" s="110"/>
      <c r="G124" s="20"/>
      <c r="H124" s="90"/>
      <c r="I124" s="20"/>
      <c r="J124" s="20"/>
      <c r="K124" s="98"/>
      <c r="L124" s="114"/>
      <c r="M124" s="28"/>
      <c r="N124" s="18">
        <f t="shared" si="9"/>
        <v>0</v>
      </c>
      <c r="O124" s="118"/>
      <c r="P124" s="135"/>
      <c r="Q124" s="112"/>
      <c r="R124" s="113"/>
      <c r="T124" s="93">
        <f t="shared" si="5"/>
        <v>0</v>
      </c>
      <c r="U124" s="93">
        <f t="shared" si="6"/>
        <v>0</v>
      </c>
      <c r="V124" s="93">
        <f t="shared" si="7"/>
        <v>0</v>
      </c>
      <c r="W124" s="93">
        <f t="shared" si="8"/>
        <v>0</v>
      </c>
    </row>
    <row r="125" spans="1:23" ht="15">
      <c r="A125" s="108">
        <v>122</v>
      </c>
      <c r="B125" s="97"/>
      <c r="C125" s="97"/>
      <c r="D125" s="96"/>
      <c r="E125" s="109"/>
      <c r="F125" s="110"/>
      <c r="G125" s="20"/>
      <c r="H125" s="90"/>
      <c r="I125" s="20"/>
      <c r="J125" s="20"/>
      <c r="K125" s="98"/>
      <c r="L125" s="114"/>
      <c r="M125" s="28"/>
      <c r="N125" s="18">
        <f t="shared" si="9"/>
        <v>0</v>
      </c>
      <c r="O125" s="118"/>
      <c r="P125" s="135"/>
      <c r="Q125" s="112"/>
      <c r="R125" s="113"/>
      <c r="T125" s="93">
        <f t="shared" si="5"/>
        <v>0</v>
      </c>
      <c r="U125" s="93">
        <f t="shared" si="6"/>
        <v>0</v>
      </c>
      <c r="V125" s="93">
        <f t="shared" si="7"/>
        <v>0</v>
      </c>
      <c r="W125" s="93">
        <f t="shared" si="8"/>
        <v>0</v>
      </c>
    </row>
    <row r="126" spans="1:23" ht="15">
      <c r="A126" s="108">
        <v>123</v>
      </c>
      <c r="B126" s="97"/>
      <c r="C126" s="97"/>
      <c r="D126" s="96"/>
      <c r="E126" s="109"/>
      <c r="F126" s="110"/>
      <c r="G126" s="20"/>
      <c r="H126" s="90"/>
      <c r="I126" s="20"/>
      <c r="J126" s="20"/>
      <c r="K126" s="98"/>
      <c r="L126" s="114"/>
      <c r="M126" s="28"/>
      <c r="N126" s="18">
        <f t="shared" si="9"/>
        <v>0</v>
      </c>
      <c r="O126" s="118"/>
      <c r="P126" s="135"/>
      <c r="Q126" s="112"/>
      <c r="R126" s="113"/>
      <c r="T126" s="93">
        <f t="shared" si="5"/>
        <v>0</v>
      </c>
      <c r="U126" s="93">
        <f t="shared" si="6"/>
        <v>0</v>
      </c>
      <c r="V126" s="93">
        <f t="shared" si="7"/>
        <v>0</v>
      </c>
      <c r="W126" s="93">
        <f t="shared" si="8"/>
        <v>0</v>
      </c>
    </row>
    <row r="127" spans="1:23" ht="15">
      <c r="A127" s="108">
        <v>124</v>
      </c>
      <c r="B127" s="97"/>
      <c r="C127" s="97"/>
      <c r="D127" s="96"/>
      <c r="E127" s="109"/>
      <c r="F127" s="110"/>
      <c r="G127" s="20"/>
      <c r="H127" s="90"/>
      <c r="I127" s="20"/>
      <c r="J127" s="20"/>
      <c r="K127" s="98"/>
      <c r="L127" s="114"/>
      <c r="M127" s="28"/>
      <c r="N127" s="18">
        <f t="shared" si="9"/>
        <v>0</v>
      </c>
      <c r="O127" s="118"/>
      <c r="P127" s="135"/>
      <c r="Q127" s="112"/>
      <c r="R127" s="113"/>
      <c r="T127" s="93">
        <f t="shared" si="5"/>
        <v>0</v>
      </c>
      <c r="U127" s="93">
        <f t="shared" si="6"/>
        <v>0</v>
      </c>
      <c r="V127" s="93">
        <f t="shared" si="7"/>
        <v>0</v>
      </c>
      <c r="W127" s="93">
        <f t="shared" si="8"/>
        <v>0</v>
      </c>
    </row>
    <row r="128" spans="1:23" ht="15">
      <c r="A128" s="108">
        <v>125</v>
      </c>
      <c r="B128" s="97"/>
      <c r="C128" s="97"/>
      <c r="D128" s="96"/>
      <c r="E128" s="109"/>
      <c r="F128" s="110"/>
      <c r="G128" s="20"/>
      <c r="H128" s="90"/>
      <c r="I128" s="20"/>
      <c r="J128" s="20"/>
      <c r="K128" s="98"/>
      <c r="L128" s="114"/>
      <c r="M128" s="28"/>
      <c r="N128" s="18">
        <f t="shared" si="9"/>
        <v>0</v>
      </c>
      <c r="O128" s="118"/>
      <c r="P128" s="135"/>
      <c r="Q128" s="112"/>
      <c r="R128" s="113"/>
      <c r="T128" s="93">
        <f t="shared" si="5"/>
        <v>0</v>
      </c>
      <c r="U128" s="93">
        <f t="shared" si="6"/>
        <v>0</v>
      </c>
      <c r="V128" s="93">
        <f t="shared" si="7"/>
        <v>0</v>
      </c>
      <c r="W128" s="93">
        <f t="shared" si="8"/>
        <v>0</v>
      </c>
    </row>
    <row r="129" spans="1:23" ht="15">
      <c r="A129" s="108">
        <v>126</v>
      </c>
      <c r="B129" s="97"/>
      <c r="C129" s="97"/>
      <c r="D129" s="96"/>
      <c r="E129" s="109"/>
      <c r="F129" s="110"/>
      <c r="G129" s="20"/>
      <c r="H129" s="90"/>
      <c r="I129" s="20"/>
      <c r="J129" s="20"/>
      <c r="K129" s="98"/>
      <c r="L129" s="114"/>
      <c r="M129" s="28"/>
      <c r="N129" s="18">
        <f t="shared" si="9"/>
        <v>0</v>
      </c>
      <c r="O129" s="118"/>
      <c r="P129" s="135"/>
      <c r="Q129" s="112"/>
      <c r="R129" s="113"/>
      <c r="T129" s="93">
        <f t="shared" si="5"/>
        <v>0</v>
      </c>
      <c r="U129" s="93">
        <f t="shared" si="6"/>
        <v>0</v>
      </c>
      <c r="V129" s="93">
        <f t="shared" si="7"/>
        <v>0</v>
      </c>
      <c r="W129" s="93">
        <f t="shared" si="8"/>
        <v>0</v>
      </c>
    </row>
    <row r="130" spans="1:23" ht="15">
      <c r="A130" s="108">
        <v>127</v>
      </c>
      <c r="B130" s="97"/>
      <c r="C130" s="97"/>
      <c r="D130" s="96"/>
      <c r="E130" s="109"/>
      <c r="F130" s="110"/>
      <c r="G130" s="20"/>
      <c r="H130" s="90"/>
      <c r="I130" s="20"/>
      <c r="J130" s="20"/>
      <c r="K130" s="98"/>
      <c r="L130" s="114"/>
      <c r="M130" s="28"/>
      <c r="N130" s="18">
        <f t="shared" si="9"/>
        <v>0</v>
      </c>
      <c r="O130" s="118"/>
      <c r="P130" s="135"/>
      <c r="Q130" s="112"/>
      <c r="R130" s="113"/>
      <c r="T130" s="93">
        <f t="shared" si="5"/>
        <v>0</v>
      </c>
      <c r="U130" s="93">
        <f t="shared" si="6"/>
        <v>0</v>
      </c>
      <c r="V130" s="93">
        <f t="shared" si="7"/>
        <v>0</v>
      </c>
      <c r="W130" s="93">
        <f t="shared" si="8"/>
        <v>0</v>
      </c>
    </row>
    <row r="131" spans="1:23" ht="15">
      <c r="A131" s="108">
        <v>128</v>
      </c>
      <c r="B131" s="97"/>
      <c r="C131" s="97"/>
      <c r="D131" s="96"/>
      <c r="E131" s="109"/>
      <c r="F131" s="110"/>
      <c r="G131" s="20"/>
      <c r="H131" s="90"/>
      <c r="I131" s="20"/>
      <c r="J131" s="20"/>
      <c r="K131" s="98"/>
      <c r="L131" s="114"/>
      <c r="M131" s="28"/>
      <c r="N131" s="18">
        <f t="shared" si="9"/>
        <v>0</v>
      </c>
      <c r="O131" s="118"/>
      <c r="P131" s="135"/>
      <c r="Q131" s="112"/>
      <c r="R131" s="113"/>
      <c r="T131" s="93">
        <f t="shared" si="5"/>
        <v>0</v>
      </c>
      <c r="U131" s="93">
        <f t="shared" si="6"/>
        <v>0</v>
      </c>
      <c r="V131" s="93">
        <f t="shared" si="7"/>
        <v>0</v>
      </c>
      <c r="W131" s="93">
        <f t="shared" si="8"/>
        <v>0</v>
      </c>
    </row>
    <row r="132" spans="1:23" ht="15">
      <c r="A132" s="108">
        <v>129</v>
      </c>
      <c r="B132" s="97"/>
      <c r="C132" s="97"/>
      <c r="D132" s="96"/>
      <c r="E132" s="109"/>
      <c r="F132" s="110"/>
      <c r="G132" s="20"/>
      <c r="H132" s="90"/>
      <c r="I132" s="20"/>
      <c r="J132" s="20"/>
      <c r="K132" s="98"/>
      <c r="L132" s="114"/>
      <c r="M132" s="28"/>
      <c r="N132" s="18">
        <f t="shared" si="9"/>
        <v>0</v>
      </c>
      <c r="O132" s="118"/>
      <c r="P132" s="135"/>
      <c r="Q132" s="112"/>
      <c r="R132" s="113"/>
      <c r="T132" s="93">
        <f t="shared" si="5"/>
        <v>0</v>
      </c>
      <c r="U132" s="93">
        <f t="shared" si="6"/>
        <v>0</v>
      </c>
      <c r="V132" s="93">
        <f t="shared" si="7"/>
        <v>0</v>
      </c>
      <c r="W132" s="93">
        <f t="shared" si="8"/>
        <v>0</v>
      </c>
    </row>
    <row r="133" spans="1:23" ht="15">
      <c r="A133" s="108">
        <v>130</v>
      </c>
      <c r="B133" s="97"/>
      <c r="C133" s="97"/>
      <c r="D133" s="96"/>
      <c r="E133" s="109"/>
      <c r="F133" s="110"/>
      <c r="G133" s="20"/>
      <c r="H133" s="90"/>
      <c r="I133" s="20"/>
      <c r="J133" s="20"/>
      <c r="K133" s="98"/>
      <c r="L133" s="114"/>
      <c r="M133" s="28"/>
      <c r="N133" s="18">
        <f t="shared" si="9"/>
        <v>0</v>
      </c>
      <c r="O133" s="118"/>
      <c r="P133" s="135"/>
      <c r="Q133" s="112"/>
      <c r="R133" s="113"/>
      <c r="T133" s="93">
        <f aca="true" t="shared" si="10" ref="T133:T196">IF(I133&lt;&gt;"",1,0)</f>
        <v>0</v>
      </c>
      <c r="U133" s="93">
        <f aca="true" t="shared" si="11" ref="U133:U196">IF(K133&lt;&gt;"",1,0)</f>
        <v>0</v>
      </c>
      <c r="V133" s="93">
        <f aca="true" t="shared" si="12" ref="V133:V196">IF(M133&lt;&gt;"",1,0)</f>
        <v>0</v>
      </c>
      <c r="W133" s="93">
        <f aca="true" t="shared" si="13" ref="W133:W196">IF(L133&lt;&gt;"",1,0)</f>
        <v>0</v>
      </c>
    </row>
    <row r="134" spans="1:23" ht="15">
      <c r="A134" s="108">
        <v>131</v>
      </c>
      <c r="B134" s="97"/>
      <c r="C134" s="97"/>
      <c r="D134" s="96"/>
      <c r="E134" s="109"/>
      <c r="F134" s="110"/>
      <c r="G134" s="20"/>
      <c r="H134" s="90"/>
      <c r="I134" s="20"/>
      <c r="J134" s="20"/>
      <c r="K134" s="98"/>
      <c r="L134" s="114"/>
      <c r="M134" s="28"/>
      <c r="N134" s="18">
        <f aca="true" t="shared" si="14" ref="N134:N156">SUM(E134:G134)+H134*(1-T134)+I134*T134+J134*(1-U134)+K134*U134+L134*(1-V134)+M134*V134</f>
        <v>0</v>
      </c>
      <c r="O134" s="118"/>
      <c r="P134" s="135"/>
      <c r="Q134" s="112"/>
      <c r="R134" s="113"/>
      <c r="T134" s="93">
        <f t="shared" si="10"/>
        <v>0</v>
      </c>
      <c r="U134" s="93">
        <f t="shared" si="11"/>
        <v>0</v>
      </c>
      <c r="V134" s="93">
        <f t="shared" si="12"/>
        <v>0</v>
      </c>
      <c r="W134" s="93">
        <f t="shared" si="13"/>
        <v>0</v>
      </c>
    </row>
    <row r="135" spans="1:23" ht="15">
      <c r="A135" s="108">
        <v>132</v>
      </c>
      <c r="B135" s="97"/>
      <c r="C135" s="97"/>
      <c r="D135" s="96"/>
      <c r="E135" s="109"/>
      <c r="F135" s="110"/>
      <c r="G135" s="20"/>
      <c r="H135" s="90"/>
      <c r="I135" s="20"/>
      <c r="J135" s="20"/>
      <c r="K135" s="98"/>
      <c r="L135" s="114"/>
      <c r="M135" s="28"/>
      <c r="N135" s="18">
        <f t="shared" si="14"/>
        <v>0</v>
      </c>
      <c r="O135" s="118"/>
      <c r="P135" s="135"/>
      <c r="Q135" s="112"/>
      <c r="R135" s="113"/>
      <c r="T135" s="93">
        <f t="shared" si="10"/>
        <v>0</v>
      </c>
      <c r="U135" s="93">
        <f t="shared" si="11"/>
        <v>0</v>
      </c>
      <c r="V135" s="93">
        <f t="shared" si="12"/>
        <v>0</v>
      </c>
      <c r="W135" s="93">
        <f t="shared" si="13"/>
        <v>0</v>
      </c>
    </row>
    <row r="136" spans="1:23" ht="15">
      <c r="A136" s="108">
        <v>133</v>
      </c>
      <c r="B136" s="97"/>
      <c r="C136" s="97"/>
      <c r="D136" s="96"/>
      <c r="E136" s="109"/>
      <c r="F136" s="110"/>
      <c r="G136" s="20"/>
      <c r="H136" s="90"/>
      <c r="I136" s="20"/>
      <c r="J136" s="20"/>
      <c r="K136" s="98"/>
      <c r="L136" s="114"/>
      <c r="M136" s="28"/>
      <c r="N136" s="18">
        <f t="shared" si="14"/>
        <v>0</v>
      </c>
      <c r="O136" s="118"/>
      <c r="P136" s="135"/>
      <c r="Q136" s="112"/>
      <c r="R136" s="113"/>
      <c r="T136" s="93">
        <f t="shared" si="10"/>
        <v>0</v>
      </c>
      <c r="U136" s="93">
        <f t="shared" si="11"/>
        <v>0</v>
      </c>
      <c r="V136" s="93">
        <f t="shared" si="12"/>
        <v>0</v>
      </c>
      <c r="W136" s="93">
        <f t="shared" si="13"/>
        <v>0</v>
      </c>
    </row>
    <row r="137" spans="1:23" ht="15">
      <c r="A137" s="108">
        <v>134</v>
      </c>
      <c r="B137" s="97"/>
      <c r="C137" s="97"/>
      <c r="D137" s="96"/>
      <c r="E137" s="109"/>
      <c r="F137" s="110"/>
      <c r="G137" s="20"/>
      <c r="H137" s="90"/>
      <c r="I137" s="20"/>
      <c r="J137" s="20"/>
      <c r="K137" s="98"/>
      <c r="L137" s="114"/>
      <c r="M137" s="28"/>
      <c r="N137" s="18">
        <f t="shared" si="14"/>
        <v>0</v>
      </c>
      <c r="O137" s="118"/>
      <c r="P137" s="135"/>
      <c r="Q137" s="112"/>
      <c r="R137" s="113"/>
      <c r="T137" s="93">
        <f t="shared" si="10"/>
        <v>0</v>
      </c>
      <c r="U137" s="93">
        <f t="shared" si="11"/>
        <v>0</v>
      </c>
      <c r="V137" s="93">
        <f t="shared" si="12"/>
        <v>0</v>
      </c>
      <c r="W137" s="93">
        <f t="shared" si="13"/>
        <v>0</v>
      </c>
    </row>
    <row r="138" spans="1:23" ht="15">
      <c r="A138" s="108">
        <v>135</v>
      </c>
      <c r="B138" s="97"/>
      <c r="C138" s="97"/>
      <c r="D138" s="96"/>
      <c r="E138" s="109"/>
      <c r="F138" s="110"/>
      <c r="G138" s="20"/>
      <c r="H138" s="90"/>
      <c r="I138" s="20"/>
      <c r="J138" s="20"/>
      <c r="K138" s="98"/>
      <c r="L138" s="114"/>
      <c r="M138" s="28"/>
      <c r="N138" s="18">
        <f t="shared" si="14"/>
        <v>0</v>
      </c>
      <c r="O138" s="118"/>
      <c r="P138" s="135"/>
      <c r="Q138" s="112"/>
      <c r="R138" s="113"/>
      <c r="T138" s="93">
        <f t="shared" si="10"/>
        <v>0</v>
      </c>
      <c r="U138" s="93">
        <f t="shared" si="11"/>
        <v>0</v>
      </c>
      <c r="V138" s="93">
        <f t="shared" si="12"/>
        <v>0</v>
      </c>
      <c r="W138" s="93">
        <f t="shared" si="13"/>
        <v>0</v>
      </c>
    </row>
    <row r="139" spans="1:23" ht="15">
      <c r="A139" s="108">
        <v>136</v>
      </c>
      <c r="B139" s="97"/>
      <c r="C139" s="97"/>
      <c r="D139" s="96"/>
      <c r="E139" s="109"/>
      <c r="F139" s="110"/>
      <c r="G139" s="20"/>
      <c r="H139" s="90"/>
      <c r="I139" s="20"/>
      <c r="J139" s="20"/>
      <c r="K139" s="98"/>
      <c r="L139" s="114"/>
      <c r="M139" s="28"/>
      <c r="N139" s="18">
        <f t="shared" si="14"/>
        <v>0</v>
      </c>
      <c r="O139" s="118"/>
      <c r="P139" s="135"/>
      <c r="Q139" s="112"/>
      <c r="R139" s="113"/>
      <c r="T139" s="93">
        <f t="shared" si="10"/>
        <v>0</v>
      </c>
      <c r="U139" s="93">
        <f t="shared" si="11"/>
        <v>0</v>
      </c>
      <c r="V139" s="93">
        <f t="shared" si="12"/>
        <v>0</v>
      </c>
      <c r="W139" s="93">
        <f t="shared" si="13"/>
        <v>0</v>
      </c>
    </row>
    <row r="140" spans="1:23" ht="15">
      <c r="A140" s="108">
        <v>137</v>
      </c>
      <c r="B140" s="97"/>
      <c r="C140" s="97"/>
      <c r="D140" s="96"/>
      <c r="E140" s="109"/>
      <c r="F140" s="110"/>
      <c r="G140" s="20"/>
      <c r="H140" s="90"/>
      <c r="I140" s="20"/>
      <c r="J140" s="20"/>
      <c r="K140" s="98"/>
      <c r="L140" s="114"/>
      <c r="M140" s="28"/>
      <c r="N140" s="18">
        <f t="shared" si="14"/>
        <v>0</v>
      </c>
      <c r="O140" s="118"/>
      <c r="P140" s="135"/>
      <c r="Q140" s="112"/>
      <c r="R140" s="113"/>
      <c r="T140" s="93">
        <f t="shared" si="10"/>
        <v>0</v>
      </c>
      <c r="U140" s="93">
        <f t="shared" si="11"/>
        <v>0</v>
      </c>
      <c r="V140" s="93">
        <f t="shared" si="12"/>
        <v>0</v>
      </c>
      <c r="W140" s="93">
        <f t="shared" si="13"/>
        <v>0</v>
      </c>
    </row>
    <row r="141" spans="1:23" ht="15">
      <c r="A141" s="108">
        <v>138</v>
      </c>
      <c r="B141" s="97"/>
      <c r="C141" s="97"/>
      <c r="D141" s="96"/>
      <c r="E141" s="109"/>
      <c r="F141" s="110"/>
      <c r="G141" s="20"/>
      <c r="H141" s="90"/>
      <c r="I141" s="20"/>
      <c r="J141" s="20"/>
      <c r="K141" s="98"/>
      <c r="L141" s="114"/>
      <c r="M141" s="28"/>
      <c r="N141" s="18">
        <f t="shared" si="14"/>
        <v>0</v>
      </c>
      <c r="O141" s="118"/>
      <c r="P141" s="135"/>
      <c r="Q141" s="112"/>
      <c r="R141" s="113"/>
      <c r="T141" s="93">
        <f t="shared" si="10"/>
        <v>0</v>
      </c>
      <c r="U141" s="93">
        <f t="shared" si="11"/>
        <v>0</v>
      </c>
      <c r="V141" s="93">
        <f t="shared" si="12"/>
        <v>0</v>
      </c>
      <c r="W141" s="93">
        <f t="shared" si="13"/>
        <v>0</v>
      </c>
    </row>
    <row r="142" spans="1:23" ht="15">
      <c r="A142" s="108">
        <v>139</v>
      </c>
      <c r="B142" s="97"/>
      <c r="C142" s="97"/>
      <c r="D142" s="96"/>
      <c r="E142" s="109"/>
      <c r="F142" s="110"/>
      <c r="G142" s="20"/>
      <c r="H142" s="90"/>
      <c r="I142" s="20"/>
      <c r="J142" s="20"/>
      <c r="K142" s="98"/>
      <c r="L142" s="114"/>
      <c r="M142" s="28"/>
      <c r="N142" s="18">
        <f t="shared" si="14"/>
        <v>0</v>
      </c>
      <c r="O142" s="118"/>
      <c r="P142" s="135"/>
      <c r="Q142" s="112"/>
      <c r="R142" s="113"/>
      <c r="T142" s="93">
        <f t="shared" si="10"/>
        <v>0</v>
      </c>
      <c r="U142" s="93">
        <f t="shared" si="11"/>
        <v>0</v>
      </c>
      <c r="V142" s="93">
        <f t="shared" si="12"/>
        <v>0</v>
      </c>
      <c r="W142" s="93">
        <f t="shared" si="13"/>
        <v>0</v>
      </c>
    </row>
    <row r="143" spans="1:23" ht="15">
      <c r="A143" s="108">
        <v>140</v>
      </c>
      <c r="B143" s="97"/>
      <c r="C143" s="97"/>
      <c r="D143" s="96"/>
      <c r="E143" s="109"/>
      <c r="F143" s="110"/>
      <c r="G143" s="20"/>
      <c r="H143" s="90"/>
      <c r="I143" s="20"/>
      <c r="J143" s="20"/>
      <c r="K143" s="98"/>
      <c r="L143" s="114"/>
      <c r="M143" s="28"/>
      <c r="N143" s="18">
        <f t="shared" si="14"/>
        <v>0</v>
      </c>
      <c r="O143" s="118"/>
      <c r="P143" s="135"/>
      <c r="Q143" s="112"/>
      <c r="R143" s="113"/>
      <c r="T143" s="93">
        <f t="shared" si="10"/>
        <v>0</v>
      </c>
      <c r="U143" s="93">
        <f t="shared" si="11"/>
        <v>0</v>
      </c>
      <c r="V143" s="93">
        <f t="shared" si="12"/>
        <v>0</v>
      </c>
      <c r="W143" s="93">
        <f t="shared" si="13"/>
        <v>0</v>
      </c>
    </row>
    <row r="144" spans="1:23" ht="15">
      <c r="A144" s="108">
        <v>141</v>
      </c>
      <c r="B144" s="97"/>
      <c r="C144" s="97"/>
      <c r="D144" s="96"/>
      <c r="E144" s="109"/>
      <c r="F144" s="110"/>
      <c r="G144" s="20"/>
      <c r="H144" s="90"/>
      <c r="I144" s="20"/>
      <c r="J144" s="20"/>
      <c r="K144" s="98"/>
      <c r="L144" s="114"/>
      <c r="M144" s="28"/>
      <c r="N144" s="18">
        <f t="shared" si="14"/>
        <v>0</v>
      </c>
      <c r="O144" s="118"/>
      <c r="P144" s="135"/>
      <c r="Q144" s="112"/>
      <c r="R144" s="113"/>
      <c r="T144" s="93">
        <f t="shared" si="10"/>
        <v>0</v>
      </c>
      <c r="U144" s="93">
        <f t="shared" si="11"/>
        <v>0</v>
      </c>
      <c r="V144" s="93">
        <f t="shared" si="12"/>
        <v>0</v>
      </c>
      <c r="W144" s="93">
        <f t="shared" si="13"/>
        <v>0</v>
      </c>
    </row>
    <row r="145" spans="1:23" ht="15">
      <c r="A145" s="108">
        <v>142</v>
      </c>
      <c r="B145" s="97"/>
      <c r="C145" s="97"/>
      <c r="D145" s="96"/>
      <c r="E145" s="109"/>
      <c r="F145" s="110"/>
      <c r="G145" s="20"/>
      <c r="H145" s="90"/>
      <c r="I145" s="20"/>
      <c r="J145" s="20"/>
      <c r="K145" s="98"/>
      <c r="L145" s="114"/>
      <c r="M145" s="28"/>
      <c r="N145" s="18">
        <f t="shared" si="14"/>
        <v>0</v>
      </c>
      <c r="O145" s="118"/>
      <c r="P145" s="135"/>
      <c r="Q145" s="112"/>
      <c r="R145" s="113"/>
      <c r="T145" s="93">
        <f t="shared" si="10"/>
        <v>0</v>
      </c>
      <c r="U145" s="93">
        <f t="shared" si="11"/>
        <v>0</v>
      </c>
      <c r="V145" s="93">
        <f t="shared" si="12"/>
        <v>0</v>
      </c>
      <c r="W145" s="93">
        <f t="shared" si="13"/>
        <v>0</v>
      </c>
    </row>
    <row r="146" spans="1:23" ht="15">
      <c r="A146" s="108">
        <v>143</v>
      </c>
      <c r="B146" s="97"/>
      <c r="C146" s="97"/>
      <c r="D146" s="96"/>
      <c r="E146" s="109"/>
      <c r="F146" s="110"/>
      <c r="G146" s="20"/>
      <c r="H146" s="90"/>
      <c r="I146" s="20"/>
      <c r="J146" s="20"/>
      <c r="K146" s="98"/>
      <c r="L146" s="114"/>
      <c r="M146" s="28"/>
      <c r="N146" s="18">
        <f t="shared" si="14"/>
        <v>0</v>
      </c>
      <c r="O146" s="118"/>
      <c r="P146" s="135"/>
      <c r="Q146" s="112"/>
      <c r="R146" s="113"/>
      <c r="T146" s="93">
        <f t="shared" si="10"/>
        <v>0</v>
      </c>
      <c r="U146" s="93">
        <f t="shared" si="11"/>
        <v>0</v>
      </c>
      <c r="V146" s="93">
        <f t="shared" si="12"/>
        <v>0</v>
      </c>
      <c r="W146" s="93">
        <f t="shared" si="13"/>
        <v>0</v>
      </c>
    </row>
    <row r="147" spans="1:23" ht="15">
      <c r="A147" s="108">
        <v>144</v>
      </c>
      <c r="B147" s="97"/>
      <c r="C147" s="97"/>
      <c r="D147" s="96"/>
      <c r="E147" s="109"/>
      <c r="F147" s="110"/>
      <c r="G147" s="20"/>
      <c r="H147" s="90"/>
      <c r="I147" s="20"/>
      <c r="J147" s="20"/>
      <c r="K147" s="98"/>
      <c r="L147" s="114"/>
      <c r="M147" s="28"/>
      <c r="N147" s="18">
        <f t="shared" si="14"/>
        <v>0</v>
      </c>
      <c r="O147" s="118"/>
      <c r="P147" s="135"/>
      <c r="Q147" s="112"/>
      <c r="R147" s="113"/>
      <c r="T147" s="93">
        <f t="shared" si="10"/>
        <v>0</v>
      </c>
      <c r="U147" s="93">
        <f t="shared" si="11"/>
        <v>0</v>
      </c>
      <c r="V147" s="93">
        <f t="shared" si="12"/>
        <v>0</v>
      </c>
      <c r="W147" s="93">
        <f t="shared" si="13"/>
        <v>0</v>
      </c>
    </row>
    <row r="148" spans="1:23" ht="15">
      <c r="A148" s="108">
        <v>145</v>
      </c>
      <c r="B148" s="97"/>
      <c r="C148" s="97"/>
      <c r="D148" s="96"/>
      <c r="E148" s="109"/>
      <c r="F148" s="110"/>
      <c r="G148" s="20"/>
      <c r="H148" s="90"/>
      <c r="I148" s="20"/>
      <c r="J148" s="20"/>
      <c r="K148" s="98"/>
      <c r="L148" s="114"/>
      <c r="M148" s="28"/>
      <c r="N148" s="18">
        <f t="shared" si="14"/>
        <v>0</v>
      </c>
      <c r="O148" s="118"/>
      <c r="P148" s="135"/>
      <c r="Q148" s="112"/>
      <c r="R148" s="113"/>
      <c r="T148" s="93">
        <f t="shared" si="10"/>
        <v>0</v>
      </c>
      <c r="U148" s="93">
        <f t="shared" si="11"/>
        <v>0</v>
      </c>
      <c r="V148" s="93">
        <f t="shared" si="12"/>
        <v>0</v>
      </c>
      <c r="W148" s="93">
        <f t="shared" si="13"/>
        <v>0</v>
      </c>
    </row>
    <row r="149" spans="1:23" ht="15">
      <c r="A149" s="108">
        <v>146</v>
      </c>
      <c r="B149" s="97"/>
      <c r="C149" s="97"/>
      <c r="D149" s="96"/>
      <c r="E149" s="109"/>
      <c r="F149" s="110"/>
      <c r="G149" s="20"/>
      <c r="H149" s="90"/>
      <c r="I149" s="20"/>
      <c r="J149" s="20"/>
      <c r="K149" s="98"/>
      <c r="L149" s="114"/>
      <c r="M149" s="28"/>
      <c r="N149" s="18">
        <f t="shared" si="14"/>
        <v>0</v>
      </c>
      <c r="O149" s="118"/>
      <c r="P149" s="135"/>
      <c r="Q149" s="112"/>
      <c r="R149" s="113"/>
      <c r="T149" s="93">
        <f t="shared" si="10"/>
        <v>0</v>
      </c>
      <c r="U149" s="93">
        <f t="shared" si="11"/>
        <v>0</v>
      </c>
      <c r="V149" s="93">
        <f t="shared" si="12"/>
        <v>0</v>
      </c>
      <c r="W149" s="93">
        <f t="shared" si="13"/>
        <v>0</v>
      </c>
    </row>
    <row r="150" spans="1:23" ht="15">
      <c r="A150" s="108">
        <v>147</v>
      </c>
      <c r="B150" s="97"/>
      <c r="C150" s="97"/>
      <c r="D150" s="96"/>
      <c r="E150" s="109"/>
      <c r="F150" s="110"/>
      <c r="G150" s="20"/>
      <c r="H150" s="90"/>
      <c r="I150" s="20"/>
      <c r="J150" s="20"/>
      <c r="K150" s="98"/>
      <c r="L150" s="114"/>
      <c r="M150" s="28"/>
      <c r="N150" s="18">
        <f t="shared" si="14"/>
        <v>0</v>
      </c>
      <c r="O150" s="118"/>
      <c r="P150" s="135"/>
      <c r="Q150" s="112"/>
      <c r="R150" s="113"/>
      <c r="T150" s="93">
        <f t="shared" si="10"/>
        <v>0</v>
      </c>
      <c r="U150" s="93">
        <f t="shared" si="11"/>
        <v>0</v>
      </c>
      <c r="V150" s="93">
        <f t="shared" si="12"/>
        <v>0</v>
      </c>
      <c r="W150" s="93">
        <f t="shared" si="13"/>
        <v>0</v>
      </c>
    </row>
    <row r="151" spans="1:23" ht="15">
      <c r="A151" s="108">
        <v>148</v>
      </c>
      <c r="B151" s="97"/>
      <c r="C151" s="97"/>
      <c r="D151" s="96"/>
      <c r="E151" s="109"/>
      <c r="F151" s="110"/>
      <c r="G151" s="20"/>
      <c r="H151" s="90"/>
      <c r="I151" s="20"/>
      <c r="J151" s="20"/>
      <c r="K151" s="98"/>
      <c r="L151" s="114"/>
      <c r="M151" s="28"/>
      <c r="N151" s="18">
        <f t="shared" si="14"/>
        <v>0</v>
      </c>
      <c r="O151" s="118"/>
      <c r="P151" s="135"/>
      <c r="Q151" s="112"/>
      <c r="R151" s="113"/>
      <c r="T151" s="93">
        <f t="shared" si="10"/>
        <v>0</v>
      </c>
      <c r="U151" s="93">
        <f t="shared" si="11"/>
        <v>0</v>
      </c>
      <c r="V151" s="93">
        <f t="shared" si="12"/>
        <v>0</v>
      </c>
      <c r="W151" s="93">
        <f t="shared" si="13"/>
        <v>0</v>
      </c>
    </row>
    <row r="152" spans="1:23" ht="15">
      <c r="A152" s="108">
        <v>149</v>
      </c>
      <c r="B152" s="97"/>
      <c r="C152" s="97"/>
      <c r="D152" s="96"/>
      <c r="E152" s="109"/>
      <c r="F152" s="110"/>
      <c r="G152" s="20"/>
      <c r="H152" s="90"/>
      <c r="I152" s="20"/>
      <c r="J152" s="20"/>
      <c r="K152" s="98"/>
      <c r="L152" s="114"/>
      <c r="M152" s="28"/>
      <c r="N152" s="18">
        <f t="shared" si="14"/>
        <v>0</v>
      </c>
      <c r="O152" s="118"/>
      <c r="P152" s="135"/>
      <c r="Q152" s="112"/>
      <c r="R152" s="113"/>
      <c r="T152" s="93">
        <f t="shared" si="10"/>
        <v>0</v>
      </c>
      <c r="U152" s="93">
        <f t="shared" si="11"/>
        <v>0</v>
      </c>
      <c r="V152" s="93">
        <f t="shared" si="12"/>
        <v>0</v>
      </c>
      <c r="W152" s="93">
        <f t="shared" si="13"/>
        <v>0</v>
      </c>
    </row>
    <row r="153" spans="1:23" ht="15">
      <c r="A153" s="108">
        <v>150</v>
      </c>
      <c r="B153" s="97"/>
      <c r="C153" s="97"/>
      <c r="D153" s="96"/>
      <c r="E153" s="109"/>
      <c r="F153" s="110"/>
      <c r="G153" s="20"/>
      <c r="H153" s="90"/>
      <c r="I153" s="20"/>
      <c r="J153" s="20"/>
      <c r="K153" s="98"/>
      <c r="L153" s="114"/>
      <c r="M153" s="28"/>
      <c r="N153" s="18">
        <f t="shared" si="14"/>
        <v>0</v>
      </c>
      <c r="O153" s="118"/>
      <c r="P153" s="135"/>
      <c r="Q153" s="112"/>
      <c r="R153" s="113"/>
      <c r="T153" s="93">
        <f t="shared" si="10"/>
        <v>0</v>
      </c>
      <c r="U153" s="93">
        <f t="shared" si="11"/>
        <v>0</v>
      </c>
      <c r="V153" s="93">
        <f t="shared" si="12"/>
        <v>0</v>
      </c>
      <c r="W153" s="93">
        <f t="shared" si="13"/>
        <v>0</v>
      </c>
    </row>
    <row r="154" spans="1:23" ht="15">
      <c r="A154" s="108">
        <v>151</v>
      </c>
      <c r="B154" s="97"/>
      <c r="C154" s="97"/>
      <c r="D154" s="96"/>
      <c r="E154" s="109"/>
      <c r="F154" s="110"/>
      <c r="G154" s="20"/>
      <c r="H154" s="90"/>
      <c r="I154" s="20"/>
      <c r="J154" s="20"/>
      <c r="K154" s="98"/>
      <c r="L154" s="114"/>
      <c r="M154" s="28"/>
      <c r="N154" s="18">
        <f t="shared" si="14"/>
        <v>0</v>
      </c>
      <c r="O154" s="118"/>
      <c r="P154" s="135"/>
      <c r="Q154" s="112"/>
      <c r="R154" s="113"/>
      <c r="T154" s="93">
        <f t="shared" si="10"/>
        <v>0</v>
      </c>
      <c r="U154" s="93">
        <f t="shared" si="11"/>
        <v>0</v>
      </c>
      <c r="V154" s="93">
        <f t="shared" si="12"/>
        <v>0</v>
      </c>
      <c r="W154" s="93">
        <f t="shared" si="13"/>
        <v>0</v>
      </c>
    </row>
    <row r="155" spans="1:23" ht="15">
      <c r="A155" s="108">
        <v>152</v>
      </c>
      <c r="B155" s="97"/>
      <c r="C155" s="97"/>
      <c r="D155" s="96"/>
      <c r="E155" s="109"/>
      <c r="F155" s="110"/>
      <c r="G155" s="20"/>
      <c r="H155" s="90"/>
      <c r="I155" s="20"/>
      <c r="J155" s="20"/>
      <c r="K155" s="98"/>
      <c r="L155" s="114"/>
      <c r="M155" s="28"/>
      <c r="N155" s="18">
        <f t="shared" si="14"/>
        <v>0</v>
      </c>
      <c r="O155" s="118"/>
      <c r="P155" s="135"/>
      <c r="Q155" s="112"/>
      <c r="R155" s="113"/>
      <c r="T155" s="93">
        <f t="shared" si="10"/>
        <v>0</v>
      </c>
      <c r="U155" s="93">
        <f t="shared" si="11"/>
        <v>0</v>
      </c>
      <c r="V155" s="93">
        <f t="shared" si="12"/>
        <v>0</v>
      </c>
      <c r="W155" s="93">
        <f t="shared" si="13"/>
        <v>0</v>
      </c>
    </row>
    <row r="156" spans="1:23" ht="15">
      <c r="A156" s="108">
        <v>153</v>
      </c>
      <c r="B156" s="97"/>
      <c r="C156" s="97"/>
      <c r="D156" s="96"/>
      <c r="E156" s="109"/>
      <c r="F156" s="110"/>
      <c r="G156" s="20"/>
      <c r="H156" s="90"/>
      <c r="I156" s="20"/>
      <c r="J156" s="20"/>
      <c r="K156" s="98"/>
      <c r="L156" s="114"/>
      <c r="M156" s="28"/>
      <c r="N156" s="18">
        <f t="shared" si="14"/>
        <v>0</v>
      </c>
      <c r="O156" s="118"/>
      <c r="P156" s="135"/>
      <c r="Q156" s="112"/>
      <c r="R156" s="113"/>
      <c r="T156" s="93">
        <f t="shared" si="10"/>
        <v>0</v>
      </c>
      <c r="U156" s="93">
        <f t="shared" si="11"/>
        <v>0</v>
      </c>
      <c r="V156" s="93">
        <f t="shared" si="12"/>
        <v>0</v>
      </c>
      <c r="W156" s="93">
        <f t="shared" si="13"/>
        <v>0</v>
      </c>
    </row>
    <row r="157" spans="1:23" ht="15">
      <c r="A157" s="108"/>
      <c r="B157" s="97"/>
      <c r="C157" s="97"/>
      <c r="D157" s="96"/>
      <c r="E157" s="109"/>
      <c r="F157" s="110"/>
      <c r="G157" s="20"/>
      <c r="H157" s="90"/>
      <c r="I157" s="20"/>
      <c r="J157" s="20"/>
      <c r="K157" s="98"/>
      <c r="L157" s="114"/>
      <c r="M157" s="28"/>
      <c r="N157" s="18"/>
      <c r="P157" s="135"/>
      <c r="Q157" s="112"/>
      <c r="R157" s="113"/>
      <c r="T157" s="93">
        <f t="shared" si="10"/>
        <v>0</v>
      </c>
      <c r="U157" s="93">
        <f t="shared" si="11"/>
        <v>0</v>
      </c>
      <c r="V157" s="93">
        <f t="shared" si="12"/>
        <v>0</v>
      </c>
      <c r="W157" s="93">
        <f t="shared" si="13"/>
        <v>0</v>
      </c>
    </row>
    <row r="158" spans="1:23" ht="15">
      <c r="A158" s="108"/>
      <c r="B158" s="97"/>
      <c r="C158" s="97"/>
      <c r="D158" s="96"/>
      <c r="E158" s="109"/>
      <c r="F158" s="110"/>
      <c r="G158" s="20"/>
      <c r="H158" s="90"/>
      <c r="I158" s="20"/>
      <c r="J158" s="20"/>
      <c r="K158" s="98"/>
      <c r="L158" s="114"/>
      <c r="M158" s="28"/>
      <c r="N158" s="18"/>
      <c r="P158" s="135"/>
      <c r="Q158" s="112"/>
      <c r="R158" s="113"/>
      <c r="T158" s="93">
        <f t="shared" si="10"/>
        <v>0</v>
      </c>
      <c r="U158" s="93">
        <f t="shared" si="11"/>
        <v>0</v>
      </c>
      <c r="V158" s="93">
        <f t="shared" si="12"/>
        <v>0</v>
      </c>
      <c r="W158" s="93">
        <f t="shared" si="13"/>
        <v>0</v>
      </c>
    </row>
    <row r="159" spans="1:23" ht="15">
      <c r="A159" s="108"/>
      <c r="B159" s="97"/>
      <c r="C159" s="97"/>
      <c r="D159" s="96"/>
      <c r="E159" s="109"/>
      <c r="F159" s="110"/>
      <c r="G159" s="20"/>
      <c r="H159" s="90"/>
      <c r="I159" s="20"/>
      <c r="J159" s="20"/>
      <c r="K159" s="98"/>
      <c r="L159" s="114"/>
      <c r="M159" s="28"/>
      <c r="N159" s="18"/>
      <c r="P159" s="135"/>
      <c r="Q159" s="112"/>
      <c r="R159" s="113"/>
      <c r="T159" s="93">
        <f t="shared" si="10"/>
        <v>0</v>
      </c>
      <c r="U159" s="93">
        <f t="shared" si="11"/>
        <v>0</v>
      </c>
      <c r="V159" s="93">
        <f t="shared" si="12"/>
        <v>0</v>
      </c>
      <c r="W159" s="93">
        <f t="shared" si="13"/>
        <v>0</v>
      </c>
    </row>
    <row r="160" spans="1:23" ht="15">
      <c r="A160" s="108"/>
      <c r="B160" s="97"/>
      <c r="C160" s="97"/>
      <c r="D160" s="96"/>
      <c r="E160" s="109"/>
      <c r="F160" s="110"/>
      <c r="G160" s="20"/>
      <c r="H160" s="90"/>
      <c r="I160" s="20"/>
      <c r="J160" s="20"/>
      <c r="K160" s="98"/>
      <c r="L160" s="114"/>
      <c r="M160" s="28"/>
      <c r="N160" s="18"/>
      <c r="P160" s="135"/>
      <c r="Q160" s="112"/>
      <c r="R160" s="113"/>
      <c r="T160" s="93">
        <f t="shared" si="10"/>
        <v>0</v>
      </c>
      <c r="U160" s="93">
        <f t="shared" si="11"/>
        <v>0</v>
      </c>
      <c r="V160" s="93">
        <f t="shared" si="12"/>
        <v>0</v>
      </c>
      <c r="W160" s="93">
        <f t="shared" si="13"/>
        <v>0</v>
      </c>
    </row>
    <row r="161" spans="1:23" ht="15">
      <c r="A161" s="108"/>
      <c r="B161" s="97"/>
      <c r="C161" s="97"/>
      <c r="D161" s="96"/>
      <c r="E161" s="109"/>
      <c r="F161" s="110"/>
      <c r="G161" s="20"/>
      <c r="H161" s="90"/>
      <c r="I161" s="20"/>
      <c r="J161" s="20"/>
      <c r="K161" s="98"/>
      <c r="L161" s="114"/>
      <c r="M161" s="28"/>
      <c r="N161" s="18"/>
      <c r="P161" s="135"/>
      <c r="Q161" s="112"/>
      <c r="R161" s="113"/>
      <c r="T161" s="93">
        <f t="shared" si="10"/>
        <v>0</v>
      </c>
      <c r="U161" s="93">
        <f t="shared" si="11"/>
        <v>0</v>
      </c>
      <c r="V161" s="93">
        <f t="shared" si="12"/>
        <v>0</v>
      </c>
      <c r="W161" s="93">
        <f t="shared" si="13"/>
        <v>0</v>
      </c>
    </row>
    <row r="162" spans="1:23" ht="15">
      <c r="A162" s="108"/>
      <c r="B162" s="97"/>
      <c r="C162" s="97"/>
      <c r="D162" s="96"/>
      <c r="E162" s="109"/>
      <c r="F162" s="110"/>
      <c r="G162" s="20"/>
      <c r="H162" s="90"/>
      <c r="I162" s="20"/>
      <c r="J162" s="20"/>
      <c r="K162" s="98"/>
      <c r="L162" s="114"/>
      <c r="M162" s="28"/>
      <c r="N162" s="18"/>
      <c r="P162" s="135"/>
      <c r="Q162" s="112"/>
      <c r="R162" s="113"/>
      <c r="T162" s="93">
        <f t="shared" si="10"/>
        <v>0</v>
      </c>
      <c r="U162" s="93">
        <f t="shared" si="11"/>
        <v>0</v>
      </c>
      <c r="V162" s="93">
        <f t="shared" si="12"/>
        <v>0</v>
      </c>
      <c r="W162" s="93">
        <f t="shared" si="13"/>
        <v>0</v>
      </c>
    </row>
    <row r="163" spans="1:23" ht="15">
      <c r="A163" s="108"/>
      <c r="B163" s="97"/>
      <c r="C163" s="97"/>
      <c r="D163" s="96"/>
      <c r="E163" s="109"/>
      <c r="F163" s="110"/>
      <c r="G163" s="20"/>
      <c r="H163" s="90"/>
      <c r="I163" s="20"/>
      <c r="J163" s="20"/>
      <c r="K163" s="98"/>
      <c r="L163" s="114"/>
      <c r="M163" s="28"/>
      <c r="N163" s="18"/>
      <c r="P163" s="135"/>
      <c r="Q163" s="112"/>
      <c r="R163" s="113"/>
      <c r="T163" s="93">
        <f t="shared" si="10"/>
        <v>0</v>
      </c>
      <c r="U163" s="93">
        <f t="shared" si="11"/>
        <v>0</v>
      </c>
      <c r="V163" s="93">
        <f t="shared" si="12"/>
        <v>0</v>
      </c>
      <c r="W163" s="93">
        <f t="shared" si="13"/>
        <v>0</v>
      </c>
    </row>
    <row r="164" spans="1:23" ht="15">
      <c r="A164" s="108"/>
      <c r="B164" s="97"/>
      <c r="C164" s="97"/>
      <c r="D164" s="96"/>
      <c r="E164" s="109"/>
      <c r="F164" s="110"/>
      <c r="G164" s="20"/>
      <c r="H164" s="90"/>
      <c r="I164" s="20"/>
      <c r="J164" s="20"/>
      <c r="K164" s="98"/>
      <c r="L164" s="114"/>
      <c r="M164" s="28"/>
      <c r="N164" s="18"/>
      <c r="P164" s="135"/>
      <c r="Q164" s="112"/>
      <c r="R164" s="113"/>
      <c r="T164" s="93">
        <f t="shared" si="10"/>
        <v>0</v>
      </c>
      <c r="U164" s="93">
        <f t="shared" si="11"/>
        <v>0</v>
      </c>
      <c r="V164" s="93">
        <f t="shared" si="12"/>
        <v>0</v>
      </c>
      <c r="W164" s="93">
        <f t="shared" si="13"/>
        <v>0</v>
      </c>
    </row>
    <row r="165" spans="1:23" ht="15">
      <c r="A165" s="108"/>
      <c r="B165" s="97"/>
      <c r="C165" s="97"/>
      <c r="D165" s="96"/>
      <c r="E165" s="109"/>
      <c r="F165" s="110"/>
      <c r="G165" s="20"/>
      <c r="H165" s="90"/>
      <c r="I165" s="20"/>
      <c r="J165" s="20"/>
      <c r="K165" s="98"/>
      <c r="L165" s="114"/>
      <c r="M165" s="28"/>
      <c r="N165" s="18"/>
      <c r="P165" s="135"/>
      <c r="Q165" s="112"/>
      <c r="R165" s="113"/>
      <c r="T165" s="93">
        <f t="shared" si="10"/>
        <v>0</v>
      </c>
      <c r="U165" s="93">
        <f t="shared" si="11"/>
        <v>0</v>
      </c>
      <c r="V165" s="93">
        <f t="shared" si="12"/>
        <v>0</v>
      </c>
      <c r="W165" s="93">
        <f t="shared" si="13"/>
        <v>0</v>
      </c>
    </row>
    <row r="166" spans="1:23" ht="15">
      <c r="A166" s="108"/>
      <c r="B166" s="97"/>
      <c r="C166" s="97"/>
      <c r="D166" s="96"/>
      <c r="E166" s="109"/>
      <c r="F166" s="110"/>
      <c r="G166" s="20"/>
      <c r="H166" s="90"/>
      <c r="I166" s="20"/>
      <c r="J166" s="20"/>
      <c r="K166" s="98"/>
      <c r="L166" s="114"/>
      <c r="M166" s="28"/>
      <c r="N166" s="18"/>
      <c r="P166" s="135"/>
      <c r="Q166" s="112"/>
      <c r="R166" s="113"/>
      <c r="T166" s="93">
        <f t="shared" si="10"/>
        <v>0</v>
      </c>
      <c r="U166" s="93">
        <f t="shared" si="11"/>
        <v>0</v>
      </c>
      <c r="V166" s="93">
        <f t="shared" si="12"/>
        <v>0</v>
      </c>
      <c r="W166" s="93">
        <f t="shared" si="13"/>
        <v>0</v>
      </c>
    </row>
    <row r="167" spans="1:23" ht="15">
      <c r="A167" s="108"/>
      <c r="B167" s="97"/>
      <c r="C167" s="97"/>
      <c r="D167" s="96"/>
      <c r="E167" s="109"/>
      <c r="F167" s="110"/>
      <c r="G167" s="20"/>
      <c r="H167" s="90"/>
      <c r="I167" s="20"/>
      <c r="J167" s="20"/>
      <c r="K167" s="98"/>
      <c r="L167" s="114"/>
      <c r="M167" s="28"/>
      <c r="N167" s="18"/>
      <c r="P167" s="135"/>
      <c r="Q167" s="112"/>
      <c r="R167" s="113"/>
      <c r="T167" s="93">
        <f t="shared" si="10"/>
        <v>0</v>
      </c>
      <c r="U167" s="93">
        <f t="shared" si="11"/>
        <v>0</v>
      </c>
      <c r="V167" s="93">
        <f t="shared" si="12"/>
        <v>0</v>
      </c>
      <c r="W167" s="93">
        <f t="shared" si="13"/>
        <v>0</v>
      </c>
    </row>
    <row r="168" spans="1:23" ht="15">
      <c r="A168" s="108"/>
      <c r="B168" s="97"/>
      <c r="C168" s="97"/>
      <c r="D168" s="96"/>
      <c r="E168" s="109"/>
      <c r="F168" s="110"/>
      <c r="G168" s="20"/>
      <c r="H168" s="90"/>
      <c r="I168" s="20"/>
      <c r="J168" s="20"/>
      <c r="K168" s="98"/>
      <c r="L168" s="114"/>
      <c r="M168" s="28"/>
      <c r="N168" s="18"/>
      <c r="P168" s="135"/>
      <c r="Q168" s="112"/>
      <c r="R168" s="113"/>
      <c r="T168" s="93">
        <f t="shared" si="10"/>
        <v>0</v>
      </c>
      <c r="U168" s="93">
        <f t="shared" si="11"/>
        <v>0</v>
      </c>
      <c r="V168" s="93">
        <f t="shared" si="12"/>
        <v>0</v>
      </c>
      <c r="W168" s="93">
        <f t="shared" si="13"/>
        <v>0</v>
      </c>
    </row>
    <row r="169" spans="1:23" ht="15">
      <c r="A169" s="108"/>
      <c r="B169" s="97"/>
      <c r="C169" s="97"/>
      <c r="D169" s="96"/>
      <c r="E169" s="109"/>
      <c r="F169" s="110"/>
      <c r="G169" s="20"/>
      <c r="H169" s="90"/>
      <c r="I169" s="20"/>
      <c r="J169" s="20"/>
      <c r="K169" s="98"/>
      <c r="L169" s="114"/>
      <c r="M169" s="28"/>
      <c r="N169" s="18"/>
      <c r="P169" s="135"/>
      <c r="Q169" s="112"/>
      <c r="R169" s="113"/>
      <c r="T169" s="93">
        <f t="shared" si="10"/>
        <v>0</v>
      </c>
      <c r="U169" s="93">
        <f t="shared" si="11"/>
        <v>0</v>
      </c>
      <c r="V169" s="93">
        <f t="shared" si="12"/>
        <v>0</v>
      </c>
      <c r="W169" s="93">
        <f t="shared" si="13"/>
        <v>0</v>
      </c>
    </row>
    <row r="170" spans="1:23" ht="15">
      <c r="A170" s="108"/>
      <c r="B170" s="97"/>
      <c r="C170" s="97"/>
      <c r="D170" s="96"/>
      <c r="E170" s="109"/>
      <c r="F170" s="110"/>
      <c r="G170" s="20"/>
      <c r="H170" s="90"/>
      <c r="I170" s="20"/>
      <c r="J170" s="20"/>
      <c r="K170" s="98"/>
      <c r="L170" s="114"/>
      <c r="M170" s="28"/>
      <c r="N170" s="18"/>
      <c r="P170" s="135"/>
      <c r="Q170" s="112"/>
      <c r="R170" s="113"/>
      <c r="T170" s="93">
        <f t="shared" si="10"/>
        <v>0</v>
      </c>
      <c r="U170" s="93">
        <f t="shared" si="11"/>
        <v>0</v>
      </c>
      <c r="V170" s="93">
        <f t="shared" si="12"/>
        <v>0</v>
      </c>
      <c r="W170" s="93">
        <f t="shared" si="13"/>
        <v>0</v>
      </c>
    </row>
    <row r="171" spans="1:23" ht="15">
      <c r="A171" s="108"/>
      <c r="B171" s="97"/>
      <c r="C171" s="97"/>
      <c r="D171" s="96"/>
      <c r="E171" s="109"/>
      <c r="F171" s="110"/>
      <c r="G171" s="20"/>
      <c r="H171" s="90"/>
      <c r="I171" s="20"/>
      <c r="J171" s="20"/>
      <c r="K171" s="98"/>
      <c r="L171" s="114"/>
      <c r="M171" s="28"/>
      <c r="N171" s="18"/>
      <c r="P171" s="135"/>
      <c r="Q171" s="112"/>
      <c r="R171" s="113"/>
      <c r="T171" s="93">
        <f t="shared" si="10"/>
        <v>0</v>
      </c>
      <c r="U171" s="93">
        <f t="shared" si="11"/>
        <v>0</v>
      </c>
      <c r="V171" s="93">
        <f t="shared" si="12"/>
        <v>0</v>
      </c>
      <c r="W171" s="93">
        <f t="shared" si="13"/>
        <v>0</v>
      </c>
    </row>
    <row r="172" spans="1:23" ht="15">
      <c r="A172" s="108"/>
      <c r="B172" s="97"/>
      <c r="C172" s="97"/>
      <c r="D172" s="96"/>
      <c r="E172" s="109"/>
      <c r="F172" s="110"/>
      <c r="G172" s="20"/>
      <c r="H172" s="90"/>
      <c r="I172" s="20"/>
      <c r="J172" s="20"/>
      <c r="K172" s="98"/>
      <c r="L172" s="114"/>
      <c r="M172" s="28"/>
      <c r="N172" s="18"/>
      <c r="P172" s="135"/>
      <c r="Q172" s="112"/>
      <c r="R172" s="113"/>
      <c r="T172" s="93">
        <f t="shared" si="10"/>
        <v>0</v>
      </c>
      <c r="U172" s="93">
        <f t="shared" si="11"/>
        <v>0</v>
      </c>
      <c r="V172" s="93">
        <f t="shared" si="12"/>
        <v>0</v>
      </c>
      <c r="W172" s="93">
        <f t="shared" si="13"/>
        <v>0</v>
      </c>
    </row>
    <row r="173" spans="1:23" ht="15">
      <c r="A173" s="108"/>
      <c r="B173" s="97"/>
      <c r="C173" s="97"/>
      <c r="D173" s="96"/>
      <c r="E173" s="109"/>
      <c r="F173" s="110"/>
      <c r="G173" s="20"/>
      <c r="H173" s="90"/>
      <c r="I173" s="20"/>
      <c r="J173" s="20"/>
      <c r="K173" s="98"/>
      <c r="L173" s="114"/>
      <c r="M173" s="28"/>
      <c r="N173" s="18"/>
      <c r="P173" s="135"/>
      <c r="Q173" s="112"/>
      <c r="R173" s="113"/>
      <c r="T173" s="93">
        <f t="shared" si="10"/>
        <v>0</v>
      </c>
      <c r="U173" s="93">
        <f t="shared" si="11"/>
        <v>0</v>
      </c>
      <c r="V173" s="93">
        <f t="shared" si="12"/>
        <v>0</v>
      </c>
      <c r="W173" s="93">
        <f t="shared" si="13"/>
        <v>0</v>
      </c>
    </row>
    <row r="174" spans="1:23" ht="15">
      <c r="A174" s="108"/>
      <c r="B174" s="97"/>
      <c r="C174" s="97"/>
      <c r="D174" s="96"/>
      <c r="E174" s="109"/>
      <c r="F174" s="110"/>
      <c r="G174" s="20"/>
      <c r="H174" s="90"/>
      <c r="I174" s="20"/>
      <c r="J174" s="20"/>
      <c r="K174" s="98"/>
      <c r="L174" s="114"/>
      <c r="M174" s="28"/>
      <c r="N174" s="18"/>
      <c r="P174" s="135"/>
      <c r="Q174" s="112"/>
      <c r="R174" s="113"/>
      <c r="T174" s="93">
        <f t="shared" si="10"/>
        <v>0</v>
      </c>
      <c r="U174" s="93">
        <f t="shared" si="11"/>
        <v>0</v>
      </c>
      <c r="V174" s="93">
        <f t="shared" si="12"/>
        <v>0</v>
      </c>
      <c r="W174" s="93">
        <f t="shared" si="13"/>
        <v>0</v>
      </c>
    </row>
    <row r="175" spans="1:23" ht="15">
      <c r="A175" s="108"/>
      <c r="B175" s="97"/>
      <c r="C175" s="97"/>
      <c r="D175" s="96"/>
      <c r="E175" s="109"/>
      <c r="F175" s="110"/>
      <c r="G175" s="20"/>
      <c r="H175" s="90"/>
      <c r="I175" s="20"/>
      <c r="J175" s="20"/>
      <c r="K175" s="98"/>
      <c r="L175" s="114"/>
      <c r="M175" s="28"/>
      <c r="N175" s="18"/>
      <c r="P175" s="135"/>
      <c r="Q175" s="112"/>
      <c r="R175" s="113"/>
      <c r="T175" s="93">
        <f t="shared" si="10"/>
        <v>0</v>
      </c>
      <c r="U175" s="93">
        <f t="shared" si="11"/>
        <v>0</v>
      </c>
      <c r="V175" s="93">
        <f t="shared" si="12"/>
        <v>0</v>
      </c>
      <c r="W175" s="93">
        <f t="shared" si="13"/>
        <v>0</v>
      </c>
    </row>
    <row r="176" spans="1:23" ht="15">
      <c r="A176" s="108"/>
      <c r="B176" s="97"/>
      <c r="C176" s="97"/>
      <c r="D176" s="96"/>
      <c r="E176" s="109"/>
      <c r="F176" s="110"/>
      <c r="G176" s="20"/>
      <c r="H176" s="90"/>
      <c r="I176" s="20"/>
      <c r="J176" s="20"/>
      <c r="K176" s="98"/>
      <c r="L176" s="114"/>
      <c r="M176" s="28"/>
      <c r="N176" s="18"/>
      <c r="P176" s="135"/>
      <c r="Q176" s="112"/>
      <c r="R176" s="113"/>
      <c r="T176" s="93">
        <f t="shared" si="10"/>
        <v>0</v>
      </c>
      <c r="U176" s="93">
        <f t="shared" si="11"/>
        <v>0</v>
      </c>
      <c r="V176" s="93">
        <f t="shared" si="12"/>
        <v>0</v>
      </c>
      <c r="W176" s="93">
        <f t="shared" si="13"/>
        <v>0</v>
      </c>
    </row>
    <row r="177" spans="1:23" ht="15">
      <c r="A177" s="108"/>
      <c r="B177" s="97"/>
      <c r="C177" s="97"/>
      <c r="D177" s="96"/>
      <c r="E177" s="109"/>
      <c r="F177" s="110"/>
      <c r="G177" s="20"/>
      <c r="H177" s="90"/>
      <c r="I177" s="20"/>
      <c r="J177" s="20"/>
      <c r="K177" s="98"/>
      <c r="L177" s="114"/>
      <c r="M177" s="28"/>
      <c r="N177" s="18"/>
      <c r="P177" s="135"/>
      <c r="Q177" s="112"/>
      <c r="R177" s="113"/>
      <c r="T177" s="93">
        <f t="shared" si="10"/>
        <v>0</v>
      </c>
      <c r="U177" s="93">
        <f t="shared" si="11"/>
        <v>0</v>
      </c>
      <c r="V177" s="93">
        <f t="shared" si="12"/>
        <v>0</v>
      </c>
      <c r="W177" s="93">
        <f t="shared" si="13"/>
        <v>0</v>
      </c>
    </row>
    <row r="178" spans="1:23" ht="15">
      <c r="A178" s="108"/>
      <c r="B178" s="97"/>
      <c r="C178" s="97"/>
      <c r="D178" s="96"/>
      <c r="E178" s="109"/>
      <c r="F178" s="110"/>
      <c r="G178" s="20"/>
      <c r="H178" s="90"/>
      <c r="I178" s="20"/>
      <c r="J178" s="20"/>
      <c r="K178" s="98"/>
      <c r="L178" s="114"/>
      <c r="M178" s="28"/>
      <c r="N178" s="18"/>
      <c r="P178" s="135"/>
      <c r="Q178" s="112"/>
      <c r="R178" s="113"/>
      <c r="T178" s="93">
        <f t="shared" si="10"/>
        <v>0</v>
      </c>
      <c r="U178" s="93">
        <f t="shared" si="11"/>
        <v>0</v>
      </c>
      <c r="V178" s="93">
        <f t="shared" si="12"/>
        <v>0</v>
      </c>
      <c r="W178" s="93">
        <f t="shared" si="13"/>
        <v>0</v>
      </c>
    </row>
    <row r="179" spans="1:23" ht="15">
      <c r="A179" s="108"/>
      <c r="B179" s="97"/>
      <c r="C179" s="97"/>
      <c r="D179" s="96"/>
      <c r="E179" s="109"/>
      <c r="F179" s="110"/>
      <c r="G179" s="20"/>
      <c r="H179" s="90"/>
      <c r="I179" s="20"/>
      <c r="J179" s="20"/>
      <c r="K179" s="98"/>
      <c r="L179" s="114"/>
      <c r="M179" s="28"/>
      <c r="N179" s="18"/>
      <c r="P179" s="135"/>
      <c r="Q179" s="112"/>
      <c r="R179" s="113"/>
      <c r="T179" s="93">
        <f t="shared" si="10"/>
        <v>0</v>
      </c>
      <c r="U179" s="93">
        <f t="shared" si="11"/>
        <v>0</v>
      </c>
      <c r="V179" s="93">
        <f t="shared" si="12"/>
        <v>0</v>
      </c>
      <c r="W179" s="93">
        <f t="shared" si="13"/>
        <v>0</v>
      </c>
    </row>
    <row r="180" spans="1:23" ht="15">
      <c r="A180" s="108"/>
      <c r="B180" s="97"/>
      <c r="C180" s="97"/>
      <c r="D180" s="96"/>
      <c r="E180" s="109"/>
      <c r="F180" s="110"/>
      <c r="G180" s="20"/>
      <c r="H180" s="90"/>
      <c r="I180" s="20"/>
      <c r="J180" s="20"/>
      <c r="K180" s="98"/>
      <c r="L180" s="114"/>
      <c r="M180" s="28"/>
      <c r="N180" s="18"/>
      <c r="P180" s="135"/>
      <c r="Q180" s="112"/>
      <c r="R180" s="113"/>
      <c r="T180" s="93">
        <f t="shared" si="10"/>
        <v>0</v>
      </c>
      <c r="U180" s="93">
        <f t="shared" si="11"/>
        <v>0</v>
      </c>
      <c r="V180" s="93">
        <f t="shared" si="12"/>
        <v>0</v>
      </c>
      <c r="W180" s="93">
        <f t="shared" si="13"/>
        <v>0</v>
      </c>
    </row>
    <row r="181" spans="1:23" ht="15">
      <c r="A181" s="108"/>
      <c r="B181" s="97"/>
      <c r="C181" s="97"/>
      <c r="D181" s="96"/>
      <c r="E181" s="109"/>
      <c r="F181" s="110"/>
      <c r="G181" s="20"/>
      <c r="H181" s="90"/>
      <c r="I181" s="20"/>
      <c r="J181" s="20"/>
      <c r="K181" s="98"/>
      <c r="L181" s="114"/>
      <c r="M181" s="28"/>
      <c r="N181" s="18"/>
      <c r="P181" s="135"/>
      <c r="Q181" s="112"/>
      <c r="R181" s="113"/>
      <c r="T181" s="93">
        <f t="shared" si="10"/>
        <v>0</v>
      </c>
      <c r="U181" s="93">
        <f t="shared" si="11"/>
        <v>0</v>
      </c>
      <c r="V181" s="93">
        <f t="shared" si="12"/>
        <v>0</v>
      </c>
      <c r="W181" s="93">
        <f t="shared" si="13"/>
        <v>0</v>
      </c>
    </row>
    <row r="182" spans="1:23" ht="15">
      <c r="A182" s="108"/>
      <c r="B182" s="97"/>
      <c r="C182" s="97"/>
      <c r="D182" s="96"/>
      <c r="E182" s="109"/>
      <c r="F182" s="110"/>
      <c r="G182" s="20"/>
      <c r="H182" s="90"/>
      <c r="I182" s="20"/>
      <c r="J182" s="20"/>
      <c r="K182" s="98"/>
      <c r="L182" s="114"/>
      <c r="M182" s="28"/>
      <c r="N182" s="18"/>
      <c r="P182" s="135"/>
      <c r="Q182" s="112"/>
      <c r="R182" s="113"/>
      <c r="T182" s="93">
        <f t="shared" si="10"/>
        <v>0</v>
      </c>
      <c r="U182" s="93">
        <f t="shared" si="11"/>
        <v>0</v>
      </c>
      <c r="V182" s="93">
        <f t="shared" si="12"/>
        <v>0</v>
      </c>
      <c r="W182" s="93">
        <f t="shared" si="13"/>
        <v>0</v>
      </c>
    </row>
    <row r="183" spans="1:23" ht="15">
      <c r="A183" s="108"/>
      <c r="B183" s="97"/>
      <c r="C183" s="97"/>
      <c r="D183" s="96"/>
      <c r="E183" s="109"/>
      <c r="F183" s="110"/>
      <c r="G183" s="20"/>
      <c r="H183" s="90"/>
      <c r="I183" s="20"/>
      <c r="J183" s="20"/>
      <c r="K183" s="98"/>
      <c r="L183" s="114"/>
      <c r="M183" s="28"/>
      <c r="N183" s="18"/>
      <c r="P183" s="135"/>
      <c r="Q183" s="112"/>
      <c r="R183" s="113"/>
      <c r="T183" s="93">
        <f t="shared" si="10"/>
        <v>0</v>
      </c>
      <c r="U183" s="93">
        <f t="shared" si="11"/>
        <v>0</v>
      </c>
      <c r="V183" s="93">
        <f t="shared" si="12"/>
        <v>0</v>
      </c>
      <c r="W183" s="93">
        <f t="shared" si="13"/>
        <v>0</v>
      </c>
    </row>
    <row r="184" spans="1:23" ht="15">
      <c r="A184" s="108"/>
      <c r="B184" s="97"/>
      <c r="C184" s="97"/>
      <c r="D184" s="96"/>
      <c r="E184" s="109"/>
      <c r="F184" s="110"/>
      <c r="G184" s="20"/>
      <c r="H184" s="90"/>
      <c r="I184" s="20"/>
      <c r="J184" s="20"/>
      <c r="K184" s="98"/>
      <c r="L184" s="114"/>
      <c r="M184" s="28"/>
      <c r="N184" s="18"/>
      <c r="P184" s="135"/>
      <c r="Q184" s="112"/>
      <c r="R184" s="113"/>
      <c r="T184" s="93">
        <f t="shared" si="10"/>
        <v>0</v>
      </c>
      <c r="U184" s="93">
        <f t="shared" si="11"/>
        <v>0</v>
      </c>
      <c r="V184" s="93">
        <f t="shared" si="12"/>
        <v>0</v>
      </c>
      <c r="W184" s="93">
        <f t="shared" si="13"/>
        <v>0</v>
      </c>
    </row>
    <row r="185" spans="1:23" ht="15">
      <c r="A185" s="108"/>
      <c r="B185" s="97"/>
      <c r="C185" s="97"/>
      <c r="D185" s="96"/>
      <c r="E185" s="109"/>
      <c r="F185" s="110"/>
      <c r="G185" s="20"/>
      <c r="H185" s="90"/>
      <c r="I185" s="20"/>
      <c r="J185" s="20"/>
      <c r="K185" s="98"/>
      <c r="L185" s="114"/>
      <c r="M185" s="28"/>
      <c r="N185" s="18"/>
      <c r="P185" s="135"/>
      <c r="Q185" s="112"/>
      <c r="R185" s="113"/>
      <c r="T185" s="93">
        <f t="shared" si="10"/>
        <v>0</v>
      </c>
      <c r="U185" s="93">
        <f t="shared" si="11"/>
        <v>0</v>
      </c>
      <c r="V185" s="93">
        <f t="shared" si="12"/>
        <v>0</v>
      </c>
      <c r="W185" s="93">
        <f t="shared" si="13"/>
        <v>0</v>
      </c>
    </row>
    <row r="186" spans="1:23" ht="15">
      <c r="A186" s="108"/>
      <c r="B186" s="97"/>
      <c r="C186" s="97"/>
      <c r="D186" s="96"/>
      <c r="E186" s="109"/>
      <c r="F186" s="110"/>
      <c r="G186" s="20"/>
      <c r="H186" s="90"/>
      <c r="I186" s="20"/>
      <c r="J186" s="20"/>
      <c r="K186" s="98"/>
      <c r="L186" s="114"/>
      <c r="M186" s="28"/>
      <c r="N186" s="18"/>
      <c r="P186" s="135"/>
      <c r="Q186" s="112"/>
      <c r="R186" s="113"/>
      <c r="T186" s="93">
        <f t="shared" si="10"/>
        <v>0</v>
      </c>
      <c r="U186" s="93">
        <f t="shared" si="11"/>
        <v>0</v>
      </c>
      <c r="V186" s="93">
        <f t="shared" si="12"/>
        <v>0</v>
      </c>
      <c r="W186" s="93">
        <f t="shared" si="13"/>
        <v>0</v>
      </c>
    </row>
    <row r="187" spans="1:23" ht="15">
      <c r="A187" s="108"/>
      <c r="B187" s="97"/>
      <c r="C187" s="97"/>
      <c r="D187" s="96"/>
      <c r="E187" s="109"/>
      <c r="F187" s="110"/>
      <c r="G187" s="20"/>
      <c r="H187" s="90"/>
      <c r="I187" s="20"/>
      <c r="J187" s="20"/>
      <c r="K187" s="98"/>
      <c r="L187" s="114"/>
      <c r="M187" s="28"/>
      <c r="N187" s="18"/>
      <c r="P187" s="135"/>
      <c r="Q187" s="112"/>
      <c r="R187" s="113"/>
      <c r="T187" s="93">
        <f t="shared" si="10"/>
        <v>0</v>
      </c>
      <c r="U187" s="93">
        <f t="shared" si="11"/>
        <v>0</v>
      </c>
      <c r="V187" s="93">
        <f t="shared" si="12"/>
        <v>0</v>
      </c>
      <c r="W187" s="93">
        <f t="shared" si="13"/>
        <v>0</v>
      </c>
    </row>
    <row r="188" spans="1:23" ht="15">
      <c r="A188" s="108"/>
      <c r="B188" s="97"/>
      <c r="C188" s="97"/>
      <c r="D188" s="96"/>
      <c r="E188" s="109"/>
      <c r="F188" s="110"/>
      <c r="G188" s="20"/>
      <c r="H188" s="90"/>
      <c r="I188" s="20"/>
      <c r="J188" s="20"/>
      <c r="K188" s="98"/>
      <c r="L188" s="114"/>
      <c r="M188" s="28"/>
      <c r="N188" s="18"/>
      <c r="P188" s="135"/>
      <c r="Q188" s="112"/>
      <c r="R188" s="113"/>
      <c r="T188" s="93">
        <f t="shared" si="10"/>
        <v>0</v>
      </c>
      <c r="U188" s="93">
        <f t="shared" si="11"/>
        <v>0</v>
      </c>
      <c r="V188" s="93">
        <f t="shared" si="12"/>
        <v>0</v>
      </c>
      <c r="W188" s="93">
        <f t="shared" si="13"/>
        <v>0</v>
      </c>
    </row>
    <row r="189" spans="1:23" ht="15">
      <c r="A189" s="108"/>
      <c r="B189" s="97"/>
      <c r="C189" s="97"/>
      <c r="D189" s="96"/>
      <c r="E189" s="109"/>
      <c r="F189" s="110"/>
      <c r="G189" s="20"/>
      <c r="H189" s="90"/>
      <c r="I189" s="20"/>
      <c r="J189" s="20"/>
      <c r="K189" s="98"/>
      <c r="L189" s="114"/>
      <c r="M189" s="28"/>
      <c r="N189" s="18"/>
      <c r="P189" s="135"/>
      <c r="Q189" s="112"/>
      <c r="R189" s="113"/>
      <c r="T189" s="93">
        <f t="shared" si="10"/>
        <v>0</v>
      </c>
      <c r="U189" s="93">
        <f t="shared" si="11"/>
        <v>0</v>
      </c>
      <c r="V189" s="93">
        <f t="shared" si="12"/>
        <v>0</v>
      </c>
      <c r="W189" s="93">
        <f t="shared" si="13"/>
        <v>0</v>
      </c>
    </row>
    <row r="190" spans="1:23" ht="15">
      <c r="A190" s="108"/>
      <c r="B190" s="97"/>
      <c r="C190" s="97"/>
      <c r="D190" s="96"/>
      <c r="E190" s="109"/>
      <c r="F190" s="110"/>
      <c r="G190" s="20"/>
      <c r="H190" s="90"/>
      <c r="I190" s="20"/>
      <c r="J190" s="20"/>
      <c r="K190" s="98"/>
      <c r="L190" s="114"/>
      <c r="M190" s="28"/>
      <c r="N190" s="18"/>
      <c r="P190" s="135"/>
      <c r="Q190" s="112"/>
      <c r="R190" s="113"/>
      <c r="T190" s="93">
        <f t="shared" si="10"/>
        <v>0</v>
      </c>
      <c r="U190" s="93">
        <f t="shared" si="11"/>
        <v>0</v>
      </c>
      <c r="V190" s="93">
        <f t="shared" si="12"/>
        <v>0</v>
      </c>
      <c r="W190" s="93">
        <f t="shared" si="13"/>
        <v>0</v>
      </c>
    </row>
    <row r="191" spans="1:23" ht="15">
      <c r="A191" s="108"/>
      <c r="B191" s="97"/>
      <c r="C191" s="97"/>
      <c r="D191" s="96"/>
      <c r="E191" s="109"/>
      <c r="F191" s="110"/>
      <c r="G191" s="20"/>
      <c r="H191" s="90"/>
      <c r="I191" s="20"/>
      <c r="J191" s="20"/>
      <c r="K191" s="98"/>
      <c r="L191" s="114"/>
      <c r="M191" s="28"/>
      <c r="N191" s="18"/>
      <c r="P191" s="135"/>
      <c r="Q191" s="112"/>
      <c r="R191" s="113"/>
      <c r="T191" s="93">
        <f t="shared" si="10"/>
        <v>0</v>
      </c>
      <c r="U191" s="93">
        <f t="shared" si="11"/>
        <v>0</v>
      </c>
      <c r="V191" s="93">
        <f t="shared" si="12"/>
        <v>0</v>
      </c>
      <c r="W191" s="93">
        <f t="shared" si="13"/>
        <v>0</v>
      </c>
    </row>
    <row r="192" spans="1:23" ht="15">
      <c r="A192" s="108"/>
      <c r="B192" s="97"/>
      <c r="C192" s="97"/>
      <c r="D192" s="96"/>
      <c r="E192" s="109"/>
      <c r="F192" s="110"/>
      <c r="G192" s="20"/>
      <c r="H192" s="90"/>
      <c r="I192" s="20"/>
      <c r="J192" s="20"/>
      <c r="K192" s="98"/>
      <c r="L192" s="114"/>
      <c r="M192" s="28"/>
      <c r="N192" s="18"/>
      <c r="P192" s="135"/>
      <c r="Q192" s="112"/>
      <c r="R192" s="113"/>
      <c r="T192" s="93">
        <f t="shared" si="10"/>
        <v>0</v>
      </c>
      <c r="U192" s="93">
        <f t="shared" si="11"/>
        <v>0</v>
      </c>
      <c r="V192" s="93">
        <f t="shared" si="12"/>
        <v>0</v>
      </c>
      <c r="W192" s="93">
        <f t="shared" si="13"/>
        <v>0</v>
      </c>
    </row>
    <row r="193" spans="1:23" ht="15">
      <c r="A193" s="108"/>
      <c r="B193" s="97"/>
      <c r="C193" s="97"/>
      <c r="D193" s="96"/>
      <c r="E193" s="109"/>
      <c r="F193" s="110"/>
      <c r="G193" s="20"/>
      <c r="H193" s="90"/>
      <c r="I193" s="20"/>
      <c r="J193" s="20"/>
      <c r="K193" s="98"/>
      <c r="L193" s="114"/>
      <c r="M193" s="28"/>
      <c r="N193" s="18"/>
      <c r="P193" s="135"/>
      <c r="Q193" s="112"/>
      <c r="R193" s="113"/>
      <c r="T193" s="93">
        <f t="shared" si="10"/>
        <v>0</v>
      </c>
      <c r="U193" s="93">
        <f t="shared" si="11"/>
        <v>0</v>
      </c>
      <c r="V193" s="93">
        <f t="shared" si="12"/>
        <v>0</v>
      </c>
      <c r="W193" s="93">
        <f t="shared" si="13"/>
        <v>0</v>
      </c>
    </row>
    <row r="194" spans="1:23" ht="15">
      <c r="A194" s="108"/>
      <c r="B194" s="97"/>
      <c r="C194" s="97"/>
      <c r="D194" s="96"/>
      <c r="E194" s="109"/>
      <c r="F194" s="110"/>
      <c r="G194" s="20"/>
      <c r="H194" s="90"/>
      <c r="I194" s="20"/>
      <c r="J194" s="20"/>
      <c r="K194" s="98"/>
      <c r="L194" s="114"/>
      <c r="M194" s="28"/>
      <c r="N194" s="18"/>
      <c r="P194" s="135"/>
      <c r="Q194" s="112"/>
      <c r="R194" s="113"/>
      <c r="T194" s="93">
        <f t="shared" si="10"/>
        <v>0</v>
      </c>
      <c r="U194" s="93">
        <f t="shared" si="11"/>
        <v>0</v>
      </c>
      <c r="V194" s="93">
        <f t="shared" si="12"/>
        <v>0</v>
      </c>
      <c r="W194" s="93">
        <f t="shared" si="13"/>
        <v>0</v>
      </c>
    </row>
    <row r="195" spans="1:23" ht="15">
      <c r="A195" s="108"/>
      <c r="B195" s="97"/>
      <c r="C195" s="97"/>
      <c r="D195" s="96"/>
      <c r="E195" s="109"/>
      <c r="F195" s="110"/>
      <c r="G195" s="20"/>
      <c r="H195" s="90"/>
      <c r="I195" s="20"/>
      <c r="J195" s="20"/>
      <c r="K195" s="98"/>
      <c r="L195" s="114"/>
      <c r="M195" s="28"/>
      <c r="N195" s="18"/>
      <c r="P195" s="135"/>
      <c r="Q195" s="112"/>
      <c r="R195" s="113"/>
      <c r="T195" s="93">
        <f t="shared" si="10"/>
        <v>0</v>
      </c>
      <c r="U195" s="93">
        <f t="shared" si="11"/>
        <v>0</v>
      </c>
      <c r="V195" s="93">
        <f t="shared" si="12"/>
        <v>0</v>
      </c>
      <c r="W195" s="93">
        <f t="shared" si="13"/>
        <v>0</v>
      </c>
    </row>
    <row r="196" spans="1:23" ht="15">
      <c r="A196" s="108"/>
      <c r="B196" s="97"/>
      <c r="C196" s="97"/>
      <c r="D196" s="96"/>
      <c r="E196" s="109"/>
      <c r="F196" s="110"/>
      <c r="G196" s="20"/>
      <c r="H196" s="90"/>
      <c r="I196" s="20"/>
      <c r="J196" s="20"/>
      <c r="K196" s="98"/>
      <c r="L196" s="114"/>
      <c r="M196" s="28"/>
      <c r="N196" s="18"/>
      <c r="P196" s="135"/>
      <c r="Q196" s="112"/>
      <c r="R196" s="113"/>
      <c r="T196" s="93">
        <f t="shared" si="10"/>
        <v>0</v>
      </c>
      <c r="U196" s="93">
        <f t="shared" si="11"/>
        <v>0</v>
      </c>
      <c r="V196" s="93">
        <f t="shared" si="12"/>
        <v>0</v>
      </c>
      <c r="W196" s="93">
        <f t="shared" si="13"/>
        <v>0</v>
      </c>
    </row>
    <row r="197" spans="1:23" ht="15">
      <c r="A197" s="108"/>
      <c r="B197" s="97"/>
      <c r="C197" s="97"/>
      <c r="D197" s="96"/>
      <c r="E197" s="109"/>
      <c r="F197" s="110"/>
      <c r="G197" s="20"/>
      <c r="H197" s="90"/>
      <c r="I197" s="20"/>
      <c r="J197" s="20"/>
      <c r="K197" s="98"/>
      <c r="L197" s="114"/>
      <c r="M197" s="28"/>
      <c r="N197" s="18"/>
      <c r="P197" s="135"/>
      <c r="Q197" s="112"/>
      <c r="R197" s="113"/>
      <c r="T197" s="93">
        <f aca="true" t="shared" si="15" ref="T197:T205">IF(I197&lt;&gt;"",1,0)</f>
        <v>0</v>
      </c>
      <c r="U197" s="93">
        <f aca="true" t="shared" si="16" ref="U197:U205">IF(K197&lt;&gt;"",1,0)</f>
        <v>0</v>
      </c>
      <c r="V197" s="93">
        <f aca="true" t="shared" si="17" ref="V197:V205">IF(M197&lt;&gt;"",1,0)</f>
        <v>0</v>
      </c>
      <c r="W197" s="93">
        <f aca="true" t="shared" si="18" ref="W197:W205">IF(L197&lt;&gt;"",1,0)</f>
        <v>0</v>
      </c>
    </row>
    <row r="198" spans="1:23" ht="15">
      <c r="A198" s="108"/>
      <c r="B198" s="97"/>
      <c r="C198" s="97"/>
      <c r="D198" s="96"/>
      <c r="E198" s="109"/>
      <c r="F198" s="110"/>
      <c r="G198" s="20"/>
      <c r="H198" s="90"/>
      <c r="I198" s="20"/>
      <c r="J198" s="20"/>
      <c r="K198" s="98"/>
      <c r="L198" s="114"/>
      <c r="M198" s="28"/>
      <c r="N198" s="18"/>
      <c r="P198" s="135"/>
      <c r="Q198" s="112"/>
      <c r="R198" s="113"/>
      <c r="T198" s="93">
        <f t="shared" si="15"/>
        <v>0</v>
      </c>
      <c r="U198" s="93">
        <f t="shared" si="16"/>
        <v>0</v>
      </c>
      <c r="V198" s="93">
        <f t="shared" si="17"/>
        <v>0</v>
      </c>
      <c r="W198" s="93">
        <f t="shared" si="18"/>
        <v>0</v>
      </c>
    </row>
    <row r="199" spans="1:23" ht="15">
      <c r="A199" s="108"/>
      <c r="B199" s="97"/>
      <c r="C199" s="97"/>
      <c r="D199" s="96"/>
      <c r="E199" s="109"/>
      <c r="F199" s="110"/>
      <c r="G199" s="20"/>
      <c r="H199" s="90"/>
      <c r="I199" s="20"/>
      <c r="J199" s="20"/>
      <c r="K199" s="98"/>
      <c r="L199" s="114"/>
      <c r="M199" s="28"/>
      <c r="N199" s="18"/>
      <c r="P199" s="135"/>
      <c r="Q199" s="112"/>
      <c r="R199" s="113"/>
      <c r="T199" s="93">
        <f t="shared" si="15"/>
        <v>0</v>
      </c>
      <c r="U199" s="93">
        <f t="shared" si="16"/>
        <v>0</v>
      </c>
      <c r="V199" s="93">
        <f t="shared" si="17"/>
        <v>0</v>
      </c>
      <c r="W199" s="93">
        <f t="shared" si="18"/>
        <v>0</v>
      </c>
    </row>
    <row r="200" spans="1:23" ht="15">
      <c r="A200" s="108"/>
      <c r="B200" s="97"/>
      <c r="C200" s="97"/>
      <c r="D200" s="96"/>
      <c r="E200" s="109"/>
      <c r="F200" s="110"/>
      <c r="G200" s="20"/>
      <c r="H200" s="90"/>
      <c r="I200" s="20"/>
      <c r="J200" s="20"/>
      <c r="K200" s="98"/>
      <c r="L200" s="114"/>
      <c r="M200" s="28"/>
      <c r="N200" s="18"/>
      <c r="P200" s="135"/>
      <c r="Q200" s="112"/>
      <c r="R200" s="113"/>
      <c r="T200" s="93">
        <f t="shared" si="15"/>
        <v>0</v>
      </c>
      <c r="U200" s="93">
        <f t="shared" si="16"/>
        <v>0</v>
      </c>
      <c r="V200" s="93">
        <f t="shared" si="17"/>
        <v>0</v>
      </c>
      <c r="W200" s="93">
        <f t="shared" si="18"/>
        <v>0</v>
      </c>
    </row>
    <row r="201" spans="1:23" ht="15">
      <c r="A201" s="108"/>
      <c r="B201" s="97"/>
      <c r="C201" s="97"/>
      <c r="D201" s="96"/>
      <c r="E201" s="109"/>
      <c r="F201" s="110"/>
      <c r="G201" s="20"/>
      <c r="H201" s="90"/>
      <c r="I201" s="20"/>
      <c r="J201" s="20"/>
      <c r="K201" s="98"/>
      <c r="L201" s="114"/>
      <c r="M201" s="28"/>
      <c r="N201" s="18"/>
      <c r="P201" s="135"/>
      <c r="Q201" s="112"/>
      <c r="R201" s="113"/>
      <c r="T201" s="93">
        <f t="shared" si="15"/>
        <v>0</v>
      </c>
      <c r="U201" s="93">
        <f t="shared" si="16"/>
        <v>0</v>
      </c>
      <c r="V201" s="93">
        <f t="shared" si="17"/>
        <v>0</v>
      </c>
      <c r="W201" s="93">
        <f t="shared" si="18"/>
        <v>0</v>
      </c>
    </row>
    <row r="202" spans="1:23" ht="15">
      <c r="A202" s="108"/>
      <c r="B202" s="97"/>
      <c r="C202" s="97"/>
      <c r="D202" s="96"/>
      <c r="E202" s="109"/>
      <c r="F202" s="110"/>
      <c r="G202" s="20"/>
      <c r="H202" s="90"/>
      <c r="I202" s="20"/>
      <c r="J202" s="20"/>
      <c r="K202" s="98"/>
      <c r="L202" s="114"/>
      <c r="M202" s="28"/>
      <c r="N202" s="18"/>
      <c r="P202" s="135"/>
      <c r="Q202" s="112"/>
      <c r="R202" s="113"/>
      <c r="T202" s="93">
        <f t="shared" si="15"/>
        <v>0</v>
      </c>
      <c r="U202" s="93">
        <f t="shared" si="16"/>
        <v>0</v>
      </c>
      <c r="V202" s="93">
        <f t="shared" si="17"/>
        <v>0</v>
      </c>
      <c r="W202" s="93">
        <f t="shared" si="18"/>
        <v>0</v>
      </c>
    </row>
    <row r="203" spans="1:23" ht="15">
      <c r="A203" s="108"/>
      <c r="B203" s="97"/>
      <c r="C203" s="97"/>
      <c r="D203" s="96"/>
      <c r="E203" s="109"/>
      <c r="F203" s="110"/>
      <c r="G203" s="20"/>
      <c r="H203" s="90"/>
      <c r="I203" s="20"/>
      <c r="J203" s="20"/>
      <c r="K203" s="98"/>
      <c r="L203" s="114"/>
      <c r="M203" s="28"/>
      <c r="N203" s="18"/>
      <c r="P203" s="135"/>
      <c r="Q203" s="112"/>
      <c r="R203" s="113"/>
      <c r="T203" s="93">
        <f t="shared" si="15"/>
        <v>0</v>
      </c>
      <c r="U203" s="93">
        <f t="shared" si="16"/>
        <v>0</v>
      </c>
      <c r="V203" s="93">
        <f t="shared" si="17"/>
        <v>0</v>
      </c>
      <c r="W203" s="93">
        <f t="shared" si="18"/>
        <v>0</v>
      </c>
    </row>
    <row r="204" spans="1:23" ht="15">
      <c r="A204" s="108"/>
      <c r="B204" s="97"/>
      <c r="C204" s="97"/>
      <c r="D204" s="96"/>
      <c r="E204" s="109"/>
      <c r="F204" s="110"/>
      <c r="G204" s="20"/>
      <c r="H204" s="90"/>
      <c r="I204" s="20"/>
      <c r="J204" s="20"/>
      <c r="K204" s="98"/>
      <c r="L204" s="114"/>
      <c r="M204" s="28"/>
      <c r="N204" s="18"/>
      <c r="P204" s="135"/>
      <c r="Q204" s="112"/>
      <c r="R204" s="113"/>
      <c r="T204" s="93">
        <f t="shared" si="15"/>
        <v>0</v>
      </c>
      <c r="U204" s="93">
        <f t="shared" si="16"/>
        <v>0</v>
      </c>
      <c r="V204" s="93">
        <f t="shared" si="17"/>
        <v>0</v>
      </c>
      <c r="W204" s="93">
        <f t="shared" si="18"/>
        <v>0</v>
      </c>
    </row>
    <row r="205" spans="1:23" ht="15">
      <c r="A205" s="108"/>
      <c r="B205" s="97"/>
      <c r="C205" s="97"/>
      <c r="D205" s="96"/>
      <c r="E205" s="109"/>
      <c r="F205" s="110"/>
      <c r="G205" s="20"/>
      <c r="H205" s="90"/>
      <c r="I205" s="20"/>
      <c r="J205" s="20"/>
      <c r="K205" s="98"/>
      <c r="L205" s="114"/>
      <c r="M205" s="28"/>
      <c r="N205" s="18"/>
      <c r="P205" s="135"/>
      <c r="Q205" s="112"/>
      <c r="R205" s="113"/>
      <c r="T205" s="93">
        <f t="shared" si="15"/>
        <v>0</v>
      </c>
      <c r="U205" s="93">
        <f t="shared" si="16"/>
        <v>0</v>
      </c>
      <c r="V205" s="93">
        <f t="shared" si="17"/>
        <v>0</v>
      </c>
      <c r="W205" s="93">
        <f t="shared" si="18"/>
        <v>0</v>
      </c>
    </row>
    <row r="206" spans="1:18" ht="15">
      <c r="A206" s="108"/>
      <c r="B206" s="97"/>
      <c r="C206" s="97"/>
      <c r="D206" s="96"/>
      <c r="E206" s="109"/>
      <c r="F206" s="110"/>
      <c r="G206" s="20"/>
      <c r="H206" s="90"/>
      <c r="I206" s="20"/>
      <c r="J206" s="20"/>
      <c r="K206" s="98"/>
      <c r="L206" s="114"/>
      <c r="M206" s="28"/>
      <c r="N206" s="18"/>
      <c r="P206" s="135"/>
      <c r="Q206" s="112"/>
      <c r="R206" s="113"/>
    </row>
    <row r="207" spans="1:18" ht="15">
      <c r="A207" s="108"/>
      <c r="B207" s="97"/>
      <c r="C207" s="97"/>
      <c r="D207" s="96"/>
      <c r="E207" s="109"/>
      <c r="F207" s="110"/>
      <c r="G207" s="20"/>
      <c r="H207" s="90"/>
      <c r="I207" s="20"/>
      <c r="J207" s="20"/>
      <c r="K207" s="98"/>
      <c r="L207" s="114"/>
      <c r="M207" s="28"/>
      <c r="N207" s="18"/>
      <c r="P207" s="135"/>
      <c r="Q207" s="112"/>
      <c r="R207" s="113"/>
    </row>
    <row r="208" spans="1:18" ht="15">
      <c r="A208" s="108"/>
      <c r="B208" s="97"/>
      <c r="C208" s="97"/>
      <c r="D208" s="96"/>
      <c r="E208" s="109"/>
      <c r="F208" s="110"/>
      <c r="G208" s="20"/>
      <c r="H208" s="90"/>
      <c r="I208" s="20"/>
      <c r="J208" s="20"/>
      <c r="K208" s="98"/>
      <c r="L208" s="114"/>
      <c r="M208" s="28"/>
      <c r="N208" s="18"/>
      <c r="P208" s="135"/>
      <c r="Q208" s="112"/>
      <c r="R208" s="113"/>
    </row>
    <row r="209" spans="1:18" ht="15">
      <c r="A209" s="108"/>
      <c r="B209" s="97"/>
      <c r="C209" s="97"/>
      <c r="D209" s="96"/>
      <c r="E209" s="109"/>
      <c r="F209" s="110"/>
      <c r="G209" s="20"/>
      <c r="H209" s="90"/>
      <c r="I209" s="20"/>
      <c r="J209" s="20"/>
      <c r="K209" s="98"/>
      <c r="L209" s="114"/>
      <c r="M209" s="28"/>
      <c r="N209" s="18"/>
      <c r="P209" s="135"/>
      <c r="Q209" s="112"/>
      <c r="R209" s="113"/>
    </row>
    <row r="210" spans="1:18" ht="15">
      <c r="A210" s="108"/>
      <c r="B210" s="97"/>
      <c r="C210" s="97"/>
      <c r="D210" s="96"/>
      <c r="E210" s="109"/>
      <c r="F210" s="110"/>
      <c r="G210" s="20"/>
      <c r="H210" s="90"/>
      <c r="I210" s="20"/>
      <c r="J210" s="20"/>
      <c r="K210" s="98"/>
      <c r="L210" s="114"/>
      <c r="M210" s="28"/>
      <c r="N210" s="18"/>
      <c r="P210" s="135"/>
      <c r="Q210" s="112"/>
      <c r="R210" s="113"/>
    </row>
    <row r="211" spans="1:18" ht="15">
      <c r="A211" s="108"/>
      <c r="B211" s="97"/>
      <c r="C211" s="97"/>
      <c r="D211" s="96"/>
      <c r="E211" s="109"/>
      <c r="F211" s="110"/>
      <c r="G211" s="20"/>
      <c r="H211" s="90"/>
      <c r="I211" s="20"/>
      <c r="J211" s="20"/>
      <c r="K211" s="98"/>
      <c r="L211" s="114"/>
      <c r="M211" s="28"/>
      <c r="N211" s="18"/>
      <c r="P211" s="135"/>
      <c r="Q211" s="112"/>
      <c r="R211" s="113"/>
    </row>
    <row r="212" spans="1:18" ht="15">
      <c r="A212" s="108"/>
      <c r="B212" s="97"/>
      <c r="C212" s="97"/>
      <c r="D212" s="96"/>
      <c r="E212" s="109"/>
      <c r="F212" s="110"/>
      <c r="G212" s="20"/>
      <c r="H212" s="90"/>
      <c r="I212" s="20"/>
      <c r="J212" s="20"/>
      <c r="K212" s="98"/>
      <c r="L212" s="114"/>
      <c r="M212" s="28"/>
      <c r="N212" s="18"/>
      <c r="P212" s="135"/>
      <c r="Q212" s="112"/>
      <c r="R212" s="113"/>
    </row>
    <row r="213" spans="1:18" ht="15">
      <c r="A213" s="108"/>
      <c r="B213" s="97"/>
      <c r="C213" s="97"/>
      <c r="D213" s="96"/>
      <c r="E213" s="109"/>
      <c r="F213" s="110"/>
      <c r="G213" s="20"/>
      <c r="H213" s="90"/>
      <c r="I213" s="20"/>
      <c r="J213" s="20"/>
      <c r="K213" s="98"/>
      <c r="L213" s="114"/>
      <c r="M213" s="28"/>
      <c r="N213" s="18"/>
      <c r="P213" s="135"/>
      <c r="Q213" s="112"/>
      <c r="R213" s="113"/>
    </row>
    <row r="214" spans="1:18" ht="15">
      <c r="A214" s="108"/>
      <c r="B214" s="97"/>
      <c r="C214" s="97"/>
      <c r="D214" s="96"/>
      <c r="E214" s="109"/>
      <c r="F214" s="110"/>
      <c r="G214" s="20"/>
      <c r="H214" s="90"/>
      <c r="I214" s="20"/>
      <c r="J214" s="20"/>
      <c r="K214" s="98"/>
      <c r="L214" s="114"/>
      <c r="M214" s="28"/>
      <c r="N214" s="18"/>
      <c r="P214" s="135"/>
      <c r="Q214" s="112"/>
      <c r="R214" s="113"/>
    </row>
    <row r="215" spans="1:18" ht="15">
      <c r="A215" s="108"/>
      <c r="B215" s="97"/>
      <c r="C215" s="97"/>
      <c r="D215" s="96"/>
      <c r="E215" s="109"/>
      <c r="F215" s="110"/>
      <c r="G215" s="20"/>
      <c r="H215" s="90"/>
      <c r="I215" s="20"/>
      <c r="J215" s="20"/>
      <c r="K215" s="98"/>
      <c r="L215" s="114"/>
      <c r="M215" s="28"/>
      <c r="N215" s="18"/>
      <c r="P215" s="135"/>
      <c r="Q215" s="112"/>
      <c r="R215" s="113"/>
    </row>
    <row r="216" spans="1:18" ht="15">
      <c r="A216" s="108"/>
      <c r="B216" s="97"/>
      <c r="C216" s="97"/>
      <c r="D216" s="96"/>
      <c r="E216" s="109"/>
      <c r="F216" s="110"/>
      <c r="G216" s="20"/>
      <c r="H216" s="90"/>
      <c r="I216" s="20"/>
      <c r="J216" s="20"/>
      <c r="K216" s="98"/>
      <c r="L216" s="114"/>
      <c r="M216" s="28"/>
      <c r="N216" s="18"/>
      <c r="P216" s="135"/>
      <c r="Q216" s="112"/>
      <c r="R216" s="113"/>
    </row>
    <row r="217" spans="1:18" ht="15">
      <c r="A217" s="108"/>
      <c r="B217" s="97"/>
      <c r="C217" s="97"/>
      <c r="D217" s="96"/>
      <c r="E217" s="109"/>
      <c r="F217" s="110"/>
      <c r="G217" s="20"/>
      <c r="H217" s="90"/>
      <c r="I217" s="20"/>
      <c r="J217" s="20"/>
      <c r="K217" s="98"/>
      <c r="L217" s="114"/>
      <c r="M217" s="28"/>
      <c r="N217" s="18"/>
      <c r="P217" s="135"/>
      <c r="Q217" s="112"/>
      <c r="R217" s="113"/>
    </row>
    <row r="218" spans="1:18" ht="15">
      <c r="A218" s="108"/>
      <c r="B218" s="97"/>
      <c r="C218" s="97"/>
      <c r="D218" s="96"/>
      <c r="E218" s="109"/>
      <c r="F218" s="110"/>
      <c r="G218" s="20"/>
      <c r="H218" s="90"/>
      <c r="I218" s="20"/>
      <c r="J218" s="20"/>
      <c r="K218" s="98"/>
      <c r="L218" s="114"/>
      <c r="M218" s="28"/>
      <c r="N218" s="18"/>
      <c r="P218" s="135"/>
      <c r="Q218" s="112"/>
      <c r="R218" s="113"/>
    </row>
    <row r="219" spans="1:18" ht="15">
      <c r="A219" s="108"/>
      <c r="B219" s="97"/>
      <c r="C219" s="97"/>
      <c r="D219" s="96"/>
      <c r="E219" s="109"/>
      <c r="F219" s="110"/>
      <c r="G219" s="20"/>
      <c r="H219" s="90"/>
      <c r="I219" s="20"/>
      <c r="J219" s="20"/>
      <c r="K219" s="98"/>
      <c r="L219" s="114"/>
      <c r="M219" s="28"/>
      <c r="N219" s="18"/>
      <c r="P219" s="135"/>
      <c r="Q219" s="112"/>
      <c r="R219" s="113"/>
    </row>
    <row r="220" spans="1:18" ht="15">
      <c r="A220" s="108"/>
      <c r="B220" s="97"/>
      <c r="C220" s="97"/>
      <c r="D220" s="96"/>
      <c r="E220" s="109"/>
      <c r="F220" s="110"/>
      <c r="G220" s="20"/>
      <c r="H220" s="90"/>
      <c r="I220" s="20"/>
      <c r="J220" s="20"/>
      <c r="K220" s="98"/>
      <c r="L220" s="114"/>
      <c r="M220" s="28"/>
      <c r="N220" s="18"/>
      <c r="P220" s="135"/>
      <c r="Q220" s="112"/>
      <c r="R220" s="113"/>
    </row>
    <row r="221" spans="1:18" ht="15">
      <c r="A221" s="108"/>
      <c r="B221" s="97"/>
      <c r="C221" s="97"/>
      <c r="D221" s="96"/>
      <c r="E221" s="109"/>
      <c r="F221" s="110"/>
      <c r="G221" s="20"/>
      <c r="H221" s="90"/>
      <c r="I221" s="20"/>
      <c r="J221" s="20"/>
      <c r="K221" s="98"/>
      <c r="L221" s="114"/>
      <c r="M221" s="28"/>
      <c r="N221" s="18"/>
      <c r="P221" s="135"/>
      <c r="Q221" s="112"/>
      <c r="R221" s="113"/>
    </row>
    <row r="222" spans="1:18" ht="15">
      <c r="A222" s="108"/>
      <c r="B222" s="97"/>
      <c r="C222" s="97"/>
      <c r="D222" s="96"/>
      <c r="E222" s="109"/>
      <c r="F222" s="110"/>
      <c r="G222" s="20"/>
      <c r="H222" s="90"/>
      <c r="I222" s="20"/>
      <c r="J222" s="20"/>
      <c r="K222" s="98"/>
      <c r="L222" s="114"/>
      <c r="M222" s="28"/>
      <c r="N222" s="18"/>
      <c r="P222" s="135"/>
      <c r="Q222" s="112"/>
      <c r="R222" s="113"/>
    </row>
    <row r="223" spans="1:18" ht="15">
      <c r="A223" s="108"/>
      <c r="B223" s="97"/>
      <c r="C223" s="97"/>
      <c r="D223" s="96"/>
      <c r="E223" s="109"/>
      <c r="F223" s="110"/>
      <c r="G223" s="20"/>
      <c r="H223" s="90"/>
      <c r="I223" s="20"/>
      <c r="J223" s="20"/>
      <c r="K223" s="98"/>
      <c r="L223" s="114"/>
      <c r="M223" s="28"/>
      <c r="N223" s="18"/>
      <c r="P223" s="135"/>
      <c r="Q223" s="112"/>
      <c r="R223" s="113"/>
    </row>
    <row r="224" spans="1:18" ht="15">
      <c r="A224" s="108"/>
      <c r="B224" s="97"/>
      <c r="C224" s="97"/>
      <c r="D224" s="96"/>
      <c r="E224" s="109"/>
      <c r="F224" s="110"/>
      <c r="G224" s="20"/>
      <c r="H224" s="90"/>
      <c r="I224" s="20"/>
      <c r="J224" s="20"/>
      <c r="K224" s="98"/>
      <c r="L224" s="114"/>
      <c r="M224" s="28"/>
      <c r="N224" s="18"/>
      <c r="P224" s="135"/>
      <c r="Q224" s="112"/>
      <c r="R224" s="113"/>
    </row>
    <row r="225" spans="1:18" ht="15">
      <c r="A225" s="108"/>
      <c r="B225" s="97"/>
      <c r="C225" s="97"/>
      <c r="D225" s="96"/>
      <c r="E225" s="109"/>
      <c r="F225" s="110"/>
      <c r="G225" s="20"/>
      <c r="H225" s="90"/>
      <c r="I225" s="20"/>
      <c r="J225" s="20"/>
      <c r="K225" s="98"/>
      <c r="L225" s="114"/>
      <c r="M225" s="28"/>
      <c r="N225" s="18"/>
      <c r="P225" s="135"/>
      <c r="Q225" s="112"/>
      <c r="R225" s="113"/>
    </row>
    <row r="226" spans="1:18" ht="15">
      <c r="A226" s="108"/>
      <c r="B226" s="97"/>
      <c r="C226" s="97"/>
      <c r="D226" s="96"/>
      <c r="E226" s="109"/>
      <c r="F226" s="110"/>
      <c r="G226" s="20"/>
      <c r="H226" s="90"/>
      <c r="I226" s="20"/>
      <c r="J226" s="20"/>
      <c r="K226" s="98"/>
      <c r="L226" s="114"/>
      <c r="M226" s="28"/>
      <c r="N226" s="18"/>
      <c r="P226" s="135"/>
      <c r="Q226" s="112"/>
      <c r="R226" s="113"/>
    </row>
    <row r="227" spans="1:18" ht="15">
      <c r="A227" s="108"/>
      <c r="B227" s="97"/>
      <c r="C227" s="97"/>
      <c r="D227" s="96"/>
      <c r="E227" s="109"/>
      <c r="F227" s="110"/>
      <c r="G227" s="20"/>
      <c r="H227" s="90"/>
      <c r="I227" s="20"/>
      <c r="J227" s="20"/>
      <c r="K227" s="98"/>
      <c r="L227" s="114"/>
      <c r="M227" s="28"/>
      <c r="N227" s="18"/>
      <c r="P227" s="135"/>
      <c r="Q227" s="112"/>
      <c r="R227" s="113"/>
    </row>
    <row r="228" spans="1:18" ht="15">
      <c r="A228" s="108"/>
      <c r="B228" s="97"/>
      <c r="C228" s="97"/>
      <c r="D228" s="96"/>
      <c r="E228" s="109"/>
      <c r="F228" s="110"/>
      <c r="G228" s="20"/>
      <c r="H228" s="90"/>
      <c r="I228" s="20"/>
      <c r="J228" s="20"/>
      <c r="K228" s="98"/>
      <c r="L228" s="114"/>
      <c r="M228" s="28"/>
      <c r="N228" s="18"/>
      <c r="P228" s="135"/>
      <c r="Q228" s="112"/>
      <c r="R228" s="113"/>
    </row>
    <row r="229" spans="1:18" ht="15">
      <c r="A229" s="108"/>
      <c r="B229" s="97"/>
      <c r="C229" s="97"/>
      <c r="D229" s="96"/>
      <c r="E229" s="109"/>
      <c r="F229" s="110"/>
      <c r="G229" s="20"/>
      <c r="H229" s="90"/>
      <c r="I229" s="20"/>
      <c r="J229" s="20"/>
      <c r="K229" s="98"/>
      <c r="L229" s="114"/>
      <c r="M229" s="28"/>
      <c r="N229" s="18"/>
      <c r="P229" s="135"/>
      <c r="Q229" s="112"/>
      <c r="R229" s="113"/>
    </row>
    <row r="230" spans="1:18" ht="15">
      <c r="A230" s="108"/>
      <c r="B230" s="97"/>
      <c r="C230" s="97"/>
      <c r="D230" s="96"/>
      <c r="E230" s="109"/>
      <c r="F230" s="110"/>
      <c r="G230" s="20"/>
      <c r="H230" s="90"/>
      <c r="I230" s="20"/>
      <c r="J230" s="20"/>
      <c r="K230" s="98"/>
      <c r="L230" s="114"/>
      <c r="M230" s="28"/>
      <c r="N230" s="18"/>
      <c r="P230" s="135"/>
      <c r="Q230" s="112"/>
      <c r="R230" s="113"/>
    </row>
    <row r="231" spans="1:18" ht="15">
      <c r="A231" s="108"/>
      <c r="B231" s="97"/>
      <c r="C231" s="97"/>
      <c r="D231" s="96"/>
      <c r="E231" s="109"/>
      <c r="F231" s="110"/>
      <c r="G231" s="20"/>
      <c r="H231" s="90"/>
      <c r="I231" s="20"/>
      <c r="J231" s="20"/>
      <c r="K231" s="98"/>
      <c r="L231" s="114"/>
      <c r="M231" s="28"/>
      <c r="N231" s="18"/>
      <c r="P231" s="135"/>
      <c r="Q231" s="112"/>
      <c r="R231" s="113"/>
    </row>
    <row r="232" spans="1:18" ht="15">
      <c r="A232" s="108"/>
      <c r="B232" s="97"/>
      <c r="C232" s="97"/>
      <c r="D232" s="96"/>
      <c r="E232" s="109"/>
      <c r="F232" s="110"/>
      <c r="G232" s="20"/>
      <c r="H232" s="90"/>
      <c r="I232" s="20"/>
      <c r="J232" s="20"/>
      <c r="K232" s="98"/>
      <c r="L232" s="114"/>
      <c r="M232" s="28"/>
      <c r="N232" s="18"/>
      <c r="P232" s="135"/>
      <c r="Q232" s="112"/>
      <c r="R232" s="113"/>
    </row>
    <row r="233" spans="1:18" ht="15">
      <c r="A233" s="108"/>
      <c r="B233" s="97"/>
      <c r="C233" s="97"/>
      <c r="D233" s="96"/>
      <c r="E233" s="109"/>
      <c r="F233" s="110"/>
      <c r="G233" s="20"/>
      <c r="H233" s="90"/>
      <c r="I233" s="20"/>
      <c r="J233" s="20"/>
      <c r="K233" s="98"/>
      <c r="L233" s="114"/>
      <c r="M233" s="28"/>
      <c r="N233" s="18"/>
      <c r="P233" s="135"/>
      <c r="Q233" s="112"/>
      <c r="R233" s="113"/>
    </row>
    <row r="234" spans="1:18" ht="15">
      <c r="A234" s="108"/>
      <c r="B234" s="97"/>
      <c r="C234" s="97"/>
      <c r="D234" s="96"/>
      <c r="E234" s="109"/>
      <c r="F234" s="110"/>
      <c r="G234" s="20"/>
      <c r="H234" s="90"/>
      <c r="I234" s="20"/>
      <c r="J234" s="20"/>
      <c r="K234" s="98"/>
      <c r="L234" s="114"/>
      <c r="M234" s="28"/>
      <c r="N234" s="18"/>
      <c r="P234" s="135"/>
      <c r="Q234" s="112"/>
      <c r="R234" s="113"/>
    </row>
    <row r="235" spans="1:18" ht="15">
      <c r="A235" s="108"/>
      <c r="B235" s="97"/>
      <c r="C235" s="97"/>
      <c r="D235" s="96"/>
      <c r="E235" s="109"/>
      <c r="F235" s="110"/>
      <c r="G235" s="20"/>
      <c r="H235" s="90"/>
      <c r="I235" s="20"/>
      <c r="J235" s="20"/>
      <c r="K235" s="98"/>
      <c r="L235" s="114"/>
      <c r="M235" s="28"/>
      <c r="N235" s="18"/>
      <c r="P235" s="135"/>
      <c r="Q235" s="112"/>
      <c r="R235" s="113"/>
    </row>
    <row r="236" spans="1:18" ht="15">
      <c r="A236" s="108"/>
      <c r="B236" s="97"/>
      <c r="C236" s="97"/>
      <c r="D236" s="96"/>
      <c r="E236" s="109"/>
      <c r="F236" s="110"/>
      <c r="G236" s="20"/>
      <c r="H236" s="90"/>
      <c r="I236" s="20"/>
      <c r="J236" s="20"/>
      <c r="K236" s="98"/>
      <c r="L236" s="114"/>
      <c r="M236" s="28"/>
      <c r="N236" s="18"/>
      <c r="P236" s="135"/>
      <c r="Q236" s="112"/>
      <c r="R236" s="113"/>
    </row>
    <row r="237" spans="1:18" ht="15">
      <c r="A237" s="108"/>
      <c r="B237" s="97"/>
      <c r="C237" s="97"/>
      <c r="D237" s="96"/>
      <c r="E237" s="109"/>
      <c r="F237" s="110"/>
      <c r="G237" s="20"/>
      <c r="H237" s="90"/>
      <c r="I237" s="20"/>
      <c r="J237" s="20"/>
      <c r="K237" s="98"/>
      <c r="L237" s="114"/>
      <c r="M237" s="28"/>
      <c r="N237" s="18"/>
      <c r="P237" s="135"/>
      <c r="Q237" s="112"/>
      <c r="R237" s="113"/>
    </row>
    <row r="238" spans="1:18" ht="15">
      <c r="A238" s="108"/>
      <c r="B238" s="97"/>
      <c r="C238" s="97"/>
      <c r="D238" s="96"/>
      <c r="E238" s="109"/>
      <c r="F238" s="110"/>
      <c r="G238" s="20"/>
      <c r="H238" s="90"/>
      <c r="I238" s="20"/>
      <c r="J238" s="20"/>
      <c r="K238" s="98"/>
      <c r="L238" s="114"/>
      <c r="M238" s="28"/>
      <c r="N238" s="18"/>
      <c r="P238" s="135"/>
      <c r="Q238" s="112"/>
      <c r="R238" s="113"/>
    </row>
    <row r="239" spans="1:18" ht="15">
      <c r="A239" s="108"/>
      <c r="B239" s="97"/>
      <c r="C239" s="97"/>
      <c r="D239" s="96"/>
      <c r="E239" s="109"/>
      <c r="F239" s="110"/>
      <c r="G239" s="20"/>
      <c r="H239" s="90"/>
      <c r="I239" s="20"/>
      <c r="J239" s="20"/>
      <c r="K239" s="98"/>
      <c r="L239" s="114"/>
      <c r="M239" s="28"/>
      <c r="N239" s="18"/>
      <c r="P239" s="135"/>
      <c r="Q239" s="112"/>
      <c r="R239" s="113"/>
    </row>
    <row r="240" spans="1:18" ht="15">
      <c r="A240" s="108"/>
      <c r="B240" s="97"/>
      <c r="C240" s="97"/>
      <c r="D240" s="96"/>
      <c r="E240" s="109"/>
      <c r="F240" s="110"/>
      <c r="G240" s="20"/>
      <c r="H240" s="90"/>
      <c r="I240" s="20"/>
      <c r="J240" s="20"/>
      <c r="K240" s="98"/>
      <c r="L240" s="114"/>
      <c r="M240" s="28"/>
      <c r="N240" s="18"/>
      <c r="P240" s="135"/>
      <c r="Q240" s="112"/>
      <c r="R240" s="113"/>
    </row>
    <row r="241" spans="1:18" ht="15">
      <c r="A241" s="108"/>
      <c r="B241" s="97"/>
      <c r="C241" s="97"/>
      <c r="D241" s="96"/>
      <c r="E241" s="109"/>
      <c r="F241" s="110"/>
      <c r="G241" s="20"/>
      <c r="H241" s="90"/>
      <c r="I241" s="20"/>
      <c r="J241" s="20"/>
      <c r="K241" s="98"/>
      <c r="L241" s="114"/>
      <c r="M241" s="28"/>
      <c r="N241" s="18"/>
      <c r="P241" s="135"/>
      <c r="Q241" s="112"/>
      <c r="R241" s="113"/>
    </row>
    <row r="242" spans="1:18" ht="15">
      <c r="A242" s="108"/>
      <c r="B242" s="97"/>
      <c r="C242" s="97"/>
      <c r="D242" s="96"/>
      <c r="E242" s="109"/>
      <c r="F242" s="110"/>
      <c r="G242" s="20"/>
      <c r="H242" s="90"/>
      <c r="I242" s="20"/>
      <c r="J242" s="20"/>
      <c r="K242" s="98"/>
      <c r="L242" s="114"/>
      <c r="M242" s="28"/>
      <c r="N242" s="18"/>
      <c r="P242" s="135"/>
      <c r="Q242" s="112"/>
      <c r="R242" s="113"/>
    </row>
    <row r="243" spans="1:18" ht="15">
      <c r="A243" s="108"/>
      <c r="B243" s="97"/>
      <c r="C243" s="97"/>
      <c r="D243" s="96"/>
      <c r="E243" s="109"/>
      <c r="F243" s="110"/>
      <c r="G243" s="20"/>
      <c r="H243" s="90"/>
      <c r="I243" s="20"/>
      <c r="J243" s="20"/>
      <c r="K243" s="98"/>
      <c r="L243" s="114"/>
      <c r="M243" s="28"/>
      <c r="N243" s="18"/>
      <c r="P243" s="135"/>
      <c r="Q243" s="112"/>
      <c r="R243" s="113"/>
    </row>
    <row r="244" spans="1:18" ht="15">
      <c r="A244" s="108"/>
      <c r="B244" s="97"/>
      <c r="C244" s="97"/>
      <c r="D244" s="96"/>
      <c r="E244" s="109"/>
      <c r="F244" s="110"/>
      <c r="G244" s="20"/>
      <c r="H244" s="90"/>
      <c r="I244" s="20"/>
      <c r="J244" s="20"/>
      <c r="K244" s="98"/>
      <c r="L244" s="114"/>
      <c r="M244" s="28"/>
      <c r="N244" s="18"/>
      <c r="P244" s="135"/>
      <c r="Q244" s="112"/>
      <c r="R244" s="113"/>
    </row>
    <row r="245" spans="1:18" ht="15">
      <c r="A245" s="108"/>
      <c r="B245" s="97"/>
      <c r="C245" s="97"/>
      <c r="D245" s="96"/>
      <c r="E245" s="109"/>
      <c r="F245" s="110"/>
      <c r="G245" s="20"/>
      <c r="H245" s="90"/>
      <c r="I245" s="20"/>
      <c r="J245" s="20"/>
      <c r="K245" s="98"/>
      <c r="L245" s="114"/>
      <c r="M245" s="28"/>
      <c r="N245" s="18"/>
      <c r="P245" s="135"/>
      <c r="Q245" s="112"/>
      <c r="R245" s="113"/>
    </row>
    <row r="246" spans="1:18" ht="15">
      <c r="A246" s="108"/>
      <c r="B246" s="97"/>
      <c r="C246" s="97"/>
      <c r="D246" s="96"/>
      <c r="E246" s="109"/>
      <c r="F246" s="110"/>
      <c r="G246" s="20"/>
      <c r="H246" s="90"/>
      <c r="I246" s="20"/>
      <c r="J246" s="20"/>
      <c r="K246" s="98"/>
      <c r="L246" s="114"/>
      <c r="M246" s="28"/>
      <c r="N246" s="18"/>
      <c r="P246" s="135"/>
      <c r="Q246" s="112"/>
      <c r="R246" s="113"/>
    </row>
    <row r="247" spans="1:18" ht="15">
      <c r="A247" s="108"/>
      <c r="B247" s="97"/>
      <c r="C247" s="97"/>
      <c r="D247" s="96"/>
      <c r="E247" s="109"/>
      <c r="F247" s="110"/>
      <c r="G247" s="20"/>
      <c r="H247" s="90"/>
      <c r="I247" s="20"/>
      <c r="J247" s="20"/>
      <c r="K247" s="98"/>
      <c r="L247" s="114"/>
      <c r="M247" s="28"/>
      <c r="N247" s="18"/>
      <c r="P247" s="135"/>
      <c r="Q247" s="112"/>
      <c r="R247" s="113"/>
    </row>
    <row r="248" spans="1:18" ht="15">
      <c r="A248" s="108"/>
      <c r="B248" s="97"/>
      <c r="C248" s="97"/>
      <c r="D248" s="96"/>
      <c r="E248" s="109"/>
      <c r="F248" s="110"/>
      <c r="G248" s="20"/>
      <c r="H248" s="90"/>
      <c r="I248" s="20"/>
      <c r="J248" s="20"/>
      <c r="K248" s="98"/>
      <c r="L248" s="114"/>
      <c r="M248" s="28"/>
      <c r="N248" s="18"/>
      <c r="P248" s="135"/>
      <c r="Q248" s="112"/>
      <c r="R248" s="113"/>
    </row>
    <row r="249" spans="1:18" ht="15">
      <c r="A249" s="108"/>
      <c r="B249" s="97"/>
      <c r="C249" s="97"/>
      <c r="D249" s="96"/>
      <c r="E249" s="109"/>
      <c r="F249" s="110"/>
      <c r="G249" s="20"/>
      <c r="H249" s="90"/>
      <c r="I249" s="20"/>
      <c r="J249" s="20"/>
      <c r="K249" s="98"/>
      <c r="L249" s="114"/>
      <c r="M249" s="28"/>
      <c r="N249" s="18"/>
      <c r="P249" s="135"/>
      <c r="Q249" s="112"/>
      <c r="R249" s="113"/>
    </row>
    <row r="250" spans="1:18" ht="15">
      <c r="A250" s="108"/>
      <c r="B250" s="97"/>
      <c r="C250" s="97"/>
      <c r="D250" s="96"/>
      <c r="E250" s="109"/>
      <c r="F250" s="110"/>
      <c r="G250" s="20"/>
      <c r="H250" s="90"/>
      <c r="I250" s="20"/>
      <c r="J250" s="20"/>
      <c r="K250" s="98"/>
      <c r="L250" s="114"/>
      <c r="M250" s="28"/>
      <c r="N250" s="18"/>
      <c r="P250" s="135"/>
      <c r="Q250" s="112"/>
      <c r="R250" s="113"/>
    </row>
    <row r="251" spans="1:18" ht="15">
      <c r="A251" s="108"/>
      <c r="B251" s="97"/>
      <c r="C251" s="97"/>
      <c r="D251" s="96"/>
      <c r="E251" s="109"/>
      <c r="F251" s="110"/>
      <c r="G251" s="20"/>
      <c r="H251" s="90"/>
      <c r="I251" s="20"/>
      <c r="J251" s="20"/>
      <c r="K251" s="98"/>
      <c r="L251" s="114"/>
      <c r="M251" s="28"/>
      <c r="N251" s="18"/>
      <c r="P251" s="135"/>
      <c r="Q251" s="112"/>
      <c r="R251" s="113"/>
    </row>
    <row r="252" spans="1:18" ht="15">
      <c r="A252" s="108"/>
      <c r="B252" s="97"/>
      <c r="C252" s="97"/>
      <c r="D252" s="96"/>
      <c r="E252" s="109"/>
      <c r="F252" s="110"/>
      <c r="G252" s="20"/>
      <c r="H252" s="90"/>
      <c r="I252" s="20"/>
      <c r="J252" s="20"/>
      <c r="K252" s="98"/>
      <c r="L252" s="114"/>
      <c r="M252" s="28"/>
      <c r="N252" s="18"/>
      <c r="P252" s="135"/>
      <c r="Q252" s="112"/>
      <c r="R252" s="113"/>
    </row>
    <row r="253" spans="1:18" ht="15">
      <c r="A253" s="108"/>
      <c r="B253" s="97"/>
      <c r="C253" s="97"/>
      <c r="D253" s="96"/>
      <c r="E253" s="109"/>
      <c r="F253" s="110"/>
      <c r="G253" s="20"/>
      <c r="H253" s="90"/>
      <c r="I253" s="20"/>
      <c r="J253" s="20"/>
      <c r="K253" s="98"/>
      <c r="L253" s="114"/>
      <c r="M253" s="28"/>
      <c r="N253" s="18"/>
      <c r="P253" s="135"/>
      <c r="Q253" s="112"/>
      <c r="R253" s="113"/>
    </row>
    <row r="254" spans="1:18" ht="15">
      <c r="A254" s="108"/>
      <c r="B254" s="97"/>
      <c r="C254" s="97"/>
      <c r="D254" s="96"/>
      <c r="E254" s="109"/>
      <c r="F254" s="110"/>
      <c r="G254" s="20"/>
      <c r="H254" s="90"/>
      <c r="I254" s="20"/>
      <c r="J254" s="20"/>
      <c r="K254" s="98"/>
      <c r="L254" s="114"/>
      <c r="M254" s="28"/>
      <c r="N254" s="18"/>
      <c r="P254" s="135"/>
      <c r="Q254" s="112"/>
      <c r="R254" s="113"/>
    </row>
    <row r="255" spans="1:18" ht="15">
      <c r="A255" s="108"/>
      <c r="B255" s="97"/>
      <c r="C255" s="97"/>
      <c r="D255" s="96"/>
      <c r="E255" s="109"/>
      <c r="F255" s="110"/>
      <c r="G255" s="20"/>
      <c r="H255" s="90"/>
      <c r="I255" s="20"/>
      <c r="J255" s="20"/>
      <c r="K255" s="98"/>
      <c r="L255" s="114"/>
      <c r="M255" s="28"/>
      <c r="N255" s="18"/>
      <c r="P255" s="135"/>
      <c r="Q255" s="112"/>
      <c r="R255" s="113"/>
    </row>
    <row r="256" spans="1:18" ht="15">
      <c r="A256" s="108"/>
      <c r="B256" s="97"/>
      <c r="C256" s="97"/>
      <c r="D256" s="96"/>
      <c r="E256" s="109"/>
      <c r="F256" s="110"/>
      <c r="G256" s="20"/>
      <c r="H256" s="90"/>
      <c r="I256" s="20"/>
      <c r="J256" s="20"/>
      <c r="K256" s="98"/>
      <c r="L256" s="114"/>
      <c r="M256" s="28"/>
      <c r="N256" s="18"/>
      <c r="P256" s="135"/>
      <c r="Q256" s="112"/>
      <c r="R256" s="113"/>
    </row>
    <row r="257" spans="1:18" ht="15">
      <c r="A257" s="108"/>
      <c r="B257" s="97"/>
      <c r="C257" s="97"/>
      <c r="D257" s="96"/>
      <c r="E257" s="109"/>
      <c r="F257" s="110"/>
      <c r="G257" s="20"/>
      <c r="H257" s="90"/>
      <c r="I257" s="20"/>
      <c r="J257" s="20"/>
      <c r="K257" s="98"/>
      <c r="L257" s="114"/>
      <c r="M257" s="28"/>
      <c r="N257" s="18"/>
      <c r="P257" s="135"/>
      <c r="Q257" s="112"/>
      <c r="R257" s="113"/>
    </row>
    <row r="258" spans="1:18" ht="15">
      <c r="A258" s="108"/>
      <c r="B258" s="97"/>
      <c r="C258" s="97"/>
      <c r="D258" s="96"/>
      <c r="E258" s="109"/>
      <c r="F258" s="110"/>
      <c r="G258" s="20"/>
      <c r="H258" s="90"/>
      <c r="I258" s="20"/>
      <c r="J258" s="20"/>
      <c r="K258" s="98"/>
      <c r="L258" s="114"/>
      <c r="M258" s="28"/>
      <c r="N258" s="18"/>
      <c r="P258" s="135"/>
      <c r="Q258" s="112"/>
      <c r="R258" s="113"/>
    </row>
    <row r="259" spans="1:18" ht="15">
      <c r="A259" s="108"/>
      <c r="B259" s="97"/>
      <c r="C259" s="97"/>
      <c r="D259" s="96"/>
      <c r="E259" s="109"/>
      <c r="F259" s="110"/>
      <c r="G259" s="20"/>
      <c r="H259" s="90"/>
      <c r="I259" s="20"/>
      <c r="J259" s="20"/>
      <c r="K259" s="98"/>
      <c r="L259" s="114"/>
      <c r="M259" s="28"/>
      <c r="N259" s="18"/>
      <c r="P259" s="135"/>
      <c r="Q259" s="112"/>
      <c r="R259" s="113"/>
    </row>
    <row r="260" spans="1:18" ht="15">
      <c r="A260" s="108"/>
      <c r="B260" s="97"/>
      <c r="C260" s="97"/>
      <c r="D260" s="96"/>
      <c r="E260" s="109"/>
      <c r="F260" s="110"/>
      <c r="G260" s="20"/>
      <c r="H260" s="90"/>
      <c r="I260" s="20"/>
      <c r="J260" s="20"/>
      <c r="K260" s="98"/>
      <c r="L260" s="114"/>
      <c r="M260" s="28"/>
      <c r="N260" s="18"/>
      <c r="P260" s="135"/>
      <c r="Q260" s="112"/>
      <c r="R260" s="113"/>
    </row>
    <row r="261" spans="1:18" ht="15">
      <c r="A261" s="108"/>
      <c r="B261" s="97"/>
      <c r="C261" s="97"/>
      <c r="D261" s="96"/>
      <c r="E261" s="109"/>
      <c r="F261" s="110"/>
      <c r="G261" s="20"/>
      <c r="H261" s="90"/>
      <c r="I261" s="20"/>
      <c r="J261" s="20"/>
      <c r="K261" s="98"/>
      <c r="L261" s="114"/>
      <c r="M261" s="28"/>
      <c r="N261" s="18"/>
      <c r="P261" s="135"/>
      <c r="Q261" s="112"/>
      <c r="R261" s="113"/>
    </row>
    <row r="262" spans="1:18" ht="15">
      <c r="A262" s="108"/>
      <c r="B262" s="97"/>
      <c r="C262" s="97"/>
      <c r="D262" s="96"/>
      <c r="E262" s="109"/>
      <c r="F262" s="110"/>
      <c r="G262" s="20"/>
      <c r="H262" s="90"/>
      <c r="I262" s="20"/>
      <c r="J262" s="20"/>
      <c r="K262" s="98"/>
      <c r="L262" s="114"/>
      <c r="M262" s="28"/>
      <c r="N262" s="18"/>
      <c r="P262" s="135"/>
      <c r="Q262" s="112"/>
      <c r="R262" s="113"/>
    </row>
    <row r="263" spans="1:18" ht="15">
      <c r="A263" s="108"/>
      <c r="B263" s="97"/>
      <c r="C263" s="97"/>
      <c r="D263" s="96"/>
      <c r="E263" s="109"/>
      <c r="F263" s="110"/>
      <c r="G263" s="20"/>
      <c r="H263" s="90"/>
      <c r="I263" s="20"/>
      <c r="J263" s="20"/>
      <c r="K263" s="98"/>
      <c r="L263" s="114"/>
      <c r="M263" s="28"/>
      <c r="N263" s="18"/>
      <c r="P263" s="135"/>
      <c r="Q263" s="112"/>
      <c r="R263" s="113"/>
    </row>
    <row r="264" spans="1:18" ht="15">
      <c r="A264" s="108"/>
      <c r="B264" s="97"/>
      <c r="C264" s="97"/>
      <c r="D264" s="96"/>
      <c r="E264" s="109"/>
      <c r="F264" s="110"/>
      <c r="G264" s="20"/>
      <c r="H264" s="90"/>
      <c r="I264" s="20"/>
      <c r="J264" s="20"/>
      <c r="K264" s="98"/>
      <c r="L264" s="114"/>
      <c r="M264" s="28"/>
      <c r="N264" s="18"/>
      <c r="P264" s="135"/>
      <c r="Q264" s="112"/>
      <c r="R264" s="113"/>
    </row>
    <row r="265" spans="1:18" ht="15">
      <c r="A265" s="108"/>
      <c r="B265" s="97"/>
      <c r="C265" s="97"/>
      <c r="D265" s="96"/>
      <c r="E265" s="109"/>
      <c r="F265" s="110"/>
      <c r="G265" s="20"/>
      <c r="H265" s="90"/>
      <c r="I265" s="20"/>
      <c r="J265" s="20"/>
      <c r="K265" s="98"/>
      <c r="L265" s="114"/>
      <c r="M265" s="28"/>
      <c r="N265" s="18"/>
      <c r="P265" s="135"/>
      <c r="Q265" s="112"/>
      <c r="R265" s="113"/>
    </row>
    <row r="266" spans="1:18" ht="15">
      <c r="A266" s="108"/>
      <c r="B266" s="97"/>
      <c r="C266" s="97"/>
      <c r="D266" s="96"/>
      <c r="E266" s="109"/>
      <c r="F266" s="110"/>
      <c r="G266" s="20"/>
      <c r="H266" s="90"/>
      <c r="I266" s="20"/>
      <c r="J266" s="20"/>
      <c r="K266" s="98"/>
      <c r="L266" s="114"/>
      <c r="M266" s="28"/>
      <c r="N266" s="18"/>
      <c r="P266" s="135"/>
      <c r="Q266" s="112"/>
      <c r="R266" s="113"/>
    </row>
    <row r="267" spans="1:18" ht="15">
      <c r="A267" s="108"/>
      <c r="B267" s="97"/>
      <c r="C267" s="97"/>
      <c r="D267" s="96"/>
      <c r="E267" s="109"/>
      <c r="F267" s="110"/>
      <c r="G267" s="20"/>
      <c r="H267" s="90"/>
      <c r="I267" s="20"/>
      <c r="J267" s="20"/>
      <c r="K267" s="98"/>
      <c r="L267" s="114"/>
      <c r="M267" s="28"/>
      <c r="N267" s="18"/>
      <c r="P267" s="135"/>
      <c r="Q267" s="112"/>
      <c r="R267" s="113"/>
    </row>
    <row r="268" spans="1:18" ht="15">
      <c r="A268" s="108"/>
      <c r="B268" s="97"/>
      <c r="C268" s="97"/>
      <c r="D268" s="96"/>
      <c r="E268" s="109"/>
      <c r="F268" s="110"/>
      <c r="G268" s="20"/>
      <c r="H268" s="90"/>
      <c r="I268" s="20"/>
      <c r="J268" s="20"/>
      <c r="K268" s="98"/>
      <c r="L268" s="114"/>
      <c r="M268" s="28"/>
      <c r="N268" s="18"/>
      <c r="P268" s="135"/>
      <c r="Q268" s="112"/>
      <c r="R268" s="113"/>
    </row>
    <row r="269" spans="1:18" ht="15">
      <c r="A269" s="108"/>
      <c r="B269" s="97"/>
      <c r="C269" s="97"/>
      <c r="D269" s="96"/>
      <c r="E269" s="109"/>
      <c r="F269" s="110"/>
      <c r="G269" s="20"/>
      <c r="H269" s="90"/>
      <c r="I269" s="20"/>
      <c r="J269" s="20"/>
      <c r="K269" s="98"/>
      <c r="L269" s="114"/>
      <c r="M269" s="28"/>
      <c r="N269" s="18"/>
      <c r="P269" s="135"/>
      <c r="Q269" s="112"/>
      <c r="R269" s="113"/>
    </row>
    <row r="270" spans="1:18" ht="15">
      <c r="A270" s="108"/>
      <c r="B270" s="97"/>
      <c r="C270" s="97"/>
      <c r="D270" s="96"/>
      <c r="E270" s="109"/>
      <c r="F270" s="110"/>
      <c r="G270" s="20"/>
      <c r="H270" s="90"/>
      <c r="I270" s="20"/>
      <c r="J270" s="20"/>
      <c r="K270" s="98"/>
      <c r="L270" s="114"/>
      <c r="M270" s="28"/>
      <c r="N270" s="18"/>
      <c r="P270" s="135"/>
      <c r="Q270" s="112"/>
      <c r="R270" s="113"/>
    </row>
    <row r="271" spans="1:18" ht="15">
      <c r="A271" s="108"/>
      <c r="B271" s="97"/>
      <c r="C271" s="97"/>
      <c r="D271" s="96"/>
      <c r="E271" s="109"/>
      <c r="F271" s="110"/>
      <c r="G271" s="20"/>
      <c r="H271" s="90"/>
      <c r="I271" s="20"/>
      <c r="J271" s="20"/>
      <c r="K271" s="98"/>
      <c r="L271" s="114"/>
      <c r="M271" s="28"/>
      <c r="N271" s="18"/>
      <c r="P271" s="135"/>
      <c r="Q271" s="112"/>
      <c r="R271" s="113"/>
    </row>
    <row r="272" spans="1:18" ht="15">
      <c r="A272" s="108"/>
      <c r="B272" s="97"/>
      <c r="C272" s="97"/>
      <c r="D272" s="96"/>
      <c r="E272" s="109"/>
      <c r="F272" s="110"/>
      <c r="G272" s="20"/>
      <c r="H272" s="90"/>
      <c r="I272" s="20"/>
      <c r="J272" s="20"/>
      <c r="K272" s="98"/>
      <c r="L272" s="114"/>
      <c r="M272" s="28"/>
      <c r="N272" s="18"/>
      <c r="P272" s="135"/>
      <c r="Q272" s="112"/>
      <c r="R272" s="113"/>
    </row>
    <row r="273" spans="1:18" ht="15">
      <c r="A273" s="108"/>
      <c r="B273" s="97"/>
      <c r="C273" s="97"/>
      <c r="D273" s="96"/>
      <c r="E273" s="109"/>
      <c r="F273" s="110"/>
      <c r="G273" s="20"/>
      <c r="H273" s="90"/>
      <c r="I273" s="20"/>
      <c r="J273" s="20"/>
      <c r="K273" s="98"/>
      <c r="L273" s="114"/>
      <c r="M273" s="28"/>
      <c r="N273" s="18"/>
      <c r="P273" s="135"/>
      <c r="Q273" s="112"/>
      <c r="R273" s="113"/>
    </row>
    <row r="274" spans="1:18" ht="15">
      <c r="A274" s="108"/>
      <c r="B274" s="97"/>
      <c r="C274" s="97"/>
      <c r="D274" s="96"/>
      <c r="E274" s="109"/>
      <c r="F274" s="110"/>
      <c r="G274" s="20"/>
      <c r="H274" s="90"/>
      <c r="I274" s="20"/>
      <c r="J274" s="20"/>
      <c r="K274" s="98"/>
      <c r="L274" s="114"/>
      <c r="M274" s="28"/>
      <c r="N274" s="18"/>
      <c r="P274" s="135"/>
      <c r="Q274" s="112"/>
      <c r="R274" s="113"/>
    </row>
    <row r="275" spans="1:18" ht="15">
      <c r="A275" s="108"/>
      <c r="B275" s="97"/>
      <c r="C275" s="97"/>
      <c r="D275" s="96"/>
      <c r="E275" s="109"/>
      <c r="F275" s="110"/>
      <c r="G275" s="20"/>
      <c r="H275" s="90"/>
      <c r="I275" s="20"/>
      <c r="J275" s="20"/>
      <c r="K275" s="98"/>
      <c r="L275" s="114"/>
      <c r="M275" s="28"/>
      <c r="N275" s="18"/>
      <c r="P275" s="135"/>
      <c r="Q275" s="112"/>
      <c r="R275" s="113"/>
    </row>
    <row r="276" spans="1:18" ht="15">
      <c r="A276" s="108"/>
      <c r="B276" s="97"/>
      <c r="C276" s="97"/>
      <c r="D276" s="96"/>
      <c r="E276" s="109"/>
      <c r="F276" s="110"/>
      <c r="G276" s="20"/>
      <c r="H276" s="90"/>
      <c r="I276" s="20"/>
      <c r="J276" s="20"/>
      <c r="K276" s="98"/>
      <c r="L276" s="114"/>
      <c r="M276" s="28"/>
      <c r="N276" s="18"/>
      <c r="P276" s="135"/>
      <c r="Q276" s="112"/>
      <c r="R276" s="113"/>
    </row>
    <row r="277" spans="1:18" ht="15">
      <c r="A277" s="108"/>
      <c r="B277" s="97"/>
      <c r="C277" s="97"/>
      <c r="D277" s="96"/>
      <c r="E277" s="109"/>
      <c r="F277" s="110"/>
      <c r="G277" s="20"/>
      <c r="H277" s="90"/>
      <c r="I277" s="20"/>
      <c r="J277" s="20"/>
      <c r="K277" s="98"/>
      <c r="L277" s="114"/>
      <c r="M277" s="28"/>
      <c r="N277" s="18"/>
      <c r="P277" s="135"/>
      <c r="Q277" s="112"/>
      <c r="R277" s="113"/>
    </row>
    <row r="278" spans="1:18" ht="15">
      <c r="A278" s="108"/>
      <c r="B278" s="97"/>
      <c r="C278" s="97"/>
      <c r="D278" s="96"/>
      <c r="E278" s="109"/>
      <c r="F278" s="110"/>
      <c r="G278" s="20"/>
      <c r="H278" s="90"/>
      <c r="I278" s="20"/>
      <c r="J278" s="20"/>
      <c r="K278" s="98"/>
      <c r="L278" s="114"/>
      <c r="M278" s="28"/>
      <c r="N278" s="18"/>
      <c r="P278" s="135"/>
      <c r="Q278" s="112"/>
      <c r="R278" s="113"/>
    </row>
    <row r="279" spans="1:18" ht="15">
      <c r="A279" s="108"/>
      <c r="B279" s="97"/>
      <c r="C279" s="97"/>
      <c r="D279" s="96"/>
      <c r="E279" s="109"/>
      <c r="F279" s="110"/>
      <c r="G279" s="20"/>
      <c r="H279" s="90"/>
      <c r="I279" s="20"/>
      <c r="J279" s="20"/>
      <c r="K279" s="98"/>
      <c r="L279" s="114"/>
      <c r="M279" s="28"/>
      <c r="N279" s="18"/>
      <c r="P279" s="135"/>
      <c r="Q279" s="112"/>
      <c r="R279" s="113"/>
    </row>
    <row r="280" spans="1:16" ht="15">
      <c r="A280" s="108"/>
      <c r="B280" s="95"/>
      <c r="C280" s="95"/>
      <c r="D280" s="86"/>
      <c r="E280" s="119"/>
      <c r="F280" s="89"/>
      <c r="G280" s="21"/>
      <c r="H280" s="90"/>
      <c r="I280" s="21"/>
      <c r="J280" s="20"/>
      <c r="K280" s="22"/>
      <c r="L280" s="91"/>
      <c r="M280" s="25"/>
      <c r="N280" s="18"/>
      <c r="P280" s="135"/>
    </row>
    <row r="281" spans="1:16" ht="15">
      <c r="A281" s="108"/>
      <c r="B281" s="87"/>
      <c r="C281" s="87"/>
      <c r="D281" s="27"/>
      <c r="E281" s="119"/>
      <c r="F281" s="89"/>
      <c r="G281" s="21"/>
      <c r="H281" s="90"/>
      <c r="I281" s="21"/>
      <c r="J281" s="20"/>
      <c r="K281" s="22"/>
      <c r="L281" s="91"/>
      <c r="M281" s="25"/>
      <c r="N281" s="18"/>
      <c r="P281" s="135"/>
    </row>
    <row r="282" spans="1:16" ht="15">
      <c r="A282" s="108"/>
      <c r="B282" s="87"/>
      <c r="C282" s="87"/>
      <c r="D282" s="27"/>
      <c r="E282" s="119"/>
      <c r="F282" s="89"/>
      <c r="G282" s="21"/>
      <c r="H282" s="90"/>
      <c r="I282" s="21"/>
      <c r="J282" s="20"/>
      <c r="K282" s="22"/>
      <c r="L282" s="91"/>
      <c r="M282" s="25"/>
      <c r="N282" s="18"/>
      <c r="P282" s="135"/>
    </row>
    <row r="283" spans="1:16" ht="15">
      <c r="A283" s="108"/>
      <c r="B283" s="87"/>
      <c r="C283" s="87"/>
      <c r="D283" s="27"/>
      <c r="E283" s="88"/>
      <c r="F283" s="89"/>
      <c r="G283" s="21"/>
      <c r="H283" s="90"/>
      <c r="I283" s="21"/>
      <c r="J283" s="20"/>
      <c r="K283" s="22"/>
      <c r="L283" s="91"/>
      <c r="M283" s="25"/>
      <c r="N283" s="18"/>
      <c r="P283" s="135"/>
    </row>
    <row r="284" spans="1:16" ht="15">
      <c r="A284" s="108"/>
      <c r="B284" s="87"/>
      <c r="C284" s="87"/>
      <c r="D284" s="27"/>
      <c r="E284" s="88"/>
      <c r="F284" s="89"/>
      <c r="G284" s="21"/>
      <c r="H284" s="90"/>
      <c r="I284" s="21"/>
      <c r="J284" s="20"/>
      <c r="K284" s="22"/>
      <c r="L284" s="91"/>
      <c r="M284" s="25"/>
      <c r="N284" s="18"/>
      <c r="P284" s="135"/>
    </row>
    <row r="285" spans="1:16" ht="15">
      <c r="A285" s="108"/>
      <c r="B285" s="95"/>
      <c r="C285" s="95"/>
      <c r="D285" s="86"/>
      <c r="E285" s="88"/>
      <c r="F285" s="89"/>
      <c r="G285" s="21"/>
      <c r="H285" s="90"/>
      <c r="I285" s="21"/>
      <c r="J285" s="20"/>
      <c r="K285" s="22"/>
      <c r="L285" s="91"/>
      <c r="M285" s="25"/>
      <c r="N285" s="18"/>
      <c r="P285" s="135"/>
    </row>
    <row r="286" spans="1:16" ht="15">
      <c r="A286" s="108"/>
      <c r="B286" s="95"/>
      <c r="C286" s="95"/>
      <c r="D286" s="86"/>
      <c r="E286" s="88"/>
      <c r="F286" s="89"/>
      <c r="G286" s="21"/>
      <c r="H286" s="90"/>
      <c r="I286" s="21"/>
      <c r="J286" s="20"/>
      <c r="K286" s="22"/>
      <c r="L286" s="91"/>
      <c r="M286" s="25"/>
      <c r="N286" s="18"/>
      <c r="P286" s="135"/>
    </row>
    <row r="287" spans="1:16" ht="15">
      <c r="A287" s="108"/>
      <c r="B287" s="95"/>
      <c r="C287" s="95"/>
      <c r="D287" s="86"/>
      <c r="E287" s="88"/>
      <c r="F287" s="89"/>
      <c r="G287" s="21"/>
      <c r="H287" s="90"/>
      <c r="I287" s="21"/>
      <c r="J287" s="20"/>
      <c r="K287" s="22"/>
      <c r="L287" s="91"/>
      <c r="M287" s="25"/>
      <c r="N287" s="18"/>
      <c r="O287" s="139"/>
      <c r="P287" s="135"/>
    </row>
    <row r="288" spans="1:16" ht="15">
      <c r="A288" s="108"/>
      <c r="B288" s="95"/>
      <c r="C288" s="95"/>
      <c r="D288" s="86"/>
      <c r="E288" s="88"/>
      <c r="F288" s="89"/>
      <c r="G288" s="21"/>
      <c r="H288" s="90"/>
      <c r="I288" s="21"/>
      <c r="J288" s="20"/>
      <c r="K288" s="22"/>
      <c r="L288" s="91"/>
      <c r="M288" s="25"/>
      <c r="N288" s="18"/>
      <c r="O288" s="139"/>
      <c r="P288" s="135"/>
    </row>
    <row r="289" spans="1:16" ht="15">
      <c r="A289" s="108"/>
      <c r="B289" s="95"/>
      <c r="C289" s="95"/>
      <c r="D289" s="86"/>
      <c r="E289" s="88"/>
      <c r="F289" s="89"/>
      <c r="G289" s="21"/>
      <c r="H289" s="90"/>
      <c r="I289" s="21"/>
      <c r="J289" s="20"/>
      <c r="K289" s="22"/>
      <c r="L289" s="91"/>
      <c r="M289" s="25"/>
      <c r="N289" s="18"/>
      <c r="O289" s="139"/>
      <c r="P289" s="135"/>
    </row>
    <row r="290" spans="1:16" ht="15">
      <c r="A290" s="108"/>
      <c r="B290" s="95"/>
      <c r="C290" s="95"/>
      <c r="D290" s="86"/>
      <c r="E290" s="88"/>
      <c r="F290" s="89"/>
      <c r="G290" s="21"/>
      <c r="H290" s="90"/>
      <c r="I290" s="21"/>
      <c r="J290" s="20"/>
      <c r="K290" s="22"/>
      <c r="L290" s="91"/>
      <c r="M290" s="25"/>
      <c r="N290" s="18"/>
      <c r="P290" s="135"/>
    </row>
    <row r="291" spans="1:16" ht="15">
      <c r="A291" s="108"/>
      <c r="B291" s="95"/>
      <c r="C291" s="95"/>
      <c r="D291" s="86"/>
      <c r="E291" s="88"/>
      <c r="F291" s="89"/>
      <c r="G291" s="21"/>
      <c r="H291" s="90"/>
      <c r="I291" s="21"/>
      <c r="J291" s="20"/>
      <c r="K291" s="22"/>
      <c r="L291" s="91"/>
      <c r="M291" s="25"/>
      <c r="N291" s="18"/>
      <c r="P291" s="135"/>
    </row>
    <row r="292" spans="1:16" ht="15">
      <c r="A292" s="108"/>
      <c r="B292" s="95"/>
      <c r="C292" s="95"/>
      <c r="D292" s="86"/>
      <c r="E292" s="88"/>
      <c r="F292" s="89"/>
      <c r="G292" s="21"/>
      <c r="H292" s="90"/>
      <c r="I292" s="21"/>
      <c r="J292" s="20"/>
      <c r="K292" s="22"/>
      <c r="L292" s="91"/>
      <c r="M292" s="25"/>
      <c r="N292" s="18"/>
      <c r="P292" s="135"/>
    </row>
    <row r="293" spans="1:16" ht="15">
      <c r="A293" s="108"/>
      <c r="B293" s="95"/>
      <c r="C293" s="95"/>
      <c r="D293" s="86"/>
      <c r="E293" s="88"/>
      <c r="F293" s="89"/>
      <c r="G293" s="21"/>
      <c r="H293" s="90"/>
      <c r="I293" s="21"/>
      <c r="J293" s="20"/>
      <c r="K293" s="22"/>
      <c r="L293" s="91"/>
      <c r="M293" s="25"/>
      <c r="N293" s="18"/>
      <c r="P293" s="135"/>
    </row>
    <row r="294" spans="1:16" ht="15">
      <c r="A294" s="108"/>
      <c r="B294" s="95"/>
      <c r="C294" s="95"/>
      <c r="D294" s="86"/>
      <c r="E294" s="120"/>
      <c r="F294" s="89"/>
      <c r="G294" s="21"/>
      <c r="H294" s="90"/>
      <c r="I294" s="21"/>
      <c r="J294" s="20"/>
      <c r="K294" s="22"/>
      <c r="L294" s="91"/>
      <c r="M294" s="25"/>
      <c r="N294" s="18"/>
      <c r="P294" s="135"/>
    </row>
    <row r="295" spans="1:16" ht="15">
      <c r="A295" s="108"/>
      <c r="B295" s="95"/>
      <c r="C295" s="95"/>
      <c r="D295" s="86"/>
      <c r="E295" s="120"/>
      <c r="F295" s="89"/>
      <c r="G295" s="21"/>
      <c r="H295" s="90"/>
      <c r="I295" s="21"/>
      <c r="J295" s="20"/>
      <c r="K295" s="22"/>
      <c r="L295" s="91"/>
      <c r="M295" s="25"/>
      <c r="N295" s="18"/>
      <c r="P295" s="135"/>
    </row>
    <row r="296" spans="1:16" ht="15">
      <c r="A296" s="108"/>
      <c r="B296" s="95"/>
      <c r="C296" s="95"/>
      <c r="D296" s="86"/>
      <c r="E296" s="120"/>
      <c r="F296" s="89"/>
      <c r="G296" s="21"/>
      <c r="H296" s="90"/>
      <c r="I296" s="21"/>
      <c r="J296" s="20"/>
      <c r="K296" s="22"/>
      <c r="L296" s="91"/>
      <c r="M296" s="25"/>
      <c r="N296" s="18"/>
      <c r="P296" s="135"/>
    </row>
    <row r="297" spans="1:16" ht="15">
      <c r="A297" s="108"/>
      <c r="B297" s="95"/>
      <c r="C297" s="95"/>
      <c r="D297" s="86"/>
      <c r="E297" s="120"/>
      <c r="F297" s="89"/>
      <c r="G297" s="21"/>
      <c r="H297" s="90"/>
      <c r="I297" s="21"/>
      <c r="J297" s="20"/>
      <c r="K297" s="22"/>
      <c r="L297" s="91"/>
      <c r="M297" s="25"/>
      <c r="N297" s="18"/>
      <c r="P297" s="135"/>
    </row>
    <row r="298" spans="1:16" ht="15">
      <c r="A298" s="108"/>
      <c r="B298" s="95"/>
      <c r="C298" s="95"/>
      <c r="D298" s="86"/>
      <c r="E298" s="120"/>
      <c r="F298" s="89"/>
      <c r="G298" s="21"/>
      <c r="H298" s="90"/>
      <c r="I298" s="21"/>
      <c r="J298" s="20"/>
      <c r="K298" s="22"/>
      <c r="L298" s="91"/>
      <c r="M298" s="25"/>
      <c r="N298" s="18"/>
      <c r="P298" s="135"/>
    </row>
    <row r="299" spans="1:16" ht="15">
      <c r="A299" s="108"/>
      <c r="B299" s="95"/>
      <c r="C299" s="95"/>
      <c r="D299" s="86"/>
      <c r="E299" s="121"/>
      <c r="F299" s="117"/>
      <c r="G299" s="23"/>
      <c r="H299" s="85"/>
      <c r="I299" s="23"/>
      <c r="J299" s="99"/>
      <c r="K299" s="24"/>
      <c r="L299" s="91"/>
      <c r="M299" s="29"/>
      <c r="N299" s="18"/>
      <c r="P299" s="135"/>
    </row>
    <row r="300" spans="1:16" ht="15">
      <c r="A300" s="108"/>
      <c r="B300" s="87"/>
      <c r="C300" s="87"/>
      <c r="D300" s="27"/>
      <c r="E300" s="120"/>
      <c r="F300" s="89"/>
      <c r="G300" s="21"/>
      <c r="H300" s="90"/>
      <c r="I300" s="21"/>
      <c r="J300" s="20"/>
      <c r="K300" s="22"/>
      <c r="L300" s="91"/>
      <c r="M300" s="25"/>
      <c r="N300" s="18"/>
      <c r="P300" s="135"/>
    </row>
    <row r="301" spans="1:16" ht="15">
      <c r="A301" s="108"/>
      <c r="B301" s="87"/>
      <c r="C301" s="87"/>
      <c r="D301" s="27"/>
      <c r="E301" s="120"/>
      <c r="F301" s="89"/>
      <c r="G301" s="21"/>
      <c r="H301" s="90"/>
      <c r="I301" s="21"/>
      <c r="J301" s="20"/>
      <c r="K301" s="22"/>
      <c r="L301" s="91"/>
      <c r="M301" s="25"/>
      <c r="N301" s="18"/>
      <c r="P301" s="135"/>
    </row>
    <row r="302" spans="1:16" ht="15">
      <c r="A302" s="108"/>
      <c r="B302" s="87"/>
      <c r="C302" s="87"/>
      <c r="D302" s="27"/>
      <c r="E302" s="120"/>
      <c r="F302" s="89"/>
      <c r="G302" s="21"/>
      <c r="H302" s="90"/>
      <c r="I302" s="21"/>
      <c r="J302" s="20"/>
      <c r="K302" s="22"/>
      <c r="L302" s="91"/>
      <c r="M302" s="25"/>
      <c r="N302" s="18"/>
      <c r="P302" s="135"/>
    </row>
    <row r="303" spans="1:16" ht="15">
      <c r="A303" s="108"/>
      <c r="B303" s="87"/>
      <c r="C303" s="87"/>
      <c r="D303" s="27"/>
      <c r="E303" s="120"/>
      <c r="F303" s="89"/>
      <c r="G303" s="21"/>
      <c r="H303" s="90"/>
      <c r="I303" s="21"/>
      <c r="J303" s="20"/>
      <c r="K303" s="22"/>
      <c r="L303" s="91"/>
      <c r="M303" s="25"/>
      <c r="N303" s="18"/>
      <c r="P303" s="135"/>
    </row>
    <row r="304" spans="1:16" ht="15">
      <c r="A304" s="108"/>
      <c r="B304" s="87"/>
      <c r="C304" s="87"/>
      <c r="D304" s="27"/>
      <c r="E304" s="88"/>
      <c r="F304" s="89"/>
      <c r="G304" s="21"/>
      <c r="H304" s="90"/>
      <c r="I304" s="21"/>
      <c r="J304" s="20"/>
      <c r="K304" s="22"/>
      <c r="L304" s="91"/>
      <c r="M304" s="25"/>
      <c r="N304" s="18"/>
      <c r="P304" s="135"/>
    </row>
    <row r="305" spans="1:16" ht="15">
      <c r="A305" s="108"/>
      <c r="B305" s="94"/>
      <c r="C305" s="94"/>
      <c r="D305" s="86"/>
      <c r="E305" s="88"/>
      <c r="F305" s="89"/>
      <c r="G305" s="21"/>
      <c r="H305" s="85"/>
      <c r="I305" s="21"/>
      <c r="J305" s="20"/>
      <c r="K305" s="22"/>
      <c r="L305" s="91"/>
      <c r="M305" s="25"/>
      <c r="N305" s="18"/>
      <c r="P305" s="135"/>
    </row>
    <row r="306" spans="1:16" ht="15">
      <c r="A306" s="108"/>
      <c r="B306" s="87"/>
      <c r="C306" s="87"/>
      <c r="D306" s="27"/>
      <c r="E306" s="88"/>
      <c r="F306" s="89"/>
      <c r="G306" s="21"/>
      <c r="H306" s="90"/>
      <c r="I306" s="21"/>
      <c r="J306" s="20"/>
      <c r="K306" s="22"/>
      <c r="L306" s="91"/>
      <c r="M306" s="25"/>
      <c r="N306" s="18"/>
      <c r="P306" s="135"/>
    </row>
    <row r="307" spans="1:16" ht="15">
      <c r="A307" s="108"/>
      <c r="B307" s="95"/>
      <c r="C307" s="95"/>
      <c r="D307" s="86"/>
      <c r="E307" s="120"/>
      <c r="F307" s="89"/>
      <c r="G307" s="21"/>
      <c r="H307" s="90"/>
      <c r="I307" s="21"/>
      <c r="J307" s="20"/>
      <c r="K307" s="22"/>
      <c r="L307" s="91"/>
      <c r="M307" s="25"/>
      <c r="N307" s="18"/>
      <c r="P307" s="135"/>
    </row>
    <row r="308" spans="1:16" ht="15">
      <c r="A308" s="108"/>
      <c r="B308" s="95"/>
      <c r="C308" s="95"/>
      <c r="D308" s="86"/>
      <c r="E308" s="120"/>
      <c r="F308" s="89"/>
      <c r="G308" s="21"/>
      <c r="H308" s="90"/>
      <c r="I308" s="21"/>
      <c r="J308" s="20"/>
      <c r="K308" s="22"/>
      <c r="L308" s="91"/>
      <c r="M308" s="25"/>
      <c r="N308" s="18"/>
      <c r="P308" s="135"/>
    </row>
    <row r="309" spans="1:29" ht="15">
      <c r="A309" s="108"/>
      <c r="B309" s="87"/>
      <c r="C309" s="87"/>
      <c r="D309" s="27"/>
      <c r="E309" s="88"/>
      <c r="F309" s="89"/>
      <c r="G309" s="21"/>
      <c r="H309" s="90"/>
      <c r="I309" s="21"/>
      <c r="J309" s="20"/>
      <c r="K309" s="22"/>
      <c r="L309" s="91"/>
      <c r="M309" s="25"/>
      <c r="N309" s="18"/>
      <c r="O309" s="138"/>
      <c r="P309" s="135"/>
      <c r="Y309" s="122"/>
      <c r="Z309" s="122"/>
      <c r="AA309" s="122"/>
      <c r="AB309" s="122"/>
      <c r="AC309" s="122"/>
    </row>
    <row r="310" spans="1:29" ht="15">
      <c r="A310" s="108"/>
      <c r="B310" s="95"/>
      <c r="C310" s="95"/>
      <c r="D310" s="86"/>
      <c r="E310" s="88"/>
      <c r="F310" s="89"/>
      <c r="G310" s="21"/>
      <c r="H310" s="90"/>
      <c r="I310" s="21"/>
      <c r="J310" s="20"/>
      <c r="K310" s="22"/>
      <c r="L310" s="91"/>
      <c r="M310" s="25"/>
      <c r="N310" s="18"/>
      <c r="P310" s="135"/>
      <c r="Y310" s="122"/>
      <c r="Z310" s="122"/>
      <c r="AA310" s="122"/>
      <c r="AB310" s="122"/>
      <c r="AC310" s="122"/>
    </row>
    <row r="311" spans="1:29" ht="15">
      <c r="A311" s="108"/>
      <c r="B311" s="87"/>
      <c r="C311" s="87"/>
      <c r="D311" s="27"/>
      <c r="E311" s="88"/>
      <c r="F311" s="89"/>
      <c r="G311" s="21"/>
      <c r="H311" s="90"/>
      <c r="I311" s="21"/>
      <c r="J311" s="20"/>
      <c r="K311" s="22"/>
      <c r="L311" s="91"/>
      <c r="M311" s="25"/>
      <c r="N311" s="18"/>
      <c r="P311" s="135"/>
      <c r="Y311" s="122"/>
      <c r="Z311" s="122"/>
      <c r="AA311" s="122"/>
      <c r="AB311" s="122"/>
      <c r="AC311" s="122"/>
    </row>
    <row r="312" spans="1:29" ht="15">
      <c r="A312" s="108"/>
      <c r="B312" s="95"/>
      <c r="C312" s="95"/>
      <c r="D312" s="86"/>
      <c r="E312" s="88"/>
      <c r="F312" s="89"/>
      <c r="G312" s="21"/>
      <c r="H312" s="90"/>
      <c r="I312" s="21"/>
      <c r="J312" s="20"/>
      <c r="K312" s="22"/>
      <c r="L312" s="91"/>
      <c r="M312" s="25"/>
      <c r="N312" s="18"/>
      <c r="P312" s="135"/>
      <c r="Y312" s="122"/>
      <c r="Z312" s="122"/>
      <c r="AA312" s="128"/>
      <c r="AB312" s="122"/>
      <c r="AC312" s="122"/>
    </row>
    <row r="313" spans="1:29" ht="15">
      <c r="A313" s="108"/>
      <c r="B313" s="95"/>
      <c r="C313" s="95"/>
      <c r="D313" s="86"/>
      <c r="E313" s="88"/>
      <c r="F313" s="89"/>
      <c r="G313" s="21"/>
      <c r="H313" s="90"/>
      <c r="I313" s="21"/>
      <c r="J313" s="20"/>
      <c r="K313" s="22"/>
      <c r="L313" s="91"/>
      <c r="M313" s="25"/>
      <c r="N313" s="18"/>
      <c r="P313" s="135"/>
      <c r="Y313" s="122"/>
      <c r="Z313" s="122"/>
      <c r="AA313" s="129"/>
      <c r="AB313" s="122"/>
      <c r="AC313" s="122"/>
    </row>
    <row r="314" spans="1:29" ht="15">
      <c r="A314" s="108"/>
      <c r="B314" s="95"/>
      <c r="C314" s="95"/>
      <c r="D314" s="86"/>
      <c r="E314" s="88"/>
      <c r="F314" s="89"/>
      <c r="G314" s="21"/>
      <c r="H314" s="90"/>
      <c r="I314" s="126"/>
      <c r="J314" s="20"/>
      <c r="K314" s="22"/>
      <c r="L314" s="91"/>
      <c r="M314" s="25"/>
      <c r="N314" s="18"/>
      <c r="P314" s="135"/>
      <c r="Y314" s="122"/>
      <c r="Z314" s="122"/>
      <c r="AA314" s="129"/>
      <c r="AB314" s="122"/>
      <c r="AC314" s="122"/>
    </row>
    <row r="315" spans="1:29" ht="15">
      <c r="A315" s="108"/>
      <c r="B315" s="95"/>
      <c r="C315" s="95"/>
      <c r="D315" s="86"/>
      <c r="E315" s="88"/>
      <c r="F315" s="89"/>
      <c r="G315" s="21"/>
      <c r="H315" s="90"/>
      <c r="I315" s="21"/>
      <c r="J315" s="20"/>
      <c r="K315" s="22"/>
      <c r="L315" s="91"/>
      <c r="M315" s="25"/>
      <c r="N315" s="18"/>
      <c r="P315" s="135"/>
      <c r="Y315" s="122"/>
      <c r="Z315" s="122"/>
      <c r="AA315" s="129"/>
      <c r="AB315" s="122"/>
      <c r="AC315" s="122"/>
    </row>
    <row r="316" spans="1:29" ht="15">
      <c r="A316" s="108"/>
      <c r="B316" s="87"/>
      <c r="C316" s="87"/>
      <c r="D316" s="27"/>
      <c r="E316" s="88"/>
      <c r="F316" s="89"/>
      <c r="G316" s="21"/>
      <c r="H316" s="90"/>
      <c r="I316" s="21"/>
      <c r="J316" s="20"/>
      <c r="K316" s="22"/>
      <c r="L316" s="91"/>
      <c r="M316" s="25"/>
      <c r="N316" s="18"/>
      <c r="P316" s="135"/>
      <c r="Y316" s="130"/>
      <c r="Z316" s="122"/>
      <c r="AA316" s="128"/>
      <c r="AB316" s="122"/>
      <c r="AC316" s="122"/>
    </row>
    <row r="317" spans="1:29" ht="15">
      <c r="A317" s="108"/>
      <c r="B317" s="87"/>
      <c r="C317" s="87"/>
      <c r="D317" s="27"/>
      <c r="E317" s="88"/>
      <c r="F317" s="89"/>
      <c r="G317" s="21"/>
      <c r="H317" s="90"/>
      <c r="I317" s="21"/>
      <c r="J317" s="20"/>
      <c r="K317" s="22"/>
      <c r="L317" s="91"/>
      <c r="M317" s="25"/>
      <c r="N317" s="18"/>
      <c r="P317" s="135"/>
      <c r="Y317" s="122"/>
      <c r="Z317" s="122"/>
      <c r="AA317" s="128"/>
      <c r="AB317" s="122"/>
      <c r="AC317" s="122"/>
    </row>
    <row r="318" spans="1:29" ht="15">
      <c r="A318" s="108"/>
      <c r="B318" s="87"/>
      <c r="C318" s="87"/>
      <c r="D318" s="27"/>
      <c r="E318" s="88"/>
      <c r="F318" s="89"/>
      <c r="G318" s="21"/>
      <c r="H318" s="90"/>
      <c r="I318" s="21"/>
      <c r="J318" s="20"/>
      <c r="K318" s="22"/>
      <c r="L318" s="91"/>
      <c r="M318" s="25"/>
      <c r="N318" s="18"/>
      <c r="P318" s="135"/>
      <c r="Y318" s="122"/>
      <c r="Z318" s="122"/>
      <c r="AA318" s="128"/>
      <c r="AB318" s="122"/>
      <c r="AC318" s="122"/>
    </row>
    <row r="319" spans="1:29" ht="15">
      <c r="A319" s="108"/>
      <c r="B319" s="87"/>
      <c r="C319" s="87"/>
      <c r="D319" s="27"/>
      <c r="E319" s="88"/>
      <c r="F319" s="89"/>
      <c r="G319" s="21"/>
      <c r="H319" s="90"/>
      <c r="I319" s="21"/>
      <c r="J319" s="20"/>
      <c r="K319" s="22"/>
      <c r="L319" s="91"/>
      <c r="M319" s="25"/>
      <c r="N319" s="18"/>
      <c r="P319" s="135"/>
      <c r="Y319" s="122"/>
      <c r="Z319" s="122"/>
      <c r="AA319" s="122"/>
      <c r="AB319" s="122"/>
      <c r="AC319" s="122"/>
    </row>
    <row r="320" spans="1:29" ht="15">
      <c r="A320" s="108"/>
      <c r="B320" s="87"/>
      <c r="C320" s="87"/>
      <c r="D320" s="27"/>
      <c r="E320" s="88"/>
      <c r="F320" s="89"/>
      <c r="G320" s="21"/>
      <c r="H320" s="90"/>
      <c r="I320" s="21"/>
      <c r="J320" s="20"/>
      <c r="K320" s="22"/>
      <c r="L320" s="91"/>
      <c r="M320" s="25"/>
      <c r="N320" s="18"/>
      <c r="P320" s="135"/>
      <c r="Y320" s="122"/>
      <c r="Z320" s="122"/>
      <c r="AA320" s="122"/>
      <c r="AB320" s="122"/>
      <c r="AC320" s="122"/>
    </row>
    <row r="321" spans="1:29" ht="15">
      <c r="A321" s="108"/>
      <c r="B321" s="87"/>
      <c r="C321" s="87"/>
      <c r="D321" s="27"/>
      <c r="E321" s="88"/>
      <c r="F321" s="89"/>
      <c r="G321" s="21"/>
      <c r="H321" s="90"/>
      <c r="I321" s="21"/>
      <c r="J321" s="20"/>
      <c r="K321" s="22"/>
      <c r="L321" s="91"/>
      <c r="M321" s="25"/>
      <c r="N321" s="18"/>
      <c r="P321" s="135"/>
      <c r="Y321" s="122"/>
      <c r="Z321" s="122"/>
      <c r="AA321" s="122"/>
      <c r="AB321" s="122"/>
      <c r="AC321" s="122"/>
    </row>
    <row r="322" spans="1:29" ht="15">
      <c r="A322" s="108"/>
      <c r="B322" s="87"/>
      <c r="C322" s="87"/>
      <c r="D322" s="86"/>
      <c r="E322" s="88"/>
      <c r="F322" s="89"/>
      <c r="G322" s="21"/>
      <c r="H322" s="90"/>
      <c r="I322" s="21"/>
      <c r="J322" s="20"/>
      <c r="K322" s="22"/>
      <c r="L322" s="91"/>
      <c r="M322" s="25"/>
      <c r="N322" s="18"/>
      <c r="P322" s="135"/>
      <c r="Y322" s="122"/>
      <c r="Z322" s="122"/>
      <c r="AA322" s="122"/>
      <c r="AB322" s="122"/>
      <c r="AC322" s="122"/>
    </row>
    <row r="323" spans="1:29" ht="15">
      <c r="A323" s="108"/>
      <c r="B323" s="87"/>
      <c r="C323" s="87"/>
      <c r="D323" s="86"/>
      <c r="E323" s="116"/>
      <c r="F323" s="117"/>
      <c r="G323" s="23"/>
      <c r="H323" s="85"/>
      <c r="I323" s="23"/>
      <c r="J323" s="99"/>
      <c r="K323" s="24"/>
      <c r="L323" s="91"/>
      <c r="M323" s="29"/>
      <c r="N323" s="18"/>
      <c r="P323" s="135"/>
      <c r="Y323" s="122"/>
      <c r="Z323" s="122"/>
      <c r="AA323" s="122"/>
      <c r="AB323" s="122"/>
      <c r="AC323" s="122"/>
    </row>
    <row r="324" spans="1:29" ht="15">
      <c r="A324" s="108"/>
      <c r="B324" s="87"/>
      <c r="C324" s="87"/>
      <c r="D324" s="27"/>
      <c r="E324" s="88"/>
      <c r="F324" s="89"/>
      <c r="G324" s="21"/>
      <c r="H324" s="85"/>
      <c r="I324" s="21"/>
      <c r="J324" s="20"/>
      <c r="K324" s="22"/>
      <c r="L324" s="91"/>
      <c r="M324" s="25"/>
      <c r="N324" s="18"/>
      <c r="P324" s="135"/>
      <c r="Y324" s="122"/>
      <c r="Z324" s="122"/>
      <c r="AA324" s="122"/>
      <c r="AB324" s="122"/>
      <c r="AC324" s="122"/>
    </row>
    <row r="325" spans="1:16" ht="15">
      <c r="A325" s="108"/>
      <c r="B325" s="87"/>
      <c r="C325" s="87"/>
      <c r="D325" s="27"/>
      <c r="E325" s="88"/>
      <c r="F325" s="89"/>
      <c r="G325" s="21"/>
      <c r="H325" s="85"/>
      <c r="I325" s="21"/>
      <c r="J325" s="20"/>
      <c r="K325" s="22"/>
      <c r="L325" s="91"/>
      <c r="M325" s="25"/>
      <c r="N325" s="18"/>
      <c r="P325" s="135"/>
    </row>
    <row r="326" spans="1:16" ht="15">
      <c r="A326" s="108"/>
      <c r="B326" s="95"/>
      <c r="C326" s="95"/>
      <c r="D326" s="86"/>
      <c r="E326" s="88"/>
      <c r="F326" s="89"/>
      <c r="G326" s="21"/>
      <c r="H326" s="90"/>
      <c r="I326" s="21"/>
      <c r="J326" s="20"/>
      <c r="K326" s="22"/>
      <c r="L326" s="91"/>
      <c r="M326" s="25"/>
      <c r="N326" s="18"/>
      <c r="P326" s="135"/>
    </row>
    <row r="327" spans="1:16" ht="15">
      <c r="A327" s="108"/>
      <c r="B327" s="95"/>
      <c r="C327" s="95"/>
      <c r="D327" s="86"/>
      <c r="E327" s="88"/>
      <c r="F327" s="89"/>
      <c r="G327" s="21"/>
      <c r="H327" s="90"/>
      <c r="I327" s="21"/>
      <c r="J327" s="20"/>
      <c r="K327" s="22"/>
      <c r="L327" s="91"/>
      <c r="M327" s="25"/>
      <c r="N327" s="18"/>
      <c r="P327" s="135"/>
    </row>
    <row r="328" spans="1:16" ht="15">
      <c r="A328" s="108"/>
      <c r="B328" s="95"/>
      <c r="C328" s="95"/>
      <c r="D328" s="86"/>
      <c r="E328" s="88"/>
      <c r="F328" s="89"/>
      <c r="G328" s="21"/>
      <c r="H328" s="90"/>
      <c r="I328" s="21"/>
      <c r="J328" s="20"/>
      <c r="K328" s="22"/>
      <c r="L328" s="91"/>
      <c r="M328" s="25"/>
      <c r="N328" s="18"/>
      <c r="P328" s="135"/>
    </row>
    <row r="329" spans="1:14" ht="15">
      <c r="A329" s="108"/>
      <c r="B329" s="95"/>
      <c r="C329" s="95"/>
      <c r="D329" s="86"/>
      <c r="E329" s="88"/>
      <c r="F329" s="89"/>
      <c r="G329" s="21"/>
      <c r="H329" s="90"/>
      <c r="I329" s="21"/>
      <c r="J329" s="20"/>
      <c r="K329" s="22"/>
      <c r="L329" s="91"/>
      <c r="M329" s="25"/>
      <c r="N329" s="18"/>
    </row>
    <row r="330" spans="1:14" ht="15">
      <c r="A330" s="108"/>
      <c r="B330" s="95"/>
      <c r="C330" s="95"/>
      <c r="D330" s="86"/>
      <c r="E330" s="88"/>
      <c r="F330" s="89"/>
      <c r="G330" s="21"/>
      <c r="H330" s="90"/>
      <c r="I330" s="21"/>
      <c r="J330" s="20"/>
      <c r="K330" s="22"/>
      <c r="L330" s="91"/>
      <c r="M330" s="25"/>
      <c r="N330" s="18"/>
    </row>
    <row r="331" spans="1:14" ht="15">
      <c r="A331" s="108"/>
      <c r="B331" s="95"/>
      <c r="C331" s="95"/>
      <c r="D331" s="86"/>
      <c r="E331" s="88"/>
      <c r="F331" s="89"/>
      <c r="G331" s="21"/>
      <c r="H331" s="90"/>
      <c r="I331" s="21"/>
      <c r="J331" s="20"/>
      <c r="K331" s="22"/>
      <c r="L331" s="91"/>
      <c r="M331" s="25"/>
      <c r="N331" s="18"/>
    </row>
    <row r="332" spans="1:14" ht="15">
      <c r="A332" s="108"/>
      <c r="B332" s="95"/>
      <c r="C332" s="95"/>
      <c r="D332" s="86"/>
      <c r="E332" s="88"/>
      <c r="F332" s="89"/>
      <c r="G332" s="21"/>
      <c r="H332" s="90"/>
      <c r="I332" s="21"/>
      <c r="J332" s="20"/>
      <c r="K332" s="22"/>
      <c r="L332" s="91"/>
      <c r="M332" s="25"/>
      <c r="N332" s="18"/>
    </row>
    <row r="333" spans="1:15" ht="15">
      <c r="A333" s="108"/>
      <c r="B333" s="95"/>
      <c r="C333" s="95"/>
      <c r="D333" s="86"/>
      <c r="E333" s="88"/>
      <c r="F333" s="89"/>
      <c r="G333" s="21"/>
      <c r="H333" s="90"/>
      <c r="I333" s="21"/>
      <c r="J333" s="20"/>
      <c r="K333" s="22"/>
      <c r="L333" s="91"/>
      <c r="M333" s="25"/>
      <c r="N333" s="18"/>
      <c r="O333" s="139"/>
    </row>
    <row r="334" spans="1:24" s="122" customFormat="1" ht="15" customHeight="1">
      <c r="A334" s="108"/>
      <c r="B334" s="87"/>
      <c r="C334" s="87"/>
      <c r="D334" s="86"/>
      <c r="E334" s="88"/>
      <c r="F334" s="89"/>
      <c r="G334" s="21"/>
      <c r="H334" s="90"/>
      <c r="I334" s="21"/>
      <c r="J334" s="20"/>
      <c r="K334" s="22"/>
      <c r="L334" s="91"/>
      <c r="M334" s="25"/>
      <c r="N334" s="18"/>
      <c r="O334" s="133"/>
      <c r="P334" s="136"/>
      <c r="Q334" s="136"/>
      <c r="R334" s="127"/>
      <c r="S334" s="127"/>
      <c r="T334" s="127"/>
      <c r="U334" s="127"/>
      <c r="V334" s="127"/>
      <c r="W334" s="127"/>
      <c r="X334" s="127"/>
    </row>
    <row r="335" spans="1:24" s="122" customFormat="1" ht="15" customHeight="1">
      <c r="A335" s="108"/>
      <c r="B335" s="87"/>
      <c r="C335" s="87"/>
      <c r="D335" s="86"/>
      <c r="E335" s="88"/>
      <c r="F335" s="89"/>
      <c r="G335" s="21"/>
      <c r="H335" s="90"/>
      <c r="I335" s="21"/>
      <c r="J335" s="20"/>
      <c r="K335" s="22"/>
      <c r="L335" s="91"/>
      <c r="M335" s="25"/>
      <c r="N335" s="18"/>
      <c r="O335" s="133"/>
      <c r="P335" s="136"/>
      <c r="Q335" s="136"/>
      <c r="R335" s="127"/>
      <c r="S335" s="127"/>
      <c r="T335" s="127"/>
      <c r="U335" s="127"/>
      <c r="V335" s="127"/>
      <c r="W335" s="127"/>
      <c r="X335" s="127"/>
    </row>
    <row r="336" spans="1:24" s="122" customFormat="1" ht="15" customHeight="1">
      <c r="A336" s="108"/>
      <c r="B336" s="87"/>
      <c r="C336" s="87"/>
      <c r="D336" s="27"/>
      <c r="E336" s="88"/>
      <c r="F336" s="89"/>
      <c r="G336" s="21"/>
      <c r="H336" s="90"/>
      <c r="I336" s="21"/>
      <c r="J336" s="20"/>
      <c r="K336" s="22"/>
      <c r="L336" s="91"/>
      <c r="M336" s="25"/>
      <c r="N336" s="18"/>
      <c r="O336" s="133"/>
      <c r="P336" s="136"/>
      <c r="Q336" s="136"/>
      <c r="R336" s="127"/>
      <c r="S336" s="127"/>
      <c r="T336" s="127"/>
      <c r="U336" s="127"/>
      <c r="V336" s="127"/>
      <c r="W336" s="127"/>
      <c r="X336" s="127"/>
    </row>
    <row r="337" spans="1:24" s="122" customFormat="1" ht="15" customHeight="1">
      <c r="A337" s="99"/>
      <c r="B337" s="95"/>
      <c r="C337" s="95"/>
      <c r="D337" s="86"/>
      <c r="E337" s="88"/>
      <c r="F337" s="89"/>
      <c r="G337" s="21"/>
      <c r="H337" s="90"/>
      <c r="I337" s="21"/>
      <c r="J337" s="20"/>
      <c r="K337" s="22"/>
      <c r="L337" s="91"/>
      <c r="M337" s="25"/>
      <c r="N337" s="18"/>
      <c r="O337" s="133"/>
      <c r="P337" s="136"/>
      <c r="Q337" s="136"/>
      <c r="R337" s="127"/>
      <c r="S337" s="127"/>
      <c r="T337" s="127"/>
      <c r="U337" s="127"/>
      <c r="V337" s="127"/>
      <c r="W337" s="127"/>
      <c r="X337" s="127"/>
    </row>
    <row r="338" spans="1:24" s="122" customFormat="1" ht="15" customHeight="1">
      <c r="A338" s="99"/>
      <c r="B338" s="94"/>
      <c r="C338" s="94"/>
      <c r="D338" s="86"/>
      <c r="E338" s="88"/>
      <c r="F338" s="89"/>
      <c r="G338" s="21"/>
      <c r="H338" s="90"/>
      <c r="I338" s="21"/>
      <c r="J338" s="20"/>
      <c r="K338" s="22"/>
      <c r="L338" s="91"/>
      <c r="M338" s="25"/>
      <c r="N338" s="18"/>
      <c r="O338" s="133"/>
      <c r="P338" s="136"/>
      <c r="Q338" s="136"/>
      <c r="R338" s="127"/>
      <c r="S338" s="127"/>
      <c r="T338" s="127"/>
      <c r="U338" s="127"/>
      <c r="V338" s="127"/>
      <c r="W338" s="127"/>
      <c r="X338" s="127"/>
    </row>
    <row r="339" spans="1:24" s="122" customFormat="1" ht="15" customHeight="1">
      <c r="A339" s="99"/>
      <c r="B339" s="94"/>
      <c r="C339" s="94"/>
      <c r="D339" s="86"/>
      <c r="E339" s="88"/>
      <c r="F339" s="89"/>
      <c r="G339" s="21"/>
      <c r="H339" s="90"/>
      <c r="I339" s="21"/>
      <c r="J339" s="20"/>
      <c r="K339" s="22"/>
      <c r="L339" s="91"/>
      <c r="M339" s="25"/>
      <c r="N339" s="18"/>
      <c r="O339" s="133"/>
      <c r="P339" s="136"/>
      <c r="Q339" s="136"/>
      <c r="R339" s="127"/>
      <c r="S339" s="127"/>
      <c r="T339" s="127"/>
      <c r="U339" s="127"/>
      <c r="V339" s="127"/>
      <c r="W339" s="127"/>
      <c r="X339" s="127"/>
    </row>
    <row r="340" spans="1:14" ht="15">
      <c r="A340" s="99"/>
      <c r="B340" s="95"/>
      <c r="C340" s="95"/>
      <c r="D340" s="86"/>
      <c r="E340" s="88"/>
      <c r="F340" s="89"/>
      <c r="G340" s="21"/>
      <c r="H340" s="90"/>
      <c r="I340" s="21"/>
      <c r="J340" s="20"/>
      <c r="K340" s="22"/>
      <c r="L340" s="91"/>
      <c r="M340" s="25"/>
      <c r="N340" s="18"/>
    </row>
    <row r="341" spans="1:14" ht="15">
      <c r="A341" s="99"/>
      <c r="B341" s="94"/>
      <c r="C341" s="94"/>
      <c r="D341" s="86"/>
      <c r="E341" s="88"/>
      <c r="F341" s="89"/>
      <c r="G341" s="21"/>
      <c r="H341" s="90"/>
      <c r="I341" s="21"/>
      <c r="J341" s="20"/>
      <c r="K341" s="22"/>
      <c r="L341" s="91"/>
      <c r="M341" s="25"/>
      <c r="N341" s="18"/>
    </row>
    <row r="342" spans="1:14" ht="15">
      <c r="A342" s="99"/>
      <c r="B342" s="87"/>
      <c r="C342" s="87"/>
      <c r="D342" s="27"/>
      <c r="E342" s="88"/>
      <c r="F342" s="89"/>
      <c r="G342" s="21"/>
      <c r="H342" s="90"/>
      <c r="I342" s="21"/>
      <c r="J342" s="20"/>
      <c r="K342" s="22"/>
      <c r="L342" s="91"/>
      <c r="M342" s="25"/>
      <c r="N342" s="18"/>
    </row>
    <row r="343" spans="1:14" ht="15">
      <c r="A343" s="99"/>
      <c r="B343" s="87"/>
      <c r="C343" s="87"/>
      <c r="D343" s="27"/>
      <c r="E343" s="88"/>
      <c r="F343" s="89"/>
      <c r="G343" s="21"/>
      <c r="H343" s="90"/>
      <c r="I343" s="21"/>
      <c r="J343" s="20"/>
      <c r="K343" s="22"/>
      <c r="L343" s="91"/>
      <c r="M343" s="25"/>
      <c r="N343" s="18"/>
    </row>
    <row r="344" spans="1:14" ht="15">
      <c r="A344" s="99"/>
      <c r="B344" s="94"/>
      <c r="C344" s="94"/>
      <c r="D344" s="86"/>
      <c r="E344" s="88"/>
      <c r="F344" s="89"/>
      <c r="G344" s="21"/>
      <c r="H344" s="90"/>
      <c r="I344" s="21"/>
      <c r="J344" s="20"/>
      <c r="K344" s="22"/>
      <c r="L344" s="91"/>
      <c r="M344" s="25"/>
      <c r="N344" s="18"/>
    </row>
    <row r="345" spans="1:14" ht="15">
      <c r="A345" s="99"/>
      <c r="B345" s="87"/>
      <c r="C345" s="87"/>
      <c r="D345" s="27"/>
      <c r="E345" s="88"/>
      <c r="F345" s="89"/>
      <c r="G345" s="21"/>
      <c r="H345" s="90"/>
      <c r="I345" s="21"/>
      <c r="J345" s="20"/>
      <c r="K345" s="22"/>
      <c r="L345" s="91"/>
      <c r="M345" s="25"/>
      <c r="N345" s="18"/>
    </row>
    <row r="346" spans="1:14" ht="15">
      <c r="A346" s="99"/>
      <c r="B346" s="87"/>
      <c r="C346" s="87"/>
      <c r="D346" s="27"/>
      <c r="E346" s="88"/>
      <c r="F346" s="89"/>
      <c r="G346" s="21"/>
      <c r="H346" s="90"/>
      <c r="I346" s="21"/>
      <c r="J346" s="20"/>
      <c r="K346" s="22"/>
      <c r="L346" s="91"/>
      <c r="M346" s="25"/>
      <c r="N346" s="18"/>
    </row>
    <row r="347" spans="1:14" ht="15">
      <c r="A347" s="99"/>
      <c r="B347" s="87"/>
      <c r="C347" s="87"/>
      <c r="D347" s="27"/>
      <c r="E347" s="88"/>
      <c r="F347" s="89"/>
      <c r="G347" s="21"/>
      <c r="H347" s="90"/>
      <c r="I347" s="21"/>
      <c r="J347" s="20"/>
      <c r="K347" s="22"/>
      <c r="L347" s="91"/>
      <c r="M347" s="25"/>
      <c r="N347" s="18"/>
    </row>
    <row r="348" spans="1:15" ht="15">
      <c r="A348" s="99"/>
      <c r="B348" s="95"/>
      <c r="C348" s="95"/>
      <c r="D348" s="86"/>
      <c r="E348" s="88"/>
      <c r="F348" s="89"/>
      <c r="G348" s="21"/>
      <c r="H348" s="90"/>
      <c r="I348" s="21"/>
      <c r="J348" s="20"/>
      <c r="K348" s="22"/>
      <c r="L348" s="91"/>
      <c r="M348" s="25"/>
      <c r="N348" s="18"/>
      <c r="O348" s="139"/>
    </row>
    <row r="349" spans="1:15" ht="15">
      <c r="A349" s="99"/>
      <c r="B349" s="87"/>
      <c r="C349" s="87"/>
      <c r="D349" s="27"/>
      <c r="E349" s="88"/>
      <c r="F349" s="89"/>
      <c r="G349" s="21"/>
      <c r="H349" s="85"/>
      <c r="I349" s="21"/>
      <c r="J349" s="20"/>
      <c r="K349" s="22"/>
      <c r="L349" s="91"/>
      <c r="M349" s="25"/>
      <c r="N349" s="18"/>
      <c r="O349" s="139"/>
    </row>
    <row r="350" spans="1:14" ht="15">
      <c r="A350" s="99"/>
      <c r="B350" s="87"/>
      <c r="C350" s="87"/>
      <c r="D350" s="27"/>
      <c r="E350" s="88"/>
      <c r="F350" s="89"/>
      <c r="G350" s="21"/>
      <c r="H350" s="85"/>
      <c r="I350" s="21"/>
      <c r="J350" s="20"/>
      <c r="K350" s="22"/>
      <c r="L350" s="91"/>
      <c r="M350" s="25"/>
      <c r="N350" s="18"/>
    </row>
    <row r="351" spans="1:14" ht="15">
      <c r="A351" s="99"/>
      <c r="B351" s="87"/>
      <c r="C351" s="87"/>
      <c r="D351" s="27"/>
      <c r="E351" s="88"/>
      <c r="F351" s="89"/>
      <c r="G351" s="21"/>
      <c r="H351" s="85"/>
      <c r="I351" s="21"/>
      <c r="J351" s="20"/>
      <c r="K351" s="22"/>
      <c r="L351" s="91"/>
      <c r="M351" s="25"/>
      <c r="N351" s="18"/>
    </row>
    <row r="352" spans="1:14" ht="15">
      <c r="A352" s="99"/>
      <c r="B352" s="95"/>
      <c r="C352" s="95"/>
      <c r="D352" s="86"/>
      <c r="E352" s="88"/>
      <c r="F352" s="89"/>
      <c r="G352" s="21"/>
      <c r="H352" s="90"/>
      <c r="I352" s="21"/>
      <c r="J352" s="20"/>
      <c r="K352" s="22"/>
      <c r="L352" s="91"/>
      <c r="M352" s="25"/>
      <c r="N352" s="18"/>
    </row>
    <row r="353" spans="1:14" ht="15">
      <c r="A353" s="99"/>
      <c r="B353" s="87"/>
      <c r="C353" s="87"/>
      <c r="D353" s="27"/>
      <c r="E353" s="88"/>
      <c r="F353" s="89"/>
      <c r="G353" s="21"/>
      <c r="H353" s="90"/>
      <c r="I353" s="21"/>
      <c r="J353" s="20"/>
      <c r="K353" s="22"/>
      <c r="L353" s="91"/>
      <c r="M353" s="25"/>
      <c r="N353" s="18"/>
    </row>
    <row r="354" spans="1:14" ht="15">
      <c r="A354" s="99"/>
      <c r="B354" s="87"/>
      <c r="C354" s="87"/>
      <c r="D354" s="27"/>
      <c r="E354" s="88"/>
      <c r="F354" s="89"/>
      <c r="G354" s="21"/>
      <c r="H354" s="90"/>
      <c r="I354" s="21"/>
      <c r="J354" s="20"/>
      <c r="K354" s="22"/>
      <c r="L354" s="91"/>
      <c r="M354" s="25"/>
      <c r="N354" s="18"/>
    </row>
    <row r="355" spans="1:14" ht="15">
      <c r="A355" s="99"/>
      <c r="B355" s="95"/>
      <c r="C355" s="95"/>
      <c r="D355" s="86"/>
      <c r="E355" s="88"/>
      <c r="F355" s="89"/>
      <c r="G355" s="21"/>
      <c r="H355" s="90"/>
      <c r="I355" s="21"/>
      <c r="J355" s="20"/>
      <c r="K355" s="22"/>
      <c r="L355" s="91"/>
      <c r="M355" s="25"/>
      <c r="N355" s="18"/>
    </row>
    <row r="356" spans="1:14" ht="15">
      <c r="A356" s="99"/>
      <c r="B356" s="94"/>
      <c r="C356" s="94"/>
      <c r="D356" s="86"/>
      <c r="E356" s="88"/>
      <c r="F356" s="89"/>
      <c r="G356" s="21"/>
      <c r="H356" s="85"/>
      <c r="I356" s="21"/>
      <c r="J356" s="20"/>
      <c r="K356" s="24"/>
      <c r="L356" s="91"/>
      <c r="M356" s="25"/>
      <c r="N356" s="18"/>
    </row>
    <row r="357" spans="1:14" ht="15">
      <c r="A357" s="99"/>
      <c r="B357" s="94"/>
      <c r="C357" s="94"/>
      <c r="D357" s="86"/>
      <c r="E357" s="88"/>
      <c r="F357" s="89"/>
      <c r="G357" s="21"/>
      <c r="H357" s="85"/>
      <c r="I357" s="21"/>
      <c r="J357" s="20"/>
      <c r="K357" s="24"/>
      <c r="L357" s="91"/>
      <c r="M357" s="25"/>
      <c r="N357" s="18"/>
    </row>
    <row r="358" spans="1:14" ht="15">
      <c r="A358" s="99"/>
      <c r="B358" s="94"/>
      <c r="C358" s="94"/>
      <c r="D358" s="86"/>
      <c r="E358" s="88"/>
      <c r="F358" s="89"/>
      <c r="G358" s="21"/>
      <c r="H358" s="85"/>
      <c r="I358" s="21"/>
      <c r="J358" s="20"/>
      <c r="K358" s="24"/>
      <c r="L358" s="91"/>
      <c r="M358" s="25"/>
      <c r="N358" s="18"/>
    </row>
    <row r="359" spans="1:14" ht="15">
      <c r="A359" s="99"/>
      <c r="B359" s="94"/>
      <c r="C359" s="94"/>
      <c r="D359" s="86"/>
      <c r="E359" s="88"/>
      <c r="F359" s="89"/>
      <c r="G359" s="21"/>
      <c r="H359" s="85"/>
      <c r="I359" s="21"/>
      <c r="J359" s="20"/>
      <c r="K359" s="24"/>
      <c r="L359" s="91"/>
      <c r="M359" s="25"/>
      <c r="N359" s="18"/>
    </row>
    <row r="360" spans="1:14" ht="15">
      <c r="A360" s="99"/>
      <c r="B360" s="94"/>
      <c r="C360" s="94"/>
      <c r="D360" s="86"/>
      <c r="E360" s="88"/>
      <c r="F360" s="89"/>
      <c r="G360" s="21"/>
      <c r="H360" s="85"/>
      <c r="I360" s="21"/>
      <c r="J360" s="20"/>
      <c r="K360" s="24"/>
      <c r="L360" s="91"/>
      <c r="M360" s="25"/>
      <c r="N360" s="18"/>
    </row>
    <row r="361" spans="1:14" ht="15">
      <c r="A361" s="99"/>
      <c r="B361" s="94"/>
      <c r="C361" s="94"/>
      <c r="D361" s="86"/>
      <c r="E361" s="88"/>
      <c r="F361" s="89"/>
      <c r="G361" s="21"/>
      <c r="H361" s="85"/>
      <c r="I361" s="21"/>
      <c r="J361" s="20"/>
      <c r="K361" s="24"/>
      <c r="L361" s="91"/>
      <c r="M361" s="25"/>
      <c r="N361" s="18"/>
    </row>
    <row r="362" spans="1:14" ht="15">
      <c r="A362" s="99"/>
      <c r="B362" s="94"/>
      <c r="C362" s="94"/>
      <c r="D362" s="86"/>
      <c r="E362" s="88"/>
      <c r="F362" s="89"/>
      <c r="G362" s="21"/>
      <c r="H362" s="85"/>
      <c r="I362" s="21"/>
      <c r="J362" s="20"/>
      <c r="K362" s="22"/>
      <c r="L362" s="91"/>
      <c r="M362" s="25"/>
      <c r="N362" s="18"/>
    </row>
    <row r="363" spans="1:14" ht="15">
      <c r="A363" s="99"/>
      <c r="B363" s="87"/>
      <c r="C363" s="87"/>
      <c r="D363" s="27"/>
      <c r="E363" s="88"/>
      <c r="F363" s="89"/>
      <c r="G363" s="21"/>
      <c r="H363" s="90"/>
      <c r="I363" s="21"/>
      <c r="J363" s="20"/>
      <c r="K363" s="22"/>
      <c r="L363" s="91"/>
      <c r="M363" s="25"/>
      <c r="N363" s="18"/>
    </row>
    <row r="364" spans="1:14" ht="15">
      <c r="A364" s="99"/>
      <c r="B364" s="95"/>
      <c r="C364" s="95"/>
      <c r="D364" s="86"/>
      <c r="E364" s="88"/>
      <c r="F364" s="89"/>
      <c r="G364" s="21"/>
      <c r="H364" s="90"/>
      <c r="I364" s="21"/>
      <c r="J364" s="20"/>
      <c r="K364" s="22"/>
      <c r="L364" s="91"/>
      <c r="M364" s="25"/>
      <c r="N364" s="18"/>
    </row>
    <row r="365" spans="1:14" ht="15">
      <c r="A365" s="99"/>
      <c r="B365" s="95"/>
      <c r="C365" s="95"/>
      <c r="D365" s="86"/>
      <c r="E365" s="88"/>
      <c r="F365" s="89"/>
      <c r="G365" s="21"/>
      <c r="H365" s="90"/>
      <c r="I365" s="21"/>
      <c r="J365" s="20"/>
      <c r="K365" s="22"/>
      <c r="L365" s="91"/>
      <c r="M365" s="25"/>
      <c r="N365" s="18"/>
    </row>
    <row r="366" spans="1:15" ht="15">
      <c r="A366" s="99"/>
      <c r="B366" s="94"/>
      <c r="C366" s="94"/>
      <c r="D366" s="86"/>
      <c r="E366" s="88"/>
      <c r="F366" s="89"/>
      <c r="G366" s="21"/>
      <c r="H366" s="90"/>
      <c r="I366" s="21"/>
      <c r="J366" s="20"/>
      <c r="K366" s="22"/>
      <c r="L366" s="91"/>
      <c r="M366" s="25"/>
      <c r="N366" s="18"/>
      <c r="O366" s="138"/>
    </row>
    <row r="367" spans="1:14" ht="15">
      <c r="A367" s="99"/>
      <c r="B367" s="95"/>
      <c r="C367" s="95"/>
      <c r="D367" s="86"/>
      <c r="E367" s="88"/>
      <c r="F367" s="89"/>
      <c r="G367" s="21"/>
      <c r="H367" s="90"/>
      <c r="I367" s="21"/>
      <c r="J367" s="20"/>
      <c r="K367" s="22"/>
      <c r="L367" s="91"/>
      <c r="M367" s="25"/>
      <c r="N367" s="18"/>
    </row>
    <row r="368" spans="1:14" ht="15">
      <c r="A368" s="99"/>
      <c r="B368" s="95"/>
      <c r="C368" s="95"/>
      <c r="D368" s="86"/>
      <c r="E368" s="88"/>
      <c r="F368" s="89"/>
      <c r="G368" s="21"/>
      <c r="H368" s="90"/>
      <c r="I368" s="21"/>
      <c r="J368" s="20"/>
      <c r="K368" s="22"/>
      <c r="L368" s="91"/>
      <c r="M368" s="25"/>
      <c r="N368" s="18"/>
    </row>
    <row r="369" spans="1:14" ht="15">
      <c r="A369" s="99"/>
      <c r="B369" s="87"/>
      <c r="C369" s="87"/>
      <c r="D369" s="86"/>
      <c r="E369" s="88"/>
      <c r="F369" s="89"/>
      <c r="G369" s="21"/>
      <c r="H369" s="90"/>
      <c r="I369" s="21"/>
      <c r="J369" s="20"/>
      <c r="K369" s="22"/>
      <c r="L369" s="91"/>
      <c r="M369" s="25"/>
      <c r="N369" s="18"/>
    </row>
    <row r="370" spans="1:14" ht="15">
      <c r="A370" s="99"/>
      <c r="B370" s="87"/>
      <c r="C370" s="87"/>
      <c r="D370" s="27"/>
      <c r="E370" s="88"/>
      <c r="F370" s="89"/>
      <c r="G370" s="21"/>
      <c r="H370" s="90"/>
      <c r="I370" s="21"/>
      <c r="J370" s="20"/>
      <c r="K370" s="22"/>
      <c r="L370" s="91"/>
      <c r="M370" s="25"/>
      <c r="N370" s="18"/>
    </row>
    <row r="371" spans="1:14" ht="15">
      <c r="A371" s="99"/>
      <c r="B371" s="87"/>
      <c r="C371" s="87"/>
      <c r="D371" s="27"/>
      <c r="E371" s="88"/>
      <c r="F371" s="89"/>
      <c r="G371" s="21"/>
      <c r="H371" s="90"/>
      <c r="I371" s="21"/>
      <c r="J371" s="20"/>
      <c r="K371" s="22"/>
      <c r="L371" s="91"/>
      <c r="M371" s="25"/>
      <c r="N371" s="18"/>
    </row>
    <row r="372" spans="1:14" ht="15">
      <c r="A372" s="99"/>
      <c r="B372" s="87"/>
      <c r="C372" s="87"/>
      <c r="D372" s="27"/>
      <c r="E372" s="88"/>
      <c r="F372" s="89"/>
      <c r="G372" s="21"/>
      <c r="H372" s="90"/>
      <c r="I372" s="21"/>
      <c r="J372" s="20"/>
      <c r="K372" s="22"/>
      <c r="L372" s="91"/>
      <c r="M372" s="25"/>
      <c r="N372" s="18"/>
    </row>
    <row r="373" spans="1:14" ht="15">
      <c r="A373" s="99"/>
      <c r="B373" s="95"/>
      <c r="C373" s="95"/>
      <c r="D373" s="86"/>
      <c r="E373" s="88"/>
      <c r="F373" s="89"/>
      <c r="G373" s="21"/>
      <c r="H373" s="90"/>
      <c r="I373" s="21"/>
      <c r="J373" s="20"/>
      <c r="K373" s="22"/>
      <c r="L373" s="91"/>
      <c r="M373" s="25"/>
      <c r="N373" s="18"/>
    </row>
    <row r="374" spans="1:14" ht="15">
      <c r="A374" s="99"/>
      <c r="B374" s="94"/>
      <c r="C374" s="94"/>
      <c r="D374" s="86"/>
      <c r="E374" s="88"/>
      <c r="F374" s="89"/>
      <c r="G374" s="21"/>
      <c r="H374" s="90"/>
      <c r="I374" s="21"/>
      <c r="J374" s="20"/>
      <c r="K374" s="22"/>
      <c r="L374" s="91"/>
      <c r="M374" s="25"/>
      <c r="N374" s="18"/>
    </row>
    <row r="375" spans="1:14" ht="15">
      <c r="A375" s="99"/>
      <c r="B375" s="94"/>
      <c r="C375" s="94"/>
      <c r="D375" s="86"/>
      <c r="E375" s="88"/>
      <c r="F375" s="89"/>
      <c r="G375" s="21"/>
      <c r="H375" s="90"/>
      <c r="I375" s="21"/>
      <c r="J375" s="20"/>
      <c r="K375" s="22"/>
      <c r="L375" s="91"/>
      <c r="M375" s="25"/>
      <c r="N375" s="18"/>
    </row>
    <row r="376" spans="1:14" ht="15">
      <c r="A376" s="99"/>
      <c r="B376" s="87"/>
      <c r="C376" s="87"/>
      <c r="D376" s="27"/>
      <c r="E376" s="88"/>
      <c r="F376" s="89"/>
      <c r="G376" s="21"/>
      <c r="H376" s="90"/>
      <c r="I376" s="21"/>
      <c r="J376" s="20"/>
      <c r="K376" s="22"/>
      <c r="L376" s="91"/>
      <c r="M376" s="25"/>
      <c r="N376" s="18"/>
    </row>
    <row r="377" spans="1:15" ht="15">
      <c r="A377" s="99"/>
      <c r="B377" s="87"/>
      <c r="C377" s="87"/>
      <c r="D377" s="27"/>
      <c r="E377" s="88"/>
      <c r="F377" s="89"/>
      <c r="G377" s="21"/>
      <c r="H377" s="90"/>
      <c r="I377" s="21"/>
      <c r="J377" s="20"/>
      <c r="K377" s="22"/>
      <c r="L377" s="91"/>
      <c r="M377" s="25"/>
      <c r="N377" s="18"/>
      <c r="O377" s="139"/>
    </row>
    <row r="378" spans="1:15" ht="15">
      <c r="A378" s="99"/>
      <c r="B378" s="87"/>
      <c r="C378" s="87"/>
      <c r="D378" s="27"/>
      <c r="E378" s="88"/>
      <c r="F378" s="89"/>
      <c r="G378" s="21"/>
      <c r="H378" s="90"/>
      <c r="I378" s="21"/>
      <c r="J378" s="20"/>
      <c r="K378" s="22"/>
      <c r="L378" s="91"/>
      <c r="M378" s="25"/>
      <c r="N378" s="18"/>
      <c r="O378" s="139"/>
    </row>
    <row r="379" spans="1:14" ht="15">
      <c r="A379" s="99"/>
      <c r="B379" s="87"/>
      <c r="C379" s="87"/>
      <c r="D379" s="27"/>
      <c r="E379" s="88"/>
      <c r="F379" s="89"/>
      <c r="G379" s="21"/>
      <c r="H379" s="90"/>
      <c r="I379" s="21"/>
      <c r="J379" s="20"/>
      <c r="K379" s="22"/>
      <c r="L379" s="91"/>
      <c r="M379" s="25"/>
      <c r="N379" s="18"/>
    </row>
    <row r="380" spans="1:14" ht="15">
      <c r="A380" s="99"/>
      <c r="B380" s="87"/>
      <c r="C380" s="87"/>
      <c r="D380" s="27"/>
      <c r="E380" s="88"/>
      <c r="F380" s="89"/>
      <c r="G380" s="21"/>
      <c r="H380" s="90"/>
      <c r="I380" s="21"/>
      <c r="J380" s="20"/>
      <c r="K380" s="22"/>
      <c r="L380" s="91"/>
      <c r="M380" s="25"/>
      <c r="N380" s="18"/>
    </row>
    <row r="381" spans="1:14" ht="15">
      <c r="A381" s="99"/>
      <c r="B381" s="87"/>
      <c r="C381" s="87"/>
      <c r="D381" s="86"/>
      <c r="E381" s="88"/>
      <c r="F381" s="89"/>
      <c r="G381" s="21"/>
      <c r="H381" s="90"/>
      <c r="I381" s="21"/>
      <c r="J381" s="20"/>
      <c r="K381" s="22"/>
      <c r="L381" s="91"/>
      <c r="M381" s="25"/>
      <c r="N381" s="18"/>
    </row>
    <row r="382" spans="1:14" ht="15">
      <c r="A382" s="99"/>
      <c r="B382" s="87"/>
      <c r="C382" s="87"/>
      <c r="D382" s="86"/>
      <c r="E382" s="88"/>
      <c r="F382" s="89"/>
      <c r="G382" s="21"/>
      <c r="H382" s="90"/>
      <c r="I382" s="21"/>
      <c r="J382" s="20"/>
      <c r="K382" s="22"/>
      <c r="L382" s="91"/>
      <c r="M382" s="25"/>
      <c r="N382" s="18"/>
    </row>
    <row r="383" spans="1:14" ht="15">
      <c r="A383" s="99"/>
      <c r="B383" s="95"/>
      <c r="C383" s="95"/>
      <c r="D383" s="86"/>
      <c r="E383" s="88"/>
      <c r="F383" s="89"/>
      <c r="G383" s="21"/>
      <c r="H383" s="90"/>
      <c r="I383" s="21"/>
      <c r="J383" s="20"/>
      <c r="K383" s="22"/>
      <c r="L383" s="91"/>
      <c r="M383" s="25"/>
      <c r="N383" s="19"/>
    </row>
    <row r="384" spans="1:13" ht="15">
      <c r="A384" s="26"/>
      <c r="B384" s="26"/>
      <c r="C384" s="26"/>
      <c r="D384" s="123"/>
      <c r="E384" s="26"/>
      <c r="F384" s="26"/>
      <c r="G384" s="26"/>
      <c r="H384" s="26"/>
      <c r="I384" s="26"/>
      <c r="J384" s="26"/>
      <c r="K384" s="26"/>
      <c r="L384" s="124"/>
      <c r="M384" s="26"/>
    </row>
    <row r="385" spans="1:22" ht="15">
      <c r="A385" s="26"/>
      <c r="B385" s="26"/>
      <c r="C385" s="26"/>
      <c r="D385" s="123"/>
      <c r="E385" s="26"/>
      <c r="F385" s="26"/>
      <c r="G385" s="26"/>
      <c r="H385" s="26"/>
      <c r="I385" s="26"/>
      <c r="J385" s="26"/>
      <c r="K385" s="26"/>
      <c r="L385" s="124"/>
      <c r="M385" s="26"/>
      <c r="T385" s="137"/>
      <c r="U385" s="137"/>
      <c r="V385" s="137"/>
    </row>
    <row r="386" spans="1:22" ht="15">
      <c r="A386" s="26"/>
      <c r="B386" s="26"/>
      <c r="C386" s="26"/>
      <c r="D386" s="123"/>
      <c r="E386" s="26"/>
      <c r="F386" s="26"/>
      <c r="G386" s="26"/>
      <c r="H386" s="26"/>
      <c r="I386" s="26"/>
      <c r="J386" s="26"/>
      <c r="K386" s="26"/>
      <c r="L386" s="124"/>
      <c r="M386" s="26"/>
      <c r="T386" s="137"/>
      <c r="U386" s="137"/>
      <c r="V386" s="137"/>
    </row>
    <row r="387" spans="1:13" ht="15">
      <c r="A387" s="26"/>
      <c r="B387" s="26"/>
      <c r="C387" s="26"/>
      <c r="D387" s="123"/>
      <c r="E387" s="26"/>
      <c r="F387" s="26"/>
      <c r="G387" s="26"/>
      <c r="H387" s="26"/>
      <c r="I387" s="26"/>
      <c r="J387" s="26"/>
      <c r="K387" s="26"/>
      <c r="L387" s="124"/>
      <c r="M387" s="26"/>
    </row>
    <row r="388" spans="1:13" ht="15">
      <c r="A388" s="26"/>
      <c r="B388" s="26"/>
      <c r="C388" s="26"/>
      <c r="D388" s="123"/>
      <c r="E388" s="26"/>
      <c r="F388" s="26"/>
      <c r="G388" s="26"/>
      <c r="H388" s="26"/>
      <c r="I388" s="26"/>
      <c r="J388" s="26"/>
      <c r="K388" s="26"/>
      <c r="L388" s="124"/>
      <c r="M388" s="26"/>
    </row>
    <row r="389" spans="1:13" ht="15">
      <c r="A389" s="26"/>
      <c r="B389" s="26"/>
      <c r="C389" s="26"/>
      <c r="D389" s="123"/>
      <c r="E389" s="26"/>
      <c r="F389" s="26"/>
      <c r="G389" s="26"/>
      <c r="H389" s="26"/>
      <c r="I389" s="26"/>
      <c r="J389" s="26"/>
      <c r="K389" s="26"/>
      <c r="L389" s="124"/>
      <c r="M389" s="26"/>
    </row>
    <row r="390" spans="1:13" ht="15">
      <c r="A390" s="26"/>
      <c r="B390" s="26"/>
      <c r="C390" s="26"/>
      <c r="D390" s="123"/>
      <c r="E390" s="26"/>
      <c r="F390" s="26"/>
      <c r="G390" s="26"/>
      <c r="H390" s="26"/>
      <c r="I390" s="26"/>
      <c r="J390" s="26"/>
      <c r="K390" s="26"/>
      <c r="L390" s="124"/>
      <c r="M390" s="26"/>
    </row>
    <row r="391" spans="1:13" ht="15">
      <c r="A391" s="26"/>
      <c r="B391" s="26"/>
      <c r="C391" s="26"/>
      <c r="D391" s="123"/>
      <c r="E391" s="26"/>
      <c r="F391" s="26"/>
      <c r="G391" s="26"/>
      <c r="H391" s="26"/>
      <c r="I391" s="26"/>
      <c r="J391" s="26"/>
      <c r="K391" s="26"/>
      <c r="L391" s="124"/>
      <c r="M391" s="26"/>
    </row>
    <row r="392" spans="1:13" ht="15">
      <c r="A392" s="26"/>
      <c r="B392" s="26"/>
      <c r="C392" s="26"/>
      <c r="D392" s="123"/>
      <c r="E392" s="26"/>
      <c r="F392" s="26"/>
      <c r="G392" s="26"/>
      <c r="H392" s="26"/>
      <c r="I392" s="26"/>
      <c r="J392" s="26"/>
      <c r="K392" s="26"/>
      <c r="L392" s="124"/>
      <c r="M392" s="26"/>
    </row>
    <row r="393" spans="1:13" ht="15">
      <c r="A393" s="26"/>
      <c r="B393" s="26"/>
      <c r="C393" s="26"/>
      <c r="D393" s="123"/>
      <c r="E393" s="26"/>
      <c r="F393" s="26"/>
      <c r="G393" s="26"/>
      <c r="H393" s="26"/>
      <c r="I393" s="26"/>
      <c r="J393" s="26"/>
      <c r="K393" s="26"/>
      <c r="L393" s="124"/>
      <c r="M393" s="26"/>
    </row>
    <row r="394" spans="1:13" ht="15">
      <c r="A394" s="26"/>
      <c r="B394" s="26"/>
      <c r="C394" s="26"/>
      <c r="D394" s="123"/>
      <c r="E394" s="26"/>
      <c r="F394" s="26"/>
      <c r="G394" s="26"/>
      <c r="H394" s="26"/>
      <c r="I394" s="26"/>
      <c r="J394" s="26"/>
      <c r="K394" s="26"/>
      <c r="L394" s="124"/>
      <c r="M394" s="26"/>
    </row>
    <row r="395" spans="1:13" ht="15">
      <c r="A395" s="26"/>
      <c r="B395" s="26"/>
      <c r="C395" s="26"/>
      <c r="D395" s="123"/>
      <c r="E395" s="26"/>
      <c r="F395" s="26"/>
      <c r="G395" s="26"/>
      <c r="H395" s="26"/>
      <c r="I395" s="26"/>
      <c r="J395" s="26"/>
      <c r="K395" s="26"/>
      <c r="L395" s="124"/>
      <c r="M395" s="26"/>
    </row>
    <row r="396" spans="1:13" ht="15">
      <c r="A396" s="26"/>
      <c r="B396" s="26"/>
      <c r="C396" s="26"/>
      <c r="D396" s="123"/>
      <c r="E396" s="26"/>
      <c r="F396" s="26"/>
      <c r="G396" s="26"/>
      <c r="H396" s="26"/>
      <c r="I396" s="26"/>
      <c r="J396" s="26"/>
      <c r="K396" s="26"/>
      <c r="L396" s="124"/>
      <c r="M396" s="26"/>
    </row>
    <row r="397" spans="1:13" ht="15">
      <c r="A397" s="26"/>
      <c r="B397" s="26"/>
      <c r="C397" s="26"/>
      <c r="D397" s="123"/>
      <c r="E397" s="26"/>
      <c r="F397" s="26"/>
      <c r="G397" s="26"/>
      <c r="H397" s="26"/>
      <c r="I397" s="26"/>
      <c r="J397" s="26"/>
      <c r="K397" s="26"/>
      <c r="L397" s="124"/>
      <c r="M397" s="26"/>
    </row>
    <row r="398" spans="1:13" ht="15">
      <c r="A398" s="26"/>
      <c r="B398" s="26"/>
      <c r="C398" s="26"/>
      <c r="D398" s="123"/>
      <c r="E398" s="26"/>
      <c r="F398" s="26"/>
      <c r="G398" s="26"/>
      <c r="H398" s="26"/>
      <c r="I398" s="26"/>
      <c r="J398" s="26"/>
      <c r="K398" s="26"/>
      <c r="L398" s="124"/>
      <c r="M398" s="26"/>
    </row>
    <row r="399" spans="1:13" ht="15">
      <c r="A399" s="26"/>
      <c r="B399" s="26"/>
      <c r="C399" s="26"/>
      <c r="D399" s="123"/>
      <c r="E399" s="26"/>
      <c r="F399" s="26"/>
      <c r="G399" s="26"/>
      <c r="H399" s="26"/>
      <c r="I399" s="26"/>
      <c r="J399" s="26"/>
      <c r="K399" s="26"/>
      <c r="L399" s="124"/>
      <c r="M399" s="26"/>
    </row>
    <row r="400" spans="1:13" ht="15">
      <c r="A400" s="26"/>
      <c r="B400" s="26"/>
      <c r="C400" s="26"/>
      <c r="D400" s="123"/>
      <c r="E400" s="26"/>
      <c r="F400" s="26"/>
      <c r="G400" s="26"/>
      <c r="H400" s="26"/>
      <c r="I400" s="26"/>
      <c r="J400" s="26"/>
      <c r="K400" s="26"/>
      <c r="L400" s="124"/>
      <c r="M400" s="26"/>
    </row>
    <row r="401" spans="1:13" ht="15">
      <c r="A401" s="26"/>
      <c r="B401" s="26"/>
      <c r="C401" s="26"/>
      <c r="D401" s="123"/>
      <c r="E401" s="26"/>
      <c r="F401" s="26"/>
      <c r="G401" s="26"/>
      <c r="H401" s="26"/>
      <c r="I401" s="26"/>
      <c r="J401" s="26"/>
      <c r="K401" s="26"/>
      <c r="L401" s="124"/>
      <c r="M401" s="26"/>
    </row>
    <row r="402" spans="1:13" ht="15">
      <c r="A402" s="26"/>
      <c r="B402" s="26"/>
      <c r="C402" s="26"/>
      <c r="D402" s="123"/>
      <c r="E402" s="26"/>
      <c r="F402" s="26"/>
      <c r="G402" s="26"/>
      <c r="H402" s="26"/>
      <c r="I402" s="26"/>
      <c r="J402" s="26"/>
      <c r="K402" s="26"/>
      <c r="L402" s="124"/>
      <c r="M402" s="26"/>
    </row>
    <row r="403" spans="1:13" ht="15">
      <c r="A403" s="26"/>
      <c r="B403" s="26"/>
      <c r="C403" s="26"/>
      <c r="D403" s="123"/>
      <c r="E403" s="26"/>
      <c r="F403" s="26"/>
      <c r="G403" s="26"/>
      <c r="H403" s="26"/>
      <c r="I403" s="26"/>
      <c r="J403" s="26"/>
      <c r="K403" s="26"/>
      <c r="L403" s="124"/>
      <c r="M403" s="26"/>
    </row>
    <row r="404" spans="1:13" ht="15">
      <c r="A404" s="26"/>
      <c r="B404" s="26"/>
      <c r="C404" s="26"/>
      <c r="D404" s="123"/>
      <c r="E404" s="26"/>
      <c r="F404" s="26"/>
      <c r="G404" s="26"/>
      <c r="H404" s="26"/>
      <c r="I404" s="26"/>
      <c r="J404" s="26"/>
      <c r="K404" s="26"/>
      <c r="L404" s="124"/>
      <c r="M404" s="26"/>
    </row>
    <row r="405" spans="1:13" ht="15">
      <c r="A405" s="26"/>
      <c r="B405" s="26"/>
      <c r="C405" s="26"/>
      <c r="D405" s="123"/>
      <c r="E405" s="26"/>
      <c r="F405" s="26"/>
      <c r="G405" s="26"/>
      <c r="H405" s="26"/>
      <c r="I405" s="26"/>
      <c r="J405" s="26"/>
      <c r="K405" s="26"/>
      <c r="L405" s="124"/>
      <c r="M405" s="26"/>
    </row>
    <row r="406" spans="1:13" ht="15">
      <c r="A406" s="26"/>
      <c r="B406" s="26"/>
      <c r="C406" s="26"/>
      <c r="D406" s="123"/>
      <c r="E406" s="26"/>
      <c r="F406" s="26"/>
      <c r="G406" s="26"/>
      <c r="H406" s="26"/>
      <c r="I406" s="26"/>
      <c r="J406" s="26"/>
      <c r="K406" s="26"/>
      <c r="L406" s="124"/>
      <c r="M406" s="26"/>
    </row>
    <row r="407" spans="1:13" ht="15">
      <c r="A407" s="26"/>
      <c r="B407" s="26"/>
      <c r="C407" s="26"/>
      <c r="D407" s="123"/>
      <c r="E407" s="26"/>
      <c r="F407" s="26"/>
      <c r="G407" s="26"/>
      <c r="H407" s="26"/>
      <c r="I407" s="26"/>
      <c r="J407" s="26"/>
      <c r="K407" s="26"/>
      <c r="L407" s="124"/>
      <c r="M407" s="26"/>
    </row>
    <row r="408" spans="1:13" ht="15">
      <c r="A408" s="26"/>
      <c r="B408" s="26"/>
      <c r="C408" s="26"/>
      <c r="D408" s="123"/>
      <c r="E408" s="26"/>
      <c r="F408" s="26"/>
      <c r="G408" s="26"/>
      <c r="H408" s="26"/>
      <c r="I408" s="26"/>
      <c r="J408" s="26"/>
      <c r="K408" s="26"/>
      <c r="L408" s="124"/>
      <c r="M408" s="26"/>
    </row>
    <row r="409" spans="1:13" ht="15">
      <c r="A409" s="26"/>
      <c r="B409" s="26"/>
      <c r="C409" s="26"/>
      <c r="D409" s="123"/>
      <c r="E409" s="26"/>
      <c r="F409" s="26"/>
      <c r="G409" s="26"/>
      <c r="H409" s="26"/>
      <c r="I409" s="26"/>
      <c r="J409" s="26"/>
      <c r="K409" s="26"/>
      <c r="L409" s="124"/>
      <c r="M409" s="26"/>
    </row>
    <row r="410" spans="1:13" ht="15">
      <c r="A410" s="26"/>
      <c r="B410" s="26"/>
      <c r="C410" s="26"/>
      <c r="D410" s="123"/>
      <c r="E410" s="26"/>
      <c r="F410" s="26"/>
      <c r="G410" s="26"/>
      <c r="H410" s="26"/>
      <c r="I410" s="26"/>
      <c r="J410" s="26"/>
      <c r="K410" s="26"/>
      <c r="L410" s="124"/>
      <c r="M410" s="26"/>
    </row>
    <row r="411" spans="1:13" ht="15">
      <c r="A411" s="26"/>
      <c r="B411" s="26"/>
      <c r="C411" s="26"/>
      <c r="D411" s="123"/>
      <c r="E411" s="26"/>
      <c r="F411" s="26"/>
      <c r="G411" s="26"/>
      <c r="H411" s="26"/>
      <c r="I411" s="26"/>
      <c r="J411" s="26"/>
      <c r="K411" s="26"/>
      <c r="L411" s="124"/>
      <c r="M411" s="26"/>
    </row>
    <row r="412" spans="1:13" ht="15">
      <c r="A412" s="26"/>
      <c r="B412" s="26"/>
      <c r="C412" s="26"/>
      <c r="D412" s="123"/>
      <c r="E412" s="26"/>
      <c r="F412" s="26"/>
      <c r="G412" s="26"/>
      <c r="H412" s="26"/>
      <c r="I412" s="26"/>
      <c r="J412" s="26"/>
      <c r="K412" s="26"/>
      <c r="L412" s="124"/>
      <c r="M412" s="26"/>
    </row>
    <row r="413" spans="1:13" ht="15">
      <c r="A413" s="26"/>
      <c r="B413" s="26"/>
      <c r="C413" s="26"/>
      <c r="D413" s="123"/>
      <c r="E413" s="26"/>
      <c r="F413" s="26"/>
      <c r="G413" s="26"/>
      <c r="H413" s="26"/>
      <c r="I413" s="26"/>
      <c r="J413" s="26"/>
      <c r="K413" s="26"/>
      <c r="L413" s="124"/>
      <c r="M413" s="26"/>
    </row>
    <row r="414" spans="1:13" ht="15">
      <c r="A414" s="26"/>
      <c r="B414" s="26"/>
      <c r="C414" s="26"/>
      <c r="D414" s="123"/>
      <c r="E414" s="26"/>
      <c r="F414" s="26"/>
      <c r="G414" s="26"/>
      <c r="H414" s="26"/>
      <c r="I414" s="26"/>
      <c r="J414" s="26"/>
      <c r="K414" s="26"/>
      <c r="L414" s="124"/>
      <c r="M414" s="26"/>
    </row>
    <row r="415" spans="1:13" ht="15">
      <c r="A415" s="26"/>
      <c r="B415" s="26"/>
      <c r="C415" s="26"/>
      <c r="D415" s="123"/>
      <c r="E415" s="26"/>
      <c r="F415" s="26"/>
      <c r="G415" s="26"/>
      <c r="H415" s="26"/>
      <c r="I415" s="26"/>
      <c r="J415" s="26"/>
      <c r="K415" s="26"/>
      <c r="L415" s="124"/>
      <c r="M415" s="26"/>
    </row>
    <row r="416" spans="1:13" ht="15">
      <c r="A416" s="26"/>
      <c r="B416" s="26"/>
      <c r="C416" s="26"/>
      <c r="D416" s="123"/>
      <c r="E416" s="26"/>
      <c r="F416" s="26"/>
      <c r="G416" s="26"/>
      <c r="H416" s="26"/>
      <c r="I416" s="26"/>
      <c r="J416" s="26"/>
      <c r="K416" s="26"/>
      <c r="L416" s="124"/>
      <c r="M416" s="26"/>
    </row>
    <row r="417" spans="1:13" ht="15">
      <c r="A417" s="26"/>
      <c r="B417" s="26"/>
      <c r="C417" s="26"/>
      <c r="D417" s="123"/>
      <c r="E417" s="26"/>
      <c r="F417" s="26"/>
      <c r="G417" s="26"/>
      <c r="H417" s="26"/>
      <c r="I417" s="26"/>
      <c r="J417" s="26"/>
      <c r="K417" s="26"/>
      <c r="L417" s="124"/>
      <c r="M417" s="26"/>
    </row>
    <row r="418" spans="1:13" ht="15">
      <c r="A418" s="26"/>
      <c r="B418" s="26"/>
      <c r="C418" s="26"/>
      <c r="D418" s="123"/>
      <c r="E418" s="26"/>
      <c r="F418" s="26"/>
      <c r="G418" s="26"/>
      <c r="H418" s="26"/>
      <c r="I418" s="26"/>
      <c r="J418" s="26"/>
      <c r="K418" s="26"/>
      <c r="L418" s="124"/>
      <c r="M418" s="26"/>
    </row>
    <row r="419" spans="1:13" ht="15">
      <c r="A419" s="26"/>
      <c r="B419" s="26"/>
      <c r="C419" s="26"/>
      <c r="D419" s="123"/>
      <c r="E419" s="26"/>
      <c r="F419" s="26"/>
      <c r="G419" s="26"/>
      <c r="H419" s="26"/>
      <c r="I419" s="26"/>
      <c r="J419" s="26"/>
      <c r="K419" s="26"/>
      <c r="L419" s="124"/>
      <c r="M419" s="26"/>
    </row>
    <row r="420" spans="1:13" ht="15">
      <c r="A420" s="26"/>
      <c r="B420" s="26"/>
      <c r="C420" s="26"/>
      <c r="D420" s="123"/>
      <c r="E420" s="26"/>
      <c r="F420" s="26"/>
      <c r="G420" s="26"/>
      <c r="H420" s="26"/>
      <c r="I420" s="26"/>
      <c r="J420" s="26"/>
      <c r="K420" s="26"/>
      <c r="L420" s="124"/>
      <c r="M420" s="26"/>
    </row>
    <row r="421" spans="1:13" ht="15">
      <c r="A421" s="26"/>
      <c r="B421" s="26"/>
      <c r="C421" s="26"/>
      <c r="D421" s="123"/>
      <c r="E421" s="26"/>
      <c r="F421" s="26"/>
      <c r="G421" s="26"/>
      <c r="H421" s="26"/>
      <c r="I421" s="26"/>
      <c r="J421" s="26"/>
      <c r="K421" s="26"/>
      <c r="L421" s="124"/>
      <c r="M421" s="26"/>
    </row>
    <row r="422" spans="1:13" ht="15">
      <c r="A422" s="26"/>
      <c r="B422" s="26"/>
      <c r="C422" s="26"/>
      <c r="D422" s="123"/>
      <c r="E422" s="26"/>
      <c r="F422" s="26"/>
      <c r="G422" s="26"/>
      <c r="H422" s="26"/>
      <c r="I422" s="26"/>
      <c r="J422" s="26"/>
      <c r="K422" s="26"/>
      <c r="L422" s="124"/>
      <c r="M422" s="26"/>
    </row>
    <row r="423" spans="1:13" ht="15">
      <c r="A423" s="26"/>
      <c r="B423" s="26"/>
      <c r="C423" s="26"/>
      <c r="D423" s="123"/>
      <c r="E423" s="26"/>
      <c r="F423" s="26"/>
      <c r="G423" s="26"/>
      <c r="H423" s="26"/>
      <c r="I423" s="26"/>
      <c r="J423" s="26"/>
      <c r="K423" s="26"/>
      <c r="L423" s="124"/>
      <c r="M423" s="26"/>
    </row>
    <row r="424" spans="1:13" ht="15">
      <c r="A424" s="26"/>
      <c r="B424" s="26"/>
      <c r="C424" s="26"/>
      <c r="D424" s="123"/>
      <c r="E424" s="26"/>
      <c r="F424" s="26"/>
      <c r="G424" s="26"/>
      <c r="H424" s="26"/>
      <c r="I424" s="26"/>
      <c r="J424" s="26"/>
      <c r="K424" s="26"/>
      <c r="L424" s="124"/>
      <c r="M424" s="26"/>
    </row>
    <row r="425" spans="1:13" ht="15">
      <c r="A425" s="26"/>
      <c r="B425" s="26"/>
      <c r="C425" s="26"/>
      <c r="D425" s="123"/>
      <c r="E425" s="26"/>
      <c r="F425" s="26"/>
      <c r="G425" s="26"/>
      <c r="H425" s="26"/>
      <c r="I425" s="26"/>
      <c r="J425" s="26"/>
      <c r="K425" s="26"/>
      <c r="L425" s="124"/>
      <c r="M425" s="26"/>
    </row>
    <row r="426" spans="1:13" ht="15">
      <c r="A426" s="26"/>
      <c r="B426" s="26"/>
      <c r="C426" s="26"/>
      <c r="D426" s="123"/>
      <c r="E426" s="26"/>
      <c r="F426" s="26"/>
      <c r="G426" s="26"/>
      <c r="H426" s="26"/>
      <c r="I426" s="26"/>
      <c r="J426" s="26"/>
      <c r="K426" s="26"/>
      <c r="L426" s="124"/>
      <c r="M426" s="26"/>
    </row>
    <row r="427" spans="1:13" ht="15">
      <c r="A427" s="26"/>
      <c r="B427" s="26"/>
      <c r="C427" s="26"/>
      <c r="D427" s="123"/>
      <c r="E427" s="26"/>
      <c r="F427" s="26"/>
      <c r="G427" s="26"/>
      <c r="H427" s="26"/>
      <c r="I427" s="26"/>
      <c r="J427" s="26"/>
      <c r="K427" s="26"/>
      <c r="L427" s="124"/>
      <c r="M427" s="26"/>
    </row>
    <row r="428" spans="1:13" ht="15">
      <c r="A428" s="26"/>
      <c r="B428" s="26"/>
      <c r="C428" s="26"/>
      <c r="D428" s="123"/>
      <c r="E428" s="26"/>
      <c r="F428" s="26"/>
      <c r="G428" s="26"/>
      <c r="H428" s="26"/>
      <c r="I428" s="26"/>
      <c r="J428" s="26"/>
      <c r="K428" s="26"/>
      <c r="L428" s="124"/>
      <c r="M428" s="26"/>
    </row>
    <row r="429" spans="1:13" ht="15">
      <c r="A429" s="26"/>
      <c r="B429" s="26"/>
      <c r="C429" s="26"/>
      <c r="D429" s="123"/>
      <c r="E429" s="26"/>
      <c r="F429" s="26"/>
      <c r="G429" s="26"/>
      <c r="H429" s="26"/>
      <c r="I429" s="26"/>
      <c r="J429" s="26"/>
      <c r="K429" s="26"/>
      <c r="L429" s="124"/>
      <c r="M429" s="26"/>
    </row>
    <row r="430" spans="1:13" ht="15">
      <c r="A430" s="26"/>
      <c r="B430" s="26"/>
      <c r="C430" s="26"/>
      <c r="D430" s="123"/>
      <c r="E430" s="26"/>
      <c r="F430" s="26"/>
      <c r="G430" s="26"/>
      <c r="H430" s="26"/>
      <c r="I430" s="26"/>
      <c r="J430" s="26"/>
      <c r="K430" s="26"/>
      <c r="L430" s="124"/>
      <c r="M430" s="26"/>
    </row>
    <row r="431" spans="1:13" ht="15">
      <c r="A431" s="26"/>
      <c r="B431" s="26"/>
      <c r="C431" s="26"/>
      <c r="D431" s="123"/>
      <c r="E431" s="26"/>
      <c r="F431" s="26"/>
      <c r="G431" s="26"/>
      <c r="H431" s="26"/>
      <c r="I431" s="26"/>
      <c r="J431" s="26"/>
      <c r="K431" s="26"/>
      <c r="L431" s="124"/>
      <c r="M431" s="26"/>
    </row>
    <row r="432" spans="1:13" ht="15">
      <c r="A432" s="26"/>
      <c r="B432" s="26"/>
      <c r="C432" s="26"/>
      <c r="D432" s="123"/>
      <c r="E432" s="26"/>
      <c r="F432" s="26"/>
      <c r="G432" s="26"/>
      <c r="H432" s="26"/>
      <c r="I432" s="26"/>
      <c r="J432" s="26"/>
      <c r="K432" s="26"/>
      <c r="L432" s="124"/>
      <c r="M432" s="26"/>
    </row>
    <row r="433" spans="1:13" ht="15">
      <c r="A433" s="26"/>
      <c r="B433" s="26"/>
      <c r="C433" s="26"/>
      <c r="D433" s="123"/>
      <c r="E433" s="26"/>
      <c r="F433" s="26"/>
      <c r="G433" s="26"/>
      <c r="H433" s="26"/>
      <c r="I433" s="26"/>
      <c r="J433" s="26"/>
      <c r="K433" s="26"/>
      <c r="L433" s="124"/>
      <c r="M433" s="26"/>
    </row>
    <row r="434" spans="1:13" ht="15">
      <c r="A434" s="26"/>
      <c r="B434" s="26"/>
      <c r="C434" s="26"/>
      <c r="D434" s="123"/>
      <c r="E434" s="26"/>
      <c r="F434" s="26"/>
      <c r="G434" s="26"/>
      <c r="H434" s="26"/>
      <c r="I434" s="26"/>
      <c r="J434" s="26"/>
      <c r="K434" s="26"/>
      <c r="L434" s="124"/>
      <c r="M434" s="26"/>
    </row>
    <row r="435" spans="1:13" ht="15">
      <c r="A435" s="26"/>
      <c r="B435" s="26"/>
      <c r="C435" s="26"/>
      <c r="D435" s="123"/>
      <c r="E435" s="26"/>
      <c r="F435" s="26"/>
      <c r="G435" s="26"/>
      <c r="H435" s="26"/>
      <c r="I435" s="26"/>
      <c r="J435" s="26"/>
      <c r="K435" s="26"/>
      <c r="L435" s="124"/>
      <c r="M435" s="26"/>
    </row>
    <row r="436" spans="1:13" ht="15">
      <c r="A436" s="26"/>
      <c r="B436" s="26"/>
      <c r="C436" s="26"/>
      <c r="D436" s="123"/>
      <c r="E436" s="26"/>
      <c r="F436" s="26"/>
      <c r="G436" s="26"/>
      <c r="H436" s="26"/>
      <c r="I436" s="26"/>
      <c r="J436" s="26"/>
      <c r="K436" s="26"/>
      <c r="L436" s="124"/>
      <c r="M436" s="26"/>
    </row>
    <row r="437" spans="1:13" ht="15">
      <c r="A437" s="26"/>
      <c r="B437" s="26"/>
      <c r="C437" s="26"/>
      <c r="D437" s="123"/>
      <c r="E437" s="26"/>
      <c r="F437" s="26"/>
      <c r="G437" s="26"/>
      <c r="H437" s="26"/>
      <c r="I437" s="26"/>
      <c r="J437" s="26"/>
      <c r="K437" s="26"/>
      <c r="L437" s="124"/>
      <c r="M437" s="26"/>
    </row>
    <row r="438" spans="1:13" ht="15">
      <c r="A438" s="26"/>
      <c r="B438" s="26"/>
      <c r="C438" s="26"/>
      <c r="D438" s="123"/>
      <c r="E438" s="26"/>
      <c r="F438" s="26"/>
      <c r="G438" s="26"/>
      <c r="H438" s="26"/>
      <c r="I438" s="26"/>
      <c r="J438" s="26"/>
      <c r="K438" s="26"/>
      <c r="L438" s="124"/>
      <c r="M438" s="26"/>
    </row>
    <row r="439" spans="1:13" ht="15">
      <c r="A439" s="26"/>
      <c r="B439" s="26"/>
      <c r="C439" s="26"/>
      <c r="D439" s="123"/>
      <c r="E439" s="26"/>
      <c r="F439" s="26"/>
      <c r="G439" s="26"/>
      <c r="H439" s="26"/>
      <c r="I439" s="26"/>
      <c r="J439" s="26"/>
      <c r="K439" s="26"/>
      <c r="L439" s="124"/>
      <c r="M439" s="26"/>
    </row>
    <row r="440" spans="1:13" ht="15">
      <c r="A440" s="26"/>
      <c r="B440" s="26"/>
      <c r="C440" s="26"/>
      <c r="D440" s="123"/>
      <c r="E440" s="26"/>
      <c r="F440" s="26"/>
      <c r="G440" s="26"/>
      <c r="H440" s="26"/>
      <c r="I440" s="26"/>
      <c r="J440" s="26"/>
      <c r="K440" s="26"/>
      <c r="L440" s="124"/>
      <c r="M440" s="26"/>
    </row>
    <row r="441" spans="1:13" ht="15">
      <c r="A441" s="26"/>
      <c r="B441" s="26"/>
      <c r="C441" s="26"/>
      <c r="D441" s="123"/>
      <c r="E441" s="26"/>
      <c r="F441" s="26"/>
      <c r="G441" s="26"/>
      <c r="H441" s="26"/>
      <c r="I441" s="26"/>
      <c r="J441" s="26"/>
      <c r="K441" s="26"/>
      <c r="L441" s="124"/>
      <c r="M441" s="26"/>
    </row>
    <row r="442" spans="1:13" ht="15">
      <c r="A442" s="26"/>
      <c r="B442" s="26"/>
      <c r="C442" s="26"/>
      <c r="D442" s="123"/>
      <c r="E442" s="26"/>
      <c r="F442" s="26"/>
      <c r="G442" s="26"/>
      <c r="H442" s="26"/>
      <c r="I442" s="26"/>
      <c r="J442" s="26"/>
      <c r="K442" s="26"/>
      <c r="L442" s="124"/>
      <c r="M442" s="26"/>
    </row>
    <row r="443" spans="1:4" ht="15">
      <c r="A443" s="26"/>
      <c r="B443" s="26"/>
      <c r="C443" s="26"/>
      <c r="D443" s="123"/>
    </row>
    <row r="444" spans="1:4" ht="15">
      <c r="A444" s="26"/>
      <c r="B444" s="26"/>
      <c r="C444" s="26"/>
      <c r="D444" s="123"/>
    </row>
    <row r="445" spans="1:4" ht="15">
      <c r="A445" s="26"/>
      <c r="B445" s="26"/>
      <c r="C445" s="26"/>
      <c r="D445" s="123"/>
    </row>
    <row r="446" spans="1:4" ht="15">
      <c r="A446" s="26"/>
      <c r="B446" s="26"/>
      <c r="C446" s="26"/>
      <c r="D446" s="123"/>
    </row>
    <row r="447" spans="1:4" ht="15">
      <c r="A447" s="26"/>
      <c r="B447" s="26"/>
      <c r="C447" s="26"/>
      <c r="D447" s="123"/>
    </row>
    <row r="448" spans="1:4" ht="15">
      <c r="A448" s="26"/>
      <c r="B448" s="26"/>
      <c r="C448" s="26"/>
      <c r="D448" s="123"/>
    </row>
    <row r="449" spans="1:4" ht="15">
      <c r="A449" s="26"/>
      <c r="B449" s="26"/>
      <c r="C449" s="26"/>
      <c r="D449" s="123"/>
    </row>
    <row r="450" spans="1:4" ht="15">
      <c r="A450" s="26"/>
      <c r="B450" s="26"/>
      <c r="C450" s="26"/>
      <c r="D450" s="123"/>
    </row>
    <row r="451" spans="1:4" ht="15">
      <c r="A451" s="26"/>
      <c r="B451" s="26"/>
      <c r="C451" s="26"/>
      <c r="D451" s="123"/>
    </row>
    <row r="452" spans="1:4" ht="15">
      <c r="A452" s="26"/>
      <c r="B452" s="26"/>
      <c r="C452" s="26"/>
      <c r="D452" s="123"/>
    </row>
    <row r="453" spans="1:4" ht="15">
      <c r="A453" s="26"/>
      <c r="B453" s="26"/>
      <c r="C453" s="26"/>
      <c r="D453" s="123"/>
    </row>
    <row r="454" spans="1:4" ht="15">
      <c r="A454" s="26"/>
      <c r="B454" s="26"/>
      <c r="C454" s="26"/>
      <c r="D454" s="123"/>
    </row>
    <row r="455" spans="1:4" ht="15">
      <c r="A455" s="26"/>
      <c r="B455" s="26"/>
      <c r="C455" s="26"/>
      <c r="D455" s="123"/>
    </row>
    <row r="456" spans="1:4" ht="15">
      <c r="A456" s="26"/>
      <c r="B456" s="26"/>
      <c r="C456" s="26"/>
      <c r="D456" s="123"/>
    </row>
    <row r="457" spans="1:4" ht="15">
      <c r="A457" s="26"/>
      <c r="B457" s="26"/>
      <c r="C457" s="26"/>
      <c r="D457" s="123"/>
    </row>
    <row r="458" spans="1:4" ht="15">
      <c r="A458" s="26"/>
      <c r="B458" s="26"/>
      <c r="C458" s="26"/>
      <c r="D458" s="123"/>
    </row>
    <row r="459" spans="1:4" ht="15">
      <c r="A459" s="26"/>
      <c r="B459" s="26"/>
      <c r="C459" s="26"/>
      <c r="D459" s="123"/>
    </row>
    <row r="460" spans="1:4" ht="15">
      <c r="A460" s="26"/>
      <c r="B460" s="26"/>
      <c r="C460" s="26"/>
      <c r="D460" s="123"/>
    </row>
    <row r="461" spans="1:4" ht="15">
      <c r="A461" s="26"/>
      <c r="B461" s="26"/>
      <c r="C461" s="26"/>
      <c r="D461" s="123"/>
    </row>
    <row r="462" spans="1:4" ht="15">
      <c r="A462" s="26"/>
      <c r="B462" s="26"/>
      <c r="C462" s="26"/>
      <c r="D462" s="123"/>
    </row>
    <row r="463" spans="1:4" ht="15">
      <c r="A463" s="26"/>
      <c r="B463" s="26"/>
      <c r="C463" s="26"/>
      <c r="D463" s="123"/>
    </row>
    <row r="464" spans="1:4" ht="15">
      <c r="A464" s="26"/>
      <c r="B464" s="26"/>
      <c r="C464" s="26"/>
      <c r="D464" s="123"/>
    </row>
    <row r="465" spans="1:4" ht="15">
      <c r="A465" s="26"/>
      <c r="B465" s="26"/>
      <c r="C465" s="26"/>
      <c r="D465" s="123"/>
    </row>
    <row r="466" spans="1:4" ht="15">
      <c r="A466" s="26"/>
      <c r="B466" s="26"/>
      <c r="C466" s="26"/>
      <c r="D466" s="123"/>
    </row>
    <row r="467" spans="1:4" ht="15">
      <c r="A467" s="26"/>
      <c r="B467" s="26"/>
      <c r="C467" s="26"/>
      <c r="D467" s="123"/>
    </row>
    <row r="468" spans="1:4" ht="15">
      <c r="A468" s="26"/>
      <c r="B468" s="26"/>
      <c r="C468" s="26"/>
      <c r="D468" s="123"/>
    </row>
    <row r="469" spans="1:4" ht="15">
      <c r="A469" s="26"/>
      <c r="B469" s="26"/>
      <c r="C469" s="26"/>
      <c r="D469" s="123"/>
    </row>
    <row r="470" spans="1:4" ht="15">
      <c r="A470" s="26"/>
      <c r="B470" s="26"/>
      <c r="C470" s="26"/>
      <c r="D470" s="123"/>
    </row>
    <row r="471" spans="1:4" ht="15">
      <c r="A471" s="26"/>
      <c r="B471" s="26"/>
      <c r="C471" s="26"/>
      <c r="D471" s="123"/>
    </row>
    <row r="472" spans="1:4" ht="15">
      <c r="A472" s="26"/>
      <c r="B472" s="26"/>
      <c r="C472" s="26"/>
      <c r="D472" s="123"/>
    </row>
    <row r="473" spans="1:4" ht="15">
      <c r="A473" s="26"/>
      <c r="B473" s="26"/>
      <c r="C473" s="26"/>
      <c r="D473" s="123"/>
    </row>
    <row r="474" spans="1:4" ht="15">
      <c r="A474" s="26"/>
      <c r="B474" s="26"/>
      <c r="C474" s="26"/>
      <c r="D474" s="123"/>
    </row>
    <row r="475" spans="1:4" ht="15">
      <c r="A475" s="26"/>
      <c r="B475" s="26"/>
      <c r="C475" s="26"/>
      <c r="D475" s="123"/>
    </row>
    <row r="476" spans="1:4" ht="15">
      <c r="A476" s="26"/>
      <c r="B476" s="26"/>
      <c r="C476" s="26"/>
      <c r="D476" s="123"/>
    </row>
    <row r="477" spans="1:4" ht="15">
      <c r="A477" s="26"/>
      <c r="B477" s="26"/>
      <c r="C477" s="26"/>
      <c r="D477" s="123"/>
    </row>
    <row r="478" spans="1:4" ht="15">
      <c r="A478" s="26"/>
      <c r="B478" s="26"/>
      <c r="C478" s="26"/>
      <c r="D478" s="123"/>
    </row>
    <row r="479" spans="1:4" ht="15">
      <c r="A479" s="26"/>
      <c r="B479" s="26"/>
      <c r="C479" s="26"/>
      <c r="D479" s="123"/>
    </row>
    <row r="480" spans="1:4" ht="15">
      <c r="A480" s="26"/>
      <c r="B480" s="26"/>
      <c r="C480" s="26"/>
      <c r="D480" s="123"/>
    </row>
    <row r="481" spans="1:4" ht="15">
      <c r="A481" s="26"/>
      <c r="B481" s="26"/>
      <c r="C481" s="26"/>
      <c r="D481" s="123"/>
    </row>
    <row r="482" spans="1:4" ht="15">
      <c r="A482" s="26"/>
      <c r="B482" s="26"/>
      <c r="C482" s="26"/>
      <c r="D482" s="123"/>
    </row>
    <row r="483" spans="1:4" ht="15">
      <c r="A483" s="26"/>
      <c r="B483" s="26"/>
      <c r="C483" s="26"/>
      <c r="D483" s="123"/>
    </row>
    <row r="484" spans="1:4" ht="15">
      <c r="A484" s="26"/>
      <c r="B484" s="26"/>
      <c r="C484" s="26"/>
      <c r="D484" s="123"/>
    </row>
    <row r="485" spans="1:4" ht="15">
      <c r="A485" s="26"/>
      <c r="B485" s="26"/>
      <c r="C485" s="26"/>
      <c r="D485" s="123"/>
    </row>
    <row r="486" spans="1:4" ht="15">
      <c r="A486" s="26"/>
      <c r="B486" s="26"/>
      <c r="C486" s="26"/>
      <c r="D486" s="123"/>
    </row>
    <row r="487" spans="1:4" ht="15">
      <c r="A487" s="26"/>
      <c r="B487" s="26"/>
      <c r="C487" s="26"/>
      <c r="D487" s="123"/>
    </row>
    <row r="488" spans="1:4" ht="15">
      <c r="A488" s="26"/>
      <c r="B488" s="26"/>
      <c r="C488" s="26"/>
      <c r="D488" s="123"/>
    </row>
    <row r="489" spans="1:4" ht="15">
      <c r="A489" s="26"/>
      <c r="B489" s="26"/>
      <c r="C489" s="26"/>
      <c r="D489" s="123"/>
    </row>
    <row r="490" spans="1:4" ht="15">
      <c r="A490" s="26"/>
      <c r="B490" s="26"/>
      <c r="C490" s="26"/>
      <c r="D490" s="123"/>
    </row>
    <row r="491" spans="1:4" ht="15">
      <c r="A491" s="26"/>
      <c r="B491" s="26"/>
      <c r="C491" s="26"/>
      <c r="D491" s="123"/>
    </row>
    <row r="492" spans="1:4" ht="15">
      <c r="A492" s="26"/>
      <c r="B492" s="26"/>
      <c r="C492" s="26"/>
      <c r="D492" s="123"/>
    </row>
    <row r="493" spans="1:4" ht="15">
      <c r="A493" s="26"/>
      <c r="B493" s="26"/>
      <c r="C493" s="26"/>
      <c r="D493" s="123"/>
    </row>
    <row r="494" spans="1:4" ht="15">
      <c r="A494" s="26"/>
      <c r="B494" s="26"/>
      <c r="C494" s="26"/>
      <c r="D494" s="123"/>
    </row>
    <row r="495" spans="1:4" ht="15">
      <c r="A495" s="26"/>
      <c r="B495" s="26"/>
      <c r="C495" s="26"/>
      <c r="D495" s="123"/>
    </row>
    <row r="496" spans="1:4" ht="15">
      <c r="A496" s="26"/>
      <c r="B496" s="26"/>
      <c r="C496" s="26"/>
      <c r="D496" s="123"/>
    </row>
    <row r="497" spans="1:4" ht="15">
      <c r="A497" s="26"/>
      <c r="B497" s="26"/>
      <c r="C497" s="26"/>
      <c r="D497" s="123"/>
    </row>
    <row r="498" spans="1:4" ht="15">
      <c r="A498" s="26"/>
      <c r="B498" s="26"/>
      <c r="C498" s="26"/>
      <c r="D498" s="123"/>
    </row>
    <row r="499" spans="1:4" ht="15">
      <c r="A499" s="26"/>
      <c r="B499" s="26"/>
      <c r="C499" s="26"/>
      <c r="D499" s="123"/>
    </row>
    <row r="500" spans="1:4" ht="15">
      <c r="A500" s="26"/>
      <c r="B500" s="26"/>
      <c r="C500" s="26"/>
      <c r="D500" s="123"/>
    </row>
    <row r="501" spans="1:4" ht="15">
      <c r="A501" s="26"/>
      <c r="B501" s="26"/>
      <c r="C501" s="26"/>
      <c r="D501" s="123"/>
    </row>
    <row r="502" spans="1:4" ht="15">
      <c r="A502" s="26"/>
      <c r="B502" s="26"/>
      <c r="C502" s="26"/>
      <c r="D502" s="123"/>
    </row>
    <row r="503" spans="1:4" ht="15">
      <c r="A503" s="26"/>
      <c r="B503" s="26"/>
      <c r="C503" s="26"/>
      <c r="D503" s="123"/>
    </row>
    <row r="504" spans="1:4" ht="15">
      <c r="A504" s="26"/>
      <c r="B504" s="26"/>
      <c r="C504" s="26"/>
      <c r="D504" s="123"/>
    </row>
    <row r="505" spans="1:4" ht="15">
      <c r="A505" s="26"/>
      <c r="B505" s="26"/>
      <c r="C505" s="26"/>
      <c r="D505" s="123"/>
    </row>
    <row r="506" spans="1:4" ht="15">
      <c r="A506" s="26"/>
      <c r="B506" s="26"/>
      <c r="C506" s="26"/>
      <c r="D506" s="123"/>
    </row>
    <row r="507" spans="1:4" ht="15">
      <c r="A507" s="26"/>
      <c r="B507" s="26"/>
      <c r="C507" s="26"/>
      <c r="D507" s="123"/>
    </row>
    <row r="508" spans="1:4" ht="15">
      <c r="A508" s="26"/>
      <c r="B508" s="26"/>
      <c r="C508" s="26"/>
      <c r="D508" s="123"/>
    </row>
    <row r="509" spans="1:4" ht="15">
      <c r="A509" s="26"/>
      <c r="B509" s="26"/>
      <c r="C509" s="26"/>
      <c r="D509" s="123"/>
    </row>
    <row r="510" spans="1:4" ht="15">
      <c r="A510" s="26"/>
      <c r="B510" s="26"/>
      <c r="C510" s="26"/>
      <c r="D510" s="123"/>
    </row>
    <row r="511" spans="1:4" ht="15">
      <c r="A511" s="26"/>
      <c r="B511" s="26"/>
      <c r="C511" s="26"/>
      <c r="D511" s="123"/>
    </row>
    <row r="512" spans="1:4" ht="15">
      <c r="A512" s="26"/>
      <c r="B512" s="26"/>
      <c r="C512" s="26"/>
      <c r="D512" s="123"/>
    </row>
    <row r="513" spans="1:4" ht="15">
      <c r="A513" s="26"/>
      <c r="B513" s="26"/>
      <c r="C513" s="26"/>
      <c r="D513" s="123"/>
    </row>
    <row r="514" spans="1:4" ht="15">
      <c r="A514" s="26"/>
      <c r="B514" s="26"/>
      <c r="C514" s="26"/>
      <c r="D514" s="123"/>
    </row>
    <row r="515" spans="1:4" ht="15">
      <c r="A515" s="26"/>
      <c r="B515" s="26"/>
      <c r="C515" s="26"/>
      <c r="D515" s="123"/>
    </row>
    <row r="516" spans="1:4" ht="15">
      <c r="A516" s="26"/>
      <c r="B516" s="26"/>
      <c r="C516" s="26"/>
      <c r="D516" s="123"/>
    </row>
    <row r="517" spans="1:4" ht="15">
      <c r="A517" s="26"/>
      <c r="B517" s="26"/>
      <c r="C517" s="26"/>
      <c r="D517" s="123"/>
    </row>
    <row r="518" spans="1:4" ht="15">
      <c r="A518" s="26"/>
      <c r="B518" s="26"/>
      <c r="C518" s="26"/>
      <c r="D518" s="123"/>
    </row>
    <row r="519" spans="1:4" ht="15">
      <c r="A519" s="26"/>
      <c r="B519" s="26"/>
      <c r="C519" s="26"/>
      <c r="D519" s="123"/>
    </row>
    <row r="520" spans="1:4" ht="15">
      <c r="A520" s="26"/>
      <c r="B520" s="26"/>
      <c r="C520" s="26"/>
      <c r="D520" s="123"/>
    </row>
    <row r="521" spans="1:4" ht="15">
      <c r="A521" s="26"/>
      <c r="B521" s="26"/>
      <c r="C521" s="26"/>
      <c r="D521" s="123"/>
    </row>
    <row r="522" spans="1:4" ht="15">
      <c r="A522" s="26"/>
      <c r="B522" s="26"/>
      <c r="C522" s="26"/>
      <c r="D522" s="123"/>
    </row>
    <row r="523" spans="1:4" ht="15">
      <c r="A523" s="26"/>
      <c r="B523" s="26"/>
      <c r="C523" s="26"/>
      <c r="D523" s="123"/>
    </row>
    <row r="524" spans="1:4" ht="15">
      <c r="A524" s="26"/>
      <c r="B524" s="26"/>
      <c r="C524" s="26"/>
      <c r="D524" s="123"/>
    </row>
    <row r="525" spans="1:4" ht="15">
      <c r="A525" s="26"/>
      <c r="B525" s="26"/>
      <c r="C525" s="26"/>
      <c r="D525" s="123"/>
    </row>
    <row r="526" spans="1:4" ht="15">
      <c r="A526" s="26"/>
      <c r="B526" s="26"/>
      <c r="C526" s="26"/>
      <c r="D526" s="123"/>
    </row>
    <row r="527" spans="1:4" ht="15">
      <c r="A527" s="26"/>
      <c r="B527" s="26"/>
      <c r="C527" s="26"/>
      <c r="D527" s="123"/>
    </row>
    <row r="528" spans="1:4" ht="15">
      <c r="A528" s="26"/>
      <c r="B528" s="26"/>
      <c r="C528" s="26"/>
      <c r="D528" s="123"/>
    </row>
    <row r="529" spans="1:4" ht="15">
      <c r="A529" s="26"/>
      <c r="B529" s="26"/>
      <c r="C529" s="26"/>
      <c r="D529" s="123"/>
    </row>
    <row r="530" spans="1:4" ht="15">
      <c r="A530" s="26"/>
      <c r="B530" s="26"/>
      <c r="C530" s="26"/>
      <c r="D530" s="123"/>
    </row>
    <row r="531" spans="1:4" ht="15">
      <c r="A531" s="26"/>
      <c r="B531" s="26"/>
      <c r="C531" s="26"/>
      <c r="D531" s="123"/>
    </row>
    <row r="532" spans="1:4" ht="15">
      <c r="A532" s="26"/>
      <c r="B532" s="26"/>
      <c r="C532" s="26"/>
      <c r="D532" s="123"/>
    </row>
    <row r="533" spans="1:4" ht="15">
      <c r="A533" s="26"/>
      <c r="B533" s="26"/>
      <c r="C533" s="26"/>
      <c r="D533" s="123"/>
    </row>
    <row r="534" spans="1:4" ht="15">
      <c r="A534" s="26"/>
      <c r="B534" s="26"/>
      <c r="C534" s="26"/>
      <c r="D534" s="123"/>
    </row>
    <row r="535" spans="1:4" ht="15">
      <c r="A535" s="26"/>
      <c r="B535" s="26"/>
      <c r="C535" s="26"/>
      <c r="D535" s="123"/>
    </row>
    <row r="536" spans="1:4" ht="15">
      <c r="A536" s="26"/>
      <c r="B536" s="26"/>
      <c r="C536" s="26"/>
      <c r="D536" s="123"/>
    </row>
    <row r="537" spans="1:4" ht="15">
      <c r="A537" s="26"/>
      <c r="B537" s="26"/>
      <c r="C537" s="26"/>
      <c r="D537" s="123"/>
    </row>
    <row r="538" spans="1:4" ht="15">
      <c r="A538" s="26"/>
      <c r="B538" s="26"/>
      <c r="C538" s="26"/>
      <c r="D538" s="123"/>
    </row>
    <row r="539" spans="1:4" ht="15">
      <c r="A539" s="26"/>
      <c r="B539" s="26"/>
      <c r="C539" s="26"/>
      <c r="D539" s="123"/>
    </row>
    <row r="540" spans="1:4" ht="15">
      <c r="A540" s="26"/>
      <c r="B540" s="26"/>
      <c r="C540" s="26"/>
      <c r="D540" s="123"/>
    </row>
    <row r="541" spans="1:4" ht="15">
      <c r="A541" s="26"/>
      <c r="B541" s="26"/>
      <c r="C541" s="26"/>
      <c r="D541" s="123"/>
    </row>
    <row r="542" spans="1:4" ht="15">
      <c r="A542" s="26"/>
      <c r="B542" s="26"/>
      <c r="C542" s="26"/>
      <c r="D542" s="123"/>
    </row>
    <row r="543" spans="1:4" ht="15">
      <c r="A543" s="26"/>
      <c r="B543" s="26"/>
      <c r="C543" s="26"/>
      <c r="D543" s="123"/>
    </row>
    <row r="544" spans="1:4" ht="15">
      <c r="A544" s="26"/>
      <c r="B544" s="26"/>
      <c r="C544" s="26"/>
      <c r="D544" s="123"/>
    </row>
    <row r="545" spans="1:4" ht="15">
      <c r="A545" s="26"/>
      <c r="B545" s="26"/>
      <c r="C545" s="26"/>
      <c r="D545" s="123"/>
    </row>
    <row r="546" spans="1:4" ht="15">
      <c r="A546" s="26"/>
      <c r="B546" s="26"/>
      <c r="C546" s="26"/>
      <c r="D546" s="123"/>
    </row>
    <row r="547" spans="1:4" ht="15">
      <c r="A547" s="26"/>
      <c r="B547" s="26"/>
      <c r="C547" s="26"/>
      <c r="D547" s="123"/>
    </row>
    <row r="548" spans="1:4" ht="15">
      <c r="A548" s="26"/>
      <c r="B548" s="26"/>
      <c r="C548" s="26"/>
      <c r="D548" s="123"/>
    </row>
    <row r="549" spans="1:4" ht="15">
      <c r="A549" s="26"/>
      <c r="B549" s="26"/>
      <c r="C549" s="26"/>
      <c r="D549" s="123"/>
    </row>
    <row r="550" spans="1:4" ht="15">
      <c r="A550" s="26"/>
      <c r="B550" s="26"/>
      <c r="C550" s="26"/>
      <c r="D550" s="123"/>
    </row>
    <row r="551" spans="1:4" ht="15">
      <c r="A551" s="26"/>
      <c r="B551" s="26"/>
      <c r="C551" s="26"/>
      <c r="D551" s="123"/>
    </row>
    <row r="552" spans="1:4" ht="15">
      <c r="A552" s="26"/>
      <c r="B552" s="26"/>
      <c r="C552" s="26"/>
      <c r="D552" s="123"/>
    </row>
    <row r="553" spans="1:4" ht="15">
      <c r="A553" s="26"/>
      <c r="B553" s="26"/>
      <c r="C553" s="26"/>
      <c r="D553" s="123"/>
    </row>
    <row r="554" spans="1:4" ht="15">
      <c r="A554" s="26"/>
      <c r="B554" s="26"/>
      <c r="C554" s="26"/>
      <c r="D554" s="123"/>
    </row>
    <row r="555" spans="1:4" ht="15">
      <c r="A555" s="26"/>
      <c r="B555" s="26"/>
      <c r="C555" s="26"/>
      <c r="D555" s="123"/>
    </row>
    <row r="556" spans="1:4" ht="15">
      <c r="A556" s="26"/>
      <c r="B556" s="26"/>
      <c r="C556" s="26"/>
      <c r="D556" s="123"/>
    </row>
    <row r="557" spans="1:4" ht="15">
      <c r="A557" s="26"/>
      <c r="B557" s="26"/>
      <c r="C557" s="26"/>
      <c r="D557" s="123"/>
    </row>
    <row r="558" spans="1:4" ht="15">
      <c r="A558" s="26"/>
      <c r="B558" s="26"/>
      <c r="C558" s="26"/>
      <c r="D558" s="123"/>
    </row>
    <row r="559" spans="1:4" ht="15">
      <c r="A559" s="26"/>
      <c r="B559" s="26"/>
      <c r="C559" s="26"/>
      <c r="D559" s="123"/>
    </row>
    <row r="560" spans="1:4" ht="15">
      <c r="A560" s="26"/>
      <c r="B560" s="26"/>
      <c r="C560" s="26"/>
      <c r="D560" s="123"/>
    </row>
    <row r="561" spans="1:4" ht="15">
      <c r="A561" s="26"/>
      <c r="B561" s="26"/>
      <c r="C561" s="26"/>
      <c r="D561" s="123"/>
    </row>
    <row r="562" spans="1:4" ht="15">
      <c r="A562" s="26"/>
      <c r="B562" s="26"/>
      <c r="C562" s="26"/>
      <c r="D562" s="123"/>
    </row>
    <row r="563" spans="1:4" ht="15">
      <c r="A563" s="26"/>
      <c r="B563" s="26"/>
      <c r="C563" s="26"/>
      <c r="D563" s="123"/>
    </row>
    <row r="564" spans="1:4" ht="15">
      <c r="A564" s="26"/>
      <c r="B564" s="26"/>
      <c r="C564" s="26"/>
      <c r="D564" s="123"/>
    </row>
    <row r="565" spans="1:4" ht="15">
      <c r="A565" s="26"/>
      <c r="B565" s="26"/>
      <c r="C565" s="26"/>
      <c r="D565" s="123"/>
    </row>
    <row r="566" spans="1:4" ht="15">
      <c r="A566" s="26"/>
      <c r="B566" s="26"/>
      <c r="C566" s="26"/>
      <c r="D566" s="123"/>
    </row>
    <row r="567" spans="1:4" ht="15">
      <c r="A567" s="26"/>
      <c r="B567" s="26"/>
      <c r="C567" s="26"/>
      <c r="D567" s="123"/>
    </row>
    <row r="568" spans="1:4" ht="15">
      <c r="A568" s="26"/>
      <c r="B568" s="26"/>
      <c r="C568" s="26"/>
      <c r="D568" s="123"/>
    </row>
    <row r="569" spans="1:4" ht="15">
      <c r="A569" s="26"/>
      <c r="B569" s="26"/>
      <c r="C569" s="26"/>
      <c r="D569" s="123"/>
    </row>
    <row r="570" spans="1:4" ht="15">
      <c r="A570" s="26"/>
      <c r="B570" s="26"/>
      <c r="C570" s="26"/>
      <c r="D570" s="123"/>
    </row>
    <row r="571" spans="1:4" ht="15">
      <c r="A571" s="26"/>
      <c r="B571" s="26"/>
      <c r="C571" s="26"/>
      <c r="D571" s="123"/>
    </row>
    <row r="572" spans="1:4" ht="15">
      <c r="A572" s="26"/>
      <c r="B572" s="26"/>
      <c r="C572" s="26"/>
      <c r="D572" s="123"/>
    </row>
    <row r="573" spans="1:4" ht="15">
      <c r="A573" s="26"/>
      <c r="B573" s="26"/>
      <c r="C573" s="26"/>
      <c r="D573" s="123"/>
    </row>
    <row r="574" spans="1:4" ht="15">
      <c r="A574" s="26"/>
      <c r="B574" s="26"/>
      <c r="C574" s="26"/>
      <c r="D574" s="123"/>
    </row>
    <row r="575" spans="1:4" ht="15">
      <c r="A575" s="26"/>
      <c r="B575" s="26"/>
      <c r="C575" s="26"/>
      <c r="D575" s="123"/>
    </row>
    <row r="576" spans="1:4" ht="15">
      <c r="A576" s="26"/>
      <c r="B576" s="26"/>
      <c r="C576" s="26"/>
      <c r="D576" s="123"/>
    </row>
    <row r="577" spans="1:4" ht="15">
      <c r="A577" s="26"/>
      <c r="B577" s="26"/>
      <c r="C577" s="26"/>
      <c r="D577" s="123"/>
    </row>
    <row r="578" spans="1:4" ht="15">
      <c r="A578" s="26"/>
      <c r="B578" s="26"/>
      <c r="C578" s="26"/>
      <c r="D578" s="123"/>
    </row>
    <row r="579" spans="1:4" ht="15">
      <c r="A579" s="26"/>
      <c r="B579" s="26"/>
      <c r="C579" s="26"/>
      <c r="D579" s="123"/>
    </row>
    <row r="580" spans="1:4" ht="15">
      <c r="A580" s="26"/>
      <c r="B580" s="26"/>
      <c r="C580" s="26"/>
      <c r="D580" s="123"/>
    </row>
    <row r="581" spans="1:4" ht="15">
      <c r="A581" s="26"/>
      <c r="B581" s="26"/>
      <c r="C581" s="26"/>
      <c r="D581" s="123"/>
    </row>
    <row r="582" spans="1:4" ht="15">
      <c r="A582" s="26"/>
      <c r="B582" s="26"/>
      <c r="C582" s="26"/>
      <c r="D582" s="123"/>
    </row>
    <row r="583" spans="1:4" ht="15">
      <c r="A583" s="26"/>
      <c r="B583" s="26"/>
      <c r="C583" s="26"/>
      <c r="D583" s="123"/>
    </row>
    <row r="584" spans="1:4" ht="15">
      <c r="A584" s="26"/>
      <c r="B584" s="26"/>
      <c r="C584" s="26"/>
      <c r="D584" s="123"/>
    </row>
    <row r="585" spans="1:4" ht="15">
      <c r="A585" s="26"/>
      <c r="B585" s="26"/>
      <c r="C585" s="26"/>
      <c r="D585" s="123"/>
    </row>
    <row r="586" spans="1:4" ht="15">
      <c r="A586" s="26"/>
      <c r="B586" s="26"/>
      <c r="C586" s="26"/>
      <c r="D586" s="123"/>
    </row>
    <row r="587" spans="1:4" ht="15">
      <c r="A587" s="26"/>
      <c r="B587" s="26"/>
      <c r="C587" s="26"/>
      <c r="D587" s="123"/>
    </row>
    <row r="588" spans="1:4" ht="15">
      <c r="A588" s="26"/>
      <c r="B588" s="26"/>
      <c r="C588" s="26"/>
      <c r="D588" s="123"/>
    </row>
    <row r="589" spans="1:4" ht="15">
      <c r="A589" s="26"/>
      <c r="B589" s="26"/>
      <c r="C589" s="26"/>
      <c r="D589" s="123"/>
    </row>
    <row r="590" spans="1:4" ht="15">
      <c r="A590" s="26"/>
      <c r="B590" s="26"/>
      <c r="C590" s="26"/>
      <c r="D590" s="123"/>
    </row>
    <row r="591" spans="1:4" ht="15">
      <c r="A591" s="26"/>
      <c r="B591" s="26"/>
      <c r="C591" s="26"/>
      <c r="D591" s="123"/>
    </row>
    <row r="592" spans="1:4" ht="15">
      <c r="A592" s="26"/>
      <c r="B592" s="26"/>
      <c r="C592" s="26"/>
      <c r="D592" s="123"/>
    </row>
    <row r="593" spans="1:4" ht="15">
      <c r="A593" s="26"/>
      <c r="B593" s="26"/>
      <c r="C593" s="26"/>
      <c r="D593" s="123"/>
    </row>
    <row r="594" spans="1:4" ht="15">
      <c r="A594" s="26"/>
      <c r="B594" s="26"/>
      <c r="C594" s="26"/>
      <c r="D594" s="123"/>
    </row>
    <row r="595" spans="1:4" ht="15">
      <c r="A595" s="26"/>
      <c r="B595" s="26"/>
      <c r="C595" s="26"/>
      <c r="D595" s="123"/>
    </row>
    <row r="596" spans="1:4" ht="15">
      <c r="A596" s="26"/>
      <c r="B596" s="26"/>
      <c r="C596" s="26"/>
      <c r="D596" s="123"/>
    </row>
    <row r="597" spans="1:4" ht="15">
      <c r="A597" s="26"/>
      <c r="B597" s="26"/>
      <c r="C597" s="26"/>
      <c r="D597" s="123"/>
    </row>
    <row r="598" spans="1:4" ht="15">
      <c r="A598" s="26"/>
      <c r="B598" s="26"/>
      <c r="C598" s="26"/>
      <c r="D598" s="123"/>
    </row>
    <row r="599" spans="1:4" ht="15">
      <c r="A599" s="26"/>
      <c r="B599" s="26"/>
      <c r="C599" s="26"/>
      <c r="D599" s="123"/>
    </row>
    <row r="600" spans="1:4" ht="15">
      <c r="A600" s="26"/>
      <c r="B600" s="26"/>
      <c r="C600" s="26"/>
      <c r="D600" s="123"/>
    </row>
    <row r="601" spans="1:4" ht="15">
      <c r="A601" s="26"/>
      <c r="B601" s="26"/>
      <c r="C601" s="26"/>
      <c r="D601" s="123"/>
    </row>
    <row r="602" spans="1:4" ht="15">
      <c r="A602" s="26"/>
      <c r="B602" s="26"/>
      <c r="C602" s="26"/>
      <c r="D602" s="123"/>
    </row>
    <row r="603" spans="1:4" ht="15">
      <c r="A603" s="26"/>
      <c r="B603" s="26"/>
      <c r="C603" s="26"/>
      <c r="D603" s="123"/>
    </row>
    <row r="604" spans="1:4" ht="15">
      <c r="A604" s="26"/>
      <c r="B604" s="26"/>
      <c r="C604" s="26"/>
      <c r="D604" s="123"/>
    </row>
    <row r="605" spans="1:4" ht="15">
      <c r="A605" s="26"/>
      <c r="B605" s="26"/>
      <c r="C605" s="26"/>
      <c r="D605" s="123"/>
    </row>
    <row r="606" spans="1:4" ht="15">
      <c r="A606" s="26"/>
      <c r="B606" s="26"/>
      <c r="C606" s="26"/>
      <c r="D606" s="123"/>
    </row>
    <row r="607" spans="1:4" ht="15">
      <c r="A607" s="26"/>
      <c r="B607" s="26"/>
      <c r="C607" s="26"/>
      <c r="D607" s="123"/>
    </row>
    <row r="608" spans="1:4" ht="15">
      <c r="A608" s="26"/>
      <c r="B608" s="26"/>
      <c r="C608" s="26"/>
      <c r="D608" s="123"/>
    </row>
    <row r="609" spans="1:4" ht="15">
      <c r="A609" s="26"/>
      <c r="B609" s="26"/>
      <c r="C609" s="26"/>
      <c r="D609" s="123"/>
    </row>
    <row r="610" spans="1:4" ht="15">
      <c r="A610" s="26"/>
      <c r="B610" s="26"/>
      <c r="C610" s="26"/>
      <c r="D610" s="123"/>
    </row>
    <row r="611" spans="1:4" ht="15">
      <c r="A611" s="26"/>
      <c r="B611" s="26"/>
      <c r="C611" s="26"/>
      <c r="D611" s="123"/>
    </row>
    <row r="612" spans="1:4" ht="15">
      <c r="A612" s="26"/>
      <c r="B612" s="26"/>
      <c r="C612" s="26"/>
      <c r="D612" s="123"/>
    </row>
    <row r="613" spans="1:4" ht="15">
      <c r="A613" s="26"/>
      <c r="B613" s="26"/>
      <c r="C613" s="26"/>
      <c r="D613" s="123"/>
    </row>
    <row r="614" spans="1:4" ht="15">
      <c r="A614" s="26"/>
      <c r="B614" s="26"/>
      <c r="C614" s="26"/>
      <c r="D614" s="123"/>
    </row>
    <row r="615" spans="1:4" ht="15">
      <c r="A615" s="26"/>
      <c r="B615" s="26"/>
      <c r="C615" s="26"/>
      <c r="D615" s="123"/>
    </row>
    <row r="616" spans="1:4" ht="15">
      <c r="A616" s="26"/>
      <c r="B616" s="26"/>
      <c r="C616" s="26"/>
      <c r="D616" s="123"/>
    </row>
    <row r="617" spans="1:4" ht="15">
      <c r="A617" s="26"/>
      <c r="B617" s="26"/>
      <c r="C617" s="26"/>
      <c r="D617" s="123"/>
    </row>
    <row r="618" spans="1:4" ht="15">
      <c r="A618" s="26"/>
      <c r="B618" s="26"/>
      <c r="C618" s="26"/>
      <c r="D618" s="123"/>
    </row>
    <row r="619" spans="1:4" ht="15">
      <c r="A619" s="26"/>
      <c r="B619" s="26"/>
      <c r="C619" s="26"/>
      <c r="D619" s="123"/>
    </row>
    <row r="620" spans="1:4" ht="15">
      <c r="A620" s="26"/>
      <c r="B620" s="26"/>
      <c r="C620" s="26"/>
      <c r="D620" s="123"/>
    </row>
    <row r="621" spans="1:4" ht="15">
      <c r="A621" s="26"/>
      <c r="B621" s="26"/>
      <c r="C621" s="26"/>
      <c r="D621" s="123"/>
    </row>
    <row r="622" spans="1:4" ht="15">
      <c r="A622" s="26"/>
      <c r="B622" s="26"/>
      <c r="C622" s="26"/>
      <c r="D622" s="123"/>
    </row>
    <row r="623" spans="1:4" ht="15">
      <c r="A623" s="26"/>
      <c r="B623" s="26"/>
      <c r="C623" s="26"/>
      <c r="D623" s="123"/>
    </row>
    <row r="624" spans="1:4" ht="15">
      <c r="A624" s="26"/>
      <c r="B624" s="26"/>
      <c r="C624" s="26"/>
      <c r="D624" s="123"/>
    </row>
    <row r="625" spans="1:4" ht="15">
      <c r="A625" s="26"/>
      <c r="B625" s="26"/>
      <c r="C625" s="26"/>
      <c r="D625" s="123"/>
    </row>
    <row r="626" spans="1:4" ht="15">
      <c r="A626" s="26"/>
      <c r="B626" s="26"/>
      <c r="C626" s="26"/>
      <c r="D626" s="123"/>
    </row>
    <row r="627" spans="1:4" ht="15">
      <c r="A627" s="26"/>
      <c r="B627" s="26"/>
      <c r="C627" s="26"/>
      <c r="D627" s="123"/>
    </row>
    <row r="628" spans="1:4" ht="15">
      <c r="A628" s="26"/>
      <c r="B628" s="26"/>
      <c r="C628" s="26"/>
      <c r="D628" s="123"/>
    </row>
    <row r="629" spans="1:4" ht="15">
      <c r="A629" s="26"/>
      <c r="B629" s="26"/>
      <c r="C629" s="26"/>
      <c r="D629" s="123"/>
    </row>
    <row r="630" spans="1:4" ht="15">
      <c r="A630" s="26"/>
      <c r="B630" s="26"/>
      <c r="C630" s="26"/>
      <c r="D630" s="123"/>
    </row>
    <row r="631" spans="1:4" ht="15">
      <c r="A631" s="26"/>
      <c r="B631" s="26"/>
      <c r="C631" s="26"/>
      <c r="D631" s="123"/>
    </row>
    <row r="632" spans="1:4" ht="15">
      <c r="A632" s="26"/>
      <c r="B632" s="26"/>
      <c r="C632" s="26"/>
      <c r="D632" s="123"/>
    </row>
    <row r="633" spans="1:4" ht="15">
      <c r="A633" s="26"/>
      <c r="B633" s="26"/>
      <c r="C633" s="26"/>
      <c r="D633" s="123"/>
    </row>
    <row r="634" spans="1:4" ht="15">
      <c r="A634" s="26"/>
      <c r="B634" s="26"/>
      <c r="C634" s="26"/>
      <c r="D634" s="123"/>
    </row>
    <row r="635" spans="1:4" ht="15">
      <c r="A635" s="26"/>
      <c r="B635" s="26"/>
      <c r="C635" s="26"/>
      <c r="D635" s="123"/>
    </row>
    <row r="636" spans="1:4" ht="15">
      <c r="A636" s="26"/>
      <c r="B636" s="26"/>
      <c r="C636" s="26"/>
      <c r="D636" s="123"/>
    </row>
    <row r="637" spans="1:4" ht="15">
      <c r="A637" s="26"/>
      <c r="B637" s="26"/>
      <c r="C637" s="26"/>
      <c r="D637" s="123"/>
    </row>
    <row r="638" spans="1:4" ht="15">
      <c r="A638" s="26"/>
      <c r="B638" s="26"/>
      <c r="C638" s="26"/>
      <c r="D638" s="123"/>
    </row>
    <row r="639" spans="1:4" ht="15">
      <c r="A639" s="26"/>
      <c r="B639" s="26"/>
      <c r="C639" s="26"/>
      <c r="D639" s="123"/>
    </row>
    <row r="640" spans="1:4" ht="15">
      <c r="A640" s="26"/>
      <c r="B640" s="26"/>
      <c r="C640" s="26"/>
      <c r="D640" s="123"/>
    </row>
    <row r="641" spans="1:4" ht="15">
      <c r="A641" s="26"/>
      <c r="B641" s="26"/>
      <c r="C641" s="26"/>
      <c r="D641" s="123"/>
    </row>
    <row r="642" spans="1:4" ht="15">
      <c r="A642" s="26"/>
      <c r="B642" s="26"/>
      <c r="C642" s="26"/>
      <c r="D642" s="123"/>
    </row>
    <row r="643" spans="1:4" ht="15">
      <c r="A643" s="26"/>
      <c r="B643" s="26"/>
      <c r="C643" s="26"/>
      <c r="D643" s="123"/>
    </row>
    <row r="644" spans="1:4" ht="15">
      <c r="A644" s="26"/>
      <c r="B644" s="26"/>
      <c r="C644" s="26"/>
      <c r="D644" s="123"/>
    </row>
    <row r="645" spans="1:4" ht="15">
      <c r="A645" s="26"/>
      <c r="B645" s="26"/>
      <c r="C645" s="26"/>
      <c r="D645" s="123"/>
    </row>
    <row r="646" spans="1:4" ht="15">
      <c r="A646" s="26"/>
      <c r="B646" s="26"/>
      <c r="C646" s="26"/>
      <c r="D646" s="123"/>
    </row>
    <row r="647" spans="1:4" ht="15">
      <c r="A647" s="26"/>
      <c r="B647" s="26"/>
      <c r="C647" s="26"/>
      <c r="D647" s="123"/>
    </row>
    <row r="648" spans="1:4" ht="15">
      <c r="A648" s="26"/>
      <c r="B648" s="26"/>
      <c r="C648" s="26"/>
      <c r="D648" s="123"/>
    </row>
    <row r="649" spans="1:4" ht="15">
      <c r="A649" s="26"/>
      <c r="B649" s="26"/>
      <c r="C649" s="26"/>
      <c r="D649" s="123"/>
    </row>
    <row r="650" spans="1:4" ht="15">
      <c r="A650" s="26"/>
      <c r="B650" s="26"/>
      <c r="C650" s="26"/>
      <c r="D650" s="123"/>
    </row>
    <row r="651" spans="1:4" ht="15">
      <c r="A651" s="26"/>
      <c r="B651" s="26"/>
      <c r="C651" s="26"/>
      <c r="D651" s="123"/>
    </row>
    <row r="652" spans="1:4" ht="15">
      <c r="A652" s="26"/>
      <c r="B652" s="26"/>
      <c r="C652" s="26"/>
      <c r="D652" s="123"/>
    </row>
    <row r="653" spans="1:4" ht="15">
      <c r="A653" s="26"/>
      <c r="B653" s="26"/>
      <c r="C653" s="26"/>
      <c r="D653" s="123"/>
    </row>
    <row r="654" spans="1:4" ht="15">
      <c r="A654" s="26"/>
      <c r="B654" s="26"/>
      <c r="C654" s="26"/>
      <c r="D654" s="123"/>
    </row>
    <row r="655" spans="1:4" ht="15">
      <c r="A655" s="26"/>
      <c r="B655" s="26"/>
      <c r="C655" s="26"/>
      <c r="D655" s="123"/>
    </row>
    <row r="656" spans="1:4" ht="15">
      <c r="A656" s="26"/>
      <c r="B656" s="26"/>
      <c r="C656" s="26"/>
      <c r="D656" s="123"/>
    </row>
    <row r="657" spans="1:4" ht="15">
      <c r="A657" s="26"/>
      <c r="B657" s="26"/>
      <c r="C657" s="26"/>
      <c r="D657" s="123"/>
    </row>
    <row r="658" spans="1:4" ht="15">
      <c r="A658" s="26"/>
      <c r="B658" s="26"/>
      <c r="C658" s="26"/>
      <c r="D658" s="123"/>
    </row>
    <row r="659" spans="1:4" ht="15">
      <c r="A659" s="26"/>
      <c r="B659" s="26"/>
      <c r="C659" s="26"/>
      <c r="D659" s="123"/>
    </row>
    <row r="660" spans="1:4" ht="15">
      <c r="A660" s="26"/>
      <c r="B660" s="26"/>
      <c r="C660" s="26"/>
      <c r="D660" s="123"/>
    </row>
    <row r="661" spans="1:4" ht="15">
      <c r="A661" s="26"/>
      <c r="B661" s="26"/>
      <c r="C661" s="26"/>
      <c r="D661" s="123"/>
    </row>
    <row r="662" spans="1:4" ht="15">
      <c r="A662" s="26"/>
      <c r="B662" s="26"/>
      <c r="C662" s="26"/>
      <c r="D662" s="123"/>
    </row>
    <row r="663" spans="1:4" ht="15">
      <c r="A663" s="26"/>
      <c r="B663" s="26"/>
      <c r="C663" s="26"/>
      <c r="D663" s="123"/>
    </row>
    <row r="664" spans="1:4" ht="15">
      <c r="A664" s="26"/>
      <c r="B664" s="26"/>
      <c r="C664" s="26"/>
      <c r="D664" s="123"/>
    </row>
    <row r="665" spans="1:4" ht="15">
      <c r="A665" s="26"/>
      <c r="B665" s="26"/>
      <c r="C665" s="26"/>
      <c r="D665" s="123"/>
    </row>
    <row r="666" spans="1:4" ht="15">
      <c r="A666" s="26"/>
      <c r="B666" s="26"/>
      <c r="C666" s="26"/>
      <c r="D666" s="123"/>
    </row>
    <row r="667" spans="1:4" ht="15">
      <c r="A667" s="26"/>
      <c r="B667" s="26"/>
      <c r="C667" s="26"/>
      <c r="D667" s="123"/>
    </row>
    <row r="668" spans="1:4" ht="15">
      <c r="A668" s="26"/>
      <c r="B668" s="26"/>
      <c r="C668" s="26"/>
      <c r="D668" s="123"/>
    </row>
    <row r="669" spans="1:4" ht="15">
      <c r="A669" s="26"/>
      <c r="B669" s="26"/>
      <c r="C669" s="26"/>
      <c r="D669" s="123"/>
    </row>
    <row r="670" spans="1:4" ht="15">
      <c r="A670" s="26"/>
      <c r="B670" s="26"/>
      <c r="C670" s="26"/>
      <c r="D670" s="123"/>
    </row>
    <row r="671" spans="1:4" ht="15">
      <c r="A671" s="26"/>
      <c r="B671" s="26"/>
      <c r="C671" s="26"/>
      <c r="D671" s="123"/>
    </row>
    <row r="672" spans="1:4" ht="15">
      <c r="A672" s="26"/>
      <c r="B672" s="26"/>
      <c r="C672" s="26"/>
      <c r="D672" s="123"/>
    </row>
    <row r="673" spans="1:4" ht="15">
      <c r="A673" s="26"/>
      <c r="B673" s="26"/>
      <c r="C673" s="26"/>
      <c r="D673" s="123"/>
    </row>
    <row r="674" spans="1:4" ht="15">
      <c r="A674" s="26"/>
      <c r="B674" s="26"/>
      <c r="C674" s="26"/>
      <c r="D674" s="123"/>
    </row>
    <row r="675" spans="1:4" ht="15">
      <c r="A675" s="26"/>
      <c r="B675" s="26"/>
      <c r="C675" s="26"/>
      <c r="D675" s="123"/>
    </row>
    <row r="676" spans="1:4" ht="15">
      <c r="A676" s="26"/>
      <c r="B676" s="26"/>
      <c r="C676" s="26"/>
      <c r="D676" s="123"/>
    </row>
    <row r="677" spans="1:4" ht="15">
      <c r="A677" s="26"/>
      <c r="B677" s="26"/>
      <c r="C677" s="26"/>
      <c r="D677" s="123"/>
    </row>
    <row r="678" spans="1:4" ht="15">
      <c r="A678" s="26"/>
      <c r="B678" s="26"/>
      <c r="C678" s="26"/>
      <c r="D678" s="123"/>
    </row>
    <row r="679" spans="1:4" ht="15">
      <c r="A679" s="26"/>
      <c r="B679" s="26"/>
      <c r="C679" s="26"/>
      <c r="D679" s="123"/>
    </row>
    <row r="680" spans="1:4" ht="15">
      <c r="A680" s="26"/>
      <c r="B680" s="26"/>
      <c r="C680" s="26"/>
      <c r="D680" s="123"/>
    </row>
    <row r="681" spans="1:4" ht="15">
      <c r="A681" s="26"/>
      <c r="B681" s="26"/>
      <c r="C681" s="26"/>
      <c r="D681" s="123"/>
    </row>
    <row r="682" spans="1:4" ht="15">
      <c r="A682" s="26"/>
      <c r="B682" s="26"/>
      <c r="C682" s="26"/>
      <c r="D682" s="123"/>
    </row>
    <row r="683" spans="1:4" ht="15">
      <c r="A683" s="26"/>
      <c r="B683" s="26"/>
      <c r="C683" s="26"/>
      <c r="D683" s="123"/>
    </row>
    <row r="684" spans="1:4" ht="15">
      <c r="A684" s="26"/>
      <c r="B684" s="26"/>
      <c r="C684" s="26"/>
      <c r="D684" s="123"/>
    </row>
    <row r="685" spans="1:4" ht="15">
      <c r="A685" s="26"/>
      <c r="B685" s="26"/>
      <c r="C685" s="26"/>
      <c r="D685" s="123"/>
    </row>
    <row r="686" spans="1:4" ht="15">
      <c r="A686" s="26"/>
      <c r="B686" s="26"/>
      <c r="C686" s="26"/>
      <c r="D686" s="123"/>
    </row>
    <row r="687" spans="1:4" ht="15">
      <c r="A687" s="26"/>
      <c r="B687" s="26"/>
      <c r="C687" s="26"/>
      <c r="D687" s="123"/>
    </row>
    <row r="688" spans="1:4" ht="15">
      <c r="A688" s="26"/>
      <c r="B688" s="26"/>
      <c r="C688" s="26"/>
      <c r="D688" s="123"/>
    </row>
    <row r="689" spans="1:4" ht="15">
      <c r="A689" s="26"/>
      <c r="B689" s="26"/>
      <c r="C689" s="26"/>
      <c r="D689" s="123"/>
    </row>
    <row r="690" spans="1:4" ht="15">
      <c r="A690" s="26"/>
      <c r="B690" s="26"/>
      <c r="C690" s="26"/>
      <c r="D690" s="123"/>
    </row>
    <row r="691" spans="1:4" ht="15">
      <c r="A691" s="26"/>
      <c r="B691" s="26"/>
      <c r="C691" s="26"/>
      <c r="D691" s="123"/>
    </row>
    <row r="692" spans="1:4" ht="15">
      <c r="A692" s="26"/>
      <c r="B692" s="26"/>
      <c r="C692" s="26"/>
      <c r="D692" s="123"/>
    </row>
    <row r="693" spans="1:4" ht="15">
      <c r="A693" s="26"/>
      <c r="B693" s="26"/>
      <c r="C693" s="26"/>
      <c r="D693" s="123"/>
    </row>
    <row r="694" spans="1:4" ht="15">
      <c r="A694" s="26"/>
      <c r="B694" s="26"/>
      <c r="C694" s="26"/>
      <c r="D694" s="123"/>
    </row>
    <row r="695" spans="1:4" ht="15">
      <c r="A695" s="26"/>
      <c r="B695" s="26"/>
      <c r="C695" s="26"/>
      <c r="D695" s="123"/>
    </row>
    <row r="696" spans="1:4" ht="15">
      <c r="A696" s="26"/>
      <c r="B696" s="26"/>
      <c r="C696" s="26"/>
      <c r="D696" s="123"/>
    </row>
    <row r="697" spans="1:4" ht="15">
      <c r="A697" s="26"/>
      <c r="B697" s="26"/>
      <c r="C697" s="26"/>
      <c r="D697" s="123"/>
    </row>
    <row r="698" spans="1:4" ht="15">
      <c r="A698" s="26"/>
      <c r="B698" s="26"/>
      <c r="C698" s="26"/>
      <c r="D698" s="123"/>
    </row>
    <row r="699" spans="1:4" ht="15">
      <c r="A699" s="26"/>
      <c r="B699" s="26"/>
      <c r="C699" s="26"/>
      <c r="D699" s="123"/>
    </row>
    <row r="700" spans="1:4" ht="15">
      <c r="A700" s="26"/>
      <c r="B700" s="26"/>
      <c r="C700" s="26"/>
      <c r="D700" s="123"/>
    </row>
    <row r="701" spans="1:4" ht="15">
      <c r="A701" s="26"/>
      <c r="B701" s="26"/>
      <c r="C701" s="26"/>
      <c r="D701" s="123"/>
    </row>
    <row r="702" spans="1:4" ht="15">
      <c r="A702" s="26"/>
      <c r="B702" s="26"/>
      <c r="C702" s="26"/>
      <c r="D702" s="123"/>
    </row>
    <row r="703" spans="1:4" ht="15">
      <c r="A703" s="26"/>
      <c r="B703" s="26"/>
      <c r="C703" s="26"/>
      <c r="D703" s="123"/>
    </row>
    <row r="704" spans="1:4" ht="15">
      <c r="A704" s="26"/>
      <c r="B704" s="26"/>
      <c r="C704" s="26"/>
      <c r="D704" s="123"/>
    </row>
    <row r="705" spans="1:4" ht="15">
      <c r="A705" s="26"/>
      <c r="B705" s="26"/>
      <c r="C705" s="26"/>
      <c r="D705" s="123"/>
    </row>
    <row r="706" spans="1:4" ht="15">
      <c r="A706" s="26"/>
      <c r="B706" s="26"/>
      <c r="C706" s="26"/>
      <c r="D706" s="123"/>
    </row>
    <row r="707" spans="1:4" ht="15">
      <c r="A707" s="26"/>
      <c r="B707" s="26"/>
      <c r="C707" s="26"/>
      <c r="D707" s="123"/>
    </row>
    <row r="708" spans="1:4" ht="15">
      <c r="A708" s="26"/>
      <c r="B708" s="26"/>
      <c r="C708" s="26"/>
      <c r="D708" s="123"/>
    </row>
    <row r="709" spans="1:4" ht="15">
      <c r="A709" s="26"/>
      <c r="B709" s="26"/>
      <c r="C709" s="26"/>
      <c r="D709" s="123"/>
    </row>
    <row r="710" spans="1:4" ht="15">
      <c r="A710" s="26"/>
      <c r="B710" s="26"/>
      <c r="C710" s="26"/>
      <c r="D710" s="123"/>
    </row>
    <row r="711" spans="1:4" ht="15">
      <c r="A711" s="26"/>
      <c r="B711" s="26"/>
      <c r="C711" s="26"/>
      <c r="D711" s="123"/>
    </row>
    <row r="712" spans="1:4" ht="15">
      <c r="A712" s="26"/>
      <c r="B712" s="26"/>
      <c r="C712" s="26"/>
      <c r="D712" s="123"/>
    </row>
    <row r="713" spans="1:4" ht="15">
      <c r="A713" s="26"/>
      <c r="B713" s="26"/>
      <c r="C713" s="26"/>
      <c r="D713" s="123"/>
    </row>
    <row r="714" spans="1:4" ht="15">
      <c r="A714" s="26"/>
      <c r="B714" s="26"/>
      <c r="C714" s="26"/>
      <c r="D714" s="123"/>
    </row>
    <row r="715" spans="1:4" ht="15">
      <c r="A715" s="26"/>
      <c r="B715" s="26"/>
      <c r="C715" s="26"/>
      <c r="D715" s="123"/>
    </row>
    <row r="716" spans="1:4" ht="15">
      <c r="A716" s="26"/>
      <c r="B716" s="26"/>
      <c r="C716" s="26"/>
      <c r="D716" s="123"/>
    </row>
    <row r="717" spans="1:4" ht="15">
      <c r="A717" s="26"/>
      <c r="B717" s="26"/>
      <c r="C717" s="26"/>
      <c r="D717" s="123"/>
    </row>
    <row r="718" spans="1:4" ht="15">
      <c r="A718" s="26"/>
      <c r="B718" s="26"/>
      <c r="C718" s="26"/>
      <c r="D718" s="123"/>
    </row>
    <row r="719" spans="1:4" ht="15">
      <c r="A719" s="26"/>
      <c r="B719" s="26"/>
      <c r="C719" s="26"/>
      <c r="D719" s="123"/>
    </row>
    <row r="720" spans="1:4" ht="15">
      <c r="A720" s="26"/>
      <c r="B720" s="26"/>
      <c r="C720" s="26"/>
      <c r="D720" s="123"/>
    </row>
    <row r="721" spans="1:4" ht="15">
      <c r="A721" s="26"/>
      <c r="B721" s="26"/>
      <c r="C721" s="26"/>
      <c r="D721" s="123"/>
    </row>
    <row r="722" spans="1:4" ht="15">
      <c r="A722" s="26"/>
      <c r="B722" s="26"/>
      <c r="C722" s="26"/>
      <c r="D722" s="123"/>
    </row>
    <row r="723" spans="1:4" ht="15">
      <c r="A723" s="26"/>
      <c r="B723" s="26"/>
      <c r="C723" s="26"/>
      <c r="D723" s="123"/>
    </row>
    <row r="724" spans="1:4" ht="15">
      <c r="A724" s="26"/>
      <c r="B724" s="26"/>
      <c r="C724" s="26"/>
      <c r="D724" s="123"/>
    </row>
    <row r="725" spans="1:4" ht="15">
      <c r="A725" s="26"/>
      <c r="B725" s="26"/>
      <c r="C725" s="26"/>
      <c r="D725" s="123"/>
    </row>
    <row r="726" spans="1:4" ht="15">
      <c r="A726" s="26"/>
      <c r="B726" s="26"/>
      <c r="C726" s="26"/>
      <c r="D726" s="123"/>
    </row>
    <row r="727" spans="1:4" ht="15">
      <c r="A727" s="26"/>
      <c r="B727" s="26"/>
      <c r="C727" s="26"/>
      <c r="D727" s="123"/>
    </row>
    <row r="728" spans="1:4" ht="15">
      <c r="A728" s="26"/>
      <c r="B728" s="26"/>
      <c r="C728" s="26"/>
      <c r="D728" s="123"/>
    </row>
    <row r="729" spans="1:4" ht="15">
      <c r="A729" s="26"/>
      <c r="B729" s="26"/>
      <c r="C729" s="26"/>
      <c r="D729" s="123"/>
    </row>
    <row r="730" spans="1:4" ht="15">
      <c r="A730" s="26"/>
      <c r="B730" s="26"/>
      <c r="C730" s="26"/>
      <c r="D730" s="123"/>
    </row>
    <row r="731" spans="1:4" ht="15">
      <c r="A731" s="26"/>
      <c r="B731" s="26"/>
      <c r="C731" s="26"/>
      <c r="D731" s="123"/>
    </row>
    <row r="732" spans="1:4" ht="15">
      <c r="A732" s="26"/>
      <c r="B732" s="26"/>
      <c r="C732" s="26"/>
      <c r="D732" s="123"/>
    </row>
    <row r="733" spans="1:4" ht="15">
      <c r="A733" s="26"/>
      <c r="B733" s="26"/>
      <c r="C733" s="26"/>
      <c r="D733" s="123"/>
    </row>
    <row r="734" spans="1:4" ht="15">
      <c r="A734" s="26"/>
      <c r="B734" s="26"/>
      <c r="C734" s="26"/>
      <c r="D734" s="123"/>
    </row>
    <row r="735" spans="1:4" ht="15">
      <c r="A735" s="26"/>
      <c r="B735" s="26"/>
      <c r="C735" s="26"/>
      <c r="D735" s="123"/>
    </row>
    <row r="736" spans="1:4" ht="15">
      <c r="A736" s="26"/>
      <c r="B736" s="26"/>
      <c r="C736" s="26"/>
      <c r="D736" s="123"/>
    </row>
    <row r="737" spans="1:4" ht="15">
      <c r="A737" s="26"/>
      <c r="B737" s="26"/>
      <c r="C737" s="26"/>
      <c r="D737" s="123"/>
    </row>
    <row r="738" spans="1:4" ht="15">
      <c r="A738" s="26"/>
      <c r="B738" s="26"/>
      <c r="C738" s="26"/>
      <c r="D738" s="123"/>
    </row>
    <row r="739" spans="1:4" ht="15">
      <c r="A739" s="26"/>
      <c r="B739" s="26"/>
      <c r="C739" s="26"/>
      <c r="D739" s="123"/>
    </row>
    <row r="740" spans="1:4" ht="15">
      <c r="A740" s="26"/>
      <c r="B740" s="26"/>
      <c r="C740" s="26"/>
      <c r="D740" s="123"/>
    </row>
    <row r="741" spans="1:4" ht="15">
      <c r="A741" s="26"/>
      <c r="B741" s="26"/>
      <c r="C741" s="26"/>
      <c r="D741" s="123"/>
    </row>
    <row r="742" spans="1:4" ht="15">
      <c r="A742" s="26"/>
      <c r="B742" s="26"/>
      <c r="C742" s="26"/>
      <c r="D742" s="123"/>
    </row>
    <row r="743" spans="1:4" ht="15">
      <c r="A743" s="26"/>
      <c r="B743" s="26"/>
      <c r="C743" s="26"/>
      <c r="D743" s="123"/>
    </row>
    <row r="744" spans="1:4" ht="15">
      <c r="A744" s="26"/>
      <c r="B744" s="26"/>
      <c r="C744" s="26"/>
      <c r="D744" s="123"/>
    </row>
    <row r="745" spans="1:4" ht="15">
      <c r="A745" s="26"/>
      <c r="B745" s="26"/>
      <c r="C745" s="26"/>
      <c r="D745" s="123"/>
    </row>
    <row r="746" spans="1:4" ht="15">
      <c r="A746" s="26"/>
      <c r="B746" s="26"/>
      <c r="C746" s="26"/>
      <c r="D746" s="123"/>
    </row>
    <row r="747" spans="1:4" ht="15">
      <c r="A747" s="26"/>
      <c r="B747" s="26"/>
      <c r="C747" s="26"/>
      <c r="D747" s="123"/>
    </row>
    <row r="748" spans="1:4" ht="15">
      <c r="A748" s="26"/>
      <c r="B748" s="26"/>
      <c r="C748" s="26"/>
      <c r="D748" s="123"/>
    </row>
    <row r="749" spans="1:4" ht="15">
      <c r="A749" s="26"/>
      <c r="B749" s="26"/>
      <c r="C749" s="26"/>
      <c r="D749" s="123"/>
    </row>
  </sheetData>
  <sheetProtection/>
  <conditionalFormatting sqref="X385:X425">
    <cfRule type="cellIs" priority="73" dxfId="21" operator="between" stopIfTrue="1">
      <formula>50</formula>
      <formula>100</formula>
    </cfRule>
  </conditionalFormatting>
  <conditionalFormatting sqref="Z115:Z279 Z6:Z99">
    <cfRule type="cellIs" priority="74" dxfId="4" operator="greaterThanOrEqual" stopIfTrue="1">
      <formula>50</formula>
    </cfRule>
  </conditionalFormatting>
  <conditionalFormatting sqref="H296:H306 H309:H383 H6:H8 H280:H294 H24:H79 H115:H156 H81:H99">
    <cfRule type="expression" priority="75" dxfId="0" stopIfTrue="1">
      <formula>I6&lt;&gt;""</formula>
    </cfRule>
  </conditionalFormatting>
  <conditionalFormatting sqref="J296:J306 L296:L306 L309:L383 J309:J383 L6:L8 J6:J8 L280:L294 J280:J294 J115:J156 L115:L156 L24:L99 J24:J99">
    <cfRule type="expression" priority="76" dxfId="0" stopIfTrue="1">
      <formula>K6&lt;&gt;""</formula>
    </cfRule>
  </conditionalFormatting>
  <conditionalFormatting sqref="H295">
    <cfRule type="expression" priority="71" dxfId="0" stopIfTrue="1">
      <formula>I295&lt;&gt;""</formula>
    </cfRule>
  </conditionalFormatting>
  <conditionalFormatting sqref="L295 J295">
    <cfRule type="expression" priority="72" dxfId="0" stopIfTrue="1">
      <formula>K295&lt;&gt;""</formula>
    </cfRule>
  </conditionalFormatting>
  <conditionalFormatting sqref="H307">
    <cfRule type="expression" priority="69" dxfId="0" stopIfTrue="1">
      <formula>I307&lt;&gt;""</formula>
    </cfRule>
  </conditionalFormatting>
  <conditionalFormatting sqref="L307 J307">
    <cfRule type="expression" priority="70" dxfId="0" stopIfTrue="1">
      <formula>K307&lt;&gt;""</formula>
    </cfRule>
  </conditionalFormatting>
  <conditionalFormatting sqref="H308">
    <cfRule type="expression" priority="67" dxfId="0" stopIfTrue="1">
      <formula>I308&lt;&gt;""</formula>
    </cfRule>
  </conditionalFormatting>
  <conditionalFormatting sqref="L308 J308">
    <cfRule type="expression" priority="68" dxfId="0" stopIfTrue="1">
      <formula>K308&lt;&gt;""</formula>
    </cfRule>
  </conditionalFormatting>
  <conditionalFormatting sqref="H9:H22">
    <cfRule type="expression" priority="33" dxfId="0" stopIfTrue="1">
      <formula>I9&lt;&gt;""</formula>
    </cfRule>
  </conditionalFormatting>
  <conditionalFormatting sqref="L9:L23 J9:J23">
    <cfRule type="expression" priority="34" dxfId="0" stopIfTrue="1">
      <formula>K9&lt;&gt;""</formula>
    </cfRule>
  </conditionalFormatting>
  <conditionalFormatting sqref="H157:H279">
    <cfRule type="expression" priority="26" dxfId="0" stopIfTrue="1">
      <formula>I157&lt;&gt;""</formula>
    </cfRule>
  </conditionalFormatting>
  <conditionalFormatting sqref="L157:L279 J157:J279">
    <cfRule type="expression" priority="27" dxfId="0" stopIfTrue="1">
      <formula>K157&lt;&gt;""</formula>
    </cfRule>
  </conditionalFormatting>
  <conditionalFormatting sqref="Z4:Z5">
    <cfRule type="cellIs" priority="9" dxfId="4" operator="greaterThanOrEqual" stopIfTrue="1">
      <formula>50</formula>
    </cfRule>
  </conditionalFormatting>
  <conditionalFormatting sqref="H4:H5">
    <cfRule type="expression" priority="10" dxfId="0" stopIfTrue="1">
      <formula>I4&lt;&gt;""</formula>
    </cfRule>
  </conditionalFormatting>
  <conditionalFormatting sqref="L4:L5 J4:J5">
    <cfRule type="expression" priority="11" dxfId="0" stopIfTrue="1">
      <formula>K4&lt;&gt;""</formula>
    </cfRule>
  </conditionalFormatting>
  <conditionalFormatting sqref="Z100:Z114">
    <cfRule type="cellIs" priority="3" dxfId="4" operator="greaterThanOrEqual" stopIfTrue="1">
      <formula>50</formula>
    </cfRule>
  </conditionalFormatting>
  <conditionalFormatting sqref="H100:H114">
    <cfRule type="expression" priority="4" dxfId="0" stopIfTrue="1">
      <formula>I100&lt;&gt;""</formula>
    </cfRule>
  </conditionalFormatting>
  <conditionalFormatting sqref="L100:L114 J100:J114">
    <cfRule type="expression" priority="5" dxfId="0" stopIfTrue="1">
      <formula>K100&lt;&gt;""</formula>
    </cfRule>
  </conditionalFormatting>
  <conditionalFormatting sqref="H80">
    <cfRule type="expression" priority="2" dxfId="0" stopIfTrue="1">
      <formula>I80&lt;&gt;""</formula>
    </cfRule>
  </conditionalFormatting>
  <conditionalFormatting sqref="H23">
    <cfRule type="expression" priority="1" dxfId="0" stopIfTrue="1">
      <formula>I23&lt;&gt;""</formula>
    </cfRule>
  </conditionalFormatting>
  <printOptions horizontalCentered="1"/>
  <pageMargins left="0.236220472440945" right="0.236220472440945" top="0.236220472440945" bottom="0.236220472440945" header="0.511811023622047" footer="0.511811023622047"/>
  <pageSetup horizontalDpi="600" verticalDpi="600" orientation="portrait" pageOrder="overThenDown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49"/>
  <sheetViews>
    <sheetView zoomScale="85" zoomScaleNormal="85" zoomScalePageLayoutView="0" workbookViewId="0" topLeftCell="A1">
      <selection activeCell="C38" sqref="C38:E38"/>
    </sheetView>
  </sheetViews>
  <sheetFormatPr defaultColWidth="9.140625" defaultRowHeight="12.75"/>
  <cols>
    <col min="1" max="1" width="7.421875" style="0" customWidth="1"/>
    <col min="2" max="2" width="12.421875" style="0" customWidth="1"/>
    <col min="3" max="5" width="7.7109375" style="0" customWidth="1"/>
    <col min="6" max="7" width="13.7109375" style="0" customWidth="1"/>
    <col min="8" max="8" width="20.140625" style="0" customWidth="1"/>
    <col min="13" max="14" width="9.140625" style="0" hidden="1" customWidth="1"/>
  </cols>
  <sheetData>
    <row r="2" spans="1:14" ht="15.75">
      <c r="A2" s="30" t="s">
        <v>32</v>
      </c>
      <c r="G2" s="166" t="s">
        <v>179</v>
      </c>
      <c r="H2" s="166"/>
      <c r="M2" s="17">
        <f>VALUE(LEFT(Spisak!X2,2))</f>
        <v>90</v>
      </c>
      <c r="N2" s="17">
        <v>100</v>
      </c>
    </row>
    <row r="3" spans="13:14" ht="12.75">
      <c r="M3" s="17">
        <f>VALUE(LEFT(Spisak!Y2,2))</f>
        <v>80</v>
      </c>
      <c r="N3" s="17">
        <f>VALUE(RIGHT(Spisak!Y2,2))</f>
        <v>90</v>
      </c>
    </row>
    <row r="4" spans="1:14" ht="12.75">
      <c r="A4" s="150" t="s">
        <v>57</v>
      </c>
      <c r="B4" s="150"/>
      <c r="C4" s="150"/>
      <c r="D4" s="150"/>
      <c r="E4" s="150"/>
      <c r="F4" s="150"/>
      <c r="G4" s="150"/>
      <c r="H4" s="150"/>
      <c r="M4" s="17">
        <f>VALUE(LEFT(Spisak!Z2,2))</f>
        <v>70</v>
      </c>
      <c r="N4" s="17">
        <f>VALUE(RIGHT(Spisak!Z2,2))</f>
        <v>80</v>
      </c>
    </row>
    <row r="5" spans="1:14" s="13" customFormat="1" ht="15" customHeight="1" thickBot="1">
      <c r="A5" s="151"/>
      <c r="B5" s="151"/>
      <c r="C5" s="151"/>
      <c r="D5" s="151"/>
      <c r="E5" s="151"/>
      <c r="F5" s="151"/>
      <c r="G5" s="151"/>
      <c r="H5" s="151"/>
      <c r="M5" s="17">
        <f>VALUE(LEFT(Spisak!AA2,2))</f>
        <v>60</v>
      </c>
      <c r="N5" s="17">
        <f>VALUE(RIGHT(Spisak!AA2,2))</f>
        <v>70</v>
      </c>
    </row>
    <row r="6" spans="1:14" s="13" customFormat="1" ht="15" customHeight="1">
      <c r="A6" s="149" t="s">
        <v>61</v>
      </c>
      <c r="B6" s="149"/>
      <c r="C6" s="155" t="s">
        <v>80</v>
      </c>
      <c r="D6" s="155"/>
      <c r="E6" s="155"/>
      <c r="F6" s="155"/>
      <c r="G6" s="155" t="s">
        <v>62</v>
      </c>
      <c r="H6" s="49"/>
      <c r="M6" s="17">
        <f>VALUE(LEFT(Spisak!AB2,2))</f>
        <v>50</v>
      </c>
      <c r="N6" s="17">
        <f>VALUE(RIGHT(Spisak!AB2,2))</f>
        <v>60</v>
      </c>
    </row>
    <row r="7" spans="1:13" s="13" customFormat="1" ht="15" customHeight="1">
      <c r="A7" s="150"/>
      <c r="B7" s="150"/>
      <c r="C7" s="156"/>
      <c r="D7" s="156"/>
      <c r="E7" s="156"/>
      <c r="F7" s="156"/>
      <c r="G7" s="156"/>
      <c r="H7" s="50" t="s">
        <v>87</v>
      </c>
      <c r="M7"/>
    </row>
    <row r="8" spans="1:13" s="13" customFormat="1" ht="15" customHeight="1" thickBot="1">
      <c r="A8" s="151"/>
      <c r="B8" s="151"/>
      <c r="C8" s="157"/>
      <c r="D8" s="157"/>
      <c r="E8" s="157"/>
      <c r="F8" s="157"/>
      <c r="G8" s="157"/>
      <c r="H8" s="51" t="s">
        <v>92</v>
      </c>
      <c r="M8"/>
    </row>
    <row r="9" spans="1:8" s="13" customFormat="1" ht="15" customHeight="1">
      <c r="A9" s="164" t="s">
        <v>58</v>
      </c>
      <c r="B9" s="164"/>
      <c r="C9" s="164"/>
      <c r="D9" s="164"/>
      <c r="E9" s="164"/>
      <c r="F9" s="164"/>
      <c r="G9" s="164"/>
      <c r="H9" s="164"/>
    </row>
    <row r="10" spans="1:8" s="13" customFormat="1" ht="15" customHeight="1" thickBot="1">
      <c r="A10" s="165"/>
      <c r="B10" s="165"/>
      <c r="C10" s="165"/>
      <c r="D10" s="165"/>
      <c r="E10" s="165"/>
      <c r="F10" s="165"/>
      <c r="G10" s="165"/>
      <c r="H10" s="165"/>
    </row>
    <row r="11" spans="1:11" ht="15.75" customHeight="1">
      <c r="A11" s="152" t="s">
        <v>33</v>
      </c>
      <c r="B11" s="176" t="s">
        <v>34</v>
      </c>
      <c r="C11" s="161" t="s">
        <v>17</v>
      </c>
      <c r="D11" s="161"/>
      <c r="E11" s="161"/>
      <c r="F11" s="167" t="s">
        <v>35</v>
      </c>
      <c r="G11" s="168"/>
      <c r="H11" s="173" t="s">
        <v>36</v>
      </c>
      <c r="J11" s="31"/>
      <c r="K11" s="32"/>
    </row>
    <row r="12" spans="1:8" ht="15.75" customHeight="1">
      <c r="A12" s="153"/>
      <c r="B12" s="177"/>
      <c r="C12" s="162"/>
      <c r="D12" s="162"/>
      <c r="E12" s="162"/>
      <c r="F12" s="169" t="s">
        <v>37</v>
      </c>
      <c r="G12" s="171" t="s">
        <v>38</v>
      </c>
      <c r="H12" s="174"/>
    </row>
    <row r="13" spans="1:8" ht="15.75" customHeight="1" thickBot="1">
      <c r="A13" s="154"/>
      <c r="B13" s="178"/>
      <c r="C13" s="163"/>
      <c r="D13" s="163"/>
      <c r="E13" s="163"/>
      <c r="F13" s="170"/>
      <c r="G13" s="172"/>
      <c r="H13" s="175"/>
    </row>
    <row r="14" spans="1:8" ht="12.75">
      <c r="A14" s="33">
        <f>Spisak!A4</f>
        <v>1</v>
      </c>
      <c r="B14" s="45" t="str">
        <f>CONCATENATE(Spisak!B4,"/",Spisak!C4)</f>
        <v>1/2015</v>
      </c>
      <c r="C14" s="158" t="str">
        <f>Spisak!D4</f>
        <v>Popović Zvonko</v>
      </c>
      <c r="D14" s="159"/>
      <c r="E14" s="160"/>
      <c r="F14" s="34">
        <f>IF(Spisak!M4="",Spisak!N4-Spisak!L4,Spisak!N4-Spisak!M4)</f>
        <v>10</v>
      </c>
      <c r="G14" s="35">
        <f>IF(Spisak!M4="",Spisak!L4,Spisak!M4)</f>
        <v>0</v>
      </c>
      <c r="H14" s="52" t="str">
        <f>IF(AND(Spisak!N4&gt;=$M$6,Spisak!N4&lt;$M$5),"E (Dovoljan)",IF(AND(Spisak!N4&gt;=$M$5,Spisak!N4&lt;$M$4),"D (Zadovoljavajući)",IF(AND(Spisak!N4&gt;=$M$4,Spisak!N4&lt;$M$3),"C (Dobar)",IF(AND(Spisak!N4&gt;=$M$3,Spisak!N4&lt;$M$2),"B (Vrlodobar)",IF(Spisak!N4&gt;=$M$2,"A (Odličan)","F (Nedovoljan)")))))</f>
        <v>F (Nedovoljan)</v>
      </c>
    </row>
    <row r="15" spans="1:8" ht="12.75">
      <c r="A15" s="33">
        <f>Spisak!A5</f>
        <v>2</v>
      </c>
      <c r="B15" s="45" t="str">
        <f>CONCATENATE(Spisak!B5,"/",Spisak!C5)</f>
        <v>3/2015</v>
      </c>
      <c r="C15" s="146" t="str">
        <f>Spisak!D5</f>
        <v>Berdović Mirko</v>
      </c>
      <c r="D15" s="147"/>
      <c r="E15" s="148"/>
      <c r="F15" s="34">
        <f>IF(Spisak!M5="",Spisak!N5-Spisak!L5,Spisak!N5-Spisak!M5)</f>
        <v>34.8</v>
      </c>
      <c r="G15" s="35">
        <f>IF(Spisak!M5="",Spisak!L5,Spisak!M5)</f>
        <v>35</v>
      </c>
      <c r="H15" s="52" t="str">
        <f>IF(AND(Spisak!N5&gt;=$M$6,Spisak!N5&lt;$M$5),"E (Dovoljan)",IF(AND(Spisak!N5&gt;=$M$5,Spisak!N5&lt;$M$4),"D (Zadovoljavajući)",IF(AND(Spisak!N5&gt;=$M$4,Spisak!N5&lt;$M$3),"C (Dobar)",IF(AND(Spisak!N5&gt;=$M$3,Spisak!N5&lt;$M$2),"B (Vrlodobar)",IF(Spisak!N5&gt;=$M$2,"A (Odličan)","F (Nedovoljan)")))))</f>
        <v>D (Zadovoljavajući)</v>
      </c>
    </row>
    <row r="16" spans="1:8" ht="12.75">
      <c r="A16" s="33">
        <f>Spisak!A6</f>
        <v>3</v>
      </c>
      <c r="B16" s="45" t="str">
        <f>CONCATENATE(Spisak!B6,"/",Spisak!C6)</f>
        <v>4/2015</v>
      </c>
      <c r="C16" s="146" t="str">
        <f>Spisak!D6</f>
        <v>Miličković Anđela</v>
      </c>
      <c r="D16" s="147"/>
      <c r="E16" s="148"/>
      <c r="F16" s="34">
        <f>IF(Spisak!M6="",Spisak!N6-Spisak!L6,Spisak!N6-Spisak!M6)</f>
        <v>33</v>
      </c>
      <c r="G16" s="35">
        <f>IF(Spisak!M6="",Spisak!L6,Spisak!M6)</f>
        <v>0</v>
      </c>
      <c r="H16" s="52" t="str">
        <f>IF(AND(Spisak!N6&gt;=$M$6,Spisak!N6&lt;$M$5),"E (Dovoljan)",IF(AND(Spisak!N6&gt;=$M$5,Spisak!N6&lt;$M$4),"D (Zadovoljavajući)",IF(AND(Spisak!N6&gt;=$M$4,Spisak!N6&lt;$M$3),"C (Dobar)",IF(AND(Spisak!N6&gt;=$M$3,Spisak!N6&lt;$M$2),"B (Vrlodobar)",IF(Spisak!N6&gt;=$M$2,"A (Odličan)","F (Nedovoljan)")))))</f>
        <v>F (Nedovoljan)</v>
      </c>
    </row>
    <row r="17" spans="1:8" ht="12.75">
      <c r="A17" s="33">
        <f>Spisak!A7</f>
        <v>4</v>
      </c>
      <c r="B17" s="45" t="str">
        <f>CONCATENATE(Spisak!B7,"/",Spisak!C7)</f>
        <v>5/2015</v>
      </c>
      <c r="C17" s="146" t="str">
        <f>Spisak!D7</f>
        <v>Hodžić Belmin</v>
      </c>
      <c r="D17" s="147"/>
      <c r="E17" s="148"/>
      <c r="F17" s="34">
        <f>IF(Spisak!M7="",Spisak!N7-Spisak!L7,Spisak!N7-Spisak!M7)</f>
        <v>29.700000000000003</v>
      </c>
      <c r="G17" s="35">
        <f>IF(Spisak!M7="",Spisak!L7,Spisak!M7)</f>
        <v>50</v>
      </c>
      <c r="H17" s="52" t="str">
        <f>IF(AND(Spisak!N7&gt;=$M$6,Spisak!N7&lt;$M$5),"E (Dovoljan)",IF(AND(Spisak!N7&gt;=$M$5,Spisak!N7&lt;$M$4),"D (Zadovoljavajući)",IF(AND(Spisak!N7&gt;=$M$4,Spisak!N7&lt;$M$3),"C (Dobar)",IF(AND(Spisak!N7&gt;=$M$3,Spisak!N7&lt;$M$2),"B (Vrlodobar)",IF(Spisak!N7&gt;=$M$2,"A (Odličan)","F (Nedovoljan)")))))</f>
        <v>C (Dobar)</v>
      </c>
    </row>
    <row r="18" spans="1:8" ht="12.75">
      <c r="A18" s="33">
        <f>Spisak!A8</f>
        <v>5</v>
      </c>
      <c r="B18" s="45" t="str">
        <f>CONCATENATE(Spisak!B8,"/",Spisak!C8)</f>
        <v>6/2015</v>
      </c>
      <c r="C18" s="146" t="str">
        <f>Spisak!D8</f>
        <v>Dragojević Nenad</v>
      </c>
      <c r="D18" s="147"/>
      <c r="E18" s="148"/>
      <c r="F18" s="34">
        <f>IF(Spisak!M8="",Spisak!N8-Spisak!L8,Spisak!N8-Spisak!M8)</f>
        <v>26</v>
      </c>
      <c r="G18" s="35">
        <f>IF(Spisak!M8="",Spisak!L8,Spisak!M8)</f>
        <v>15</v>
      </c>
      <c r="H18" s="52" t="str">
        <f>IF(AND(Spisak!N8&gt;=$M$6,Spisak!N8&lt;$M$5),"E (Dovoljan)",IF(AND(Spisak!N8&gt;=$M$5,Spisak!N8&lt;$M$4),"D (Zadovoljavajući)",IF(AND(Spisak!N8&gt;=$M$4,Spisak!N8&lt;$M$3),"C (Dobar)",IF(AND(Spisak!N8&gt;=$M$3,Spisak!N8&lt;$M$2),"B (Vrlodobar)",IF(Spisak!N8&gt;=$M$2,"A (Odličan)","F (Nedovoljan)")))))</f>
        <v>F (Nedovoljan)</v>
      </c>
    </row>
    <row r="19" spans="1:8" ht="12.75">
      <c r="A19" s="33">
        <f>Spisak!A9</f>
        <v>6</v>
      </c>
      <c r="B19" s="45" t="str">
        <f>CONCATENATE(Spisak!B9,"/",Spisak!C9)</f>
        <v>8/2015</v>
      </c>
      <c r="C19" s="146" t="str">
        <f>Spisak!D9</f>
        <v>Kostić Svetlana</v>
      </c>
      <c r="D19" s="147"/>
      <c r="E19" s="148"/>
      <c r="F19" s="34">
        <f>IF(Spisak!M9="",Spisak!N9-Spisak!L9,Spisak!N9-Spisak!M9)</f>
        <v>7.5</v>
      </c>
      <c r="G19" s="35">
        <f>IF(Spisak!M9="",Spisak!L9,Spisak!M9)</f>
        <v>35</v>
      </c>
      <c r="H19" s="52" t="str">
        <f>IF(AND(Spisak!N9&gt;=$M$6,Spisak!N9&lt;$M$5),"E (Dovoljan)",IF(AND(Spisak!N9&gt;=$M$5,Spisak!N9&lt;$M$4),"D (Zadovoljavajući)",IF(AND(Spisak!N9&gt;=$M$4,Spisak!N9&lt;$M$3),"C (Dobar)",IF(AND(Spisak!N9&gt;=$M$3,Spisak!N9&lt;$M$2),"B (Vrlodobar)",IF(Spisak!N9&gt;=$M$2,"A (Odličan)","F (Nedovoljan)")))))</f>
        <v>F (Nedovoljan)</v>
      </c>
    </row>
    <row r="20" spans="1:8" ht="12.75">
      <c r="A20" s="33">
        <f>Spisak!A10</f>
        <v>7</v>
      </c>
      <c r="B20" s="45" t="str">
        <f>CONCATENATE(Spisak!B10,"/",Spisak!C10)</f>
        <v>11/2015</v>
      </c>
      <c r="C20" s="146" t="str">
        <f>Spisak!D10</f>
        <v>Mirković Miloš</v>
      </c>
      <c r="D20" s="147"/>
      <c r="E20" s="148"/>
      <c r="F20" s="34">
        <f>IF(Spisak!M10="",Spisak!N10-Spisak!L10,Spisak!N10-Spisak!M10)</f>
        <v>35.8</v>
      </c>
      <c r="G20" s="35">
        <f>IF(Spisak!M10="",Spisak!L10,Spisak!M10)</f>
        <v>25</v>
      </c>
      <c r="H20" s="52" t="str">
        <f>IF(AND(Spisak!N10&gt;=$M$6,Spisak!N10&lt;$M$5),"E (Dovoljan)",IF(AND(Spisak!N10&gt;=$M$5,Spisak!N10&lt;$M$4),"D (Zadovoljavajući)",IF(AND(Spisak!N10&gt;=$M$4,Spisak!N10&lt;$M$3),"C (Dobar)",IF(AND(Spisak!N10&gt;=$M$3,Spisak!N10&lt;$M$2),"B (Vrlodobar)",IF(Spisak!N10&gt;=$M$2,"A (Odličan)","F (Nedovoljan)")))))</f>
        <v>D (Zadovoljavajući)</v>
      </c>
    </row>
    <row r="21" spans="1:8" ht="12.75">
      <c r="A21" s="33">
        <f>Spisak!A11</f>
        <v>8</v>
      </c>
      <c r="B21" s="45" t="str">
        <f>CONCATENATE(Spisak!B11,"/",Spisak!C11)</f>
        <v>14/2015</v>
      </c>
      <c r="C21" s="146" t="str">
        <f>Spisak!D11</f>
        <v>Marić Mihailo</v>
      </c>
      <c r="D21" s="147"/>
      <c r="E21" s="148"/>
      <c r="F21" s="34">
        <f>IF(Spisak!M11="",Spisak!N11-Spisak!L11,Spisak!N11-Spisak!M11)</f>
        <v>30</v>
      </c>
      <c r="G21" s="35">
        <f>IF(Spisak!M11="",Spisak!L11,Spisak!M11)</f>
        <v>10</v>
      </c>
      <c r="H21" s="52" t="str">
        <f>IF(AND(Spisak!N11&gt;=$M$6,Spisak!N11&lt;$M$5),"E (Dovoljan)",IF(AND(Spisak!N11&gt;=$M$5,Spisak!N11&lt;$M$4),"D (Zadovoljavajući)",IF(AND(Spisak!N11&gt;=$M$4,Spisak!N11&lt;$M$3),"C (Dobar)",IF(AND(Spisak!N11&gt;=$M$3,Spisak!N11&lt;$M$2),"B (Vrlodobar)",IF(Spisak!N11&gt;=$M$2,"A (Odličan)","F (Nedovoljan)")))))</f>
        <v>F (Nedovoljan)</v>
      </c>
    </row>
    <row r="22" spans="1:8" ht="12.75">
      <c r="A22" s="33">
        <f>Spisak!A12</f>
        <v>9</v>
      </c>
      <c r="B22" s="45" t="str">
        <f>CONCATENATE(Spisak!B12,"/",Spisak!C12)</f>
        <v>17/2015</v>
      </c>
      <c r="C22" s="146" t="str">
        <f>Spisak!D12</f>
        <v>Mitrović Nikola</v>
      </c>
      <c r="D22" s="147"/>
      <c r="E22" s="148"/>
      <c r="F22" s="34">
        <f>IF(Spisak!M12="",Spisak!N12-Spisak!L12,Spisak!N12-Spisak!M12)</f>
        <v>38</v>
      </c>
      <c r="G22" s="35">
        <f>IF(Spisak!M12="",Spisak!L12,Spisak!M12)</f>
        <v>45</v>
      </c>
      <c r="H22" s="52" t="str">
        <f>IF(AND(Spisak!N12&gt;=$M$6,Spisak!N12&lt;$M$5),"E (Dovoljan)",IF(AND(Spisak!N12&gt;=$M$5,Spisak!N12&lt;$M$4),"D (Zadovoljavajući)",IF(AND(Spisak!N12&gt;=$M$4,Spisak!N12&lt;$M$3),"C (Dobar)",IF(AND(Spisak!N12&gt;=$M$3,Spisak!N12&lt;$M$2),"B (Vrlodobar)",IF(Spisak!N12&gt;=$M$2,"A (Odličan)","F (Nedovoljan)")))))</f>
        <v>B (Vrlodobar)</v>
      </c>
    </row>
    <row r="23" spans="1:8" ht="12.75">
      <c r="A23" s="33">
        <f>Spisak!A13</f>
        <v>10</v>
      </c>
      <c r="B23" s="45" t="str">
        <f>CONCATENATE(Spisak!B13,"/",Spisak!C13)</f>
        <v>18/2015</v>
      </c>
      <c r="C23" s="146" t="str">
        <f>Spisak!D13</f>
        <v>Miljuš Tomo</v>
      </c>
      <c r="D23" s="147"/>
      <c r="E23" s="148"/>
      <c r="F23" s="34">
        <f>IF(Spisak!M13="",Spisak!N13-Spisak!L13,Spisak!N13-Spisak!M13)</f>
        <v>34.5</v>
      </c>
      <c r="G23" s="35">
        <f>IF(Spisak!M13="",Spisak!L13,Spisak!M13)</f>
        <v>30</v>
      </c>
      <c r="H23" s="52" t="str">
        <f>IF(AND(Spisak!N13&gt;=$M$6,Spisak!N13&lt;$M$5),"E (Dovoljan)",IF(AND(Spisak!N13&gt;=$M$5,Spisak!N13&lt;$M$4),"D (Zadovoljavajući)",IF(AND(Spisak!N13&gt;=$M$4,Spisak!N13&lt;$M$3),"C (Dobar)",IF(AND(Spisak!N13&gt;=$M$3,Spisak!N13&lt;$M$2),"B (Vrlodobar)",IF(Spisak!N13&gt;=$M$2,"A (Odličan)","F (Nedovoljan)")))))</f>
        <v>D (Zadovoljavajući)</v>
      </c>
    </row>
    <row r="24" spans="1:8" ht="12.75">
      <c r="A24" s="33">
        <f>Spisak!A14</f>
        <v>11</v>
      </c>
      <c r="B24" s="45" t="str">
        <f>CONCATENATE(Spisak!B14,"/",Spisak!C14)</f>
        <v>22/2015</v>
      </c>
      <c r="C24" s="146" t="str">
        <f>Spisak!D14</f>
        <v>Dedić Alen</v>
      </c>
      <c r="D24" s="147"/>
      <c r="E24" s="148"/>
      <c r="F24" s="34">
        <f>IF(Spisak!M14="",Spisak!N14-Spisak!L14,Spisak!N14-Spisak!M14)</f>
        <v>28.799999999999997</v>
      </c>
      <c r="G24" s="35">
        <f>IF(Spisak!M14="",Spisak!L14,Spisak!M14)</f>
        <v>25</v>
      </c>
      <c r="H24" s="52" t="str">
        <f>IF(AND(Spisak!N14&gt;=$M$6,Spisak!N14&lt;$M$5),"E (Dovoljan)",IF(AND(Spisak!N14&gt;=$M$5,Spisak!N14&lt;$M$4),"D (Zadovoljavajući)",IF(AND(Spisak!N14&gt;=$M$4,Spisak!N14&lt;$M$3),"C (Dobar)",IF(AND(Spisak!N14&gt;=$M$3,Spisak!N14&lt;$M$2),"B (Vrlodobar)",IF(Spisak!N14&gt;=$M$2,"A (Odličan)","F (Nedovoljan)")))))</f>
        <v>E (Dovoljan)</v>
      </c>
    </row>
    <row r="25" spans="1:8" ht="12.75">
      <c r="A25" s="33">
        <f>Spisak!A15</f>
        <v>12</v>
      </c>
      <c r="B25" s="45" t="str">
        <f>CONCATENATE(Spisak!B15,"/",Spisak!C15)</f>
        <v>23/2015</v>
      </c>
      <c r="C25" s="146" t="str">
        <f>Spisak!D15</f>
        <v>Dimić Nikola</v>
      </c>
      <c r="D25" s="147"/>
      <c r="E25" s="148"/>
      <c r="F25" s="34">
        <f>IF(Spisak!M15="",Spisak!N15-Spisak!L15,Spisak!N15-Spisak!M15)</f>
        <v>18</v>
      </c>
      <c r="G25" s="35">
        <f>IF(Spisak!M15="",Spisak!L15,Spisak!M15)</f>
        <v>0</v>
      </c>
      <c r="H25" s="52" t="str">
        <f>IF(AND(Spisak!N15&gt;=$M$6,Spisak!N15&lt;$M$5),"E (Dovoljan)",IF(AND(Spisak!N15&gt;=$M$5,Spisak!N15&lt;$M$4),"D (Zadovoljavajući)",IF(AND(Spisak!N15&gt;=$M$4,Spisak!N15&lt;$M$3),"C (Dobar)",IF(AND(Spisak!N15&gt;=$M$3,Spisak!N15&lt;$M$2),"B (Vrlodobar)",IF(Spisak!N15&gt;=$M$2,"A (Odličan)","F (Nedovoljan)")))))</f>
        <v>F (Nedovoljan)</v>
      </c>
    </row>
    <row r="26" spans="1:8" ht="12.75">
      <c r="A26" s="33">
        <f>Spisak!A16</f>
        <v>13</v>
      </c>
      <c r="B26" s="45" t="str">
        <f>CONCATENATE(Spisak!B16,"/",Spisak!C16)</f>
        <v>24/2015</v>
      </c>
      <c r="C26" s="146" t="str">
        <f>Spisak!D16</f>
        <v>Vujačić Borko</v>
      </c>
      <c r="D26" s="147"/>
      <c r="E26" s="148"/>
      <c r="F26" s="34">
        <f>IF(Spisak!M16="",Spisak!N16-Spisak!L16,Spisak!N16-Spisak!M16)</f>
        <v>28</v>
      </c>
      <c r="G26" s="35">
        <f>IF(Spisak!M16="",Spisak!L16,Spisak!M16)</f>
        <v>25</v>
      </c>
      <c r="H26" s="52" t="str">
        <f>IF(AND(Spisak!N16&gt;=$M$6,Spisak!N16&lt;$M$5),"E (Dovoljan)",IF(AND(Spisak!N16&gt;=$M$5,Spisak!N16&lt;$M$4),"D (Zadovoljavajući)",IF(AND(Spisak!N16&gt;=$M$4,Spisak!N16&lt;$M$3),"C (Dobar)",IF(AND(Spisak!N16&gt;=$M$3,Spisak!N16&lt;$M$2),"B (Vrlodobar)",IF(Spisak!N16&gt;=$M$2,"A (Odličan)","F (Nedovoljan)")))))</f>
        <v>E (Dovoljan)</v>
      </c>
    </row>
    <row r="27" spans="1:8" ht="12.75">
      <c r="A27" s="33">
        <f>Spisak!A17</f>
        <v>14</v>
      </c>
      <c r="B27" s="45" t="str">
        <f>CONCATENATE(Spisak!B17,"/",Spisak!C17)</f>
        <v>25/2015</v>
      </c>
      <c r="C27" s="146" t="str">
        <f>Spisak!D17</f>
        <v>Žarković Blagoje</v>
      </c>
      <c r="D27" s="147"/>
      <c r="E27" s="148"/>
      <c r="F27" s="34">
        <f>IF(Spisak!M17="",Spisak!N17-Spisak!L17,Spisak!N17-Spisak!M17)</f>
        <v>31.8</v>
      </c>
      <c r="G27" s="35">
        <f>IF(Spisak!M17="",Spisak!L17,Spisak!M17)</f>
        <v>0</v>
      </c>
      <c r="H27" s="52" t="str">
        <f>IF(AND(Spisak!N17&gt;=$M$6,Spisak!N17&lt;$M$5),"E (Dovoljan)",IF(AND(Spisak!N17&gt;=$M$5,Spisak!N17&lt;$M$4),"D (Zadovoljavajući)",IF(AND(Spisak!N17&gt;=$M$4,Spisak!N17&lt;$M$3),"C (Dobar)",IF(AND(Spisak!N17&gt;=$M$3,Spisak!N17&lt;$M$2),"B (Vrlodobar)",IF(Spisak!N17&gt;=$M$2,"A (Odličan)","F (Nedovoljan)")))))</f>
        <v>F (Nedovoljan)</v>
      </c>
    </row>
    <row r="28" spans="1:8" ht="12.75">
      <c r="A28" s="33">
        <f>Spisak!A18</f>
        <v>15</v>
      </c>
      <c r="B28" s="45" t="str">
        <f>CONCATENATE(Spisak!B18,"/",Spisak!C18)</f>
        <v>27/2015</v>
      </c>
      <c r="C28" s="146" t="str">
        <f>Spisak!D18</f>
        <v>Alibašić Amir</v>
      </c>
      <c r="D28" s="147"/>
      <c r="E28" s="148"/>
      <c r="F28" s="34">
        <f>IF(Spisak!M18="",Spisak!N18-Spisak!L18,Spisak!N18-Spisak!M18)</f>
        <v>25</v>
      </c>
      <c r="G28" s="35">
        <f>IF(Spisak!M18="",Spisak!L18,Spisak!M18)</f>
        <v>25</v>
      </c>
      <c r="H28" s="52" t="str">
        <f>IF(AND(Spisak!N18&gt;=$M$6,Spisak!N18&lt;$M$5),"E (Dovoljan)",IF(AND(Spisak!N18&gt;=$M$5,Spisak!N18&lt;$M$4),"D (Zadovoljavajući)",IF(AND(Spisak!N18&gt;=$M$4,Spisak!N18&lt;$M$3),"C (Dobar)",IF(AND(Spisak!N18&gt;=$M$3,Spisak!N18&lt;$M$2),"B (Vrlodobar)",IF(Spisak!N18&gt;=$M$2,"A (Odličan)","F (Nedovoljan)")))))</f>
        <v>E (Dovoljan)</v>
      </c>
    </row>
    <row r="29" spans="1:8" ht="12.75">
      <c r="A29" s="33">
        <f>Spisak!A19</f>
        <v>16</v>
      </c>
      <c r="B29" s="45" t="str">
        <f>CONCATENATE(Spisak!B19,"/",Spisak!C19)</f>
        <v>29/2015</v>
      </c>
      <c r="C29" s="146" t="str">
        <f>Spisak!D19</f>
        <v>Hajduković Gojko</v>
      </c>
      <c r="D29" s="147"/>
      <c r="E29" s="148"/>
      <c r="F29" s="34">
        <f>IF(Spisak!M19="",Spisak!N19-Spisak!L19,Spisak!N19-Spisak!M19)</f>
        <v>34</v>
      </c>
      <c r="G29" s="35">
        <f>IF(Spisak!M19="",Spisak!L19,Spisak!M19)</f>
        <v>38</v>
      </c>
      <c r="H29" s="52" t="str">
        <f>IF(AND(Spisak!N19&gt;=$M$6,Spisak!N19&lt;$M$5),"E (Dovoljan)",IF(AND(Spisak!N19&gt;=$M$5,Spisak!N19&lt;$M$4),"D (Zadovoljavajući)",IF(AND(Spisak!N19&gt;=$M$4,Spisak!N19&lt;$M$3),"C (Dobar)",IF(AND(Spisak!N19&gt;=$M$3,Spisak!N19&lt;$M$2),"B (Vrlodobar)",IF(Spisak!N19&gt;=$M$2,"A (Odličan)","F (Nedovoljan)")))))</f>
        <v>C (Dobar)</v>
      </c>
    </row>
    <row r="30" spans="1:8" ht="12.75">
      <c r="A30" s="33">
        <f>Spisak!A20</f>
        <v>17</v>
      </c>
      <c r="B30" s="45" t="str">
        <f>CONCATENATE(Spisak!B20,"/",Spisak!C20)</f>
        <v>30/2015</v>
      </c>
      <c r="C30" s="146" t="str">
        <f>Spisak!D20</f>
        <v>Uskoković Ivan</v>
      </c>
      <c r="D30" s="147"/>
      <c r="E30" s="148"/>
      <c r="F30" s="34">
        <f>IF(Spisak!M20="",Spisak!N20-Spisak!L20,Spisak!N20-Spisak!M20)</f>
        <v>31.299999999999997</v>
      </c>
      <c r="G30" s="35">
        <f>IF(Spisak!M20="",Spisak!L20,Spisak!M20)</f>
        <v>43</v>
      </c>
      <c r="H30" s="52" t="str">
        <f>IF(AND(Spisak!N20&gt;=$M$6,Spisak!N20&lt;$M$5),"E (Dovoljan)",IF(AND(Spisak!N20&gt;=$M$5,Spisak!N20&lt;$M$4),"D (Zadovoljavajući)",IF(AND(Spisak!N20&gt;=$M$4,Spisak!N20&lt;$M$3),"C (Dobar)",IF(AND(Spisak!N20&gt;=$M$3,Spisak!N20&lt;$M$2),"B (Vrlodobar)",IF(Spisak!N20&gt;=$M$2,"A (Odličan)","F (Nedovoljan)")))))</f>
        <v>C (Dobar)</v>
      </c>
    </row>
    <row r="31" spans="1:8" ht="12.75">
      <c r="A31" s="33">
        <f>Spisak!A21</f>
        <v>18</v>
      </c>
      <c r="B31" s="45" t="str">
        <f>CONCATENATE(Spisak!B21,"/",Spisak!C21)</f>
        <v>32/2015</v>
      </c>
      <c r="C31" s="146" t="str">
        <f>Spisak!D21</f>
        <v>Ivanović Jovana</v>
      </c>
      <c r="D31" s="147"/>
      <c r="E31" s="148"/>
      <c r="F31" s="34">
        <f>IF(Spisak!M21="",Spisak!N21-Spisak!L21,Spisak!N21-Spisak!M21)</f>
        <v>27</v>
      </c>
      <c r="G31" s="35">
        <f>IF(Spisak!M21="",Spisak!L21,Spisak!M21)</f>
        <v>15</v>
      </c>
      <c r="H31" s="52" t="str">
        <f>IF(AND(Spisak!N21&gt;=$M$6,Spisak!N21&lt;$M$5),"E (Dovoljan)",IF(AND(Spisak!N21&gt;=$M$5,Spisak!N21&lt;$M$4),"D (Zadovoljavajući)",IF(AND(Spisak!N21&gt;=$M$4,Spisak!N21&lt;$M$3),"C (Dobar)",IF(AND(Spisak!N21&gt;=$M$3,Spisak!N21&lt;$M$2),"B (Vrlodobar)",IF(Spisak!N21&gt;=$M$2,"A (Odličan)","F (Nedovoljan)")))))</f>
        <v>F (Nedovoljan)</v>
      </c>
    </row>
    <row r="32" spans="1:8" ht="12.75">
      <c r="A32" s="33">
        <f>Spisak!A22</f>
        <v>19</v>
      </c>
      <c r="B32" s="45" t="str">
        <f>CONCATENATE(Spisak!B22,"/",Spisak!C22)</f>
        <v>36/2015</v>
      </c>
      <c r="C32" s="146" t="str">
        <f>Spisak!D22</f>
        <v>Moškov Vlado</v>
      </c>
      <c r="D32" s="147"/>
      <c r="E32" s="148"/>
      <c r="F32" s="34">
        <f>IF(Spisak!M22="",Spisak!N22-Spisak!L22,Spisak!N22-Spisak!M22)</f>
        <v>30</v>
      </c>
      <c r="G32" s="35">
        <f>IF(Spisak!M22="",Spisak!L22,Spisak!M22)</f>
        <v>20</v>
      </c>
      <c r="H32" s="52" t="str">
        <f>IF(AND(Spisak!N22&gt;=$M$6,Spisak!N22&lt;$M$5),"E (Dovoljan)",IF(AND(Spisak!N22&gt;=$M$5,Spisak!N22&lt;$M$4),"D (Zadovoljavajući)",IF(AND(Spisak!N22&gt;=$M$4,Spisak!N22&lt;$M$3),"C (Dobar)",IF(AND(Spisak!N22&gt;=$M$3,Spisak!N22&lt;$M$2),"B (Vrlodobar)",IF(Spisak!N22&gt;=$M$2,"A (Odličan)","F (Nedovoljan)")))))</f>
        <v>E (Dovoljan)</v>
      </c>
    </row>
    <row r="33" spans="1:8" ht="12.75">
      <c r="A33" s="33">
        <f>Spisak!A23</f>
        <v>20</v>
      </c>
      <c r="B33" s="45" t="str">
        <f>CONCATENATE(Spisak!B23,"/",Spisak!C23)</f>
        <v>38/2015</v>
      </c>
      <c r="C33" s="146" t="str">
        <f>Spisak!D23</f>
        <v>Varagić Nebojša</v>
      </c>
      <c r="D33" s="147"/>
      <c r="E33" s="148"/>
      <c r="F33" s="34">
        <f>IF(Spisak!M23="",Spisak!N23-Spisak!L23,Spisak!N23-Spisak!M23)</f>
        <v>22</v>
      </c>
      <c r="G33" s="35">
        <f>IF(Spisak!M23="",Spisak!L23,Spisak!M23)</f>
        <v>15</v>
      </c>
      <c r="H33" s="52" t="str">
        <f>IF(AND(Spisak!N23&gt;=$M$6,Spisak!N23&lt;$M$5),"E (Dovoljan)",IF(AND(Spisak!N23&gt;=$M$5,Spisak!N23&lt;$M$4),"D (Zadovoljavajući)",IF(AND(Spisak!N23&gt;=$M$4,Spisak!N23&lt;$M$3),"C (Dobar)",IF(AND(Spisak!N23&gt;=$M$3,Spisak!N23&lt;$M$2),"B (Vrlodobar)",IF(Spisak!N23&gt;=$M$2,"A (Odličan)","F (Nedovoljan)")))))</f>
        <v>F (Nedovoljan)</v>
      </c>
    </row>
    <row r="34" spans="1:8" ht="12.75">
      <c r="A34" s="33">
        <f>Spisak!A24</f>
        <v>21</v>
      </c>
      <c r="B34" s="45" t="str">
        <f>CONCATENATE(Spisak!B24,"/",Spisak!C24)</f>
        <v>39/2015</v>
      </c>
      <c r="C34" s="146" t="str">
        <f>Spisak!D24</f>
        <v>Zindović Nemanja</v>
      </c>
      <c r="D34" s="147"/>
      <c r="E34" s="148"/>
      <c r="F34" s="34">
        <f>IF(Spisak!M24="",Spisak!N24-Spisak!L24,Spisak!N24-Spisak!M24)</f>
        <v>40.8</v>
      </c>
      <c r="G34" s="35">
        <f>IF(Spisak!M24="",Spisak!L24,Spisak!M24)</f>
        <v>50</v>
      </c>
      <c r="H34" s="52" t="str">
        <f>IF(AND(Spisak!N24&gt;=$M$6,Spisak!N24&lt;$M$5),"E (Dovoljan)",IF(AND(Spisak!N24&gt;=$M$5,Spisak!N24&lt;$M$4),"D (Zadovoljavajući)",IF(AND(Spisak!N24&gt;=$M$4,Spisak!N24&lt;$M$3),"C (Dobar)",IF(AND(Spisak!N24&gt;=$M$3,Spisak!N24&lt;$M$2),"B (Vrlodobar)",IF(Spisak!N24&gt;=$M$2,"A (Odličan)","F (Nedovoljan)")))))</f>
        <v>A (Odličan)</v>
      </c>
    </row>
    <row r="35" spans="1:8" ht="12.75">
      <c r="A35" s="33">
        <f>Spisak!A25</f>
        <v>22</v>
      </c>
      <c r="B35" s="45" t="str">
        <f>CONCATENATE(Spisak!B25,"/",Spisak!C25)</f>
        <v>40/2015</v>
      </c>
      <c r="C35" s="146" t="str">
        <f>Spisak!D25</f>
        <v>Ćurić Stefan</v>
      </c>
      <c r="D35" s="147"/>
      <c r="E35" s="148"/>
      <c r="F35" s="34">
        <f>IF(Spisak!M25="",Spisak!N25-Spisak!L25,Spisak!N25-Spisak!M25)</f>
        <v>38.8</v>
      </c>
      <c r="G35" s="35">
        <f>IF(Spisak!M25="",Spisak!L25,Spisak!M25)</f>
        <v>35</v>
      </c>
      <c r="H35" s="52" t="str">
        <f>IF(AND(Spisak!N25&gt;=$M$6,Spisak!N25&lt;$M$5),"E (Dovoljan)",IF(AND(Spisak!N25&gt;=$M$5,Spisak!N25&lt;$M$4),"D (Zadovoljavajući)",IF(AND(Spisak!N25&gt;=$M$4,Spisak!N25&lt;$M$3),"C (Dobar)",IF(AND(Spisak!N25&gt;=$M$3,Spisak!N25&lt;$M$2),"B (Vrlodobar)",IF(Spisak!N25&gt;=$M$2,"A (Odličan)","F (Nedovoljan)")))))</f>
        <v>C (Dobar)</v>
      </c>
    </row>
    <row r="36" spans="1:8" ht="12.75">
      <c r="A36" s="33">
        <f>Spisak!A26</f>
        <v>23</v>
      </c>
      <c r="B36" s="45" t="str">
        <f>CONCATENATE(Spisak!B26,"/",Spisak!C26)</f>
        <v>42/2015</v>
      </c>
      <c r="C36" s="146" t="str">
        <f>Spisak!D26</f>
        <v>Rakočević Vuk</v>
      </c>
      <c r="D36" s="147"/>
      <c r="E36" s="148"/>
      <c r="F36" s="34">
        <f>IF(Spisak!M26="",Spisak!N26-Spisak!L26,Spisak!N26-Spisak!M26)</f>
        <v>40</v>
      </c>
      <c r="G36" s="35">
        <f>IF(Spisak!M26="",Spisak!L26,Spisak!M26)</f>
        <v>25</v>
      </c>
      <c r="H36" s="52" t="str">
        <f>IF(AND(Spisak!N26&gt;=$M$6,Spisak!N26&lt;$M$5),"E (Dovoljan)",IF(AND(Spisak!N26&gt;=$M$5,Spisak!N26&lt;$M$4),"D (Zadovoljavajući)",IF(AND(Spisak!N26&gt;=$M$4,Spisak!N26&lt;$M$3),"C (Dobar)",IF(AND(Spisak!N26&gt;=$M$3,Spisak!N26&lt;$M$2),"B (Vrlodobar)",IF(Spisak!N26&gt;=$M$2,"A (Odličan)","F (Nedovoljan)")))))</f>
        <v>D (Zadovoljavajući)</v>
      </c>
    </row>
    <row r="37" spans="1:8" ht="12.75">
      <c r="A37" s="33">
        <f>Spisak!A27</f>
        <v>24</v>
      </c>
      <c r="B37" s="45" t="str">
        <f>CONCATENATE(Spisak!B27,"/",Spisak!C27)</f>
        <v>44/2015</v>
      </c>
      <c r="C37" s="146" t="str">
        <f>Spisak!D27</f>
        <v>Boričić Miljan</v>
      </c>
      <c r="D37" s="147"/>
      <c r="E37" s="148"/>
      <c r="F37" s="34">
        <f>IF(Spisak!M27="",Spisak!N27-Spisak!L27,Spisak!N27-Spisak!M27)</f>
        <v>34</v>
      </c>
      <c r="G37" s="35">
        <f>IF(Spisak!M27="",Spisak!L27,Spisak!M27)</f>
        <v>20</v>
      </c>
      <c r="H37" s="52" t="str">
        <f>IF(AND(Spisak!N27&gt;=$M$6,Spisak!N27&lt;$M$5),"E (Dovoljan)",IF(AND(Spisak!N27&gt;=$M$5,Spisak!N27&lt;$M$4),"D (Zadovoljavajući)",IF(AND(Spisak!N27&gt;=$M$4,Spisak!N27&lt;$M$3),"C (Dobar)",IF(AND(Spisak!N27&gt;=$M$3,Spisak!N27&lt;$M$2),"B (Vrlodobar)",IF(Spisak!N27&gt;=$M$2,"A (Odličan)","F (Nedovoljan)")))))</f>
        <v>E (Dovoljan)</v>
      </c>
    </row>
    <row r="38" spans="1:8" ht="12.75">
      <c r="A38" s="33">
        <f>Spisak!A28</f>
        <v>25</v>
      </c>
      <c r="B38" s="45" t="str">
        <f>CONCATENATE(Spisak!B28,"/",Spisak!C28)</f>
        <v>46/2015</v>
      </c>
      <c r="C38" s="146" t="str">
        <f>Spisak!D28</f>
        <v>Zulević Mirjana</v>
      </c>
      <c r="D38" s="147"/>
      <c r="E38" s="148"/>
      <c r="F38" s="34">
        <f>IF(Spisak!M28="",Spisak!N28-Spisak!L28,Spisak!N28-Spisak!M28)</f>
        <v>24</v>
      </c>
      <c r="G38" s="35">
        <f>IF(Spisak!M28="",Spisak!L28,Spisak!M28)</f>
        <v>20</v>
      </c>
      <c r="H38" s="52" t="str">
        <f>IF(AND(Spisak!N28&gt;=$M$6,Spisak!N28&lt;$M$5),"E (Dovoljan)",IF(AND(Spisak!N28&gt;=$M$5,Spisak!N28&lt;$M$4),"D (Zadovoljavajući)",IF(AND(Spisak!N28&gt;=$M$4,Spisak!N28&lt;$M$3),"C (Dobar)",IF(AND(Spisak!N28&gt;=$M$3,Spisak!N28&lt;$M$2),"B (Vrlodobar)",IF(Spisak!N28&gt;=$M$2,"A (Odličan)","F (Nedovoljan)")))))</f>
        <v>F (Nedovoljan)</v>
      </c>
    </row>
    <row r="39" spans="1:8" ht="12.75">
      <c r="A39" s="33">
        <f>Spisak!A29</f>
        <v>26</v>
      </c>
      <c r="B39" s="45" t="str">
        <f>CONCATENATE(Spisak!B29,"/",Spisak!C29)</f>
        <v>47/2015</v>
      </c>
      <c r="C39" s="146" t="str">
        <f>Spisak!D29</f>
        <v>Jovićević Nikola</v>
      </c>
      <c r="D39" s="147"/>
      <c r="E39" s="148"/>
      <c r="F39" s="34">
        <f>IF(Spisak!M29="",Spisak!N29-Spisak!L29,Spisak!N29-Spisak!M29)</f>
        <v>35.599999999999994</v>
      </c>
      <c r="G39" s="35">
        <f>IF(Spisak!M29="",Spisak!L29,Spisak!M29)</f>
        <v>30</v>
      </c>
      <c r="H39" s="52" t="str">
        <f>IF(AND(Spisak!N29&gt;=$M$6,Spisak!N29&lt;$M$5),"E (Dovoljan)",IF(AND(Spisak!N29&gt;=$M$5,Spisak!N29&lt;$M$4),"D (Zadovoljavajući)",IF(AND(Spisak!N29&gt;=$M$4,Spisak!N29&lt;$M$3),"C (Dobar)",IF(AND(Spisak!N29&gt;=$M$3,Spisak!N29&lt;$M$2),"B (Vrlodobar)",IF(Spisak!N29&gt;=$M$2,"A (Odličan)","F (Nedovoljan)")))))</f>
        <v>D (Zadovoljavajući)</v>
      </c>
    </row>
    <row r="40" spans="1:8" ht="12.75">
      <c r="A40" s="33">
        <f>Spisak!A30</f>
        <v>27</v>
      </c>
      <c r="B40" s="45" t="str">
        <f>CONCATENATE(Spisak!B30,"/",Spisak!C30)</f>
        <v>48/2015</v>
      </c>
      <c r="C40" s="146" t="str">
        <f>Spisak!D30</f>
        <v>Adžić Dušan</v>
      </c>
      <c r="D40" s="147"/>
      <c r="E40" s="148"/>
      <c r="F40" s="34">
        <f>IF(Spisak!M30="",Spisak!N30-Spisak!L30,Spisak!N30-Spisak!M30)</f>
        <v>41.8</v>
      </c>
      <c r="G40" s="35">
        <f>IF(Spisak!M30="",Spisak!L30,Spisak!M30)</f>
        <v>50</v>
      </c>
      <c r="H40" s="52" t="str">
        <f>IF(AND(Spisak!N30&gt;=$M$6,Spisak!N30&lt;$M$5),"E (Dovoljan)",IF(AND(Spisak!N30&gt;=$M$5,Spisak!N30&lt;$M$4),"D (Zadovoljavajući)",IF(AND(Spisak!N30&gt;=$M$4,Spisak!N30&lt;$M$3),"C (Dobar)",IF(AND(Spisak!N30&gt;=$M$3,Spisak!N30&lt;$M$2),"B (Vrlodobar)",IF(Spisak!N30&gt;=$M$2,"A (Odličan)","F (Nedovoljan)")))))</f>
        <v>A (Odličan)</v>
      </c>
    </row>
    <row r="41" spans="1:8" ht="12.75">
      <c r="A41" s="33">
        <f>Spisak!A31</f>
        <v>28</v>
      </c>
      <c r="B41" s="45" t="str">
        <f>CONCATENATE(Spisak!B31,"/",Spisak!C31)</f>
        <v>50/2015</v>
      </c>
      <c r="C41" s="146" t="str">
        <f>Spisak!D31</f>
        <v>Šćekić Đurđina</v>
      </c>
      <c r="D41" s="147"/>
      <c r="E41" s="148"/>
      <c r="F41" s="34">
        <f>IF(Spisak!M31="",Spisak!N31-Spisak!L31,Spisak!N31-Spisak!M31)</f>
        <v>36.8</v>
      </c>
      <c r="G41" s="35">
        <f>IF(Spisak!M31="",Spisak!L31,Spisak!M31)</f>
        <v>30</v>
      </c>
      <c r="H41" s="52" t="str">
        <f>IF(AND(Spisak!N31&gt;=$M$6,Spisak!N31&lt;$M$5),"E (Dovoljan)",IF(AND(Spisak!N31&gt;=$M$5,Spisak!N31&lt;$M$4),"D (Zadovoljavajući)",IF(AND(Spisak!N31&gt;=$M$4,Spisak!N31&lt;$M$3),"C (Dobar)",IF(AND(Spisak!N31&gt;=$M$3,Spisak!N31&lt;$M$2),"B (Vrlodobar)",IF(Spisak!N31&gt;=$M$2,"A (Odličan)","F (Nedovoljan)")))))</f>
        <v>D (Zadovoljavajući)</v>
      </c>
    </row>
    <row r="42" spans="1:8" ht="12.75">
      <c r="A42" s="33">
        <f>Spisak!A32</f>
        <v>29</v>
      </c>
      <c r="B42" s="45" t="str">
        <f>CONCATENATE(Spisak!B32,"/",Spisak!C32)</f>
        <v>52/2015</v>
      </c>
      <c r="C42" s="146" t="str">
        <f>Spisak!D32</f>
        <v>Čuljković Mališa</v>
      </c>
      <c r="D42" s="147"/>
      <c r="E42" s="148"/>
      <c r="F42" s="34">
        <f>IF(Spisak!M32="",Spisak!N32-Spisak!L32,Spisak!N32-Spisak!M32)</f>
        <v>37</v>
      </c>
      <c r="G42" s="35">
        <f>IF(Spisak!M32="",Spisak!L32,Spisak!M32)</f>
        <v>50</v>
      </c>
      <c r="H42" s="52" t="str">
        <f>IF(AND(Spisak!N32&gt;=$M$6,Spisak!N32&lt;$M$5),"E (Dovoljan)",IF(AND(Spisak!N32&gt;=$M$5,Spisak!N32&lt;$M$4),"D (Zadovoljavajući)",IF(AND(Spisak!N32&gt;=$M$4,Spisak!N32&lt;$M$3),"C (Dobar)",IF(AND(Spisak!N32&gt;=$M$3,Spisak!N32&lt;$M$2),"B (Vrlodobar)",IF(Spisak!N32&gt;=$M$2,"A (Odličan)","F (Nedovoljan)")))))</f>
        <v>B (Vrlodobar)</v>
      </c>
    </row>
    <row r="43" spans="1:8" ht="12.75">
      <c r="A43" s="33">
        <f>Spisak!A33</f>
        <v>30</v>
      </c>
      <c r="B43" s="45" t="str">
        <f>CONCATENATE(Spisak!B33,"/",Spisak!C33)</f>
        <v>53/2015</v>
      </c>
      <c r="C43" s="146" t="str">
        <f>Spisak!D33</f>
        <v>Strujić Edvin</v>
      </c>
      <c r="D43" s="147"/>
      <c r="E43" s="148"/>
      <c r="F43" s="34">
        <f>IF(Spisak!M33="",Spisak!N33-Spisak!L33,Spisak!N33-Spisak!M33)</f>
        <v>41.8</v>
      </c>
      <c r="G43" s="35">
        <f>IF(Spisak!M33="",Spisak!L33,Spisak!M33)</f>
        <v>45</v>
      </c>
      <c r="H43" s="52" t="str">
        <f>IF(AND(Spisak!N33&gt;=$M$6,Spisak!N33&lt;$M$5),"E (Dovoljan)",IF(AND(Spisak!N33&gt;=$M$5,Spisak!N33&lt;$M$4),"D (Zadovoljavajući)",IF(AND(Spisak!N33&gt;=$M$4,Spisak!N33&lt;$M$3),"C (Dobar)",IF(AND(Spisak!N33&gt;=$M$3,Spisak!N33&lt;$M$2),"B (Vrlodobar)",IF(Spisak!N33&gt;=$M$2,"A (Odličan)","F (Nedovoljan)")))))</f>
        <v>B (Vrlodobar)</v>
      </c>
    </row>
    <row r="44" spans="1:8" ht="12.75">
      <c r="A44" s="33">
        <f>Spisak!A34</f>
        <v>31</v>
      </c>
      <c r="B44" s="45" t="str">
        <f>CONCATENATE(Spisak!B34,"/",Spisak!C34)</f>
        <v>54/2015</v>
      </c>
      <c r="C44" s="146" t="str">
        <f>Spisak!D34</f>
        <v>Šubara Milana</v>
      </c>
      <c r="D44" s="147"/>
      <c r="E44" s="148"/>
      <c r="F44" s="34">
        <f>IF(Spisak!M34="",Spisak!N34-Spisak!L34,Spisak!N34-Spisak!M34)</f>
        <v>30.799999999999997</v>
      </c>
      <c r="G44" s="35">
        <f>IF(Spisak!M34="",Spisak!L34,Spisak!M34)</f>
        <v>20</v>
      </c>
      <c r="H44" s="52" t="str">
        <f>IF(AND(Spisak!N34&gt;=$M$6,Spisak!N34&lt;$M$5),"E (Dovoljan)",IF(AND(Spisak!N34&gt;=$M$5,Spisak!N34&lt;$M$4),"D (Zadovoljavajući)",IF(AND(Spisak!N34&gt;=$M$4,Spisak!N34&lt;$M$3),"C (Dobar)",IF(AND(Spisak!N34&gt;=$M$3,Spisak!N34&lt;$M$2),"B (Vrlodobar)",IF(Spisak!N34&gt;=$M$2,"A (Odličan)","F (Nedovoljan)")))))</f>
        <v>E (Dovoljan)</v>
      </c>
    </row>
    <row r="45" spans="1:8" ht="12.75">
      <c r="A45" s="33">
        <f>Spisak!A35</f>
        <v>32</v>
      </c>
      <c r="B45" s="45" t="str">
        <f>CONCATENATE(Spisak!B35,"/",Spisak!C35)</f>
        <v>55/2015</v>
      </c>
      <c r="C45" s="146" t="str">
        <f>Spisak!D35</f>
        <v>Babačić Eldin</v>
      </c>
      <c r="D45" s="147"/>
      <c r="E45" s="148"/>
      <c r="F45" s="34">
        <f>IF(Spisak!M35="",Spisak!N35-Spisak!L35,Spisak!N35-Spisak!M35)</f>
        <v>31</v>
      </c>
      <c r="G45" s="35">
        <f>IF(Spisak!M35="",Spisak!L35,Spisak!M35)</f>
        <v>30</v>
      </c>
      <c r="H45" s="52" t="str">
        <f>IF(AND(Spisak!N35&gt;=$M$6,Spisak!N35&lt;$M$5),"E (Dovoljan)",IF(AND(Spisak!N35&gt;=$M$5,Spisak!N35&lt;$M$4),"D (Zadovoljavajući)",IF(AND(Spisak!N35&gt;=$M$4,Spisak!N35&lt;$M$3),"C (Dobar)",IF(AND(Spisak!N35&gt;=$M$3,Spisak!N35&lt;$M$2),"B (Vrlodobar)",IF(Spisak!N35&gt;=$M$2,"A (Odličan)","F (Nedovoljan)")))))</f>
        <v>D (Zadovoljavajući)</v>
      </c>
    </row>
    <row r="46" spans="1:8" ht="12.75">
      <c r="A46" s="33">
        <f>Spisak!A36</f>
        <v>33</v>
      </c>
      <c r="B46" s="45" t="str">
        <f>CONCATENATE(Spisak!B36,"/",Spisak!C36)</f>
        <v>56/2015</v>
      </c>
      <c r="C46" s="146" t="str">
        <f>Spisak!D36</f>
        <v>Spasojević Dejana</v>
      </c>
      <c r="D46" s="147"/>
      <c r="E46" s="148"/>
      <c r="F46" s="34">
        <f>IF(Spisak!M36="",Spisak!N36-Spisak!L36,Spisak!N36-Spisak!M36)</f>
        <v>43.8</v>
      </c>
      <c r="G46" s="35">
        <f>IF(Spisak!M36="",Spisak!L36,Spisak!M36)</f>
        <v>50</v>
      </c>
      <c r="H46" s="52" t="str">
        <f>IF(AND(Spisak!N36&gt;=$M$6,Spisak!N36&lt;$M$5),"E (Dovoljan)",IF(AND(Spisak!N36&gt;=$M$5,Spisak!N36&lt;$M$4),"D (Zadovoljavajući)",IF(AND(Spisak!N36&gt;=$M$4,Spisak!N36&lt;$M$3),"C (Dobar)",IF(AND(Spisak!N36&gt;=$M$3,Spisak!N36&lt;$M$2),"B (Vrlodobar)",IF(Spisak!N36&gt;=$M$2,"A (Odličan)","F (Nedovoljan)")))))</f>
        <v>A (Odličan)</v>
      </c>
    </row>
    <row r="47" spans="1:8" ht="12.75">
      <c r="A47" s="33">
        <f>Spisak!A37</f>
        <v>34</v>
      </c>
      <c r="B47" s="45" t="str">
        <f>CONCATENATE(Spisak!B37,"/",Spisak!C37)</f>
        <v>58/2015</v>
      </c>
      <c r="C47" s="146" t="str">
        <f>Spisak!D37</f>
        <v>Seferović Martin</v>
      </c>
      <c r="D47" s="147"/>
      <c r="E47" s="148"/>
      <c r="F47" s="34">
        <f>IF(Spisak!M37="",Spisak!N37-Spisak!L37,Spisak!N37-Spisak!M37)</f>
        <v>24</v>
      </c>
      <c r="G47" s="35">
        <f>IF(Spisak!M37="",Spisak!L37,Spisak!M37)</f>
        <v>25</v>
      </c>
      <c r="H47" s="52" t="str">
        <f>IF(AND(Spisak!N37&gt;=$M$6,Spisak!N37&lt;$M$5),"E (Dovoljan)",IF(AND(Spisak!N37&gt;=$M$5,Spisak!N37&lt;$M$4),"D (Zadovoljavajući)",IF(AND(Spisak!N37&gt;=$M$4,Spisak!N37&lt;$M$3),"C (Dobar)",IF(AND(Spisak!N37&gt;=$M$3,Spisak!N37&lt;$M$2),"B (Vrlodobar)",IF(Spisak!N37&gt;=$M$2,"A (Odličan)","F (Nedovoljan)")))))</f>
        <v>F (Nedovoljan)</v>
      </c>
    </row>
    <row r="48" spans="1:8" ht="12.75">
      <c r="A48" s="33">
        <f>Spisak!A38</f>
        <v>35</v>
      </c>
      <c r="B48" s="45" t="str">
        <f>CONCATENATE(Spisak!B38,"/",Spisak!C38)</f>
        <v>61/2015</v>
      </c>
      <c r="C48" s="146" t="str">
        <f>Spisak!D38</f>
        <v>Kavazović Vahid</v>
      </c>
      <c r="D48" s="147"/>
      <c r="E48" s="148"/>
      <c r="F48" s="34">
        <f>IF(Spisak!M38="",Spisak!N38-Spisak!L38,Spisak!N38-Spisak!M38)</f>
        <v>35.8</v>
      </c>
      <c r="G48" s="35">
        <f>IF(Spisak!M38="",Spisak!L38,Spisak!M38)</f>
        <v>50</v>
      </c>
      <c r="H48" s="52" t="str">
        <f>IF(AND(Spisak!N38&gt;=$M$6,Spisak!N38&lt;$M$5),"E (Dovoljan)",IF(AND(Spisak!N38&gt;=$M$5,Spisak!N38&lt;$M$4),"D (Zadovoljavajući)",IF(AND(Spisak!N38&gt;=$M$4,Spisak!N38&lt;$M$3),"C (Dobar)",IF(AND(Spisak!N38&gt;=$M$3,Spisak!N38&lt;$M$2),"B (Vrlodobar)",IF(Spisak!N38&gt;=$M$2,"A (Odličan)","F (Nedovoljan)")))))</f>
        <v>B (Vrlodobar)</v>
      </c>
    </row>
    <row r="49" spans="1:8" ht="12.75">
      <c r="A49" s="33">
        <f>Spisak!A39</f>
        <v>36</v>
      </c>
      <c r="B49" s="45" t="str">
        <f>CONCATENATE(Spisak!B39,"/",Spisak!C39)</f>
        <v>64/2015</v>
      </c>
      <c r="C49" s="146" t="str">
        <f>Spisak!D39</f>
        <v>Žižić Vidoje</v>
      </c>
      <c r="D49" s="147"/>
      <c r="E49" s="148"/>
      <c r="F49" s="34">
        <f>IF(Spisak!M39="",Spisak!N39-Spisak!L39,Spisak!N39-Spisak!M39)</f>
        <v>38</v>
      </c>
      <c r="G49" s="35">
        <f>IF(Spisak!M39="",Spisak!L39,Spisak!M39)</f>
        <v>48</v>
      </c>
      <c r="H49" s="52" t="str">
        <f>IF(AND(Spisak!N39&gt;=$M$6,Spisak!N39&lt;$M$5),"E (Dovoljan)",IF(AND(Spisak!N39&gt;=$M$5,Spisak!N39&lt;$M$4),"D (Zadovoljavajući)",IF(AND(Spisak!N39&gt;=$M$4,Spisak!N39&lt;$M$3),"C (Dobar)",IF(AND(Spisak!N39&gt;=$M$3,Spisak!N39&lt;$M$2),"B (Vrlodobar)",IF(Spisak!N39&gt;=$M$2,"A (Odličan)","F (Nedovoljan)")))))</f>
        <v>B (Vrlodobar)</v>
      </c>
    </row>
    <row r="50" spans="1:8" ht="12.75">
      <c r="A50" s="33">
        <f>Spisak!A40</f>
        <v>37</v>
      </c>
      <c r="B50" s="45" t="str">
        <f>CONCATENATE(Spisak!B40,"/",Spisak!C40)</f>
        <v>65/2015</v>
      </c>
      <c r="C50" s="146" t="str">
        <f>Spisak!D40</f>
        <v>Drljević Momir</v>
      </c>
      <c r="D50" s="147"/>
      <c r="E50" s="148"/>
      <c r="F50" s="34">
        <f>IF(Spisak!M40="",Spisak!N40-Spisak!L40,Spisak!N40-Spisak!M40)</f>
        <v>16</v>
      </c>
      <c r="G50" s="35">
        <f>IF(Spisak!M40="",Spisak!L40,Spisak!M40)</f>
        <v>25</v>
      </c>
      <c r="H50" s="52" t="str">
        <f>IF(AND(Spisak!N40&gt;=$M$6,Spisak!N40&lt;$M$5),"E (Dovoljan)",IF(AND(Spisak!N40&gt;=$M$5,Spisak!N40&lt;$M$4),"D (Zadovoljavajući)",IF(AND(Spisak!N40&gt;=$M$4,Spisak!N40&lt;$M$3),"C (Dobar)",IF(AND(Spisak!N40&gt;=$M$3,Spisak!N40&lt;$M$2),"B (Vrlodobar)",IF(Spisak!N40&gt;=$M$2,"A (Odličan)","F (Nedovoljan)")))))</f>
        <v>F (Nedovoljan)</v>
      </c>
    </row>
    <row r="51" spans="1:8" ht="12.75">
      <c r="A51" s="33">
        <f>Spisak!A41</f>
        <v>38</v>
      </c>
      <c r="B51" s="45" t="str">
        <f>CONCATENATE(Spisak!B41,"/",Spisak!C41)</f>
        <v>66/2015</v>
      </c>
      <c r="C51" s="146" t="str">
        <f>Spisak!D41</f>
        <v>Trojanović Filip</v>
      </c>
      <c r="D51" s="147"/>
      <c r="E51" s="148"/>
      <c r="F51" s="34">
        <f>IF(Spisak!M41="",Spisak!N41-Spisak!L41,Spisak!N41-Spisak!M41)</f>
        <v>28</v>
      </c>
      <c r="G51" s="35">
        <f>IF(Spisak!M41="",Spisak!L41,Spisak!M41)</f>
        <v>10</v>
      </c>
      <c r="H51" s="52" t="str">
        <f>IF(AND(Spisak!N41&gt;=$M$6,Spisak!N41&lt;$M$5),"E (Dovoljan)",IF(AND(Spisak!N41&gt;=$M$5,Spisak!N41&lt;$M$4),"D (Zadovoljavajući)",IF(AND(Spisak!N41&gt;=$M$4,Spisak!N41&lt;$M$3),"C (Dobar)",IF(AND(Spisak!N41&gt;=$M$3,Spisak!N41&lt;$M$2),"B (Vrlodobar)",IF(Spisak!N41&gt;=$M$2,"A (Odličan)","F (Nedovoljan)")))))</f>
        <v>F (Nedovoljan)</v>
      </c>
    </row>
    <row r="52" spans="1:8" ht="12.75">
      <c r="A52" s="33">
        <f>Spisak!A42</f>
        <v>39</v>
      </c>
      <c r="B52" s="45" t="str">
        <f>CONCATENATE(Spisak!B42,"/",Spisak!C42)</f>
        <v>68/2015</v>
      </c>
      <c r="C52" s="146" t="str">
        <f>Spisak!D42</f>
        <v>Čubranović Sanja</v>
      </c>
      <c r="D52" s="147"/>
      <c r="E52" s="148"/>
      <c r="F52" s="34">
        <f>IF(Spisak!M42="",Spisak!N42-Spisak!L42,Spisak!N42-Spisak!M42)</f>
        <v>13</v>
      </c>
      <c r="G52" s="35">
        <f>IF(Spisak!M42="",Spisak!L42,Spisak!M42)</f>
        <v>0</v>
      </c>
      <c r="H52" s="52" t="str">
        <f>IF(AND(Spisak!N42&gt;=$M$6,Spisak!N42&lt;$M$5),"E (Dovoljan)",IF(AND(Spisak!N42&gt;=$M$5,Spisak!N42&lt;$M$4),"D (Zadovoljavajući)",IF(AND(Spisak!N42&gt;=$M$4,Spisak!N42&lt;$M$3),"C (Dobar)",IF(AND(Spisak!N42&gt;=$M$3,Spisak!N42&lt;$M$2),"B (Vrlodobar)",IF(Spisak!N42&gt;=$M$2,"A (Odličan)","F (Nedovoljan)")))))</f>
        <v>F (Nedovoljan)</v>
      </c>
    </row>
    <row r="53" spans="1:8" ht="12.75">
      <c r="A53" s="33">
        <f>Spisak!A43</f>
        <v>40</v>
      </c>
      <c r="B53" s="45" t="str">
        <f>CONCATENATE(Spisak!B43,"/",Spisak!C43)</f>
        <v>69/2015</v>
      </c>
      <c r="C53" s="146" t="str">
        <f>Spisak!D43</f>
        <v>Radulović Ilija</v>
      </c>
      <c r="D53" s="147"/>
      <c r="E53" s="148"/>
      <c r="F53" s="34">
        <f>IF(Spisak!M43="",Spisak!N43-Spisak!L43,Spisak!N43-Spisak!M43)</f>
        <v>31.5</v>
      </c>
      <c r="G53" s="35">
        <f>IF(Spisak!M43="",Spisak!L43,Spisak!M43)</f>
        <v>20</v>
      </c>
      <c r="H53" s="52" t="str">
        <f>IF(AND(Spisak!N43&gt;=$M$6,Spisak!N43&lt;$M$5),"E (Dovoljan)",IF(AND(Spisak!N43&gt;=$M$5,Spisak!N43&lt;$M$4),"D (Zadovoljavajući)",IF(AND(Spisak!N43&gt;=$M$4,Spisak!N43&lt;$M$3),"C (Dobar)",IF(AND(Spisak!N43&gt;=$M$3,Spisak!N43&lt;$M$2),"B (Vrlodobar)",IF(Spisak!N43&gt;=$M$2,"A (Odličan)","F (Nedovoljan)")))))</f>
        <v>E (Dovoljan)</v>
      </c>
    </row>
    <row r="54" spans="1:8" ht="12.75">
      <c r="A54" s="33">
        <f>Spisak!A44</f>
        <v>41</v>
      </c>
      <c r="B54" s="45" t="str">
        <f>CONCATENATE(Spisak!B44,"/",Spisak!C44)</f>
        <v>70/2015</v>
      </c>
      <c r="C54" s="146" t="str">
        <f>Spisak!D44</f>
        <v>Sekulić Ana</v>
      </c>
      <c r="D54" s="147"/>
      <c r="E54" s="148"/>
      <c r="F54" s="34">
        <f>IF(Spisak!M44="",Spisak!N44-Spisak!L44,Spisak!N44-Spisak!M44)</f>
        <v>0</v>
      </c>
      <c r="G54" s="35">
        <f>IF(Spisak!M44="",Spisak!L44,Spisak!M44)</f>
        <v>0</v>
      </c>
      <c r="H54" s="52" t="str">
        <f>IF(AND(Spisak!N44&gt;=$M$6,Spisak!N44&lt;$M$5),"E (Dovoljan)",IF(AND(Spisak!N44&gt;=$M$5,Spisak!N44&lt;$M$4),"D (Zadovoljavajući)",IF(AND(Spisak!N44&gt;=$M$4,Spisak!N44&lt;$M$3),"C (Dobar)",IF(AND(Spisak!N44&gt;=$M$3,Spisak!N44&lt;$M$2),"B (Vrlodobar)",IF(Spisak!N44&gt;=$M$2,"A (Odličan)","F (Nedovoljan)")))))</f>
        <v>F (Nedovoljan)</v>
      </c>
    </row>
    <row r="55" spans="1:8" ht="12.75">
      <c r="A55" s="33">
        <f>Spisak!A45</f>
        <v>42</v>
      </c>
      <c r="B55" s="45" t="str">
        <f>CONCATENATE(Spisak!B45,"/",Spisak!C45)</f>
        <v>71/2015</v>
      </c>
      <c r="C55" s="146" t="str">
        <f>Spisak!D45</f>
        <v>Daković Dejan</v>
      </c>
      <c r="D55" s="147"/>
      <c r="E55" s="148"/>
      <c r="F55" s="34">
        <f>IF(Spisak!M45="",Spisak!N45-Spisak!L45,Spisak!N45-Spisak!M45)</f>
        <v>22</v>
      </c>
      <c r="G55" s="35">
        <f>IF(Spisak!M45="",Spisak!L45,Spisak!M45)</f>
        <v>20</v>
      </c>
      <c r="H55" s="52" t="str">
        <f>IF(AND(Spisak!N45&gt;=$M$6,Spisak!N45&lt;$M$5),"E (Dovoljan)",IF(AND(Spisak!N45&gt;=$M$5,Spisak!N45&lt;$M$4),"D (Zadovoljavajući)",IF(AND(Spisak!N45&gt;=$M$4,Spisak!N45&lt;$M$3),"C (Dobar)",IF(AND(Spisak!N45&gt;=$M$3,Spisak!N45&lt;$M$2),"B (Vrlodobar)",IF(Spisak!N45&gt;=$M$2,"A (Odličan)","F (Nedovoljan)")))))</f>
        <v>F (Nedovoljan)</v>
      </c>
    </row>
    <row r="56" spans="1:8" ht="12.75">
      <c r="A56" s="33">
        <f>Spisak!A46</f>
        <v>43</v>
      </c>
      <c r="B56" s="45" t="str">
        <f>CONCATENATE(Spisak!B46,"/",Spisak!C46)</f>
        <v>72/2015</v>
      </c>
      <c r="C56" s="146" t="str">
        <f>Spisak!D46</f>
        <v>Bulić Senad</v>
      </c>
      <c r="D56" s="147"/>
      <c r="E56" s="148"/>
      <c r="F56" s="34">
        <f>IF(Spisak!M46="",Spisak!N46-Spisak!L46,Spisak!N46-Spisak!M46)</f>
        <v>18</v>
      </c>
      <c r="G56" s="35">
        <f>IF(Spisak!M46="",Spisak!L46,Spisak!M46)</f>
        <v>5</v>
      </c>
      <c r="H56" s="52" t="str">
        <f>IF(AND(Spisak!N46&gt;=$M$6,Spisak!N46&lt;$M$5),"E (Dovoljan)",IF(AND(Spisak!N46&gt;=$M$5,Spisak!N46&lt;$M$4),"D (Zadovoljavajući)",IF(AND(Spisak!N46&gt;=$M$4,Spisak!N46&lt;$M$3),"C (Dobar)",IF(AND(Spisak!N46&gt;=$M$3,Spisak!N46&lt;$M$2),"B (Vrlodobar)",IF(Spisak!N46&gt;=$M$2,"A (Odličan)","F (Nedovoljan)")))))</f>
        <v>F (Nedovoljan)</v>
      </c>
    </row>
    <row r="57" spans="1:8" ht="12.75">
      <c r="A57" s="33">
        <f>Spisak!A47</f>
        <v>44</v>
      </c>
      <c r="B57" s="45" t="str">
        <f>CONCATENATE(Spisak!B47,"/",Spisak!C47)</f>
        <v>73/2015</v>
      </c>
      <c r="C57" s="146" t="str">
        <f>Spisak!D47</f>
        <v>Gezović Goran</v>
      </c>
      <c r="D57" s="147"/>
      <c r="E57" s="148"/>
      <c r="F57" s="34">
        <f>IF(Spisak!M47="",Spisak!N47-Spisak!L47,Spisak!N47-Spisak!M47)</f>
        <v>36</v>
      </c>
      <c r="G57" s="35">
        <f>IF(Spisak!M47="",Spisak!L47,Spisak!M47)</f>
        <v>30</v>
      </c>
      <c r="H57" s="52" t="str">
        <f>IF(AND(Spisak!N47&gt;=$M$6,Spisak!N47&lt;$M$5),"E (Dovoljan)",IF(AND(Spisak!N47&gt;=$M$5,Spisak!N47&lt;$M$4),"D (Zadovoljavajući)",IF(AND(Spisak!N47&gt;=$M$4,Spisak!N47&lt;$M$3),"C (Dobar)",IF(AND(Spisak!N47&gt;=$M$3,Spisak!N47&lt;$M$2),"B (Vrlodobar)",IF(Spisak!N47&gt;=$M$2,"A (Odličan)","F (Nedovoljan)")))))</f>
        <v>D (Zadovoljavajući)</v>
      </c>
    </row>
    <row r="58" spans="1:8" ht="12.75">
      <c r="A58" s="33">
        <f>Spisak!A48</f>
        <v>45</v>
      </c>
      <c r="B58" s="45" t="str">
        <f>CONCATENATE(Spisak!B48,"/",Spisak!C48)</f>
        <v>74/2015</v>
      </c>
      <c r="C58" s="146" t="str">
        <f>Spisak!D48</f>
        <v>Vučić Jovan</v>
      </c>
      <c r="D58" s="147"/>
      <c r="E58" s="148"/>
      <c r="F58" s="34">
        <f>IF(Spisak!M48="",Spisak!N48-Spisak!L48,Spisak!N48-Spisak!M48)</f>
        <v>31.5</v>
      </c>
      <c r="G58" s="35">
        <f>IF(Spisak!M48="",Spisak!L48,Spisak!M48)</f>
        <v>25</v>
      </c>
      <c r="H58" s="52" t="str">
        <f>IF(AND(Spisak!N48&gt;=$M$6,Spisak!N48&lt;$M$5),"E (Dovoljan)",IF(AND(Spisak!N48&gt;=$M$5,Spisak!N48&lt;$M$4),"D (Zadovoljavajući)",IF(AND(Spisak!N48&gt;=$M$4,Spisak!N48&lt;$M$3),"C (Dobar)",IF(AND(Spisak!N48&gt;=$M$3,Spisak!N48&lt;$M$2),"B (Vrlodobar)",IF(Spisak!N48&gt;=$M$2,"A (Odličan)","F (Nedovoljan)")))))</f>
        <v>E (Dovoljan)</v>
      </c>
    </row>
    <row r="59" spans="1:8" ht="12.75">
      <c r="A59" s="33">
        <f>Spisak!A49</f>
        <v>46</v>
      </c>
      <c r="B59" s="45" t="str">
        <f>CONCATENATE(Spisak!B49,"/",Spisak!C49)</f>
        <v>76/2015</v>
      </c>
      <c r="C59" s="146" t="str">
        <f>Spisak!D49</f>
        <v>Dajković Matija</v>
      </c>
      <c r="D59" s="147"/>
      <c r="E59" s="148"/>
      <c r="F59" s="34">
        <f>IF(Spisak!M49="",Spisak!N49-Spisak!L49,Spisak!N49-Spisak!M49)</f>
        <v>29</v>
      </c>
      <c r="G59" s="35">
        <f>IF(Spisak!M49="",Spisak!L49,Spisak!M49)</f>
        <v>30</v>
      </c>
      <c r="H59" s="52" t="str">
        <f>IF(AND(Spisak!N49&gt;=$M$6,Spisak!N49&lt;$M$5),"E (Dovoljan)",IF(AND(Spisak!N49&gt;=$M$5,Spisak!N49&lt;$M$4),"D (Zadovoljavajući)",IF(AND(Spisak!N49&gt;=$M$4,Spisak!N49&lt;$M$3),"C (Dobar)",IF(AND(Spisak!N49&gt;=$M$3,Spisak!N49&lt;$M$2),"B (Vrlodobar)",IF(Spisak!N49&gt;=$M$2,"A (Odličan)","F (Nedovoljan)")))))</f>
        <v>E (Dovoljan)</v>
      </c>
    </row>
    <row r="60" spans="1:8" ht="12.75">
      <c r="A60" s="33">
        <f>Spisak!A50</f>
        <v>47</v>
      </c>
      <c r="B60" s="45" t="str">
        <f>CONCATENATE(Spisak!B50,"/",Spisak!C50)</f>
        <v>77/2015</v>
      </c>
      <c r="C60" s="146" t="str">
        <f>Spisak!D50</f>
        <v>Aleksić Milovan</v>
      </c>
      <c r="D60" s="147"/>
      <c r="E60" s="148"/>
      <c r="F60" s="34">
        <f>IF(Spisak!M50="",Spisak!N50-Spisak!L50,Spisak!N50-Spisak!M50)</f>
        <v>32.6</v>
      </c>
      <c r="G60" s="35">
        <f>IF(Spisak!M50="",Spisak!L50,Spisak!M50)</f>
        <v>25</v>
      </c>
      <c r="H60" s="52" t="str">
        <f>IF(AND(Spisak!N50&gt;=$M$6,Spisak!N50&lt;$M$5),"E (Dovoljan)",IF(AND(Spisak!N50&gt;=$M$5,Spisak!N50&lt;$M$4),"D (Zadovoljavajući)",IF(AND(Spisak!N50&gt;=$M$4,Spisak!N50&lt;$M$3),"C (Dobar)",IF(AND(Spisak!N50&gt;=$M$3,Spisak!N50&lt;$M$2),"B (Vrlodobar)",IF(Spisak!N50&gt;=$M$2,"A (Odličan)","F (Nedovoljan)")))))</f>
        <v>E (Dovoljan)</v>
      </c>
    </row>
    <row r="61" spans="1:8" ht="12.75">
      <c r="A61" s="33">
        <f>Spisak!A51</f>
        <v>48</v>
      </c>
      <c r="B61" s="45" t="str">
        <f>CONCATENATE(Spisak!B51,"/",Spisak!C51)</f>
        <v>78/2015</v>
      </c>
      <c r="C61" s="146" t="str">
        <f>Spisak!D51</f>
        <v>Škrijelj Elvis</v>
      </c>
      <c r="D61" s="147"/>
      <c r="E61" s="148"/>
      <c r="F61" s="34">
        <f>IF(Spisak!M51="",Spisak!N51-Spisak!L51,Spisak!N51-Spisak!M51)</f>
        <v>27.7</v>
      </c>
      <c r="G61" s="35">
        <f>IF(Spisak!M51="",Spisak!L51,Spisak!M51)</f>
        <v>0</v>
      </c>
      <c r="H61" s="52" t="str">
        <f>IF(AND(Spisak!N51&gt;=$M$6,Spisak!N51&lt;$M$5),"E (Dovoljan)",IF(AND(Spisak!N51&gt;=$M$5,Spisak!N51&lt;$M$4),"D (Zadovoljavajući)",IF(AND(Spisak!N51&gt;=$M$4,Spisak!N51&lt;$M$3),"C (Dobar)",IF(AND(Spisak!N51&gt;=$M$3,Spisak!N51&lt;$M$2),"B (Vrlodobar)",IF(Spisak!N51&gt;=$M$2,"A (Odličan)","F (Nedovoljan)")))))</f>
        <v>F (Nedovoljan)</v>
      </c>
    </row>
    <row r="62" spans="1:8" ht="12.75">
      <c r="A62" s="33">
        <f>Spisak!A52</f>
        <v>49</v>
      </c>
      <c r="B62" s="45" t="str">
        <f>CONCATENATE(Spisak!B52,"/",Spisak!C52)</f>
        <v>81/2015</v>
      </c>
      <c r="C62" s="146" t="str">
        <f>Spisak!D52</f>
        <v>Femić Aleksandar</v>
      </c>
      <c r="D62" s="147"/>
      <c r="E62" s="148"/>
      <c r="F62" s="34">
        <f>IF(Spisak!M52="",Spisak!N52-Spisak!L52,Spisak!N52-Spisak!M52)</f>
        <v>39.8</v>
      </c>
      <c r="G62" s="35">
        <f>IF(Spisak!M52="",Spisak!L52,Spisak!M52)</f>
        <v>30</v>
      </c>
      <c r="H62" s="52" t="str">
        <f>IF(AND(Spisak!N52&gt;=$M$6,Spisak!N52&lt;$M$5),"E (Dovoljan)",IF(AND(Spisak!N52&gt;=$M$5,Spisak!N52&lt;$M$4),"D (Zadovoljavajući)",IF(AND(Spisak!N52&gt;=$M$4,Spisak!N52&lt;$M$3),"C (Dobar)",IF(AND(Spisak!N52&gt;=$M$3,Spisak!N52&lt;$M$2),"B (Vrlodobar)",IF(Spisak!N52&gt;=$M$2,"A (Odličan)","F (Nedovoljan)")))))</f>
        <v>D (Zadovoljavajući)</v>
      </c>
    </row>
    <row r="63" spans="1:8" ht="12.75">
      <c r="A63" s="33">
        <f>Spisak!A53</f>
        <v>50</v>
      </c>
      <c r="B63" s="45" t="str">
        <f>CONCATENATE(Spisak!B53,"/",Spisak!C53)</f>
        <v>83/2015</v>
      </c>
      <c r="C63" s="146" t="str">
        <f>Spisak!D53</f>
        <v>Nikolić Filip</v>
      </c>
      <c r="D63" s="147"/>
      <c r="E63" s="148"/>
      <c r="F63" s="34">
        <f>IF(Spisak!M53="",Spisak!N53-Spisak!L53,Spisak!N53-Spisak!M53)</f>
        <v>32.8</v>
      </c>
      <c r="G63" s="35">
        <f>IF(Spisak!M53="",Spisak!L53,Spisak!M53)</f>
        <v>33</v>
      </c>
      <c r="H63" s="52" t="str">
        <f>IF(AND(Spisak!N53&gt;=$M$6,Spisak!N53&lt;$M$5),"E (Dovoljan)",IF(AND(Spisak!N53&gt;=$M$5,Spisak!N53&lt;$M$4),"D (Zadovoljavajući)",IF(AND(Spisak!N53&gt;=$M$4,Spisak!N53&lt;$M$3),"C (Dobar)",IF(AND(Spisak!N53&gt;=$M$3,Spisak!N53&lt;$M$2),"B (Vrlodobar)",IF(Spisak!N53&gt;=$M$2,"A (Odličan)","F (Nedovoljan)")))))</f>
        <v>D (Zadovoljavajući)</v>
      </c>
    </row>
    <row r="64" spans="1:8" ht="12.75">
      <c r="A64" s="33">
        <f>Spisak!A54</f>
        <v>51</v>
      </c>
      <c r="B64" s="45" t="str">
        <f>CONCATENATE(Spisak!B54,"/",Spisak!C54)</f>
        <v>84/2015</v>
      </c>
      <c r="C64" s="146" t="str">
        <f>Spisak!D54</f>
        <v>Delibašić Radomir</v>
      </c>
      <c r="D64" s="147"/>
      <c r="E64" s="148"/>
      <c r="F64" s="34">
        <f>IF(Spisak!M54="",Spisak!N54-Spisak!L54,Spisak!N54-Spisak!M54)</f>
        <v>35.8</v>
      </c>
      <c r="G64" s="35">
        <f>IF(Spisak!M54="",Spisak!L54,Spisak!M54)</f>
        <v>0</v>
      </c>
      <c r="H64" s="52" t="str">
        <f>IF(AND(Spisak!N54&gt;=$M$6,Spisak!N54&lt;$M$5),"E (Dovoljan)",IF(AND(Spisak!N54&gt;=$M$5,Spisak!N54&lt;$M$4),"D (Zadovoljavajući)",IF(AND(Spisak!N54&gt;=$M$4,Spisak!N54&lt;$M$3),"C (Dobar)",IF(AND(Spisak!N54&gt;=$M$3,Spisak!N54&lt;$M$2),"B (Vrlodobar)",IF(Spisak!N54&gt;=$M$2,"A (Odličan)","F (Nedovoljan)")))))</f>
        <v>F (Nedovoljan)</v>
      </c>
    </row>
    <row r="65" spans="1:8" ht="12.75">
      <c r="A65" s="33">
        <f>Spisak!A55</f>
        <v>52</v>
      </c>
      <c r="B65" s="45" t="str">
        <f>CONCATENATE(Spisak!B55,"/",Spisak!C55)</f>
        <v>86/2015</v>
      </c>
      <c r="C65" s="146" t="str">
        <f>Spisak!D55</f>
        <v>Stanić Sreten</v>
      </c>
      <c r="D65" s="147"/>
      <c r="E65" s="148"/>
      <c r="F65" s="34">
        <f>IF(Spisak!M55="",Spisak!N55-Spisak!L55,Spisak!N55-Spisak!M55)</f>
        <v>33.8</v>
      </c>
      <c r="G65" s="35">
        <f>IF(Spisak!M55="",Spisak!L55,Spisak!M55)</f>
        <v>28</v>
      </c>
      <c r="H65" s="52" t="str">
        <f>IF(AND(Spisak!N55&gt;=$M$6,Spisak!N55&lt;$M$5),"E (Dovoljan)",IF(AND(Spisak!N55&gt;=$M$5,Spisak!N55&lt;$M$4),"D (Zadovoljavajući)",IF(AND(Spisak!N55&gt;=$M$4,Spisak!N55&lt;$M$3),"C (Dobar)",IF(AND(Spisak!N55&gt;=$M$3,Spisak!N55&lt;$M$2),"B (Vrlodobar)",IF(Spisak!N55&gt;=$M$2,"A (Odličan)","F (Nedovoljan)")))))</f>
        <v>D (Zadovoljavajući)</v>
      </c>
    </row>
    <row r="66" spans="1:8" ht="12.75">
      <c r="A66" s="33">
        <f>Spisak!A56</f>
        <v>53</v>
      </c>
      <c r="B66" s="45" t="str">
        <f>CONCATENATE(Spisak!B56,"/",Spisak!C56)</f>
        <v>87/2015</v>
      </c>
      <c r="C66" s="146" t="str">
        <f>Spisak!D56</f>
        <v>Feratović Anes</v>
      </c>
      <c r="D66" s="147"/>
      <c r="E66" s="148"/>
      <c r="F66" s="34">
        <f>IF(Spisak!M56="",Spisak!N56-Spisak!L56,Spisak!N56-Spisak!M56)</f>
        <v>43.8</v>
      </c>
      <c r="G66" s="35">
        <f>IF(Spisak!M56="",Spisak!L56,Spisak!M56)</f>
        <v>0</v>
      </c>
      <c r="H66" s="52" t="str">
        <f>IF(AND(Spisak!N56&gt;=$M$6,Spisak!N56&lt;$M$5),"E (Dovoljan)",IF(AND(Spisak!N56&gt;=$M$5,Spisak!N56&lt;$M$4),"D (Zadovoljavajući)",IF(AND(Spisak!N56&gt;=$M$4,Spisak!N56&lt;$M$3),"C (Dobar)",IF(AND(Spisak!N56&gt;=$M$3,Spisak!N56&lt;$M$2),"B (Vrlodobar)",IF(Spisak!N56&gt;=$M$2,"A (Odličan)","F (Nedovoljan)")))))</f>
        <v>F (Nedovoljan)</v>
      </c>
    </row>
    <row r="67" spans="1:8" ht="12.75">
      <c r="A67" s="33">
        <f>Spisak!A57</f>
        <v>54</v>
      </c>
      <c r="B67" s="45" t="str">
        <f>CONCATENATE(Spisak!B57,"/",Spisak!C57)</f>
        <v>88/2015</v>
      </c>
      <c r="C67" s="146" t="str">
        <f>Spisak!D57</f>
        <v>Damjanović Tijana</v>
      </c>
      <c r="D67" s="147"/>
      <c r="E67" s="148"/>
      <c r="F67" s="34">
        <f>IF(Spisak!M57="",Spisak!N57-Spisak!L57,Spisak!N57-Spisak!M57)</f>
        <v>38.8</v>
      </c>
      <c r="G67" s="35">
        <f>IF(Spisak!M57="",Spisak!L57,Spisak!M57)</f>
        <v>33</v>
      </c>
      <c r="H67" s="52" t="str">
        <f>IF(AND(Spisak!N57&gt;=$M$6,Spisak!N57&lt;$M$5),"E (Dovoljan)",IF(AND(Spisak!N57&gt;=$M$5,Spisak!N57&lt;$M$4),"D (Zadovoljavajući)",IF(AND(Spisak!N57&gt;=$M$4,Spisak!N57&lt;$M$3),"C (Dobar)",IF(AND(Spisak!N57&gt;=$M$3,Spisak!N57&lt;$M$2),"B (Vrlodobar)",IF(Spisak!N57&gt;=$M$2,"A (Odličan)","F (Nedovoljan)")))))</f>
        <v>C (Dobar)</v>
      </c>
    </row>
    <row r="68" spans="1:8" ht="12.75">
      <c r="A68" s="33">
        <f>Spisak!A58</f>
        <v>55</v>
      </c>
      <c r="B68" s="45" t="str">
        <f>CONCATENATE(Spisak!B58,"/",Spisak!C58)</f>
        <v>92/2015</v>
      </c>
      <c r="C68" s="146" t="str">
        <f>Spisak!D58</f>
        <v>Gutović Aleksandra</v>
      </c>
      <c r="D68" s="147"/>
      <c r="E68" s="148"/>
      <c r="F68" s="34">
        <f>IF(Spisak!M58="",Spisak!N58-Spisak!L58,Spisak!N58-Spisak!M58)</f>
        <v>24.799999999999997</v>
      </c>
      <c r="G68" s="35">
        <f>IF(Spisak!M58="",Spisak!L58,Spisak!M58)</f>
        <v>38</v>
      </c>
      <c r="H68" s="52" t="str">
        <f>IF(AND(Spisak!N58&gt;=$M$6,Spisak!N58&lt;$M$5),"E (Dovoljan)",IF(AND(Spisak!N58&gt;=$M$5,Spisak!N58&lt;$M$4),"D (Zadovoljavajući)",IF(AND(Spisak!N58&gt;=$M$4,Spisak!N58&lt;$M$3),"C (Dobar)",IF(AND(Spisak!N58&gt;=$M$3,Spisak!N58&lt;$M$2),"B (Vrlodobar)",IF(Spisak!N58&gt;=$M$2,"A (Odličan)","F (Nedovoljan)")))))</f>
        <v>D (Zadovoljavajući)</v>
      </c>
    </row>
    <row r="69" spans="1:8" ht="12.75">
      <c r="A69" s="33">
        <f>Spisak!A59</f>
        <v>56</v>
      </c>
      <c r="B69" s="45" t="str">
        <f>CONCATENATE(Spisak!B59,"/",Spisak!C59)</f>
        <v>94/2015</v>
      </c>
      <c r="C69" s="146" t="str">
        <f>Spisak!D59</f>
        <v>Božović Milan</v>
      </c>
      <c r="D69" s="147"/>
      <c r="E69" s="148"/>
      <c r="F69" s="34">
        <f>IF(Spisak!M59="",Spisak!N59-Spisak!L59,Spisak!N59-Spisak!M59)</f>
        <v>33</v>
      </c>
      <c r="G69" s="35">
        <f>IF(Spisak!M59="",Spisak!L59,Spisak!M59)</f>
        <v>25</v>
      </c>
      <c r="H69" s="52" t="str">
        <f>IF(AND(Spisak!N59&gt;=$M$6,Spisak!N59&lt;$M$5),"E (Dovoljan)",IF(AND(Spisak!N59&gt;=$M$5,Spisak!N59&lt;$M$4),"D (Zadovoljavajući)",IF(AND(Spisak!N59&gt;=$M$4,Spisak!N59&lt;$M$3),"C (Dobar)",IF(AND(Spisak!N59&gt;=$M$3,Spisak!N59&lt;$M$2),"B (Vrlodobar)",IF(Spisak!N59&gt;=$M$2,"A (Odličan)","F (Nedovoljan)")))))</f>
        <v>E (Dovoljan)</v>
      </c>
    </row>
    <row r="70" spans="1:8" ht="12.75">
      <c r="A70" s="33">
        <f>Spisak!A60</f>
        <v>57</v>
      </c>
      <c r="B70" s="45" t="str">
        <f>CONCATENATE(Spisak!B60,"/",Spisak!C60)</f>
        <v>96/2015</v>
      </c>
      <c r="C70" s="146" t="str">
        <f>Spisak!D60</f>
        <v>Kojović Dragana</v>
      </c>
      <c r="D70" s="147"/>
      <c r="E70" s="148"/>
      <c r="F70" s="34">
        <f>IF(Spisak!M60="",Spisak!N60-Spisak!L60,Spisak!N60-Spisak!M60)</f>
        <v>32</v>
      </c>
      <c r="G70" s="35">
        <f>IF(Spisak!M60="",Spisak!L60,Spisak!M60)</f>
        <v>20</v>
      </c>
      <c r="H70" s="52" t="str">
        <f>IF(AND(Spisak!N60&gt;=$M$6,Spisak!N60&lt;$M$5),"E (Dovoljan)",IF(AND(Spisak!N60&gt;=$M$5,Spisak!N60&lt;$M$4),"D (Zadovoljavajući)",IF(AND(Spisak!N60&gt;=$M$4,Spisak!N60&lt;$M$3),"C (Dobar)",IF(AND(Spisak!N60&gt;=$M$3,Spisak!N60&lt;$M$2),"B (Vrlodobar)",IF(Spisak!N60&gt;=$M$2,"A (Odličan)","F (Nedovoljan)")))))</f>
        <v>E (Dovoljan)</v>
      </c>
    </row>
    <row r="71" spans="1:8" ht="12.75">
      <c r="A71" s="33">
        <f>Spisak!A61</f>
        <v>58</v>
      </c>
      <c r="B71" s="45" t="str">
        <f>CONCATENATE(Spisak!B61,"/",Spisak!C61)</f>
        <v>99/2015</v>
      </c>
      <c r="C71" s="146" t="str">
        <f>Spisak!D61</f>
        <v>Đođić Dragana</v>
      </c>
      <c r="D71" s="147"/>
      <c r="E71" s="148"/>
      <c r="F71" s="34">
        <f>IF(Spisak!M61="",Spisak!N61-Spisak!L61,Spisak!N61-Spisak!M61)</f>
        <v>34.599999999999994</v>
      </c>
      <c r="G71" s="35">
        <f>IF(Spisak!M61="",Spisak!L61,Spisak!M61)</f>
        <v>35</v>
      </c>
      <c r="H71" s="52" t="str">
        <f>IF(AND(Spisak!N61&gt;=$M$6,Spisak!N61&lt;$M$5),"E (Dovoljan)",IF(AND(Spisak!N61&gt;=$M$5,Spisak!N61&lt;$M$4),"D (Zadovoljavajući)",IF(AND(Spisak!N61&gt;=$M$4,Spisak!N61&lt;$M$3),"C (Dobar)",IF(AND(Spisak!N61&gt;=$M$3,Spisak!N61&lt;$M$2),"B (Vrlodobar)",IF(Spisak!N61&gt;=$M$2,"A (Odličan)","F (Nedovoljan)")))))</f>
        <v>D (Zadovoljavajući)</v>
      </c>
    </row>
    <row r="72" spans="1:8" ht="12.75">
      <c r="A72" s="33">
        <f>Spisak!A62</f>
        <v>59</v>
      </c>
      <c r="B72" s="45" t="str">
        <f>CONCATENATE(Spisak!B62,"/",Spisak!C62)</f>
        <v>8/2014</v>
      </c>
      <c r="C72" s="146" t="str">
        <f>Spisak!D62</f>
        <v>Lakićević Mladen</v>
      </c>
      <c r="D72" s="147"/>
      <c r="E72" s="148"/>
      <c r="F72" s="34">
        <f>IF(Spisak!M62="",Spisak!N62-Spisak!L62,Spisak!N62-Spisak!M62)</f>
        <v>0</v>
      </c>
      <c r="G72" s="35">
        <f>IF(Spisak!M62="",Spisak!L62,Spisak!M62)</f>
        <v>0</v>
      </c>
      <c r="H72" s="52" t="str">
        <f>IF(AND(Spisak!N62&gt;=$M$6,Spisak!N62&lt;$M$5),"E (Dovoljan)",IF(AND(Spisak!N62&gt;=$M$5,Spisak!N62&lt;$M$4),"D (Zadovoljavajući)",IF(AND(Spisak!N62&gt;=$M$4,Spisak!N62&lt;$M$3),"C (Dobar)",IF(AND(Spisak!N62&gt;=$M$3,Spisak!N62&lt;$M$2),"B (Vrlodobar)",IF(Spisak!N62&gt;=$M$2,"A (Odličan)","F (Nedovoljan)")))))</f>
        <v>F (Nedovoljan)</v>
      </c>
    </row>
    <row r="73" spans="1:8" ht="12.75">
      <c r="A73" s="33">
        <f>Spisak!A63</f>
        <v>60</v>
      </c>
      <c r="B73" s="45" t="str">
        <f>CONCATENATE(Spisak!B63,"/",Spisak!C63)</f>
        <v>18/2014</v>
      </c>
      <c r="C73" s="146" t="str">
        <f>Spisak!D63</f>
        <v>Veljić Andrija</v>
      </c>
      <c r="D73" s="147"/>
      <c r="E73" s="148"/>
      <c r="F73" s="34">
        <f>IF(Spisak!M63="",Spisak!N63-Spisak!L63,Spisak!N63-Spisak!M63)</f>
        <v>21</v>
      </c>
      <c r="G73" s="35">
        <f>IF(Spisak!M63="",Spisak!L63,Spisak!M63)</f>
        <v>15</v>
      </c>
      <c r="H73" s="52" t="str">
        <f>IF(AND(Spisak!N63&gt;=$M$6,Spisak!N63&lt;$M$5),"E (Dovoljan)",IF(AND(Spisak!N63&gt;=$M$5,Spisak!N63&lt;$M$4),"D (Zadovoljavajući)",IF(AND(Spisak!N63&gt;=$M$4,Spisak!N63&lt;$M$3),"C (Dobar)",IF(AND(Spisak!N63&gt;=$M$3,Spisak!N63&lt;$M$2),"B (Vrlodobar)",IF(Spisak!N63&gt;=$M$2,"A (Odličan)","F (Nedovoljan)")))))</f>
        <v>F (Nedovoljan)</v>
      </c>
    </row>
    <row r="74" spans="1:8" ht="12.75">
      <c r="A74" s="33">
        <f>Spisak!A64</f>
        <v>61</v>
      </c>
      <c r="B74" s="45" t="str">
        <f>CONCATENATE(Spisak!B64,"/",Spisak!C64)</f>
        <v>26/2014</v>
      </c>
      <c r="C74" s="146" t="str">
        <f>Spisak!D64</f>
        <v>Simović Nikola</v>
      </c>
      <c r="D74" s="147"/>
      <c r="E74" s="148"/>
      <c r="F74" s="34">
        <f>IF(Spisak!M64="",Spisak!N64-Spisak!L64,Spisak!N64-Spisak!M64)</f>
        <v>35.3</v>
      </c>
      <c r="G74" s="35">
        <f>IF(Spisak!M64="",Spisak!L64,Spisak!M64)</f>
        <v>33</v>
      </c>
      <c r="H74" s="52" t="str">
        <f>IF(AND(Spisak!N64&gt;=$M$6,Spisak!N64&lt;$M$5),"E (Dovoljan)",IF(AND(Spisak!N64&gt;=$M$5,Spisak!N64&lt;$M$4),"D (Zadovoljavajući)",IF(AND(Spisak!N64&gt;=$M$4,Spisak!N64&lt;$M$3),"C (Dobar)",IF(AND(Spisak!N64&gt;=$M$3,Spisak!N64&lt;$M$2),"B (Vrlodobar)",IF(Spisak!N64&gt;=$M$2,"A (Odličan)","F (Nedovoljan)")))))</f>
        <v>D (Zadovoljavajući)</v>
      </c>
    </row>
    <row r="75" spans="1:8" ht="12.75">
      <c r="A75" s="33">
        <f>Spisak!A65</f>
        <v>62</v>
      </c>
      <c r="B75" s="45" t="str">
        <f>CONCATENATE(Spisak!B65,"/",Spisak!C65)</f>
        <v>31/2014</v>
      </c>
      <c r="C75" s="146" t="str">
        <f>Spisak!D65</f>
        <v>Konatar Stefan</v>
      </c>
      <c r="D75" s="147"/>
      <c r="E75" s="148"/>
      <c r="F75" s="34">
        <f>IF(Spisak!M65="",Spisak!N65-Spisak!L65,Spisak!N65-Spisak!M65)</f>
        <v>0</v>
      </c>
      <c r="G75" s="35">
        <f>IF(Spisak!M65="",Spisak!L65,Spisak!M65)</f>
        <v>0</v>
      </c>
      <c r="H75" s="52" t="str">
        <f>IF(AND(Spisak!N65&gt;=$M$6,Spisak!N65&lt;$M$5),"E (Dovoljan)",IF(AND(Spisak!N65&gt;=$M$5,Spisak!N65&lt;$M$4),"D (Zadovoljavajući)",IF(AND(Spisak!N65&gt;=$M$4,Spisak!N65&lt;$M$3),"C (Dobar)",IF(AND(Spisak!N65&gt;=$M$3,Spisak!N65&lt;$M$2),"B (Vrlodobar)",IF(Spisak!N65&gt;=$M$2,"A (Odličan)","F (Nedovoljan)")))))</f>
        <v>F (Nedovoljan)</v>
      </c>
    </row>
    <row r="76" spans="1:8" ht="12.75">
      <c r="A76" s="33">
        <f>Spisak!A66</f>
        <v>63</v>
      </c>
      <c r="B76" s="45" t="str">
        <f>CONCATENATE(Spisak!B66,"/",Spisak!C66)</f>
        <v>40/2014</v>
      </c>
      <c r="C76" s="146" t="str">
        <f>Spisak!D66</f>
        <v>Mitrović Lazar</v>
      </c>
      <c r="D76" s="147"/>
      <c r="E76" s="148"/>
      <c r="F76" s="34">
        <f>IF(Spisak!M66="",Spisak!N66-Spisak!L66,Spisak!N66-Spisak!M66)</f>
        <v>36</v>
      </c>
      <c r="G76" s="35">
        <f>IF(Spisak!M66="",Spisak!L66,Spisak!M66)</f>
        <v>25</v>
      </c>
      <c r="H76" s="52" t="str">
        <f>IF(AND(Spisak!N66&gt;=$M$6,Spisak!N66&lt;$M$5),"E (Dovoljan)",IF(AND(Spisak!N66&gt;=$M$5,Spisak!N66&lt;$M$4),"D (Zadovoljavajući)",IF(AND(Spisak!N66&gt;=$M$4,Spisak!N66&lt;$M$3),"C (Dobar)",IF(AND(Spisak!N66&gt;=$M$3,Spisak!N66&lt;$M$2),"B (Vrlodobar)",IF(Spisak!N66&gt;=$M$2,"A (Odličan)","F (Nedovoljan)")))))</f>
        <v>D (Zadovoljavajući)</v>
      </c>
    </row>
    <row r="77" spans="1:8" ht="12.75">
      <c r="A77" s="33">
        <f>Spisak!A67</f>
        <v>64</v>
      </c>
      <c r="B77" s="45" t="str">
        <f>CONCATENATE(Spisak!B67,"/",Spisak!C67)</f>
        <v>42/2014</v>
      </c>
      <c r="C77" s="146" t="str">
        <f>Spisak!D67</f>
        <v>Idrizović Dženan</v>
      </c>
      <c r="D77" s="147"/>
      <c r="E77" s="148"/>
      <c r="F77" s="34">
        <f>IF(Spisak!M67="",Spisak!N67-Spisak!L67,Spisak!N67-Spisak!M67)</f>
        <v>26</v>
      </c>
      <c r="G77" s="35">
        <f>IF(Spisak!M67="",Spisak!L67,Spisak!M67)</f>
        <v>30</v>
      </c>
      <c r="H77" s="52" t="str">
        <f>IF(AND(Spisak!N67&gt;=$M$6,Spisak!N67&lt;$M$5),"E (Dovoljan)",IF(AND(Spisak!N67&gt;=$M$5,Spisak!N67&lt;$M$4),"D (Zadovoljavajući)",IF(AND(Spisak!N67&gt;=$M$4,Spisak!N67&lt;$M$3),"C (Dobar)",IF(AND(Spisak!N67&gt;=$M$3,Spisak!N67&lt;$M$2),"B (Vrlodobar)",IF(Spisak!N67&gt;=$M$2,"A (Odličan)","F (Nedovoljan)")))))</f>
        <v>E (Dovoljan)</v>
      </c>
    </row>
    <row r="78" spans="1:8" ht="12.75">
      <c r="A78" s="33">
        <f>Spisak!A68</f>
        <v>65</v>
      </c>
      <c r="B78" s="45" t="str">
        <f>CONCATENATE(Spisak!B68,"/",Spisak!C68)</f>
        <v>70/2014</v>
      </c>
      <c r="C78" s="146" t="str">
        <f>Spisak!D68</f>
        <v>Raičević Strahinja</v>
      </c>
      <c r="D78" s="147"/>
      <c r="E78" s="148"/>
      <c r="F78" s="34">
        <f>IF(Spisak!M68="",Spisak!N68-Spisak!L68,Spisak!N68-Spisak!M68)</f>
        <v>0</v>
      </c>
      <c r="G78" s="35">
        <f>IF(Spisak!M68="",Spisak!L68,Spisak!M68)</f>
        <v>0</v>
      </c>
      <c r="H78" s="52" t="str">
        <f>IF(AND(Spisak!N68&gt;=$M$6,Spisak!N68&lt;$M$5),"E (Dovoljan)",IF(AND(Spisak!N68&gt;=$M$5,Spisak!N68&lt;$M$4),"D (Zadovoljavajući)",IF(AND(Spisak!N68&gt;=$M$4,Spisak!N68&lt;$M$3),"C (Dobar)",IF(AND(Spisak!N68&gt;=$M$3,Spisak!N68&lt;$M$2),"B (Vrlodobar)",IF(Spisak!N68&gt;=$M$2,"A (Odličan)","F (Nedovoljan)")))))</f>
        <v>F (Nedovoljan)</v>
      </c>
    </row>
    <row r="79" spans="1:8" ht="12.75">
      <c r="A79" s="33">
        <f>Spisak!A69</f>
        <v>66</v>
      </c>
      <c r="B79" s="45" t="str">
        <f>CONCATENATE(Spisak!B69,"/",Spisak!C69)</f>
        <v>72/2014</v>
      </c>
      <c r="C79" s="146" t="str">
        <f>Spisak!D69</f>
        <v>Kojović Milan</v>
      </c>
      <c r="D79" s="147"/>
      <c r="E79" s="148"/>
      <c r="F79" s="34">
        <f>IF(Spisak!M69="",Spisak!N69-Spisak!L69,Spisak!N69-Spisak!M69)</f>
        <v>24</v>
      </c>
      <c r="G79" s="35">
        <f>IF(Spisak!M69="",Spisak!L69,Spisak!M69)</f>
        <v>0</v>
      </c>
      <c r="H79" s="52" t="str">
        <f>IF(AND(Spisak!N69&gt;=$M$6,Spisak!N69&lt;$M$5),"E (Dovoljan)",IF(AND(Spisak!N69&gt;=$M$5,Spisak!N69&lt;$M$4),"D (Zadovoljavajući)",IF(AND(Spisak!N69&gt;=$M$4,Spisak!N69&lt;$M$3),"C (Dobar)",IF(AND(Spisak!N69&gt;=$M$3,Spisak!N69&lt;$M$2),"B (Vrlodobar)",IF(Spisak!N69&gt;=$M$2,"A (Odličan)","F (Nedovoljan)")))))</f>
        <v>F (Nedovoljan)</v>
      </c>
    </row>
    <row r="80" spans="1:8" ht="12.75">
      <c r="A80" s="33">
        <f>Spisak!A70</f>
        <v>67</v>
      </c>
      <c r="B80" s="45" t="str">
        <f>CONCATENATE(Spisak!B70,"/",Spisak!C70)</f>
        <v>97/2014</v>
      </c>
      <c r="C80" s="146" t="str">
        <f>Spisak!D70</f>
        <v>Đurašević Marko</v>
      </c>
      <c r="D80" s="147"/>
      <c r="E80" s="148"/>
      <c r="F80" s="34">
        <f>IF(Spisak!M70="",Spisak!N70-Spisak!L70,Spisak!N70-Spisak!M70)</f>
        <v>39</v>
      </c>
      <c r="G80" s="35">
        <f>IF(Spisak!M70="",Spisak!L70,Spisak!M70)</f>
        <v>10</v>
      </c>
      <c r="H80" s="52" t="str">
        <f>IF(AND(Spisak!N70&gt;=$M$6,Spisak!N70&lt;$M$5),"E (Dovoljan)",IF(AND(Spisak!N70&gt;=$M$5,Spisak!N70&lt;$M$4),"D (Zadovoljavajući)",IF(AND(Spisak!N70&gt;=$M$4,Spisak!N70&lt;$M$3),"C (Dobar)",IF(AND(Spisak!N70&gt;=$M$3,Spisak!N70&lt;$M$2),"B (Vrlodobar)",IF(Spisak!N70&gt;=$M$2,"A (Odličan)","F (Nedovoljan)")))))</f>
        <v>F (Nedovoljan)</v>
      </c>
    </row>
    <row r="81" spans="1:8" ht="12.75">
      <c r="A81" s="33">
        <f>Spisak!A71</f>
        <v>68</v>
      </c>
      <c r="B81" s="45" t="str">
        <f>CONCATENATE(Spisak!B71,"/",Spisak!C71)</f>
        <v>110/2014</v>
      </c>
      <c r="C81" s="146" t="str">
        <f>Spisak!D71</f>
        <v>Pavićević Filip</v>
      </c>
      <c r="D81" s="147"/>
      <c r="E81" s="148"/>
      <c r="F81" s="34">
        <f>IF(Spisak!M71="",Spisak!N71-Spisak!L71,Spisak!N71-Spisak!M71)</f>
        <v>0</v>
      </c>
      <c r="G81" s="35">
        <f>IF(Spisak!M71="",Spisak!L71,Spisak!M71)</f>
        <v>0</v>
      </c>
      <c r="H81" s="52" t="str">
        <f>IF(AND(Spisak!N71&gt;=$M$6,Spisak!N71&lt;$M$5),"E (Dovoljan)",IF(AND(Spisak!N71&gt;=$M$5,Spisak!N71&lt;$M$4),"D (Zadovoljavajući)",IF(AND(Spisak!N71&gt;=$M$4,Spisak!N71&lt;$M$3),"C (Dobar)",IF(AND(Spisak!N71&gt;=$M$3,Spisak!N71&lt;$M$2),"B (Vrlodobar)",IF(Spisak!N71&gt;=$M$2,"A (Odličan)","F (Nedovoljan)")))))</f>
        <v>F (Nedovoljan)</v>
      </c>
    </row>
    <row r="82" spans="1:8" ht="12.75">
      <c r="A82" s="33">
        <f>Spisak!A72</f>
        <v>69</v>
      </c>
      <c r="B82" s="45" t="str">
        <f>CONCATENATE(Spisak!B72,"/",Spisak!C72)</f>
        <v>120/2014</v>
      </c>
      <c r="C82" s="146" t="str">
        <f>Spisak!D72</f>
        <v>Djurković Milica</v>
      </c>
      <c r="D82" s="147"/>
      <c r="E82" s="148"/>
      <c r="F82" s="34">
        <f>IF(Spisak!M72="",Spisak!N72-Spisak!L72,Spisak!N72-Spisak!M72)</f>
        <v>23</v>
      </c>
      <c r="G82" s="35">
        <f>IF(Spisak!M72="",Spisak!L72,Spisak!M72)</f>
        <v>25</v>
      </c>
      <c r="H82" s="52" t="str">
        <f>IF(AND(Spisak!N72&gt;=$M$6,Spisak!N72&lt;$M$5),"E (Dovoljan)",IF(AND(Spisak!N72&gt;=$M$5,Spisak!N72&lt;$M$4),"D (Zadovoljavajući)",IF(AND(Spisak!N72&gt;=$M$4,Spisak!N72&lt;$M$3),"C (Dobar)",IF(AND(Spisak!N72&gt;=$M$3,Spisak!N72&lt;$M$2),"B (Vrlodobar)",IF(Spisak!N72&gt;=$M$2,"A (Odličan)","F (Nedovoljan)")))))</f>
        <v>F (Nedovoljan)</v>
      </c>
    </row>
    <row r="83" spans="1:8" ht="12.75">
      <c r="A83" s="33">
        <f>Spisak!A73</f>
        <v>70</v>
      </c>
      <c r="B83" s="45" t="str">
        <f>CONCATENATE(Spisak!B73,"/",Spisak!C73)</f>
        <v>121/2014</v>
      </c>
      <c r="C83" s="146" t="str">
        <f>Spisak!D73</f>
        <v>Vuković Nikola</v>
      </c>
      <c r="D83" s="147"/>
      <c r="E83" s="148"/>
      <c r="F83" s="34">
        <f>IF(Spisak!M73="",Spisak!N73-Spisak!L73,Spisak!N73-Spisak!M73)</f>
        <v>37.5</v>
      </c>
      <c r="G83" s="35">
        <f>IF(Spisak!M73="",Spisak!L73,Spisak!M73)</f>
        <v>30</v>
      </c>
      <c r="H83" s="52" t="str">
        <f>IF(AND(Spisak!N73&gt;=$M$6,Spisak!N73&lt;$M$5),"E (Dovoljan)",IF(AND(Spisak!N73&gt;=$M$5,Spisak!N73&lt;$M$4),"D (Zadovoljavajući)",IF(AND(Spisak!N73&gt;=$M$4,Spisak!N73&lt;$M$3),"C (Dobar)",IF(AND(Spisak!N73&gt;=$M$3,Spisak!N73&lt;$M$2),"B (Vrlodobar)",IF(Spisak!N73&gt;=$M$2,"A (Odličan)","F (Nedovoljan)")))))</f>
        <v>D (Zadovoljavajući)</v>
      </c>
    </row>
    <row r="84" spans="1:8" ht="12.75">
      <c r="A84" s="33">
        <f>Spisak!A74</f>
        <v>71</v>
      </c>
      <c r="B84" s="45" t="str">
        <f>CONCATENATE(Spisak!B74,"/",Spisak!C74)</f>
        <v>126/2014</v>
      </c>
      <c r="C84" s="146" t="str">
        <f>Spisak!D74</f>
        <v>Lješević Žarko</v>
      </c>
      <c r="D84" s="147"/>
      <c r="E84" s="148"/>
      <c r="F84" s="34">
        <f>IF(Spisak!M74="",Spisak!N74-Spisak!L74,Spisak!N74-Spisak!M74)</f>
        <v>7.600000000000001</v>
      </c>
      <c r="G84" s="35">
        <f>IF(Spisak!M74="",Spisak!L74,Spisak!M74)</f>
        <v>10</v>
      </c>
      <c r="H84" s="52" t="str">
        <f>IF(AND(Spisak!N74&gt;=$M$6,Spisak!N74&lt;$M$5),"E (Dovoljan)",IF(AND(Spisak!N74&gt;=$M$5,Spisak!N74&lt;$M$4),"D (Zadovoljavajući)",IF(AND(Spisak!N74&gt;=$M$4,Spisak!N74&lt;$M$3),"C (Dobar)",IF(AND(Spisak!N74&gt;=$M$3,Spisak!N74&lt;$M$2),"B (Vrlodobar)",IF(Spisak!N74&gt;=$M$2,"A (Odličan)","F (Nedovoljan)")))))</f>
        <v>F (Nedovoljan)</v>
      </c>
    </row>
    <row r="85" spans="1:8" ht="12.75">
      <c r="A85" s="33">
        <f>Spisak!A75</f>
        <v>72</v>
      </c>
      <c r="B85" s="45" t="str">
        <f>CONCATENATE(Spisak!B75,"/",Spisak!C75)</f>
        <v>136/2014</v>
      </c>
      <c r="C85" s="146" t="str">
        <f>Spisak!D75</f>
        <v>Đikanović Marko</v>
      </c>
      <c r="D85" s="147"/>
      <c r="E85" s="148"/>
      <c r="F85" s="34">
        <f>IF(Spisak!M75="",Spisak!N75-Spisak!L75,Spisak!N75-Spisak!M75)</f>
        <v>32</v>
      </c>
      <c r="G85" s="35">
        <f>IF(Spisak!M75="",Spisak!L75,Spisak!M75)</f>
        <v>15</v>
      </c>
      <c r="H85" s="52" t="str">
        <f>IF(AND(Spisak!N75&gt;=$M$6,Spisak!N75&lt;$M$5),"E (Dovoljan)",IF(AND(Spisak!N75&gt;=$M$5,Spisak!N75&lt;$M$4),"D (Zadovoljavajući)",IF(AND(Spisak!N75&gt;=$M$4,Spisak!N75&lt;$M$3),"C (Dobar)",IF(AND(Spisak!N75&gt;=$M$3,Spisak!N75&lt;$M$2),"B (Vrlodobar)",IF(Spisak!N75&gt;=$M$2,"A (Odličan)","F (Nedovoljan)")))))</f>
        <v>F (Nedovoljan)</v>
      </c>
    </row>
    <row r="86" spans="1:8" ht="12.75">
      <c r="A86" s="33">
        <f>Spisak!A76</f>
        <v>73</v>
      </c>
      <c r="B86" s="45" t="str">
        <f>CONCATENATE(Spisak!B76,"/",Spisak!C76)</f>
        <v>137/2014</v>
      </c>
      <c r="C86" s="146" t="str">
        <f>Spisak!D76</f>
        <v>Laković Marijana</v>
      </c>
      <c r="D86" s="147"/>
      <c r="E86" s="148"/>
      <c r="F86" s="34">
        <f>IF(Spisak!M76="",Spisak!N76-Spisak!L76,Spisak!N76-Spisak!M76)</f>
        <v>26</v>
      </c>
      <c r="G86" s="35">
        <f>IF(Spisak!M76="",Spisak!L76,Spisak!M76)</f>
        <v>0</v>
      </c>
      <c r="H86" s="52" t="str">
        <f>IF(AND(Spisak!N76&gt;=$M$6,Spisak!N76&lt;$M$5),"E (Dovoljan)",IF(AND(Spisak!N76&gt;=$M$5,Spisak!N76&lt;$M$4),"D (Zadovoljavajući)",IF(AND(Spisak!N76&gt;=$M$4,Spisak!N76&lt;$M$3),"C (Dobar)",IF(AND(Spisak!N76&gt;=$M$3,Spisak!N76&lt;$M$2),"B (Vrlodobar)",IF(Spisak!N76&gt;=$M$2,"A (Odličan)","F (Nedovoljan)")))))</f>
        <v>F (Nedovoljan)</v>
      </c>
    </row>
    <row r="87" spans="1:8" ht="12.75">
      <c r="A87" s="33">
        <f>Spisak!A77</f>
        <v>74</v>
      </c>
      <c r="B87" s="45" t="str">
        <f>CONCATENATE(Spisak!B77,"/",Spisak!C77)</f>
        <v>14/2013</v>
      </c>
      <c r="C87" s="146" t="str">
        <f>Spisak!D77</f>
        <v>Đoković Viktor</v>
      </c>
      <c r="D87" s="147"/>
      <c r="E87" s="148"/>
      <c r="F87" s="34">
        <f>IF(Spisak!M77="",Spisak!N77-Spisak!L77,Spisak!N77-Spisak!M77)</f>
        <v>27</v>
      </c>
      <c r="G87" s="35">
        <f>IF(Spisak!M77="",Spisak!L77,Spisak!M77)</f>
        <v>33</v>
      </c>
      <c r="H87" s="52" t="str">
        <f>IF(AND(Spisak!N77&gt;=$M$6,Spisak!N77&lt;$M$5),"E (Dovoljan)",IF(AND(Spisak!N77&gt;=$M$5,Spisak!N77&lt;$M$4),"D (Zadovoljavajući)",IF(AND(Spisak!N77&gt;=$M$4,Spisak!N77&lt;$M$3),"C (Dobar)",IF(AND(Spisak!N77&gt;=$M$3,Spisak!N77&lt;$M$2),"B (Vrlodobar)",IF(Spisak!N77&gt;=$M$2,"A (Odličan)","F (Nedovoljan)")))))</f>
        <v>D (Zadovoljavajući)</v>
      </c>
    </row>
    <row r="88" spans="1:8" ht="12.75">
      <c r="A88" s="33">
        <f>Spisak!A78</f>
        <v>75</v>
      </c>
      <c r="B88" s="45" t="str">
        <f>CONCATENATE(Spisak!B78,"/",Spisak!C78)</f>
        <v>82/2013</v>
      </c>
      <c r="C88" s="146" t="str">
        <f>Spisak!D78</f>
        <v>Samohin Dmitro</v>
      </c>
      <c r="D88" s="147"/>
      <c r="E88" s="148"/>
      <c r="F88" s="34">
        <f>IF(Spisak!M78="",Spisak!N78-Spisak!L78,Spisak!N78-Spisak!M78)</f>
        <v>17.5</v>
      </c>
      <c r="G88" s="35">
        <f>IF(Spisak!M78="",Spisak!L78,Spisak!M78)</f>
        <v>8</v>
      </c>
      <c r="H88" s="52" t="str">
        <f>IF(AND(Spisak!N78&gt;=$M$6,Spisak!N78&lt;$M$5),"E (Dovoljan)",IF(AND(Spisak!N78&gt;=$M$5,Spisak!N78&lt;$M$4),"D (Zadovoljavajući)",IF(AND(Spisak!N78&gt;=$M$4,Spisak!N78&lt;$M$3),"C (Dobar)",IF(AND(Spisak!N78&gt;=$M$3,Spisak!N78&lt;$M$2),"B (Vrlodobar)",IF(Spisak!N78&gt;=$M$2,"A (Odličan)","F (Nedovoljan)")))))</f>
        <v>F (Nedovoljan)</v>
      </c>
    </row>
    <row r="89" spans="1:8" ht="12.75">
      <c r="A89" s="33">
        <f>Spisak!A79</f>
        <v>76</v>
      </c>
      <c r="B89" s="45" t="str">
        <f>CONCATENATE(Spisak!B79,"/",Spisak!C79)</f>
        <v>87/2013</v>
      </c>
      <c r="C89" s="146" t="str">
        <f>Spisak!D79</f>
        <v>Nenezić Marija</v>
      </c>
      <c r="D89" s="147"/>
      <c r="E89" s="148"/>
      <c r="F89" s="34">
        <f>IF(Spisak!M79="",Spisak!N79-Spisak!L79,Spisak!N79-Spisak!M79)</f>
        <v>23.799999999999997</v>
      </c>
      <c r="G89" s="35">
        <f>IF(Spisak!M79="",Spisak!L79,Spisak!M79)</f>
        <v>10</v>
      </c>
      <c r="H89" s="52" t="str">
        <f>IF(AND(Spisak!N79&gt;=$M$6,Spisak!N79&lt;$M$5),"E (Dovoljan)",IF(AND(Spisak!N79&gt;=$M$5,Spisak!N79&lt;$M$4),"D (Zadovoljavajući)",IF(AND(Spisak!N79&gt;=$M$4,Spisak!N79&lt;$M$3),"C (Dobar)",IF(AND(Spisak!N79&gt;=$M$3,Spisak!N79&lt;$M$2),"B (Vrlodobar)",IF(Spisak!N79&gt;=$M$2,"A (Odličan)","F (Nedovoljan)")))))</f>
        <v>F (Nedovoljan)</v>
      </c>
    </row>
    <row r="90" spans="1:8" ht="12.75">
      <c r="A90" s="33">
        <f>Spisak!A80</f>
        <v>77</v>
      </c>
      <c r="B90" s="45" t="str">
        <f>CONCATENATE(Spisak!B80,"/",Spisak!C80)</f>
        <v>110/2013</v>
      </c>
      <c r="C90" s="146" t="str">
        <f>Spisak!D80</f>
        <v>Barlović Jozo</v>
      </c>
      <c r="D90" s="147"/>
      <c r="E90" s="148"/>
      <c r="F90" s="34">
        <f>IF(Spisak!M80="",Spisak!N80-Spisak!L80,Spisak!N80-Spisak!M80)</f>
        <v>36</v>
      </c>
      <c r="G90" s="35">
        <f>IF(Spisak!M80="",Spisak!L80,Spisak!M80)</f>
        <v>35</v>
      </c>
      <c r="H90" s="52" t="str">
        <f>IF(AND(Spisak!N80&gt;=$M$6,Spisak!N80&lt;$M$5),"E (Dovoljan)",IF(AND(Spisak!N80&gt;=$M$5,Spisak!N80&lt;$M$4),"D (Zadovoljavajući)",IF(AND(Spisak!N80&gt;=$M$4,Spisak!N80&lt;$M$3),"C (Dobar)",IF(AND(Spisak!N80&gt;=$M$3,Spisak!N80&lt;$M$2),"B (Vrlodobar)",IF(Spisak!N80&gt;=$M$2,"A (Odličan)","F (Nedovoljan)")))))</f>
        <v>C (Dobar)</v>
      </c>
    </row>
    <row r="91" spans="1:8" ht="12.75">
      <c r="A91" s="33">
        <f>Spisak!A81</f>
        <v>78</v>
      </c>
      <c r="B91" s="45" t="str">
        <f>CONCATENATE(Spisak!B81,"/",Spisak!C81)</f>
        <v>8/2012</v>
      </c>
      <c r="C91" s="146" t="str">
        <f>Spisak!D81</f>
        <v>Bojović Suzana</v>
      </c>
      <c r="D91" s="147"/>
      <c r="E91" s="148"/>
      <c r="F91" s="34">
        <f>IF(Spisak!M81="",Spisak!N81-Spisak!L81,Spisak!N81-Spisak!M81)</f>
        <v>30.799999999999997</v>
      </c>
      <c r="G91" s="35">
        <f>IF(Spisak!M81="",Spisak!L81,Spisak!M81)</f>
        <v>10</v>
      </c>
      <c r="H91" s="52" t="str">
        <f>IF(AND(Spisak!N81&gt;=$M$6,Spisak!N81&lt;$M$5),"E (Dovoljan)",IF(AND(Spisak!N81&gt;=$M$5,Spisak!N81&lt;$M$4),"D (Zadovoljavajući)",IF(AND(Spisak!N81&gt;=$M$4,Spisak!N81&lt;$M$3),"C (Dobar)",IF(AND(Spisak!N81&gt;=$M$3,Spisak!N81&lt;$M$2),"B (Vrlodobar)",IF(Spisak!N81&gt;=$M$2,"A (Odličan)","F (Nedovoljan)")))))</f>
        <v>F (Nedovoljan)</v>
      </c>
    </row>
    <row r="92" spans="1:8" ht="12.75">
      <c r="A92" s="33">
        <f>Spisak!A82</f>
        <v>79</v>
      </c>
      <c r="B92" s="45" t="str">
        <f>CONCATENATE(Spisak!B82,"/",Spisak!C82)</f>
        <v>10/2012</v>
      </c>
      <c r="C92" s="146" t="str">
        <f>Spisak!D82</f>
        <v>Tomašević Bojana</v>
      </c>
      <c r="D92" s="147"/>
      <c r="E92" s="148"/>
      <c r="F92" s="34">
        <f>IF(Spisak!M82="",Spisak!N82-Spisak!L82,Spisak!N82-Spisak!M82)</f>
        <v>37.8</v>
      </c>
      <c r="G92" s="35">
        <f>IF(Spisak!M82="",Spisak!L82,Spisak!M82)</f>
        <v>30</v>
      </c>
      <c r="H92" s="52" t="str">
        <f>IF(AND(Spisak!N82&gt;=$M$6,Spisak!N82&lt;$M$5),"E (Dovoljan)",IF(AND(Spisak!N82&gt;=$M$5,Spisak!N82&lt;$M$4),"D (Zadovoljavajući)",IF(AND(Spisak!N82&gt;=$M$4,Spisak!N82&lt;$M$3),"C (Dobar)",IF(AND(Spisak!N82&gt;=$M$3,Spisak!N82&lt;$M$2),"B (Vrlodobar)",IF(Spisak!N82&gt;=$M$2,"A (Odličan)","F (Nedovoljan)")))))</f>
        <v>D (Zadovoljavajući)</v>
      </c>
    </row>
    <row r="93" spans="1:8" ht="12.75">
      <c r="A93" s="33">
        <f>Spisak!A83</f>
        <v>80</v>
      </c>
      <c r="B93" s="45" t="str">
        <f>CONCATENATE(Spisak!B83,"/",Spisak!C83)</f>
        <v>21/2012</v>
      </c>
      <c r="C93" s="146" t="str">
        <f>Spisak!D83</f>
        <v>Karadžić Petar</v>
      </c>
      <c r="D93" s="147"/>
      <c r="E93" s="148"/>
      <c r="F93" s="34">
        <f>IF(Spisak!M83="",Spisak!N83-Spisak!L83,Spisak!N83-Spisak!M83)</f>
        <v>0</v>
      </c>
      <c r="G93" s="35">
        <f>IF(Spisak!M83="",Spisak!L83,Spisak!M83)</f>
        <v>0</v>
      </c>
      <c r="H93" s="52" t="str">
        <f>IF(AND(Spisak!N83&gt;=$M$6,Spisak!N83&lt;$M$5),"E (Dovoljan)",IF(AND(Spisak!N83&gt;=$M$5,Spisak!N83&lt;$M$4),"D (Zadovoljavajući)",IF(AND(Spisak!N83&gt;=$M$4,Spisak!N83&lt;$M$3),"C (Dobar)",IF(AND(Spisak!N83&gt;=$M$3,Spisak!N83&lt;$M$2),"B (Vrlodobar)",IF(Spisak!N83&gt;=$M$2,"A (Odličan)","F (Nedovoljan)")))))</f>
        <v>F (Nedovoljan)</v>
      </c>
    </row>
    <row r="94" spans="1:8" ht="12.75">
      <c r="A94" s="33">
        <f>Spisak!A84</f>
        <v>81</v>
      </c>
      <c r="B94" s="45" t="str">
        <f>CONCATENATE(Spisak!B84,"/",Spisak!C84)</f>
        <v>110/2012</v>
      </c>
      <c r="C94" s="146" t="str">
        <f>Spisak!D84</f>
        <v>Anđušić Živko</v>
      </c>
      <c r="D94" s="147"/>
      <c r="E94" s="148"/>
      <c r="F94" s="34">
        <f>IF(Spisak!M84="",Spisak!N84-Spisak!L84,Spisak!N84-Spisak!M84)</f>
        <v>24</v>
      </c>
      <c r="G94" s="35">
        <f>IF(Spisak!M84="",Spisak!L84,Spisak!M84)</f>
        <v>15</v>
      </c>
      <c r="H94" s="52" t="str">
        <f>IF(AND(Spisak!N84&gt;=$M$6,Spisak!N84&lt;$M$5),"E (Dovoljan)",IF(AND(Spisak!N84&gt;=$M$5,Spisak!N84&lt;$M$4),"D (Zadovoljavajući)",IF(AND(Spisak!N84&gt;=$M$4,Spisak!N84&lt;$M$3),"C (Dobar)",IF(AND(Spisak!N84&gt;=$M$3,Spisak!N84&lt;$M$2),"B (Vrlodobar)",IF(Spisak!N84&gt;=$M$2,"A (Odličan)","F (Nedovoljan)")))))</f>
        <v>F (Nedovoljan)</v>
      </c>
    </row>
    <row r="95" spans="1:8" ht="12.75">
      <c r="A95" s="33">
        <f>Spisak!A85</f>
        <v>82</v>
      </c>
      <c r="B95" s="45" t="str">
        <f>CONCATENATE(Spisak!B85,"/",Spisak!C85)</f>
        <v>154/2012</v>
      </c>
      <c r="C95" s="146" t="str">
        <f>Spisak!D85</f>
        <v>Bovan Nikola</v>
      </c>
      <c r="D95" s="147"/>
      <c r="E95" s="148"/>
      <c r="F95" s="34">
        <f>IF(Spisak!M85="",Spisak!N85-Spisak!L85,Spisak!N85-Spisak!M85)</f>
        <v>0</v>
      </c>
      <c r="G95" s="35">
        <f>IF(Spisak!M85="",Spisak!L85,Spisak!M85)</f>
        <v>0</v>
      </c>
      <c r="H95" s="52" t="str">
        <f>IF(AND(Spisak!N85&gt;=$M$6,Spisak!N85&lt;$M$5),"E (Dovoljan)",IF(AND(Spisak!N85&gt;=$M$5,Spisak!N85&lt;$M$4),"D (Zadovoljavajući)",IF(AND(Spisak!N85&gt;=$M$4,Spisak!N85&lt;$M$3),"C (Dobar)",IF(AND(Spisak!N85&gt;=$M$3,Spisak!N85&lt;$M$2),"B (Vrlodobar)",IF(Spisak!N85&gt;=$M$2,"A (Odličan)","F (Nedovoljan)")))))</f>
        <v>F (Nedovoljan)</v>
      </c>
    </row>
    <row r="96" spans="1:8" ht="12.75">
      <c r="A96" s="33">
        <f>Spisak!A86</f>
        <v>83</v>
      </c>
      <c r="B96" s="45" t="str">
        <f>CONCATENATE(Spisak!B86,"/",Spisak!C86)</f>
        <v>22/2011</v>
      </c>
      <c r="C96" s="146" t="str">
        <f>Spisak!D86</f>
        <v>Laličić Vanja</v>
      </c>
      <c r="D96" s="147"/>
      <c r="E96" s="148"/>
      <c r="F96" s="34">
        <f>IF(Spisak!M86="",Spisak!N86-Spisak!L86,Spisak!N86-Spisak!M86)</f>
        <v>30</v>
      </c>
      <c r="G96" s="35">
        <f>IF(Spisak!M86="",Spisak!L86,Spisak!M86)</f>
        <v>15</v>
      </c>
      <c r="H96" s="52" t="str">
        <f>IF(AND(Spisak!N86&gt;=$M$6,Spisak!N86&lt;$M$5),"E (Dovoljan)",IF(AND(Spisak!N86&gt;=$M$5,Spisak!N86&lt;$M$4),"D (Zadovoljavajući)",IF(AND(Spisak!N86&gt;=$M$4,Spisak!N86&lt;$M$3),"C (Dobar)",IF(AND(Spisak!N86&gt;=$M$3,Spisak!N86&lt;$M$2),"B (Vrlodobar)",IF(Spisak!N86&gt;=$M$2,"A (Odličan)","F (Nedovoljan)")))))</f>
        <v>F (Nedovoljan)</v>
      </c>
    </row>
    <row r="97" spans="1:8" ht="12.75">
      <c r="A97" s="33">
        <f>Spisak!A87</f>
        <v>84</v>
      </c>
      <c r="B97" s="45" t="str">
        <f>CONCATENATE(Spisak!B87,"/",Spisak!C87)</f>
        <v>51/2011</v>
      </c>
      <c r="C97" s="146" t="str">
        <f>Spisak!D87</f>
        <v>Milošević Marko</v>
      </c>
      <c r="D97" s="147"/>
      <c r="E97" s="148"/>
      <c r="F97" s="34">
        <f>IF(Spisak!M87="",Spisak!N87-Spisak!L87,Spisak!N87-Spisak!M87)</f>
        <v>11</v>
      </c>
      <c r="G97" s="35">
        <f>IF(Spisak!M87="",Spisak!L87,Spisak!M87)</f>
        <v>0</v>
      </c>
      <c r="H97" s="52" t="str">
        <f>IF(AND(Spisak!N87&gt;=$M$6,Spisak!N87&lt;$M$5),"E (Dovoljan)",IF(AND(Spisak!N87&gt;=$M$5,Spisak!N87&lt;$M$4),"D (Zadovoljavajući)",IF(AND(Spisak!N87&gt;=$M$4,Spisak!N87&lt;$M$3),"C (Dobar)",IF(AND(Spisak!N87&gt;=$M$3,Spisak!N87&lt;$M$2),"B (Vrlodobar)",IF(Spisak!N87&gt;=$M$2,"A (Odličan)","F (Nedovoljan)")))))</f>
        <v>F (Nedovoljan)</v>
      </c>
    </row>
    <row r="98" spans="1:8" ht="12.75">
      <c r="A98" s="33">
        <f>Spisak!A88</f>
        <v>85</v>
      </c>
      <c r="B98" s="45" t="str">
        <f>CONCATENATE(Spisak!B88,"/",Spisak!C88)</f>
        <v>93/2011</v>
      </c>
      <c r="C98" s="146" t="str">
        <f>Spisak!D88</f>
        <v>Radončić Emir</v>
      </c>
      <c r="D98" s="147"/>
      <c r="E98" s="148"/>
      <c r="F98" s="34">
        <f>IF(Spisak!M88="",Spisak!N88-Spisak!L88,Spisak!N88-Spisak!M88)</f>
        <v>32</v>
      </c>
      <c r="G98" s="35">
        <f>IF(Spisak!M88="",Spisak!L88,Spisak!M88)</f>
        <v>0</v>
      </c>
      <c r="H98" s="52" t="str">
        <f>IF(AND(Spisak!N88&gt;=$M$6,Spisak!N88&lt;$M$5),"E (Dovoljan)",IF(AND(Spisak!N88&gt;=$M$5,Spisak!N88&lt;$M$4),"D (Zadovoljavajući)",IF(AND(Spisak!N88&gt;=$M$4,Spisak!N88&lt;$M$3),"C (Dobar)",IF(AND(Spisak!N88&gt;=$M$3,Spisak!N88&lt;$M$2),"B (Vrlodobar)",IF(Spisak!N88&gt;=$M$2,"A (Odličan)","F (Nedovoljan)")))))</f>
        <v>F (Nedovoljan)</v>
      </c>
    </row>
    <row r="99" spans="1:8" ht="12.75">
      <c r="A99" s="33">
        <f>Spisak!A89</f>
        <v>86</v>
      </c>
      <c r="B99" s="45" t="str">
        <f>CONCATENATE(Spisak!B89,"/",Spisak!C89)</f>
        <v>200/2011</v>
      </c>
      <c r="C99" s="146" t="str">
        <f>Spisak!D89</f>
        <v>Jauković Boris</v>
      </c>
      <c r="D99" s="147"/>
      <c r="E99" s="148"/>
      <c r="F99" s="34">
        <f>IF(Spisak!M89="",Spisak!N89-Spisak!L89,Spisak!N89-Spisak!M89)</f>
        <v>26</v>
      </c>
      <c r="G99" s="35">
        <f>IF(Spisak!M89="",Spisak!L89,Spisak!M89)</f>
        <v>46</v>
      </c>
      <c r="H99" s="52" t="str">
        <f>IF(AND(Spisak!N89&gt;=$M$6,Spisak!N89&lt;$M$5),"E (Dovoljan)",IF(AND(Spisak!N89&gt;=$M$5,Spisak!N89&lt;$M$4),"D (Zadovoljavajući)",IF(AND(Spisak!N89&gt;=$M$4,Spisak!N89&lt;$M$3),"C (Dobar)",IF(AND(Spisak!N89&gt;=$M$3,Spisak!N89&lt;$M$2),"B (Vrlodobar)",IF(Spisak!N89&gt;=$M$2,"A (Odličan)","F (Nedovoljan)")))))</f>
        <v>C (Dobar)</v>
      </c>
    </row>
    <row r="100" spans="1:8" ht="12.75">
      <c r="A100" s="33">
        <f>Spisak!A90</f>
        <v>87</v>
      </c>
      <c r="B100" s="45" t="str">
        <f>CONCATENATE(Spisak!B90,"/",Spisak!C90)</f>
        <v>31/2010</v>
      </c>
      <c r="C100" s="146" t="str">
        <f>Spisak!D90</f>
        <v>Tatar Nikola</v>
      </c>
      <c r="D100" s="147"/>
      <c r="E100" s="148"/>
      <c r="F100" s="34">
        <f>IF(Spisak!M90="",Spisak!N90-Spisak!L90,Spisak!N90-Spisak!M90)</f>
        <v>0</v>
      </c>
      <c r="G100" s="35">
        <f>IF(Spisak!M90="",Spisak!L90,Spisak!M90)</f>
        <v>0</v>
      </c>
      <c r="H100" s="52" t="str">
        <f>IF(AND(Spisak!N90&gt;=$M$6,Spisak!N90&lt;$M$5),"E (Dovoljan)",IF(AND(Spisak!N90&gt;=$M$5,Spisak!N90&lt;$M$4),"D (Zadovoljavajući)",IF(AND(Spisak!N90&gt;=$M$4,Spisak!N90&lt;$M$3),"C (Dobar)",IF(AND(Spisak!N90&gt;=$M$3,Spisak!N90&lt;$M$2),"B (Vrlodobar)",IF(Spisak!N90&gt;=$M$2,"A (Odličan)","F (Nedovoljan)")))))</f>
        <v>F (Nedovoljan)</v>
      </c>
    </row>
    <row r="101" spans="1:8" ht="12.75">
      <c r="A101" s="33">
        <f>Spisak!A91</f>
        <v>88</v>
      </c>
      <c r="B101" s="45" t="str">
        <f>CONCATENATE(Spisak!B91,"/",Spisak!C91)</f>
        <v>71/2010</v>
      </c>
      <c r="C101" s="146" t="str">
        <f>Spisak!D91</f>
        <v>Bjelić Danilo</v>
      </c>
      <c r="D101" s="147"/>
      <c r="E101" s="148"/>
      <c r="F101" s="34">
        <f>IF(Spisak!M91="",Spisak!N91-Spisak!L91,Spisak!N91-Spisak!M91)</f>
        <v>0</v>
      </c>
      <c r="G101" s="35">
        <f>IF(Spisak!M91="",Spisak!L91,Spisak!M91)</f>
        <v>0</v>
      </c>
      <c r="H101" s="52" t="str">
        <f>IF(AND(Spisak!N91&gt;=$M$6,Spisak!N91&lt;$M$5),"E (Dovoljan)",IF(AND(Spisak!N91&gt;=$M$5,Spisak!N91&lt;$M$4),"D (Zadovoljavajući)",IF(AND(Spisak!N91&gt;=$M$4,Spisak!N91&lt;$M$3),"C (Dobar)",IF(AND(Spisak!N91&gt;=$M$3,Spisak!N91&lt;$M$2),"B (Vrlodobar)",IF(Spisak!N91&gt;=$M$2,"A (Odličan)","F (Nedovoljan)")))))</f>
        <v>F (Nedovoljan)</v>
      </c>
    </row>
    <row r="102" spans="1:8" ht="12.75">
      <c r="A102" s="33">
        <f>Spisak!A92</f>
        <v>89</v>
      </c>
      <c r="B102" s="45" t="str">
        <f>CONCATENATE(Spisak!B92,"/",Spisak!C92)</f>
        <v>66/2009</v>
      </c>
      <c r="C102" s="146" t="str">
        <f>Spisak!D92</f>
        <v>Osmanagić Neven</v>
      </c>
      <c r="D102" s="147"/>
      <c r="E102" s="148"/>
      <c r="F102" s="34">
        <f>IF(Spisak!M92="",Spisak!N92-Spisak!L92,Spisak!N92-Spisak!M92)</f>
        <v>22</v>
      </c>
      <c r="G102" s="35">
        <f>IF(Spisak!M92="",Spisak!L92,Spisak!M92)</f>
        <v>36</v>
      </c>
      <c r="H102" s="52" t="str">
        <f>IF(AND(Spisak!N92&gt;=$M$6,Spisak!N92&lt;$M$5),"E (Dovoljan)",IF(AND(Spisak!N92&gt;=$M$5,Spisak!N92&lt;$M$4),"D (Zadovoljavajući)",IF(AND(Spisak!N92&gt;=$M$4,Spisak!N92&lt;$M$3),"C (Dobar)",IF(AND(Spisak!N92&gt;=$M$3,Spisak!N92&lt;$M$2),"B (Vrlodobar)",IF(Spisak!N92&gt;=$M$2,"A (Odličan)","F (Nedovoljan)")))))</f>
        <v>E (Dovoljan)</v>
      </c>
    </row>
    <row r="103" spans="1:8" ht="12.75">
      <c r="A103" s="33">
        <f>Spisak!A93</f>
        <v>90</v>
      </c>
      <c r="B103" s="45" t="str">
        <f>CONCATENATE(Spisak!B93,"/",Spisak!C93)</f>
        <v>181/2009</v>
      </c>
      <c r="C103" s="146" t="str">
        <f>Spisak!D93</f>
        <v>Radonjić Žarko</v>
      </c>
      <c r="D103" s="147"/>
      <c r="E103" s="148"/>
      <c r="F103" s="34">
        <f>IF(Spisak!M93="",Spisak!N93-Spisak!L93,Spisak!N93-Spisak!M93)</f>
        <v>33.5</v>
      </c>
      <c r="G103" s="35">
        <f>IF(Spisak!M93="",Spisak!L93,Spisak!M93)</f>
        <v>25</v>
      </c>
      <c r="H103" s="52" t="str">
        <f>IF(AND(Spisak!N93&gt;=$M$6,Spisak!N93&lt;$M$5),"E (Dovoljan)",IF(AND(Spisak!N93&gt;=$M$5,Spisak!N93&lt;$M$4),"D (Zadovoljavajući)",IF(AND(Spisak!N93&gt;=$M$4,Spisak!N93&lt;$M$3),"C (Dobar)",IF(AND(Spisak!N93&gt;=$M$3,Spisak!N93&lt;$M$2),"B (Vrlodobar)",IF(Spisak!N93&gt;=$M$2,"A (Odličan)","F (Nedovoljan)")))))</f>
        <v>E (Dovoljan)</v>
      </c>
    </row>
    <row r="104" spans="1:8" ht="12.75">
      <c r="A104" s="33">
        <f>Spisak!A94</f>
        <v>91</v>
      </c>
      <c r="B104" s="45" t="str">
        <f>CONCATENATE(Spisak!B94,"/",Spisak!C94)</f>
        <v>235/2009</v>
      </c>
      <c r="C104" s="146" t="str">
        <f>Spisak!D94</f>
        <v>Brković Ivan</v>
      </c>
      <c r="D104" s="147"/>
      <c r="E104" s="148"/>
      <c r="F104" s="34">
        <f>IF(Spisak!M94="",Spisak!N94-Spisak!L94,Spisak!N94-Spisak!M94)</f>
        <v>37</v>
      </c>
      <c r="G104" s="35">
        <f>IF(Spisak!M94="",Spisak!L94,Spisak!M94)</f>
        <v>30</v>
      </c>
      <c r="H104" s="52" t="str">
        <f>IF(AND(Spisak!N94&gt;=$M$6,Spisak!N94&lt;$M$5),"E (Dovoljan)",IF(AND(Spisak!N94&gt;=$M$5,Spisak!N94&lt;$M$4),"D (Zadovoljavajući)",IF(AND(Spisak!N94&gt;=$M$4,Spisak!N94&lt;$M$3),"C (Dobar)",IF(AND(Spisak!N94&gt;=$M$3,Spisak!N94&lt;$M$2),"B (Vrlodobar)",IF(Spisak!N94&gt;=$M$2,"A (Odličan)","F (Nedovoljan)")))))</f>
        <v>D (Zadovoljavajući)</v>
      </c>
    </row>
    <row r="105" spans="1:8" ht="12.75">
      <c r="A105" s="33">
        <f>Spisak!A95</f>
        <v>92</v>
      </c>
      <c r="B105" s="45" t="str">
        <f>CONCATENATE(Spisak!B95,"/",Spisak!C95)</f>
        <v>65/2007</v>
      </c>
      <c r="C105" s="146" t="str">
        <f>Spisak!D95</f>
        <v>Purić Mirjana</v>
      </c>
      <c r="D105" s="147"/>
      <c r="E105" s="148"/>
      <c r="F105" s="34">
        <f>IF(Spisak!M95="",Spisak!N95-Spisak!L95,Spisak!N95-Spisak!M95)</f>
        <v>31.799999999999997</v>
      </c>
      <c r="G105" s="35">
        <f>IF(Spisak!M95="",Spisak!L95,Spisak!M95)</f>
        <v>35</v>
      </c>
      <c r="H105" s="52" t="str">
        <f>IF(AND(Spisak!N95&gt;=$M$6,Spisak!N95&lt;$M$5),"E (Dovoljan)",IF(AND(Spisak!N95&gt;=$M$5,Spisak!N95&lt;$M$4),"D (Zadovoljavajući)",IF(AND(Spisak!N95&gt;=$M$4,Spisak!N95&lt;$M$3),"C (Dobar)",IF(AND(Spisak!N95&gt;=$M$3,Spisak!N95&lt;$M$2),"B (Vrlodobar)",IF(Spisak!N95&gt;=$M$2,"A (Odličan)","F (Nedovoljan)")))))</f>
        <v>D (Zadovoljavajući)</v>
      </c>
    </row>
    <row r="106" spans="1:8" ht="12.75">
      <c r="A106" s="33">
        <f>Spisak!A96</f>
        <v>93</v>
      </c>
      <c r="B106" s="45" t="str">
        <f>CONCATENATE(Spisak!B96,"/",Spisak!C96)</f>
        <v>274/2007</v>
      </c>
      <c r="C106" s="146" t="str">
        <f>Spisak!D96</f>
        <v>Vučinić Miroslav</v>
      </c>
      <c r="D106" s="147"/>
      <c r="E106" s="148"/>
      <c r="F106" s="34">
        <f>IF(Spisak!M96="",Spisak!N96-Spisak!L96,Spisak!N96-Spisak!M96)</f>
        <v>4</v>
      </c>
      <c r="G106" s="35">
        <f>IF(Spisak!M96="",Spisak!L96,Spisak!M96)</f>
        <v>0</v>
      </c>
      <c r="H106" s="52" t="str">
        <f>IF(AND(Spisak!N96&gt;=$M$6,Spisak!N96&lt;$M$5),"E (Dovoljan)",IF(AND(Spisak!N96&gt;=$M$5,Spisak!N96&lt;$M$4),"D (Zadovoljavajući)",IF(AND(Spisak!N96&gt;=$M$4,Spisak!N96&lt;$M$3),"C (Dobar)",IF(AND(Spisak!N96&gt;=$M$3,Spisak!N96&lt;$M$2),"B (Vrlodobar)",IF(Spisak!N96&gt;=$M$2,"A (Odličan)","F (Nedovoljan)")))))</f>
        <v>F (Nedovoljan)</v>
      </c>
    </row>
    <row r="107" spans="1:8" ht="12.75">
      <c r="A107" s="33">
        <f>Spisak!A97</f>
        <v>94</v>
      </c>
      <c r="B107" s="45" t="str">
        <f>CONCATENATE(Spisak!B97,"/",Spisak!C97)</f>
        <v>76/2006</v>
      </c>
      <c r="C107" s="146" t="str">
        <f>Spisak!D97</f>
        <v>Ostojić Neda</v>
      </c>
      <c r="D107" s="147"/>
      <c r="E107" s="148"/>
      <c r="F107" s="34">
        <f>IF(Spisak!M97="",Spisak!N97-Spisak!L97,Spisak!N97-Spisak!M97)</f>
        <v>26.6</v>
      </c>
      <c r="G107" s="35">
        <f>IF(Spisak!M97="",Spisak!L97,Spisak!M97)</f>
        <v>0</v>
      </c>
      <c r="H107" s="52" t="str">
        <f>IF(AND(Spisak!N97&gt;=$M$6,Spisak!N97&lt;$M$5),"E (Dovoljan)",IF(AND(Spisak!N97&gt;=$M$5,Spisak!N97&lt;$M$4),"D (Zadovoljavajući)",IF(AND(Spisak!N97&gt;=$M$4,Spisak!N97&lt;$M$3),"C (Dobar)",IF(AND(Spisak!N97&gt;=$M$3,Spisak!N97&lt;$M$2),"B (Vrlodobar)",IF(Spisak!N97&gt;=$M$2,"A (Odličan)","F (Nedovoljan)")))))</f>
        <v>F (Nedovoljan)</v>
      </c>
    </row>
    <row r="108" spans="1:8" ht="12.75">
      <c r="A108" s="33">
        <f>Spisak!A98</f>
        <v>95</v>
      </c>
      <c r="B108" s="45" t="str">
        <f>CONCATENATE(Spisak!B98,"/",Spisak!C98)</f>
        <v>233/2005</v>
      </c>
      <c r="C108" s="146" t="str">
        <f>Spisak!D98</f>
        <v>Stjepčević Ivana</v>
      </c>
      <c r="D108" s="147"/>
      <c r="E108" s="148"/>
      <c r="F108" s="34">
        <f>IF(Spisak!M98="",Spisak!N98-Spisak!L98,Spisak!N98-Spisak!M98)</f>
        <v>31.799999999999997</v>
      </c>
      <c r="G108" s="35">
        <f>IF(Spisak!M98="",Spisak!L98,Spisak!M98)</f>
        <v>10</v>
      </c>
      <c r="H108" s="52" t="str">
        <f>IF(AND(Spisak!N98&gt;=$M$6,Spisak!N98&lt;$M$5),"E (Dovoljan)",IF(AND(Spisak!N98&gt;=$M$5,Spisak!N98&lt;$M$4),"D (Zadovoljavajući)",IF(AND(Spisak!N98&gt;=$M$4,Spisak!N98&lt;$M$3),"C (Dobar)",IF(AND(Spisak!N98&gt;=$M$3,Spisak!N98&lt;$M$2),"B (Vrlodobar)",IF(Spisak!N98&gt;=$M$2,"A (Odličan)","F (Nedovoljan)")))))</f>
        <v>F (Nedovoljan)</v>
      </c>
    </row>
    <row r="109" spans="1:5" ht="12.75">
      <c r="A109" s="46"/>
      <c r="C109" s="36"/>
      <c r="D109" s="36"/>
      <c r="E109" s="36"/>
    </row>
    <row r="110" spans="1:5" ht="12.75">
      <c r="A110" s="46"/>
      <c r="C110" s="36"/>
      <c r="D110" s="36"/>
      <c r="E110" s="36"/>
    </row>
    <row r="111" spans="3:5" ht="12.75">
      <c r="C111" s="36"/>
      <c r="D111" s="36"/>
      <c r="E111" s="36"/>
    </row>
    <row r="112" spans="3:7" ht="12.75">
      <c r="C112" s="36"/>
      <c r="D112" s="36"/>
      <c r="E112" s="36"/>
      <c r="G112" s="37" t="s">
        <v>39</v>
      </c>
    </row>
    <row r="113" spans="3:5" ht="12.75">
      <c r="C113" s="36"/>
      <c r="D113" s="36"/>
      <c r="E113" s="36"/>
    </row>
    <row r="114" spans="1:7" ht="12.75">
      <c r="A114" s="38" t="s">
        <v>40</v>
      </c>
      <c r="C114" s="36"/>
      <c r="D114" s="36"/>
      <c r="E114" s="36"/>
      <c r="G114" t="s">
        <v>41</v>
      </c>
    </row>
    <row r="115" spans="3:5" ht="12.75">
      <c r="C115" s="36"/>
      <c r="D115" s="36"/>
      <c r="E115" s="36"/>
    </row>
    <row r="116" spans="3:5" ht="12.75">
      <c r="C116" s="36"/>
      <c r="D116" s="36"/>
      <c r="E116" s="36"/>
    </row>
    <row r="117" spans="3:5" ht="12.75">
      <c r="C117" s="36"/>
      <c r="D117" s="36"/>
      <c r="E117" s="36"/>
    </row>
    <row r="118" spans="3:5" ht="12.75">
      <c r="C118" s="36"/>
      <c r="D118" s="36"/>
      <c r="E118" s="36"/>
    </row>
    <row r="119" spans="3:5" ht="12.75">
      <c r="C119" s="36"/>
      <c r="D119" s="36"/>
      <c r="E119" s="36"/>
    </row>
    <row r="120" spans="3:5" ht="12.75">
      <c r="C120" s="36"/>
      <c r="D120" s="36"/>
      <c r="E120" s="36"/>
    </row>
    <row r="121" spans="3:5" ht="12.75">
      <c r="C121" s="36"/>
      <c r="D121" s="36"/>
      <c r="E121" s="36"/>
    </row>
    <row r="122" spans="3:5" ht="12.75">
      <c r="C122" s="36"/>
      <c r="D122" s="36"/>
      <c r="E122" s="36"/>
    </row>
    <row r="123" spans="3:5" ht="12.75">
      <c r="C123" s="36"/>
      <c r="D123" s="36"/>
      <c r="E123" s="36"/>
    </row>
    <row r="124" spans="3:5" ht="12.75">
      <c r="C124" s="36"/>
      <c r="D124" s="36"/>
      <c r="E124" s="36"/>
    </row>
    <row r="125" spans="3:5" ht="12.75">
      <c r="C125" s="36"/>
      <c r="D125" s="36"/>
      <c r="E125" s="36"/>
    </row>
    <row r="126" spans="3:5" ht="12.75">
      <c r="C126" s="36"/>
      <c r="D126" s="36"/>
      <c r="E126" s="36"/>
    </row>
    <row r="127" spans="3:5" ht="12.75">
      <c r="C127" s="36"/>
      <c r="D127" s="36"/>
      <c r="E127" s="36"/>
    </row>
    <row r="128" spans="3:5" ht="12.75">
      <c r="C128" s="36"/>
      <c r="D128" s="36"/>
      <c r="E128" s="36"/>
    </row>
    <row r="129" spans="3:5" ht="12.75">
      <c r="C129" s="36"/>
      <c r="D129" s="36"/>
      <c r="E129" s="36"/>
    </row>
    <row r="130" spans="3:5" ht="12.75">
      <c r="C130" s="36"/>
      <c r="D130" s="36"/>
      <c r="E130" s="36"/>
    </row>
    <row r="131" spans="3:5" ht="12.75">
      <c r="C131" s="36"/>
      <c r="D131" s="36"/>
      <c r="E131" s="36"/>
    </row>
    <row r="132" spans="3:5" ht="12.75">
      <c r="C132" s="36"/>
      <c r="D132" s="36"/>
      <c r="E132" s="36"/>
    </row>
    <row r="133" spans="3:5" ht="12.75">
      <c r="C133" s="36"/>
      <c r="D133" s="36"/>
      <c r="E133" s="36"/>
    </row>
    <row r="134" spans="3:5" ht="12.75">
      <c r="C134" s="36"/>
      <c r="D134" s="36"/>
      <c r="E134" s="36"/>
    </row>
    <row r="135" spans="3:5" ht="12.75">
      <c r="C135" s="36"/>
      <c r="D135" s="36"/>
      <c r="E135" s="36"/>
    </row>
    <row r="136" spans="3:5" ht="12.75">
      <c r="C136" s="36"/>
      <c r="D136" s="36"/>
      <c r="E136" s="36"/>
    </row>
    <row r="137" spans="3:5" ht="12.75">
      <c r="C137" s="36"/>
      <c r="D137" s="36"/>
      <c r="E137" s="36"/>
    </row>
    <row r="138" spans="3:5" ht="12.75">
      <c r="C138" s="36"/>
      <c r="D138" s="36"/>
      <c r="E138" s="36"/>
    </row>
    <row r="139" spans="3:5" ht="12.75">
      <c r="C139" s="36"/>
      <c r="D139" s="36"/>
      <c r="E139" s="36"/>
    </row>
    <row r="140" spans="3:5" ht="12.75">
      <c r="C140" s="36"/>
      <c r="D140" s="36"/>
      <c r="E140" s="36"/>
    </row>
    <row r="141" spans="3:5" ht="12.75">
      <c r="C141" s="36"/>
      <c r="D141" s="36"/>
      <c r="E141" s="36"/>
    </row>
    <row r="142" spans="3:5" ht="12.75">
      <c r="C142" s="36"/>
      <c r="D142" s="36"/>
      <c r="E142" s="36"/>
    </row>
    <row r="143" spans="3:5" ht="12.75">
      <c r="C143" s="36"/>
      <c r="D143" s="36"/>
      <c r="E143" s="36"/>
    </row>
    <row r="144" spans="3:5" ht="12.75">
      <c r="C144" s="36"/>
      <c r="D144" s="36"/>
      <c r="E144" s="36"/>
    </row>
    <row r="145" spans="3:5" ht="12.75">
      <c r="C145" s="36"/>
      <c r="D145" s="36"/>
      <c r="E145" s="36"/>
    </row>
    <row r="146" spans="3:5" ht="12.75">
      <c r="C146" s="36"/>
      <c r="D146" s="36"/>
      <c r="E146" s="36"/>
    </row>
    <row r="147" spans="3:5" ht="12.75">
      <c r="C147" s="36"/>
      <c r="D147" s="36"/>
      <c r="E147" s="36"/>
    </row>
    <row r="148" spans="3:5" ht="12.75">
      <c r="C148" s="36"/>
      <c r="D148" s="36"/>
      <c r="E148" s="36"/>
    </row>
    <row r="149" spans="3:5" ht="12.75">
      <c r="C149" s="36"/>
      <c r="D149" s="36"/>
      <c r="E149" s="36"/>
    </row>
  </sheetData>
  <sheetProtection/>
  <mergeCells count="108">
    <mergeCell ref="C106:E106"/>
    <mergeCell ref="C107:E107"/>
    <mergeCell ref="C108:E108"/>
    <mergeCell ref="G2:H2"/>
    <mergeCell ref="F11:G11"/>
    <mergeCell ref="F12:F13"/>
    <mergeCell ref="G12:G13"/>
    <mergeCell ref="H11:H13"/>
    <mergeCell ref="A4:H5"/>
    <mergeCell ref="B11:B13"/>
    <mergeCell ref="A6:B8"/>
    <mergeCell ref="A11:A13"/>
    <mergeCell ref="C17:E17"/>
    <mergeCell ref="G6:G8"/>
    <mergeCell ref="C6:F8"/>
    <mergeCell ref="C14:E14"/>
    <mergeCell ref="C11:E13"/>
    <mergeCell ref="A9:H10"/>
    <mergeCell ref="C15:E15"/>
    <mergeCell ref="C16:E16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102:E102"/>
    <mergeCell ref="C105:E105"/>
    <mergeCell ref="C96:E96"/>
    <mergeCell ref="C97:E97"/>
    <mergeCell ref="C98:E98"/>
    <mergeCell ref="C99:E99"/>
    <mergeCell ref="C100:E100"/>
    <mergeCell ref="C101:E101"/>
    <mergeCell ref="C103:E103"/>
    <mergeCell ref="C104:E104"/>
  </mergeCells>
  <printOptions horizontalCentered="1"/>
  <pageMargins left="0.25" right="0.25" top="0.37" bottom="1" header="0.23" footer="0.5"/>
  <pageSetup firstPageNumber="1" useFirstPageNumber="1" horizontalDpi="1200" verticalDpi="1200" orientation="portrait" paperSize="9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7"/>
  <sheetViews>
    <sheetView zoomScalePageLayoutView="0" workbookViewId="0" topLeftCell="A1">
      <selection activeCell="N12" sqref="N12:O106"/>
    </sheetView>
  </sheetViews>
  <sheetFormatPr defaultColWidth="9.140625" defaultRowHeight="12.75"/>
  <cols>
    <col min="1" max="1" width="7.421875" style="0" customWidth="1"/>
    <col min="2" max="2" width="12.421875" style="0" customWidth="1"/>
    <col min="3" max="12" width="8.7109375" style="0" customWidth="1"/>
    <col min="13" max="13" width="12.7109375" style="0" customWidth="1"/>
    <col min="15" max="15" width="10.8515625" style="0" customWidth="1"/>
  </cols>
  <sheetData>
    <row r="1" ht="18">
      <c r="A1" s="39" t="s">
        <v>42</v>
      </c>
    </row>
    <row r="3" spans="1:15" ht="12.75">
      <c r="A3" s="203" t="s">
        <v>55</v>
      </c>
      <c r="B3" s="203"/>
      <c r="C3" s="203"/>
      <c r="D3" s="203"/>
      <c r="E3" s="203"/>
      <c r="F3" s="203"/>
      <c r="G3" s="203"/>
      <c r="M3" s="183" t="s">
        <v>179</v>
      </c>
      <c r="N3" s="183"/>
      <c r="O3" s="183"/>
    </row>
    <row r="4" spans="1:15" s="13" customFormat="1" ht="15" customHeight="1">
      <c r="A4" s="203"/>
      <c r="B4" s="203"/>
      <c r="C4" s="203"/>
      <c r="D4" s="203"/>
      <c r="E4" s="203"/>
      <c r="F4" s="203"/>
      <c r="G4" s="203"/>
      <c r="M4" s="184"/>
      <c r="N4" s="184"/>
      <c r="O4" s="184"/>
    </row>
    <row r="5" spans="1:15" s="13" customFormat="1" ht="15" customHeight="1">
      <c r="A5" s="208" t="s">
        <v>56</v>
      </c>
      <c r="B5" s="208"/>
      <c r="C5" s="208"/>
      <c r="D5" s="208"/>
      <c r="E5" s="209"/>
      <c r="F5" s="185" t="s">
        <v>43</v>
      </c>
      <c r="G5" s="186"/>
      <c r="H5" s="187"/>
      <c r="I5" s="194" t="s">
        <v>81</v>
      </c>
      <c r="J5" s="195"/>
      <c r="K5" s="195"/>
      <c r="L5" s="196"/>
      <c r="M5" s="40"/>
      <c r="N5" s="41"/>
      <c r="O5" s="42"/>
    </row>
    <row r="6" spans="1:15" s="13" customFormat="1" ht="15" customHeight="1">
      <c r="A6" s="210"/>
      <c r="B6" s="210"/>
      <c r="C6" s="210"/>
      <c r="D6" s="210"/>
      <c r="E6" s="211"/>
      <c r="F6" s="188"/>
      <c r="G6" s="189"/>
      <c r="H6" s="190"/>
      <c r="I6" s="197"/>
      <c r="J6" s="198"/>
      <c r="K6" s="198"/>
      <c r="L6" s="199"/>
      <c r="M6" s="43" t="s">
        <v>60</v>
      </c>
      <c r="N6" s="204" t="s">
        <v>87</v>
      </c>
      <c r="O6" s="205"/>
    </row>
    <row r="7" spans="1:15" s="13" customFormat="1" ht="15" customHeight="1">
      <c r="A7" s="212"/>
      <c r="B7" s="212"/>
      <c r="C7" s="212"/>
      <c r="D7" s="212"/>
      <c r="E7" s="213"/>
      <c r="F7" s="191"/>
      <c r="G7" s="192"/>
      <c r="H7" s="193"/>
      <c r="I7" s="200"/>
      <c r="J7" s="201"/>
      <c r="K7" s="201"/>
      <c r="L7" s="202"/>
      <c r="M7" s="44"/>
      <c r="N7" s="206" t="s">
        <v>92</v>
      </c>
      <c r="O7" s="207"/>
    </row>
    <row r="8" spans="1:7" s="13" customFormat="1" ht="15" customHeight="1" thickBot="1">
      <c r="A8" s="140"/>
      <c r="B8" s="140"/>
      <c r="C8" s="140"/>
      <c r="D8" s="140"/>
      <c r="E8" s="140"/>
      <c r="F8" s="140"/>
      <c r="G8" s="140"/>
    </row>
    <row r="9" spans="1:15" ht="15.75" customHeight="1" thickBot="1">
      <c r="A9" s="214" t="s">
        <v>33</v>
      </c>
      <c r="B9" s="214" t="s">
        <v>34</v>
      </c>
      <c r="C9" s="215" t="s">
        <v>17</v>
      </c>
      <c r="D9" s="215"/>
      <c r="E9" s="215"/>
      <c r="F9" s="216"/>
      <c r="G9" s="216"/>
      <c r="H9" s="216"/>
      <c r="I9" s="216"/>
      <c r="J9" s="216"/>
      <c r="K9" s="216"/>
      <c r="L9" s="216"/>
      <c r="M9" s="214" t="s">
        <v>44</v>
      </c>
      <c r="N9" s="217" t="s">
        <v>45</v>
      </c>
      <c r="O9" s="217"/>
    </row>
    <row r="10" spans="1:15" ht="15.75" customHeight="1" thickBot="1">
      <c r="A10" s="214"/>
      <c r="B10" s="214"/>
      <c r="C10" s="215"/>
      <c r="D10" s="215"/>
      <c r="E10" s="215"/>
      <c r="F10" s="214" t="s">
        <v>59</v>
      </c>
      <c r="G10" s="214"/>
      <c r="H10" s="214"/>
      <c r="I10" s="217" t="s">
        <v>46</v>
      </c>
      <c r="J10" s="217"/>
      <c r="K10" s="217" t="s">
        <v>47</v>
      </c>
      <c r="L10" s="217"/>
      <c r="M10" s="214"/>
      <c r="N10" s="217"/>
      <c r="O10" s="217"/>
    </row>
    <row r="11" spans="1:15" ht="15.75" customHeight="1" thickBot="1">
      <c r="A11" s="214"/>
      <c r="B11" s="214"/>
      <c r="C11" s="215"/>
      <c r="D11" s="215"/>
      <c r="E11" s="215"/>
      <c r="F11" s="141" t="s">
        <v>48</v>
      </c>
      <c r="G11" s="141" t="s">
        <v>49</v>
      </c>
      <c r="H11" s="142" t="s">
        <v>50</v>
      </c>
      <c r="I11" s="142" t="s">
        <v>48</v>
      </c>
      <c r="J11" s="142" t="s">
        <v>49</v>
      </c>
      <c r="K11" s="143" t="s">
        <v>51</v>
      </c>
      <c r="L11" s="143" t="s">
        <v>52</v>
      </c>
      <c r="M11" s="214"/>
      <c r="N11" s="217"/>
      <c r="O11" s="217"/>
    </row>
    <row r="12" spans="1:15" ht="13.5" thickBot="1">
      <c r="A12" s="144">
        <f>Spisak!A4</f>
        <v>1</v>
      </c>
      <c r="B12" s="145" t="str">
        <f>CONCATENATE(Spisak!B4,"/",Spisak!C4)</f>
        <v>1/2015</v>
      </c>
      <c r="C12" s="182" t="str">
        <f>Spisak!D4</f>
        <v>Popović Zvonko</v>
      </c>
      <c r="D12" s="182"/>
      <c r="E12" s="182"/>
      <c r="F12" s="144">
        <f>Spisak!E4</f>
        <v>0</v>
      </c>
      <c r="G12" s="144">
        <f>Spisak!F4</f>
        <v>0</v>
      </c>
      <c r="H12" s="144">
        <f>Spisak!G4</f>
        <v>0</v>
      </c>
      <c r="I12" s="144">
        <f>IF(Spisak!I4="",Spisak!H4,Spisak!I4)</f>
        <v>4</v>
      </c>
      <c r="J12" s="144">
        <f>IF(Spisak!K4="",Spisak!J4,Spisak!K4)</f>
        <v>6</v>
      </c>
      <c r="K12" s="144">
        <f>Spisak!L4</f>
        <v>0</v>
      </c>
      <c r="L12" s="144">
        <f>Spisak!M4</f>
        <v>0</v>
      </c>
      <c r="M12" s="144">
        <f>Spisak!N4</f>
        <v>10</v>
      </c>
      <c r="N12" s="182" t="str">
        <f>'Formular 1'!H14</f>
        <v>F (Nedovoljan)</v>
      </c>
      <c r="O12" s="182"/>
    </row>
    <row r="13" spans="1:15" ht="13.5" thickBot="1">
      <c r="A13" s="144">
        <f>Spisak!A5</f>
        <v>2</v>
      </c>
      <c r="B13" s="145" t="str">
        <f>CONCATENATE(Spisak!B5,"/",Spisak!C5)</f>
        <v>3/2015</v>
      </c>
      <c r="C13" s="179" t="str">
        <f>Spisak!D5</f>
        <v>Berdović Mirko</v>
      </c>
      <c r="D13" s="180"/>
      <c r="E13" s="181"/>
      <c r="F13" s="144">
        <f>Spisak!E5</f>
        <v>2</v>
      </c>
      <c r="G13" s="144">
        <f>Spisak!F5</f>
        <v>2</v>
      </c>
      <c r="H13" s="144">
        <f>Spisak!G5</f>
        <v>1.8</v>
      </c>
      <c r="I13" s="144">
        <f>IF(Spisak!I5="",Spisak!H5,Spisak!I5)</f>
        <v>16</v>
      </c>
      <c r="J13" s="144">
        <f>IF(Spisak!K5="",Spisak!J5,Spisak!K5)</f>
        <v>13</v>
      </c>
      <c r="K13" s="144">
        <f>Spisak!L5</f>
        <v>35</v>
      </c>
      <c r="L13" s="144">
        <f>Spisak!M5</f>
        <v>0</v>
      </c>
      <c r="M13" s="144">
        <f>Spisak!N5</f>
        <v>69.8</v>
      </c>
      <c r="N13" s="179" t="str">
        <f>'Formular 1'!H15</f>
        <v>D (Zadovoljavajući)</v>
      </c>
      <c r="O13" s="181"/>
    </row>
    <row r="14" spans="1:15" ht="13.5" thickBot="1">
      <c r="A14" s="144">
        <f>Spisak!A6</f>
        <v>3</v>
      </c>
      <c r="B14" s="145" t="str">
        <f>CONCATENATE(Spisak!B6,"/",Spisak!C6)</f>
        <v>4/2015</v>
      </c>
      <c r="C14" s="179" t="str">
        <f>Spisak!D6</f>
        <v>Miličković Anđela</v>
      </c>
      <c r="D14" s="180"/>
      <c r="E14" s="181"/>
      <c r="F14" s="144">
        <f>Spisak!E6</f>
        <v>2</v>
      </c>
      <c r="G14" s="144">
        <f>Spisak!F6</f>
        <v>2</v>
      </c>
      <c r="H14" s="144">
        <f>Spisak!G6</f>
        <v>0</v>
      </c>
      <c r="I14" s="144">
        <f>IF(Spisak!I6="",Spisak!H6,Spisak!I6)</f>
        <v>13</v>
      </c>
      <c r="J14" s="144">
        <f>IF(Spisak!K6="",Spisak!J6,Spisak!K6)</f>
        <v>16</v>
      </c>
      <c r="K14" s="144">
        <f>Spisak!L6</f>
        <v>0</v>
      </c>
      <c r="L14" s="144">
        <f>Spisak!M6</f>
        <v>0</v>
      </c>
      <c r="M14" s="144">
        <f>Spisak!N6</f>
        <v>33</v>
      </c>
      <c r="N14" s="179" t="str">
        <f>'Formular 1'!H16</f>
        <v>F (Nedovoljan)</v>
      </c>
      <c r="O14" s="181"/>
    </row>
    <row r="15" spans="1:15" ht="13.5" thickBot="1">
      <c r="A15" s="144">
        <f>Spisak!A7</f>
        <v>4</v>
      </c>
      <c r="B15" s="145" t="str">
        <f>CONCATENATE(Spisak!B7,"/",Spisak!C7)</f>
        <v>5/2015</v>
      </c>
      <c r="C15" s="179" t="str">
        <f>Spisak!D7</f>
        <v>Hodžić Belmin</v>
      </c>
      <c r="D15" s="180"/>
      <c r="E15" s="181"/>
      <c r="F15" s="144">
        <f>Spisak!E7</f>
        <v>2</v>
      </c>
      <c r="G15" s="144">
        <f>Spisak!F7</f>
        <v>1</v>
      </c>
      <c r="H15" s="144">
        <f>Spisak!G7</f>
        <v>1.7</v>
      </c>
      <c r="I15" s="144">
        <f>IF(Spisak!I7="",Spisak!H7,Spisak!I7)</f>
        <v>14</v>
      </c>
      <c r="J15" s="144">
        <f>IF(Spisak!K7="",Spisak!J7,Spisak!K7)</f>
        <v>11</v>
      </c>
      <c r="K15" s="144">
        <f>Spisak!L7</f>
        <v>50</v>
      </c>
      <c r="L15" s="144">
        <f>Spisak!M7</f>
        <v>0</v>
      </c>
      <c r="M15" s="144">
        <f>Spisak!N7</f>
        <v>79.7</v>
      </c>
      <c r="N15" s="179" t="str">
        <f>'Formular 1'!H17</f>
        <v>C (Dobar)</v>
      </c>
      <c r="O15" s="181"/>
    </row>
    <row r="16" spans="1:15" ht="13.5" thickBot="1">
      <c r="A16" s="144">
        <f>Spisak!A8</f>
        <v>5</v>
      </c>
      <c r="B16" s="145" t="str">
        <f>CONCATENATE(Spisak!B8,"/",Spisak!C8)</f>
        <v>6/2015</v>
      </c>
      <c r="C16" s="179" t="str">
        <f>Spisak!D8</f>
        <v>Dragojević Nenad</v>
      </c>
      <c r="D16" s="180"/>
      <c r="E16" s="181"/>
      <c r="F16" s="144">
        <f>Spisak!E8</f>
        <v>2</v>
      </c>
      <c r="G16" s="144">
        <f>Spisak!F8</f>
        <v>2</v>
      </c>
      <c r="H16" s="144">
        <f>Spisak!G8</f>
        <v>2</v>
      </c>
      <c r="I16" s="144">
        <f>IF(Spisak!I8="",Spisak!H8,Spisak!I8)</f>
        <v>10</v>
      </c>
      <c r="J16" s="144">
        <f>IF(Spisak!K8="",Spisak!J8,Spisak!K8)</f>
        <v>10</v>
      </c>
      <c r="K16" s="144">
        <f>Spisak!L8</f>
        <v>15</v>
      </c>
      <c r="L16" s="144">
        <f>Spisak!M8</f>
        <v>0</v>
      </c>
      <c r="M16" s="144">
        <f>Spisak!N8</f>
        <v>41</v>
      </c>
      <c r="N16" s="179" t="str">
        <f>'Formular 1'!H18</f>
        <v>F (Nedovoljan)</v>
      </c>
      <c r="O16" s="181"/>
    </row>
    <row r="17" spans="1:15" ht="13.5" thickBot="1">
      <c r="A17" s="144">
        <f>Spisak!A9</f>
        <v>6</v>
      </c>
      <c r="B17" s="145" t="str">
        <f>CONCATENATE(Spisak!B9,"/",Spisak!C9)</f>
        <v>8/2015</v>
      </c>
      <c r="C17" s="179" t="str">
        <f>Spisak!D9</f>
        <v>Kostić Svetlana</v>
      </c>
      <c r="D17" s="180"/>
      <c r="E17" s="181"/>
      <c r="F17" s="144">
        <f>Spisak!E9</f>
        <v>2</v>
      </c>
      <c r="G17" s="144">
        <f>Spisak!F9</f>
        <v>2</v>
      </c>
      <c r="H17" s="144">
        <f>Spisak!G9</f>
        <v>1.5</v>
      </c>
      <c r="I17" s="144">
        <f>IF(Spisak!I9="",Spisak!H9,Spisak!I9)</f>
        <v>2</v>
      </c>
      <c r="J17" s="144">
        <f>IF(Spisak!K9="",Spisak!J9,Spisak!K9)</f>
        <v>0</v>
      </c>
      <c r="K17" s="144">
        <f>Spisak!L9</f>
        <v>35</v>
      </c>
      <c r="L17" s="144">
        <f>Spisak!M9</f>
        <v>0</v>
      </c>
      <c r="M17" s="144">
        <f>Spisak!N9</f>
        <v>42.5</v>
      </c>
      <c r="N17" s="179" t="str">
        <f>'Formular 1'!H19</f>
        <v>F (Nedovoljan)</v>
      </c>
      <c r="O17" s="181"/>
    </row>
    <row r="18" spans="1:15" ht="13.5" thickBot="1">
      <c r="A18" s="144">
        <f>Spisak!A10</f>
        <v>7</v>
      </c>
      <c r="B18" s="145" t="str">
        <f>CONCATENATE(Spisak!B10,"/",Spisak!C10)</f>
        <v>11/2015</v>
      </c>
      <c r="C18" s="179" t="str">
        <f>Spisak!D10</f>
        <v>Mirković Miloš</v>
      </c>
      <c r="D18" s="180"/>
      <c r="E18" s="181"/>
      <c r="F18" s="144">
        <f>Spisak!E10</f>
        <v>2</v>
      </c>
      <c r="G18" s="144">
        <f>Spisak!F10</f>
        <v>0</v>
      </c>
      <c r="H18" s="144">
        <f>Spisak!G10</f>
        <v>1.8</v>
      </c>
      <c r="I18" s="144">
        <f>IF(Spisak!I10="",Spisak!H10,Spisak!I10)</f>
        <v>16</v>
      </c>
      <c r="J18" s="144">
        <f>IF(Spisak!K10="",Spisak!J10,Spisak!K10)</f>
        <v>16</v>
      </c>
      <c r="K18" s="144">
        <f>Spisak!L10</f>
        <v>25</v>
      </c>
      <c r="L18" s="144">
        <f>Spisak!M10</f>
        <v>0</v>
      </c>
      <c r="M18" s="144">
        <f>Spisak!N10</f>
        <v>60.8</v>
      </c>
      <c r="N18" s="179" t="str">
        <f>'Formular 1'!H20</f>
        <v>D (Zadovoljavajući)</v>
      </c>
      <c r="O18" s="181"/>
    </row>
    <row r="19" spans="1:15" ht="13.5" thickBot="1">
      <c r="A19" s="144">
        <f>Spisak!A11</f>
        <v>8</v>
      </c>
      <c r="B19" s="145" t="str">
        <f>CONCATENATE(Spisak!B11,"/",Spisak!C11)</f>
        <v>14/2015</v>
      </c>
      <c r="C19" s="179" t="str">
        <f>Spisak!D11</f>
        <v>Marić Mihailo</v>
      </c>
      <c r="D19" s="180"/>
      <c r="E19" s="181"/>
      <c r="F19" s="144">
        <f>Spisak!E11</f>
        <v>0</v>
      </c>
      <c r="G19" s="144">
        <f>Spisak!F11</f>
        <v>0</v>
      </c>
      <c r="H19" s="144">
        <f>Spisak!G11</f>
        <v>0</v>
      </c>
      <c r="I19" s="144">
        <f>IF(Spisak!I11="",Spisak!H11,Spisak!I11)</f>
        <v>13</v>
      </c>
      <c r="J19" s="144">
        <f>IF(Spisak!K11="",Spisak!J11,Spisak!K11)</f>
        <v>17</v>
      </c>
      <c r="K19" s="144">
        <f>Spisak!L11</f>
        <v>10</v>
      </c>
      <c r="L19" s="144">
        <f>Spisak!M11</f>
        <v>0</v>
      </c>
      <c r="M19" s="144">
        <f>Spisak!N11</f>
        <v>40</v>
      </c>
      <c r="N19" s="179" t="str">
        <f>'Formular 1'!H21</f>
        <v>F (Nedovoljan)</v>
      </c>
      <c r="O19" s="181"/>
    </row>
    <row r="20" spans="1:15" ht="13.5" thickBot="1">
      <c r="A20" s="144">
        <f>Spisak!A12</f>
        <v>9</v>
      </c>
      <c r="B20" s="145" t="str">
        <f>CONCATENATE(Spisak!B12,"/",Spisak!C12)</f>
        <v>17/2015</v>
      </c>
      <c r="C20" s="179" t="str">
        <f>Spisak!D12</f>
        <v>Mitrović Nikola</v>
      </c>
      <c r="D20" s="180"/>
      <c r="E20" s="181"/>
      <c r="F20" s="144">
        <f>Spisak!E12</f>
        <v>2</v>
      </c>
      <c r="G20" s="144">
        <f>Spisak!F12</f>
        <v>2</v>
      </c>
      <c r="H20" s="144">
        <f>Spisak!G12</f>
        <v>2</v>
      </c>
      <c r="I20" s="144">
        <f>IF(Spisak!I12="",Spisak!H12,Spisak!I12)</f>
        <v>16</v>
      </c>
      <c r="J20" s="144">
        <f>IF(Spisak!K12="",Spisak!J12,Spisak!K12)</f>
        <v>16</v>
      </c>
      <c r="K20" s="144">
        <f>Spisak!L12</f>
        <v>45</v>
      </c>
      <c r="L20" s="144">
        <f>Spisak!M12</f>
        <v>0</v>
      </c>
      <c r="M20" s="144">
        <f>Spisak!N12</f>
        <v>83</v>
      </c>
      <c r="N20" s="179" t="str">
        <f>'Formular 1'!H22</f>
        <v>B (Vrlodobar)</v>
      </c>
      <c r="O20" s="181"/>
    </row>
    <row r="21" spans="1:15" ht="13.5" thickBot="1">
      <c r="A21" s="144">
        <f>Spisak!A13</f>
        <v>10</v>
      </c>
      <c r="B21" s="145" t="str">
        <f>CONCATENATE(Spisak!B13,"/",Spisak!C13)</f>
        <v>18/2015</v>
      </c>
      <c r="C21" s="179" t="str">
        <f>Spisak!D13</f>
        <v>Miljuš Tomo</v>
      </c>
      <c r="D21" s="180"/>
      <c r="E21" s="181"/>
      <c r="F21" s="144">
        <f>Spisak!E13</f>
        <v>1.5</v>
      </c>
      <c r="G21" s="144">
        <f>Spisak!F13</f>
        <v>2</v>
      </c>
      <c r="H21" s="144">
        <f>Spisak!G13</f>
        <v>2</v>
      </c>
      <c r="I21" s="144">
        <f>IF(Spisak!I13="",Spisak!H13,Spisak!I13)</f>
        <v>11</v>
      </c>
      <c r="J21" s="144">
        <f>IF(Spisak!K13="",Spisak!J13,Spisak!K13)</f>
        <v>18</v>
      </c>
      <c r="K21" s="144">
        <f>Spisak!L13</f>
        <v>30</v>
      </c>
      <c r="L21" s="144">
        <f>Spisak!M13</f>
        <v>0</v>
      </c>
      <c r="M21" s="144">
        <f>Spisak!N13</f>
        <v>64.5</v>
      </c>
      <c r="N21" s="179" t="str">
        <f>'Formular 1'!H23</f>
        <v>D (Zadovoljavajući)</v>
      </c>
      <c r="O21" s="181"/>
    </row>
    <row r="22" spans="1:15" ht="13.5" thickBot="1">
      <c r="A22" s="144">
        <f>Spisak!A14</f>
        <v>11</v>
      </c>
      <c r="B22" s="145" t="str">
        <f>CONCATENATE(Spisak!B14,"/",Spisak!C14)</f>
        <v>22/2015</v>
      </c>
      <c r="C22" s="179" t="str">
        <f>Spisak!D14</f>
        <v>Dedić Alen</v>
      </c>
      <c r="D22" s="180"/>
      <c r="E22" s="181"/>
      <c r="F22" s="144">
        <f>Spisak!E14</f>
        <v>2</v>
      </c>
      <c r="G22" s="144">
        <f>Spisak!F14</f>
        <v>2</v>
      </c>
      <c r="H22" s="144">
        <f>Spisak!G14</f>
        <v>1.8</v>
      </c>
      <c r="I22" s="144">
        <f>IF(Spisak!I14="",Spisak!H14,Spisak!I14)</f>
        <v>13</v>
      </c>
      <c r="J22" s="144">
        <f>IF(Spisak!K14="",Spisak!J14,Spisak!K14)</f>
        <v>10</v>
      </c>
      <c r="K22" s="144">
        <f>Spisak!L14</f>
        <v>25</v>
      </c>
      <c r="L22" s="144">
        <f>Spisak!M14</f>
        <v>0</v>
      </c>
      <c r="M22" s="144">
        <f>Spisak!N14</f>
        <v>53.8</v>
      </c>
      <c r="N22" s="179" t="str">
        <f>'Formular 1'!H24</f>
        <v>E (Dovoljan)</v>
      </c>
      <c r="O22" s="181"/>
    </row>
    <row r="23" spans="1:15" ht="13.5" thickBot="1">
      <c r="A23" s="144">
        <f>Spisak!A15</f>
        <v>12</v>
      </c>
      <c r="B23" s="145" t="str">
        <f>CONCATENATE(Spisak!B15,"/",Spisak!C15)</f>
        <v>23/2015</v>
      </c>
      <c r="C23" s="179" t="str">
        <f>Spisak!D15</f>
        <v>Dimić Nikola</v>
      </c>
      <c r="D23" s="180"/>
      <c r="E23" s="181"/>
      <c r="F23" s="144">
        <f>Spisak!E15</f>
        <v>2</v>
      </c>
      <c r="G23" s="144">
        <f>Spisak!F15</f>
        <v>0</v>
      </c>
      <c r="H23" s="144">
        <f>Spisak!G15</f>
        <v>0</v>
      </c>
      <c r="I23" s="144">
        <f>IF(Spisak!I15="",Spisak!H15,Spisak!I15)</f>
        <v>6</v>
      </c>
      <c r="J23" s="144">
        <f>IF(Spisak!K15="",Spisak!J15,Spisak!K15)</f>
        <v>10</v>
      </c>
      <c r="K23" s="144">
        <f>Spisak!L15</f>
        <v>0</v>
      </c>
      <c r="L23" s="144">
        <f>Spisak!M15</f>
        <v>0</v>
      </c>
      <c r="M23" s="144">
        <f>Spisak!N15</f>
        <v>18</v>
      </c>
      <c r="N23" s="179" t="str">
        <f>'Formular 1'!H25</f>
        <v>F (Nedovoljan)</v>
      </c>
      <c r="O23" s="181"/>
    </row>
    <row r="24" spans="1:15" ht="13.5" thickBot="1">
      <c r="A24" s="144">
        <f>Spisak!A16</f>
        <v>13</v>
      </c>
      <c r="B24" s="145" t="str">
        <f>CONCATENATE(Spisak!B16,"/",Spisak!C16)</f>
        <v>24/2015</v>
      </c>
      <c r="C24" s="179" t="str">
        <f>Spisak!D16</f>
        <v>Vujačić Borko</v>
      </c>
      <c r="D24" s="180"/>
      <c r="E24" s="181"/>
      <c r="F24" s="144">
        <f>Spisak!E16</f>
        <v>0</v>
      </c>
      <c r="G24" s="144">
        <f>Spisak!F16</f>
        <v>2</v>
      </c>
      <c r="H24" s="144">
        <f>Spisak!G16</f>
        <v>0</v>
      </c>
      <c r="I24" s="144">
        <f>IF(Spisak!I16="",Spisak!H16,Spisak!I16)</f>
        <v>13</v>
      </c>
      <c r="J24" s="144">
        <f>IF(Spisak!K16="",Spisak!J16,Spisak!K16)</f>
        <v>13</v>
      </c>
      <c r="K24" s="144">
        <f>Spisak!L16</f>
        <v>25</v>
      </c>
      <c r="L24" s="144">
        <f>Spisak!M16</f>
        <v>0</v>
      </c>
      <c r="M24" s="144">
        <f>Spisak!N16</f>
        <v>53</v>
      </c>
      <c r="N24" s="179" t="str">
        <f>'Formular 1'!H26</f>
        <v>E (Dovoljan)</v>
      </c>
      <c r="O24" s="181"/>
    </row>
    <row r="25" spans="1:15" ht="13.5" thickBot="1">
      <c r="A25" s="144">
        <f>Spisak!A17</f>
        <v>14</v>
      </c>
      <c r="B25" s="145" t="str">
        <f>CONCATENATE(Spisak!B17,"/",Spisak!C17)</f>
        <v>25/2015</v>
      </c>
      <c r="C25" s="179" t="str">
        <f>Spisak!D17</f>
        <v>Žarković Blagoje</v>
      </c>
      <c r="D25" s="180"/>
      <c r="E25" s="181"/>
      <c r="F25" s="144">
        <f>Spisak!E17</f>
        <v>2</v>
      </c>
      <c r="G25" s="144">
        <f>Spisak!F17</f>
        <v>0</v>
      </c>
      <c r="H25" s="144">
        <f>Spisak!G17</f>
        <v>1.8</v>
      </c>
      <c r="I25" s="144">
        <f>IF(Spisak!I17="",Spisak!H17,Spisak!I17)</f>
        <v>14</v>
      </c>
      <c r="J25" s="144">
        <f>IF(Spisak!K17="",Spisak!J17,Spisak!K17)</f>
        <v>14</v>
      </c>
      <c r="K25" s="144">
        <f>Spisak!L17</f>
        <v>0</v>
      </c>
      <c r="L25" s="144">
        <f>Spisak!M17</f>
        <v>0</v>
      </c>
      <c r="M25" s="144">
        <f>Spisak!N17</f>
        <v>31.8</v>
      </c>
      <c r="N25" s="179" t="str">
        <f>'Formular 1'!H27</f>
        <v>F (Nedovoljan)</v>
      </c>
      <c r="O25" s="181"/>
    </row>
    <row r="26" spans="1:15" ht="13.5" thickBot="1">
      <c r="A26" s="144">
        <f>Spisak!A18</f>
        <v>15</v>
      </c>
      <c r="B26" s="145" t="str">
        <f>CONCATENATE(Spisak!B18,"/",Spisak!C18)</f>
        <v>27/2015</v>
      </c>
      <c r="C26" s="179" t="str">
        <f>Spisak!D18</f>
        <v>Alibašić Amir</v>
      </c>
      <c r="D26" s="180"/>
      <c r="E26" s="181"/>
      <c r="F26" s="144">
        <f>Spisak!E18</f>
        <v>0</v>
      </c>
      <c r="G26" s="144">
        <f>Spisak!F18</f>
        <v>0</v>
      </c>
      <c r="H26" s="144">
        <f>Spisak!G18</f>
        <v>0</v>
      </c>
      <c r="I26" s="144">
        <f>IF(Spisak!I18="",Spisak!H18,Spisak!I18)</f>
        <v>13</v>
      </c>
      <c r="J26" s="144">
        <f>IF(Spisak!K18="",Spisak!J18,Spisak!K18)</f>
        <v>12</v>
      </c>
      <c r="K26" s="144">
        <f>Spisak!L18</f>
        <v>25</v>
      </c>
      <c r="L26" s="144">
        <f>Spisak!M18</f>
        <v>0</v>
      </c>
      <c r="M26" s="144">
        <f>Spisak!N18</f>
        <v>50</v>
      </c>
      <c r="N26" s="179" t="str">
        <f>'Formular 1'!H28</f>
        <v>E (Dovoljan)</v>
      </c>
      <c r="O26" s="181"/>
    </row>
    <row r="27" spans="1:15" ht="13.5" thickBot="1">
      <c r="A27" s="144">
        <f>Spisak!A19</f>
        <v>16</v>
      </c>
      <c r="B27" s="145" t="str">
        <f>CONCATENATE(Spisak!B19,"/",Spisak!C19)</f>
        <v>29/2015</v>
      </c>
      <c r="C27" s="179" t="str">
        <f>Spisak!D19</f>
        <v>Hajduković Gojko</v>
      </c>
      <c r="D27" s="180"/>
      <c r="E27" s="181"/>
      <c r="F27" s="144">
        <f>Spisak!E19</f>
        <v>0</v>
      </c>
      <c r="G27" s="144">
        <f>Spisak!F19</f>
        <v>2</v>
      </c>
      <c r="H27" s="144">
        <f>Spisak!G19</f>
        <v>2</v>
      </c>
      <c r="I27" s="144">
        <f>IF(Spisak!I19="",Spisak!H19,Spisak!I19)</f>
        <v>15</v>
      </c>
      <c r="J27" s="144">
        <f>IF(Spisak!K19="",Spisak!J19,Spisak!K19)</f>
        <v>15</v>
      </c>
      <c r="K27" s="144">
        <f>Spisak!L19</f>
        <v>38</v>
      </c>
      <c r="L27" s="144">
        <f>Spisak!M19</f>
        <v>0</v>
      </c>
      <c r="M27" s="144">
        <f>Spisak!N19</f>
        <v>72</v>
      </c>
      <c r="N27" s="179" t="str">
        <f>'Formular 1'!H29</f>
        <v>C (Dobar)</v>
      </c>
      <c r="O27" s="181"/>
    </row>
    <row r="28" spans="1:15" ht="13.5" thickBot="1">
      <c r="A28" s="144">
        <f>Spisak!A20</f>
        <v>17</v>
      </c>
      <c r="B28" s="145" t="str">
        <f>CONCATENATE(Spisak!B20,"/",Spisak!C20)</f>
        <v>30/2015</v>
      </c>
      <c r="C28" s="179" t="str">
        <f>Spisak!D20</f>
        <v>Uskoković Ivan</v>
      </c>
      <c r="D28" s="180"/>
      <c r="E28" s="181"/>
      <c r="F28" s="144">
        <f>Spisak!E20</f>
        <v>1.5</v>
      </c>
      <c r="G28" s="144">
        <f>Spisak!F20</f>
        <v>2</v>
      </c>
      <c r="H28" s="144">
        <f>Spisak!G20</f>
        <v>1.8</v>
      </c>
      <c r="I28" s="144">
        <f>IF(Spisak!I20="",Spisak!H20,Spisak!I20)</f>
        <v>17</v>
      </c>
      <c r="J28" s="144">
        <f>IF(Spisak!K20="",Spisak!J20,Spisak!K20)</f>
        <v>9</v>
      </c>
      <c r="K28" s="144">
        <f>Spisak!L20</f>
        <v>43</v>
      </c>
      <c r="L28" s="144">
        <f>Spisak!M20</f>
        <v>0</v>
      </c>
      <c r="M28" s="144">
        <f>Spisak!N20</f>
        <v>74.3</v>
      </c>
      <c r="N28" s="179" t="str">
        <f>'Formular 1'!H30</f>
        <v>C (Dobar)</v>
      </c>
      <c r="O28" s="181"/>
    </row>
    <row r="29" spans="1:15" ht="13.5" thickBot="1">
      <c r="A29" s="144">
        <f>Spisak!A21</f>
        <v>18</v>
      </c>
      <c r="B29" s="145" t="str">
        <f>CONCATENATE(Spisak!B21,"/",Spisak!C21)</f>
        <v>32/2015</v>
      </c>
      <c r="C29" s="179" t="str">
        <f>Spisak!D21</f>
        <v>Ivanović Jovana</v>
      </c>
      <c r="D29" s="180"/>
      <c r="E29" s="181"/>
      <c r="F29" s="144">
        <f>Spisak!E21</f>
        <v>0</v>
      </c>
      <c r="G29" s="144">
        <f>Spisak!F21</f>
        <v>0</v>
      </c>
      <c r="H29" s="144">
        <f>Spisak!G21</f>
        <v>0</v>
      </c>
      <c r="I29" s="144">
        <f>IF(Spisak!I21="",Spisak!H21,Spisak!I21)</f>
        <v>13</v>
      </c>
      <c r="J29" s="144">
        <f>IF(Spisak!K21="",Spisak!J21,Spisak!K21)</f>
        <v>14</v>
      </c>
      <c r="K29" s="144">
        <f>Spisak!L21</f>
        <v>15</v>
      </c>
      <c r="L29" s="144">
        <f>Spisak!M21</f>
        <v>0</v>
      </c>
      <c r="M29" s="144">
        <f>Spisak!N21</f>
        <v>42</v>
      </c>
      <c r="N29" s="179" t="str">
        <f>'Formular 1'!H31</f>
        <v>F (Nedovoljan)</v>
      </c>
      <c r="O29" s="181"/>
    </row>
    <row r="30" spans="1:15" ht="13.5" thickBot="1">
      <c r="A30" s="144">
        <f>Spisak!A22</f>
        <v>19</v>
      </c>
      <c r="B30" s="145" t="str">
        <f>CONCATENATE(Spisak!B22,"/",Spisak!C22)</f>
        <v>36/2015</v>
      </c>
      <c r="C30" s="179" t="str">
        <f>Spisak!D22</f>
        <v>Moškov Vlado</v>
      </c>
      <c r="D30" s="180"/>
      <c r="E30" s="181"/>
      <c r="F30" s="144">
        <f>Spisak!E22</f>
        <v>2</v>
      </c>
      <c r="G30" s="144">
        <f>Spisak!F22</f>
        <v>2</v>
      </c>
      <c r="H30" s="144">
        <f>Spisak!G22</f>
        <v>0</v>
      </c>
      <c r="I30" s="144">
        <f>IF(Spisak!I22="",Spisak!H22,Spisak!I22)</f>
        <v>13</v>
      </c>
      <c r="J30" s="144">
        <f>IF(Spisak!K22="",Spisak!J22,Spisak!K22)</f>
        <v>13</v>
      </c>
      <c r="K30" s="144">
        <f>Spisak!L22</f>
        <v>20</v>
      </c>
      <c r="L30" s="144">
        <f>Spisak!M22</f>
        <v>0</v>
      </c>
      <c r="M30" s="144">
        <f>Spisak!N22</f>
        <v>50</v>
      </c>
      <c r="N30" s="179" t="str">
        <f>'Formular 1'!H32</f>
        <v>E (Dovoljan)</v>
      </c>
      <c r="O30" s="181"/>
    </row>
    <row r="31" spans="1:15" ht="13.5" thickBot="1">
      <c r="A31" s="144">
        <f>Spisak!A23</f>
        <v>20</v>
      </c>
      <c r="B31" s="145" t="str">
        <f>CONCATENATE(Spisak!B23,"/",Spisak!C23)</f>
        <v>38/2015</v>
      </c>
      <c r="C31" s="179" t="str">
        <f>Spisak!D23</f>
        <v>Varagić Nebojša</v>
      </c>
      <c r="D31" s="180"/>
      <c r="E31" s="181"/>
      <c r="F31" s="144">
        <f>Spisak!E23</f>
        <v>0</v>
      </c>
      <c r="G31" s="144">
        <f>Spisak!F23</f>
        <v>2</v>
      </c>
      <c r="H31" s="144">
        <f>Spisak!G23</f>
        <v>2</v>
      </c>
      <c r="I31" s="144">
        <f>IF(Spisak!I23="",Spisak!H23,Spisak!I23)</f>
        <v>10</v>
      </c>
      <c r="J31" s="144">
        <f>IF(Spisak!K23="",Spisak!J23,Spisak!K23)</f>
        <v>8</v>
      </c>
      <c r="K31" s="144">
        <f>Spisak!L23</f>
        <v>15</v>
      </c>
      <c r="L31" s="144">
        <f>Spisak!M23</f>
        <v>0</v>
      </c>
      <c r="M31" s="144">
        <f>Spisak!N23</f>
        <v>37</v>
      </c>
      <c r="N31" s="179" t="str">
        <f>'Formular 1'!H33</f>
        <v>F (Nedovoljan)</v>
      </c>
      <c r="O31" s="181"/>
    </row>
    <row r="32" spans="1:15" ht="13.5" thickBot="1">
      <c r="A32" s="144">
        <f>Spisak!A24</f>
        <v>21</v>
      </c>
      <c r="B32" s="145" t="str">
        <f>CONCATENATE(Spisak!B24,"/",Spisak!C24)</f>
        <v>39/2015</v>
      </c>
      <c r="C32" s="179" t="str">
        <f>Spisak!D24</f>
        <v>Zindović Nemanja</v>
      </c>
      <c r="D32" s="180"/>
      <c r="E32" s="181"/>
      <c r="F32" s="144">
        <f>Spisak!E24</f>
        <v>2</v>
      </c>
      <c r="G32" s="144">
        <f>Spisak!F24</f>
        <v>2</v>
      </c>
      <c r="H32" s="144">
        <f>Spisak!G24</f>
        <v>1.8</v>
      </c>
      <c r="I32" s="144">
        <f>IF(Spisak!I24="",Spisak!H24,Spisak!I24)</f>
        <v>17</v>
      </c>
      <c r="J32" s="144">
        <f>IF(Spisak!K24="",Spisak!J24,Spisak!K24)</f>
        <v>18</v>
      </c>
      <c r="K32" s="144">
        <f>Spisak!L24</f>
        <v>50</v>
      </c>
      <c r="L32" s="144">
        <f>Spisak!M24</f>
        <v>0</v>
      </c>
      <c r="M32" s="144">
        <f>Spisak!N24</f>
        <v>90.8</v>
      </c>
      <c r="N32" s="179" t="str">
        <f>'Formular 1'!H34</f>
        <v>A (Odličan)</v>
      </c>
      <c r="O32" s="181"/>
    </row>
    <row r="33" spans="1:15" ht="13.5" thickBot="1">
      <c r="A33" s="144">
        <f>Spisak!A25</f>
        <v>22</v>
      </c>
      <c r="B33" s="145" t="str">
        <f>CONCATENATE(Spisak!B25,"/",Spisak!C25)</f>
        <v>40/2015</v>
      </c>
      <c r="C33" s="179" t="str">
        <f>Spisak!D25</f>
        <v>Ćurić Stefan</v>
      </c>
      <c r="D33" s="180"/>
      <c r="E33" s="181"/>
      <c r="F33" s="144">
        <f>Spisak!E25</f>
        <v>2</v>
      </c>
      <c r="G33" s="144">
        <f>Spisak!F25</f>
        <v>2</v>
      </c>
      <c r="H33" s="144">
        <f>Spisak!G25</f>
        <v>1.8</v>
      </c>
      <c r="I33" s="144">
        <f>IF(Spisak!I25="",Spisak!H25,Spisak!I25)</f>
        <v>13</v>
      </c>
      <c r="J33" s="144">
        <f>IF(Spisak!K25="",Spisak!J25,Spisak!K25)</f>
        <v>20</v>
      </c>
      <c r="K33" s="144">
        <f>Spisak!L25</f>
        <v>35</v>
      </c>
      <c r="L33" s="144">
        <f>Spisak!M25</f>
        <v>0</v>
      </c>
      <c r="M33" s="144">
        <f>Spisak!N25</f>
        <v>73.8</v>
      </c>
      <c r="N33" s="179" t="str">
        <f>'Formular 1'!H35</f>
        <v>C (Dobar)</v>
      </c>
      <c r="O33" s="181"/>
    </row>
    <row r="34" spans="1:15" ht="13.5" thickBot="1">
      <c r="A34" s="144">
        <f>Spisak!A26</f>
        <v>23</v>
      </c>
      <c r="B34" s="145" t="str">
        <f>CONCATENATE(Spisak!B26,"/",Spisak!C26)</f>
        <v>42/2015</v>
      </c>
      <c r="C34" s="179" t="str">
        <f>Spisak!D26</f>
        <v>Rakočević Vuk</v>
      </c>
      <c r="D34" s="180"/>
      <c r="E34" s="181"/>
      <c r="F34" s="144">
        <f>Spisak!E26</f>
        <v>2</v>
      </c>
      <c r="G34" s="144">
        <f>Spisak!F26</f>
        <v>0</v>
      </c>
      <c r="H34" s="144">
        <f>Spisak!G26</f>
        <v>2</v>
      </c>
      <c r="I34" s="144">
        <f>IF(Spisak!I26="",Spisak!H26,Spisak!I26)</f>
        <v>20</v>
      </c>
      <c r="J34" s="144">
        <f>IF(Spisak!K26="",Spisak!J26,Spisak!K26)</f>
        <v>16</v>
      </c>
      <c r="K34" s="144">
        <f>Spisak!L26</f>
        <v>25</v>
      </c>
      <c r="L34" s="144">
        <f>Spisak!M26</f>
        <v>0</v>
      </c>
      <c r="M34" s="144">
        <f>Spisak!N26</f>
        <v>65</v>
      </c>
      <c r="N34" s="179" t="str">
        <f>'Formular 1'!H36</f>
        <v>D (Zadovoljavajući)</v>
      </c>
      <c r="O34" s="181"/>
    </row>
    <row r="35" spans="1:15" ht="13.5" thickBot="1">
      <c r="A35" s="144">
        <f>Spisak!A27</f>
        <v>24</v>
      </c>
      <c r="B35" s="145" t="str">
        <f>CONCATENATE(Spisak!B27,"/",Spisak!C27)</f>
        <v>44/2015</v>
      </c>
      <c r="C35" s="179" t="str">
        <f>Spisak!D27</f>
        <v>Boričić Miljan</v>
      </c>
      <c r="D35" s="180"/>
      <c r="E35" s="181"/>
      <c r="F35" s="144">
        <f>Spisak!E27</f>
        <v>0</v>
      </c>
      <c r="G35" s="144">
        <f>Spisak!F27</f>
        <v>0</v>
      </c>
      <c r="H35" s="144">
        <f>Spisak!G27</f>
        <v>2</v>
      </c>
      <c r="I35" s="144">
        <f>IF(Spisak!I27="",Spisak!H27,Spisak!I27)</f>
        <v>12</v>
      </c>
      <c r="J35" s="144">
        <f>IF(Spisak!K27="",Spisak!J27,Spisak!K27)</f>
        <v>20</v>
      </c>
      <c r="K35" s="144">
        <f>Spisak!L27</f>
        <v>20</v>
      </c>
      <c r="L35" s="144">
        <f>Spisak!M27</f>
        <v>0</v>
      </c>
      <c r="M35" s="144">
        <f>Spisak!N27</f>
        <v>54</v>
      </c>
      <c r="N35" s="179" t="str">
        <f>'Formular 1'!H37</f>
        <v>E (Dovoljan)</v>
      </c>
      <c r="O35" s="181"/>
    </row>
    <row r="36" spans="1:15" ht="13.5" thickBot="1">
      <c r="A36" s="144">
        <f>Spisak!A28</f>
        <v>25</v>
      </c>
      <c r="B36" s="145" t="str">
        <f>CONCATENATE(Spisak!B28,"/",Spisak!C28)</f>
        <v>46/2015</v>
      </c>
      <c r="C36" s="179" t="str">
        <f>Spisak!D28</f>
        <v>Zulević Mirjana</v>
      </c>
      <c r="D36" s="180"/>
      <c r="E36" s="181"/>
      <c r="F36" s="144">
        <f>Spisak!E28</f>
        <v>0</v>
      </c>
      <c r="G36" s="144">
        <f>Spisak!F28</f>
        <v>0</v>
      </c>
      <c r="H36" s="144">
        <f>Spisak!G28</f>
        <v>0</v>
      </c>
      <c r="I36" s="144">
        <f>IF(Spisak!I28="",Spisak!H28,Spisak!I28)</f>
        <v>11</v>
      </c>
      <c r="J36" s="144">
        <f>IF(Spisak!K28="",Spisak!J28,Spisak!K28)</f>
        <v>13</v>
      </c>
      <c r="K36" s="144">
        <f>Spisak!L28</f>
        <v>20</v>
      </c>
      <c r="L36" s="144">
        <f>Spisak!M28</f>
        <v>0</v>
      </c>
      <c r="M36" s="144">
        <f>Spisak!N28</f>
        <v>44</v>
      </c>
      <c r="N36" s="179" t="str">
        <f>'Formular 1'!H38</f>
        <v>F (Nedovoljan)</v>
      </c>
      <c r="O36" s="181"/>
    </row>
    <row r="37" spans="1:15" ht="13.5" thickBot="1">
      <c r="A37" s="144">
        <f>Spisak!A29</f>
        <v>26</v>
      </c>
      <c r="B37" s="145" t="str">
        <f>CONCATENATE(Spisak!B29,"/",Spisak!C29)</f>
        <v>47/2015</v>
      </c>
      <c r="C37" s="179" t="str">
        <f>Spisak!D29</f>
        <v>Jovićević Nikola</v>
      </c>
      <c r="D37" s="180"/>
      <c r="E37" s="181"/>
      <c r="F37" s="144">
        <f>Spisak!E29</f>
        <v>1.8</v>
      </c>
      <c r="G37" s="144">
        <f>Spisak!F29</f>
        <v>2</v>
      </c>
      <c r="H37" s="144">
        <f>Spisak!G29</f>
        <v>1.8</v>
      </c>
      <c r="I37" s="144">
        <f>IF(Spisak!I29="",Spisak!H29,Spisak!I29)</f>
        <v>16</v>
      </c>
      <c r="J37" s="144">
        <f>IF(Spisak!K29="",Spisak!J29,Spisak!K29)</f>
        <v>14</v>
      </c>
      <c r="K37" s="144">
        <f>Spisak!L29</f>
        <v>30</v>
      </c>
      <c r="L37" s="144">
        <f>Spisak!M29</f>
        <v>0</v>
      </c>
      <c r="M37" s="144">
        <f>Spisak!N29</f>
        <v>65.6</v>
      </c>
      <c r="N37" s="179" t="str">
        <f>'Formular 1'!H39</f>
        <v>D (Zadovoljavajući)</v>
      </c>
      <c r="O37" s="181"/>
    </row>
    <row r="38" spans="1:15" ht="13.5" thickBot="1">
      <c r="A38" s="144">
        <f>Spisak!A30</f>
        <v>27</v>
      </c>
      <c r="B38" s="145" t="str">
        <f>CONCATENATE(Spisak!B30,"/",Spisak!C30)</f>
        <v>48/2015</v>
      </c>
      <c r="C38" s="179" t="str">
        <f>Spisak!D30</f>
        <v>Adžić Dušan</v>
      </c>
      <c r="D38" s="180"/>
      <c r="E38" s="181"/>
      <c r="F38" s="144">
        <f>Spisak!E30</f>
        <v>2</v>
      </c>
      <c r="G38" s="144">
        <f>Spisak!F30</f>
        <v>2</v>
      </c>
      <c r="H38" s="144">
        <f>Spisak!G30</f>
        <v>1.8</v>
      </c>
      <c r="I38" s="144">
        <f>IF(Spisak!I30="",Spisak!H30,Spisak!I30)</f>
        <v>18</v>
      </c>
      <c r="J38" s="144">
        <f>IF(Spisak!K30="",Spisak!J30,Spisak!K30)</f>
        <v>18</v>
      </c>
      <c r="K38" s="144">
        <f>Spisak!L30</f>
        <v>50</v>
      </c>
      <c r="L38" s="144">
        <f>Spisak!M30</f>
        <v>0</v>
      </c>
      <c r="M38" s="144">
        <f>Spisak!N30</f>
        <v>91.8</v>
      </c>
      <c r="N38" s="179" t="str">
        <f>'Formular 1'!H40</f>
        <v>A (Odličan)</v>
      </c>
      <c r="O38" s="181"/>
    </row>
    <row r="39" spans="1:15" ht="13.5" thickBot="1">
      <c r="A39" s="144">
        <f>Spisak!A31</f>
        <v>28</v>
      </c>
      <c r="B39" s="145" t="str">
        <f>CONCATENATE(Spisak!B31,"/",Spisak!C31)</f>
        <v>50/2015</v>
      </c>
      <c r="C39" s="179" t="str">
        <f>Spisak!D31</f>
        <v>Šćekić Đurđina</v>
      </c>
      <c r="D39" s="180"/>
      <c r="E39" s="181"/>
      <c r="F39" s="144">
        <f>Spisak!E31</f>
        <v>2</v>
      </c>
      <c r="G39" s="144">
        <f>Spisak!F31</f>
        <v>2</v>
      </c>
      <c r="H39" s="144">
        <f>Spisak!G31</f>
        <v>1.8</v>
      </c>
      <c r="I39" s="144">
        <f>IF(Spisak!I31="",Spisak!H31,Spisak!I31)</f>
        <v>15</v>
      </c>
      <c r="J39" s="144">
        <f>IF(Spisak!K31="",Spisak!J31,Spisak!K31)</f>
        <v>16</v>
      </c>
      <c r="K39" s="144">
        <f>Spisak!L31</f>
        <v>30</v>
      </c>
      <c r="L39" s="144">
        <f>Spisak!M31</f>
        <v>0</v>
      </c>
      <c r="M39" s="144">
        <f>Spisak!N31</f>
        <v>66.8</v>
      </c>
      <c r="N39" s="179" t="str">
        <f>'Formular 1'!H41</f>
        <v>D (Zadovoljavajući)</v>
      </c>
      <c r="O39" s="181"/>
    </row>
    <row r="40" spans="1:15" ht="13.5" thickBot="1">
      <c r="A40" s="144">
        <f>Spisak!A32</f>
        <v>29</v>
      </c>
      <c r="B40" s="145" t="str">
        <f>CONCATENATE(Spisak!B32,"/",Spisak!C32)</f>
        <v>52/2015</v>
      </c>
      <c r="C40" s="179" t="str">
        <f>Spisak!D32</f>
        <v>Čuljković Mališa</v>
      </c>
      <c r="D40" s="180"/>
      <c r="E40" s="181"/>
      <c r="F40" s="144">
        <f>Spisak!E32</f>
        <v>2</v>
      </c>
      <c r="G40" s="144">
        <f>Spisak!F32</f>
        <v>2</v>
      </c>
      <c r="H40" s="144">
        <f>Spisak!G32</f>
        <v>2</v>
      </c>
      <c r="I40" s="144">
        <f>IF(Spisak!I32="",Spisak!H32,Spisak!I32)</f>
        <v>13</v>
      </c>
      <c r="J40" s="144">
        <f>IF(Spisak!K32="",Spisak!J32,Spisak!K32)</f>
        <v>18</v>
      </c>
      <c r="K40" s="144">
        <f>Spisak!L32</f>
        <v>50</v>
      </c>
      <c r="L40" s="144">
        <f>Spisak!M32</f>
        <v>0</v>
      </c>
      <c r="M40" s="144">
        <f>Spisak!N32</f>
        <v>87</v>
      </c>
      <c r="N40" s="179" t="str">
        <f>'Formular 1'!H42</f>
        <v>B (Vrlodobar)</v>
      </c>
      <c r="O40" s="181"/>
    </row>
    <row r="41" spans="1:15" ht="13.5" thickBot="1">
      <c r="A41" s="144">
        <f>Spisak!A33</f>
        <v>30</v>
      </c>
      <c r="B41" s="145" t="str">
        <f>CONCATENATE(Spisak!B33,"/",Spisak!C33)</f>
        <v>53/2015</v>
      </c>
      <c r="C41" s="179" t="str">
        <f>Spisak!D33</f>
        <v>Strujić Edvin</v>
      </c>
      <c r="D41" s="180"/>
      <c r="E41" s="181"/>
      <c r="F41" s="144">
        <f>Spisak!E33</f>
        <v>2</v>
      </c>
      <c r="G41" s="144">
        <f>Spisak!F33</f>
        <v>2</v>
      </c>
      <c r="H41" s="144">
        <f>Spisak!G33</f>
        <v>1.8</v>
      </c>
      <c r="I41" s="144">
        <f>IF(Spisak!I33="",Spisak!H33,Spisak!I33)</f>
        <v>16</v>
      </c>
      <c r="J41" s="144">
        <f>IF(Spisak!K33="",Spisak!J33,Spisak!K33)</f>
        <v>20</v>
      </c>
      <c r="K41" s="144">
        <f>Spisak!L33</f>
        <v>45</v>
      </c>
      <c r="L41" s="144">
        <f>Spisak!M33</f>
        <v>0</v>
      </c>
      <c r="M41" s="144">
        <f>Spisak!N33</f>
        <v>86.8</v>
      </c>
      <c r="N41" s="179" t="str">
        <f>'Formular 1'!H43</f>
        <v>B (Vrlodobar)</v>
      </c>
      <c r="O41" s="181"/>
    </row>
    <row r="42" spans="1:15" ht="13.5" thickBot="1">
      <c r="A42" s="144">
        <f>Spisak!A34</f>
        <v>31</v>
      </c>
      <c r="B42" s="145" t="str">
        <f>CONCATENATE(Spisak!B34,"/",Spisak!C34)</f>
        <v>54/2015</v>
      </c>
      <c r="C42" s="179" t="str">
        <f>Spisak!D34</f>
        <v>Šubara Milana</v>
      </c>
      <c r="D42" s="180"/>
      <c r="E42" s="181"/>
      <c r="F42" s="144">
        <f>Spisak!E34</f>
        <v>2</v>
      </c>
      <c r="G42" s="144">
        <f>Spisak!F34</f>
        <v>2</v>
      </c>
      <c r="H42" s="144">
        <f>Spisak!G34</f>
        <v>1.8</v>
      </c>
      <c r="I42" s="144">
        <f>IF(Spisak!I34="",Spisak!H34,Spisak!I34)</f>
        <v>8</v>
      </c>
      <c r="J42" s="144">
        <f>IF(Spisak!K34="",Spisak!J34,Spisak!K34)</f>
        <v>17</v>
      </c>
      <c r="K42" s="144">
        <f>Spisak!L34</f>
        <v>20</v>
      </c>
      <c r="L42" s="144">
        <f>Spisak!M34</f>
        <v>0</v>
      </c>
      <c r="M42" s="144">
        <f>Spisak!N34</f>
        <v>50.8</v>
      </c>
      <c r="N42" s="179" t="str">
        <f>'Formular 1'!H44</f>
        <v>E (Dovoljan)</v>
      </c>
      <c r="O42" s="181"/>
    </row>
    <row r="43" spans="1:15" ht="13.5" thickBot="1">
      <c r="A43" s="144">
        <f>Spisak!A35</f>
        <v>32</v>
      </c>
      <c r="B43" s="145" t="str">
        <f>CONCATENATE(Spisak!B35,"/",Spisak!C35)</f>
        <v>55/2015</v>
      </c>
      <c r="C43" s="179" t="str">
        <f>Spisak!D35</f>
        <v>Babačić Eldin</v>
      </c>
      <c r="D43" s="180"/>
      <c r="E43" s="181"/>
      <c r="F43" s="144">
        <f>Spisak!E35</f>
        <v>2</v>
      </c>
      <c r="G43" s="144">
        <f>Spisak!F35</f>
        <v>2</v>
      </c>
      <c r="H43" s="144">
        <f>Spisak!G35</f>
        <v>2</v>
      </c>
      <c r="I43" s="144">
        <f>IF(Spisak!I35="",Spisak!H35,Spisak!I35)</f>
        <v>10</v>
      </c>
      <c r="J43" s="144">
        <f>IF(Spisak!K35="",Spisak!J35,Spisak!K35)</f>
        <v>15</v>
      </c>
      <c r="K43" s="144">
        <f>Spisak!L35</f>
        <v>30</v>
      </c>
      <c r="L43" s="144">
        <f>Spisak!M35</f>
        <v>0</v>
      </c>
      <c r="M43" s="144">
        <f>Spisak!N35</f>
        <v>61</v>
      </c>
      <c r="N43" s="179" t="str">
        <f>'Formular 1'!H45</f>
        <v>D (Zadovoljavajući)</v>
      </c>
      <c r="O43" s="181"/>
    </row>
    <row r="44" spans="1:15" ht="13.5" thickBot="1">
      <c r="A44" s="144">
        <f>Spisak!A36</f>
        <v>33</v>
      </c>
      <c r="B44" s="145" t="str">
        <f>CONCATENATE(Spisak!B36,"/",Spisak!C36)</f>
        <v>56/2015</v>
      </c>
      <c r="C44" s="179" t="str">
        <f>Spisak!D36</f>
        <v>Spasojević Dejana</v>
      </c>
      <c r="D44" s="180"/>
      <c r="E44" s="181"/>
      <c r="F44" s="144">
        <f>Spisak!E36</f>
        <v>1.8</v>
      </c>
      <c r="G44" s="144">
        <f>Spisak!F36</f>
        <v>2</v>
      </c>
      <c r="H44" s="144">
        <f>Spisak!G36</f>
        <v>2</v>
      </c>
      <c r="I44" s="144">
        <f>IF(Spisak!I36="",Spisak!H36,Spisak!I36)</f>
        <v>18</v>
      </c>
      <c r="J44" s="144">
        <f>IF(Spisak!K36="",Spisak!J36,Spisak!K36)</f>
        <v>20</v>
      </c>
      <c r="K44" s="144">
        <f>Spisak!L36</f>
        <v>50</v>
      </c>
      <c r="L44" s="144">
        <f>Spisak!M36</f>
        <v>0</v>
      </c>
      <c r="M44" s="144">
        <f>Spisak!N36</f>
        <v>93.8</v>
      </c>
      <c r="N44" s="179" t="str">
        <f>'Formular 1'!H46</f>
        <v>A (Odličan)</v>
      </c>
      <c r="O44" s="181"/>
    </row>
    <row r="45" spans="1:15" ht="13.5" thickBot="1">
      <c r="A45" s="144">
        <f>Spisak!A37</f>
        <v>34</v>
      </c>
      <c r="B45" s="145" t="str">
        <f>CONCATENATE(Spisak!B37,"/",Spisak!C37)</f>
        <v>58/2015</v>
      </c>
      <c r="C45" s="179" t="str">
        <f>Spisak!D37</f>
        <v>Seferović Martin</v>
      </c>
      <c r="D45" s="180"/>
      <c r="E45" s="181"/>
      <c r="F45" s="144">
        <f>Spisak!E37</f>
        <v>2</v>
      </c>
      <c r="G45" s="144">
        <f>Spisak!F37</f>
        <v>2</v>
      </c>
      <c r="H45" s="144">
        <f>Spisak!G37</f>
        <v>0</v>
      </c>
      <c r="I45" s="144">
        <f>IF(Spisak!I37="",Spisak!H37,Spisak!I37)</f>
        <v>11</v>
      </c>
      <c r="J45" s="144">
        <f>IF(Spisak!K37="",Spisak!J37,Spisak!K37)</f>
        <v>9</v>
      </c>
      <c r="K45" s="144">
        <f>Spisak!L37</f>
        <v>25</v>
      </c>
      <c r="L45" s="144">
        <f>Spisak!M37</f>
        <v>0</v>
      </c>
      <c r="M45" s="144">
        <f>Spisak!N37</f>
        <v>49</v>
      </c>
      <c r="N45" s="179" t="str">
        <f>'Formular 1'!H47</f>
        <v>F (Nedovoljan)</v>
      </c>
      <c r="O45" s="181"/>
    </row>
    <row r="46" spans="1:15" ht="13.5" thickBot="1">
      <c r="A46" s="144">
        <f>Spisak!A38</f>
        <v>35</v>
      </c>
      <c r="B46" s="145" t="str">
        <f>CONCATENATE(Spisak!B38,"/",Spisak!C38)</f>
        <v>61/2015</v>
      </c>
      <c r="C46" s="179" t="str">
        <f>Spisak!D38</f>
        <v>Kavazović Vahid</v>
      </c>
      <c r="D46" s="180"/>
      <c r="E46" s="181"/>
      <c r="F46" s="144">
        <f>Spisak!E38</f>
        <v>2</v>
      </c>
      <c r="G46" s="144">
        <f>Spisak!F38</f>
        <v>2</v>
      </c>
      <c r="H46" s="144">
        <f>Spisak!G38</f>
        <v>1.8</v>
      </c>
      <c r="I46" s="144">
        <f>IF(Spisak!I38="",Spisak!H38,Spisak!I38)</f>
        <v>17</v>
      </c>
      <c r="J46" s="144">
        <f>IF(Spisak!K38="",Spisak!J38,Spisak!K38)</f>
        <v>13</v>
      </c>
      <c r="K46" s="144">
        <f>Spisak!L38</f>
        <v>50</v>
      </c>
      <c r="L46" s="144">
        <f>Spisak!M38</f>
        <v>0</v>
      </c>
      <c r="M46" s="144">
        <f>Spisak!N38</f>
        <v>85.8</v>
      </c>
      <c r="N46" s="179" t="str">
        <f>'Formular 1'!H48</f>
        <v>B (Vrlodobar)</v>
      </c>
      <c r="O46" s="181"/>
    </row>
    <row r="47" spans="1:15" ht="13.5" thickBot="1">
      <c r="A47" s="144">
        <f>Spisak!A39</f>
        <v>36</v>
      </c>
      <c r="B47" s="145" t="str">
        <f>CONCATENATE(Spisak!B39,"/",Spisak!C39)</f>
        <v>64/2015</v>
      </c>
      <c r="C47" s="179" t="str">
        <f>Spisak!D39</f>
        <v>Žižić Vidoje</v>
      </c>
      <c r="D47" s="180"/>
      <c r="E47" s="181"/>
      <c r="F47" s="144">
        <f>Spisak!E39</f>
        <v>2</v>
      </c>
      <c r="G47" s="144">
        <f>Spisak!F39</f>
        <v>2</v>
      </c>
      <c r="H47" s="144">
        <f>Spisak!G39</f>
        <v>2</v>
      </c>
      <c r="I47" s="144">
        <f>IF(Spisak!I39="",Spisak!H39,Spisak!I39)</f>
        <v>16</v>
      </c>
      <c r="J47" s="144">
        <f>IF(Spisak!K39="",Spisak!J39,Spisak!K39)</f>
        <v>16</v>
      </c>
      <c r="K47" s="144">
        <f>Spisak!L39</f>
        <v>48</v>
      </c>
      <c r="L47" s="144">
        <f>Spisak!M39</f>
        <v>0</v>
      </c>
      <c r="M47" s="144">
        <f>Spisak!N39</f>
        <v>86</v>
      </c>
      <c r="N47" s="179" t="str">
        <f>'Formular 1'!H49</f>
        <v>B (Vrlodobar)</v>
      </c>
      <c r="O47" s="181"/>
    </row>
    <row r="48" spans="1:15" ht="13.5" thickBot="1">
      <c r="A48" s="144">
        <f>Spisak!A40</f>
        <v>37</v>
      </c>
      <c r="B48" s="145" t="str">
        <f>CONCATENATE(Spisak!B40,"/",Spisak!C40)</f>
        <v>65/2015</v>
      </c>
      <c r="C48" s="179" t="str">
        <f>Spisak!D40</f>
        <v>Drljević Momir</v>
      </c>
      <c r="D48" s="180"/>
      <c r="E48" s="181"/>
      <c r="F48" s="144">
        <f>Spisak!E40</f>
        <v>0</v>
      </c>
      <c r="G48" s="144">
        <f>Spisak!F40</f>
        <v>0</v>
      </c>
      <c r="H48" s="144">
        <f>Spisak!G40</f>
        <v>0</v>
      </c>
      <c r="I48" s="144">
        <f>IF(Spisak!I40="",Spisak!H40,Spisak!I40)</f>
        <v>7</v>
      </c>
      <c r="J48" s="144">
        <f>IF(Spisak!K40="",Spisak!J40,Spisak!K40)</f>
        <v>9</v>
      </c>
      <c r="K48" s="144">
        <f>Spisak!L40</f>
        <v>25</v>
      </c>
      <c r="L48" s="144">
        <f>Spisak!M40</f>
        <v>0</v>
      </c>
      <c r="M48" s="144">
        <f>Spisak!N40</f>
        <v>41</v>
      </c>
      <c r="N48" s="179" t="str">
        <f>'Formular 1'!H50</f>
        <v>F (Nedovoljan)</v>
      </c>
      <c r="O48" s="181"/>
    </row>
    <row r="49" spans="1:15" ht="13.5" thickBot="1">
      <c r="A49" s="144">
        <f>Spisak!A41</f>
        <v>38</v>
      </c>
      <c r="B49" s="145" t="str">
        <f>CONCATENATE(Spisak!B41,"/",Spisak!C41)</f>
        <v>66/2015</v>
      </c>
      <c r="C49" s="179" t="str">
        <f>Spisak!D41</f>
        <v>Trojanović Filip</v>
      </c>
      <c r="D49" s="180"/>
      <c r="E49" s="181"/>
      <c r="F49" s="144">
        <f>Spisak!E41</f>
        <v>2</v>
      </c>
      <c r="G49" s="144">
        <f>Spisak!F41</f>
        <v>2</v>
      </c>
      <c r="H49" s="144">
        <f>Spisak!G41</f>
        <v>0</v>
      </c>
      <c r="I49" s="144">
        <f>IF(Spisak!I41="",Spisak!H41,Spisak!I41)</f>
        <v>13</v>
      </c>
      <c r="J49" s="144">
        <f>IF(Spisak!K41="",Spisak!J41,Spisak!K41)</f>
        <v>11</v>
      </c>
      <c r="K49" s="144">
        <f>Spisak!L41</f>
        <v>10</v>
      </c>
      <c r="L49" s="144">
        <f>Spisak!M41</f>
        <v>0</v>
      </c>
      <c r="M49" s="144">
        <f>Spisak!N41</f>
        <v>38</v>
      </c>
      <c r="N49" s="179" t="str">
        <f>'Formular 1'!H51</f>
        <v>F (Nedovoljan)</v>
      </c>
      <c r="O49" s="181"/>
    </row>
    <row r="50" spans="1:15" ht="13.5" thickBot="1">
      <c r="A50" s="144">
        <f>Spisak!A42</f>
        <v>39</v>
      </c>
      <c r="B50" s="145" t="str">
        <f>CONCATENATE(Spisak!B42,"/",Spisak!C42)</f>
        <v>68/2015</v>
      </c>
      <c r="C50" s="179" t="str">
        <f>Spisak!D42</f>
        <v>Čubranović Sanja</v>
      </c>
      <c r="D50" s="180"/>
      <c r="E50" s="181"/>
      <c r="F50" s="144">
        <f>Spisak!E42</f>
        <v>0</v>
      </c>
      <c r="G50" s="144">
        <f>Spisak!F42</f>
        <v>0</v>
      </c>
      <c r="H50" s="144">
        <f>Spisak!G42</f>
        <v>0</v>
      </c>
      <c r="I50" s="144">
        <f>IF(Spisak!I42="",Spisak!H42,Spisak!I42)</f>
        <v>13</v>
      </c>
      <c r="J50" s="144">
        <f>IF(Spisak!K42="",Spisak!J42,Spisak!K42)</f>
        <v>0</v>
      </c>
      <c r="K50" s="144">
        <f>Spisak!L42</f>
        <v>0</v>
      </c>
      <c r="L50" s="144">
        <f>Spisak!M42</f>
        <v>0</v>
      </c>
      <c r="M50" s="144">
        <f>Spisak!N42</f>
        <v>13</v>
      </c>
      <c r="N50" s="179" t="str">
        <f>'Formular 1'!H52</f>
        <v>F (Nedovoljan)</v>
      </c>
      <c r="O50" s="181"/>
    </row>
    <row r="51" spans="1:15" ht="13.5" thickBot="1">
      <c r="A51" s="144">
        <f>Spisak!A43</f>
        <v>40</v>
      </c>
      <c r="B51" s="145" t="str">
        <f>CONCATENATE(Spisak!B43,"/",Spisak!C43)</f>
        <v>69/2015</v>
      </c>
      <c r="C51" s="179" t="str">
        <f>Spisak!D43</f>
        <v>Radulović Ilija</v>
      </c>
      <c r="D51" s="180"/>
      <c r="E51" s="181"/>
      <c r="F51" s="144">
        <f>Spisak!E43</f>
        <v>2</v>
      </c>
      <c r="G51" s="144">
        <f>Spisak!F43</f>
        <v>0</v>
      </c>
      <c r="H51" s="144">
        <f>Spisak!G43</f>
        <v>1.5</v>
      </c>
      <c r="I51" s="144">
        <f>IF(Spisak!I43="",Spisak!H43,Spisak!I43)</f>
        <v>15</v>
      </c>
      <c r="J51" s="144">
        <f>IF(Spisak!K43="",Spisak!J43,Spisak!K43)</f>
        <v>13</v>
      </c>
      <c r="K51" s="144">
        <f>Spisak!L43</f>
        <v>20</v>
      </c>
      <c r="L51" s="144">
        <f>Spisak!M43</f>
        <v>0</v>
      </c>
      <c r="M51" s="144">
        <f>Spisak!N43</f>
        <v>51.5</v>
      </c>
      <c r="N51" s="179" t="str">
        <f>'Formular 1'!H53</f>
        <v>E (Dovoljan)</v>
      </c>
      <c r="O51" s="181"/>
    </row>
    <row r="52" spans="1:15" ht="13.5" thickBot="1">
      <c r="A52" s="144">
        <f>Spisak!A44</f>
        <v>41</v>
      </c>
      <c r="B52" s="145" t="str">
        <f>CONCATENATE(Spisak!B44,"/",Spisak!C44)</f>
        <v>70/2015</v>
      </c>
      <c r="C52" s="179" t="str">
        <f>Spisak!D44</f>
        <v>Sekulić Ana</v>
      </c>
      <c r="D52" s="180"/>
      <c r="E52" s="181"/>
      <c r="F52" s="144">
        <f>Spisak!E44</f>
        <v>0</v>
      </c>
      <c r="G52" s="144">
        <f>Spisak!F44</f>
        <v>0</v>
      </c>
      <c r="H52" s="144">
        <f>Spisak!G44</f>
        <v>0</v>
      </c>
      <c r="I52" s="144">
        <f>IF(Spisak!I44="",Spisak!H44,Spisak!I44)</f>
        <v>0</v>
      </c>
      <c r="J52" s="144">
        <f>IF(Spisak!K44="",Spisak!J44,Spisak!K44)</f>
        <v>0</v>
      </c>
      <c r="K52" s="144">
        <f>Spisak!L44</f>
        <v>0</v>
      </c>
      <c r="L52" s="144">
        <f>Spisak!M44</f>
        <v>0</v>
      </c>
      <c r="M52" s="144">
        <f>Spisak!N44</f>
        <v>0</v>
      </c>
      <c r="N52" s="179" t="str">
        <f>'Formular 1'!H54</f>
        <v>F (Nedovoljan)</v>
      </c>
      <c r="O52" s="181"/>
    </row>
    <row r="53" spans="1:15" ht="13.5" thickBot="1">
      <c r="A53" s="144">
        <f>Spisak!A45</f>
        <v>42</v>
      </c>
      <c r="B53" s="145" t="str">
        <f>CONCATENATE(Spisak!B45,"/",Spisak!C45)</f>
        <v>71/2015</v>
      </c>
      <c r="C53" s="179" t="str">
        <f>Spisak!D45</f>
        <v>Daković Dejan</v>
      </c>
      <c r="D53" s="180"/>
      <c r="E53" s="181"/>
      <c r="F53" s="144">
        <f>Spisak!E45</f>
        <v>2</v>
      </c>
      <c r="G53" s="144">
        <f>Spisak!F45</f>
        <v>2</v>
      </c>
      <c r="H53" s="144">
        <f>Spisak!G45</f>
        <v>0</v>
      </c>
      <c r="I53" s="144">
        <f>IF(Spisak!I45="",Spisak!H45,Spisak!I45)</f>
        <v>10</v>
      </c>
      <c r="J53" s="144">
        <f>IF(Spisak!K45="",Spisak!J45,Spisak!K45)</f>
        <v>8</v>
      </c>
      <c r="K53" s="144">
        <f>Spisak!L45</f>
        <v>20</v>
      </c>
      <c r="L53" s="144">
        <f>Spisak!M45</f>
        <v>0</v>
      </c>
      <c r="M53" s="144">
        <f>Spisak!N45</f>
        <v>42</v>
      </c>
      <c r="N53" s="179" t="str">
        <f>'Formular 1'!H55</f>
        <v>F (Nedovoljan)</v>
      </c>
      <c r="O53" s="181"/>
    </row>
    <row r="54" spans="1:15" ht="13.5" thickBot="1">
      <c r="A54" s="144">
        <f>Spisak!A46</f>
        <v>43</v>
      </c>
      <c r="B54" s="145" t="str">
        <f>CONCATENATE(Spisak!B46,"/",Spisak!C46)</f>
        <v>72/2015</v>
      </c>
      <c r="C54" s="179" t="str">
        <f>Spisak!D46</f>
        <v>Bulić Senad</v>
      </c>
      <c r="D54" s="180"/>
      <c r="E54" s="181"/>
      <c r="F54" s="144">
        <f>Spisak!E46</f>
        <v>0</v>
      </c>
      <c r="G54" s="144">
        <f>Spisak!F46</f>
        <v>0</v>
      </c>
      <c r="H54" s="144">
        <f>Spisak!G46</f>
        <v>0</v>
      </c>
      <c r="I54" s="144">
        <f>IF(Spisak!I46="",Spisak!H46,Spisak!I46)</f>
        <v>10</v>
      </c>
      <c r="J54" s="144">
        <f>IF(Spisak!K46="",Spisak!J46,Spisak!K46)</f>
        <v>8</v>
      </c>
      <c r="K54" s="144">
        <f>Spisak!L46</f>
        <v>5</v>
      </c>
      <c r="L54" s="144">
        <f>Spisak!M46</f>
        <v>0</v>
      </c>
      <c r="M54" s="144">
        <f>Spisak!N46</f>
        <v>23</v>
      </c>
      <c r="N54" s="179" t="str">
        <f>'Formular 1'!H56</f>
        <v>F (Nedovoljan)</v>
      </c>
      <c r="O54" s="181"/>
    </row>
    <row r="55" spans="1:15" ht="13.5" thickBot="1">
      <c r="A55" s="144">
        <f>Spisak!A47</f>
        <v>44</v>
      </c>
      <c r="B55" s="145" t="str">
        <f>CONCATENATE(Spisak!B47,"/",Spisak!C47)</f>
        <v>73/2015</v>
      </c>
      <c r="C55" s="179" t="str">
        <f>Spisak!D47</f>
        <v>Gezović Goran</v>
      </c>
      <c r="D55" s="180"/>
      <c r="E55" s="181"/>
      <c r="F55" s="144">
        <f>Spisak!E47</f>
        <v>2</v>
      </c>
      <c r="G55" s="144">
        <f>Spisak!F47</f>
        <v>0</v>
      </c>
      <c r="H55" s="144">
        <f>Spisak!G47</f>
        <v>2</v>
      </c>
      <c r="I55" s="144">
        <f>IF(Spisak!I47="",Spisak!H47,Spisak!I47)</f>
        <v>18</v>
      </c>
      <c r="J55" s="144">
        <f>IF(Spisak!K47="",Spisak!J47,Spisak!K47)</f>
        <v>14</v>
      </c>
      <c r="K55" s="144">
        <f>Spisak!L47</f>
        <v>30</v>
      </c>
      <c r="L55" s="144">
        <f>Spisak!M47</f>
        <v>0</v>
      </c>
      <c r="M55" s="144">
        <f>Spisak!N47</f>
        <v>66</v>
      </c>
      <c r="N55" s="179" t="str">
        <f>'Formular 1'!H57</f>
        <v>D (Zadovoljavajući)</v>
      </c>
      <c r="O55" s="181"/>
    </row>
    <row r="56" spans="1:15" ht="13.5" thickBot="1">
      <c r="A56" s="144">
        <f>Spisak!A48</f>
        <v>45</v>
      </c>
      <c r="B56" s="145" t="str">
        <f>CONCATENATE(Spisak!B48,"/",Spisak!C48)</f>
        <v>74/2015</v>
      </c>
      <c r="C56" s="179" t="str">
        <f>Spisak!D48</f>
        <v>Vučić Jovan</v>
      </c>
      <c r="D56" s="180"/>
      <c r="E56" s="181"/>
      <c r="F56" s="144">
        <f>Spisak!E48</f>
        <v>0</v>
      </c>
      <c r="G56" s="144">
        <f>Spisak!F48</f>
        <v>1.5</v>
      </c>
      <c r="H56" s="144">
        <f>Spisak!G48</f>
        <v>2</v>
      </c>
      <c r="I56" s="144">
        <f>IF(Spisak!I48="",Spisak!H48,Spisak!I48)</f>
        <v>15</v>
      </c>
      <c r="J56" s="144">
        <f>IF(Spisak!K48="",Spisak!J48,Spisak!K48)</f>
        <v>13</v>
      </c>
      <c r="K56" s="144">
        <f>Spisak!L48</f>
        <v>25</v>
      </c>
      <c r="L56" s="144">
        <f>Spisak!M48</f>
        <v>0</v>
      </c>
      <c r="M56" s="144">
        <f>Spisak!N48</f>
        <v>56.5</v>
      </c>
      <c r="N56" s="179" t="str">
        <f>'Formular 1'!H58</f>
        <v>E (Dovoljan)</v>
      </c>
      <c r="O56" s="181"/>
    </row>
    <row r="57" spans="1:15" ht="13.5" thickBot="1">
      <c r="A57" s="144">
        <f>Spisak!A49</f>
        <v>46</v>
      </c>
      <c r="B57" s="145" t="str">
        <f>CONCATENATE(Spisak!B49,"/",Spisak!C49)</f>
        <v>76/2015</v>
      </c>
      <c r="C57" s="179" t="str">
        <f>Spisak!D49</f>
        <v>Dajković Matija</v>
      </c>
      <c r="D57" s="180"/>
      <c r="E57" s="181"/>
      <c r="F57" s="144">
        <f>Spisak!E49</f>
        <v>0</v>
      </c>
      <c r="G57" s="144">
        <f>Spisak!F49</f>
        <v>0</v>
      </c>
      <c r="H57" s="144">
        <f>Spisak!G49</f>
        <v>0</v>
      </c>
      <c r="I57" s="144">
        <f>IF(Spisak!I49="",Spisak!H49,Spisak!I49)</f>
        <v>14</v>
      </c>
      <c r="J57" s="144">
        <f>IF(Spisak!K49="",Spisak!J49,Spisak!K49)</f>
        <v>15</v>
      </c>
      <c r="K57" s="144">
        <f>Spisak!L49</f>
        <v>30</v>
      </c>
      <c r="L57" s="144">
        <f>Spisak!M49</f>
        <v>0</v>
      </c>
      <c r="M57" s="144">
        <f>Spisak!N49</f>
        <v>59</v>
      </c>
      <c r="N57" s="179" t="str">
        <f>'Formular 1'!H59</f>
        <v>E (Dovoljan)</v>
      </c>
      <c r="O57" s="181"/>
    </row>
    <row r="58" spans="1:15" ht="13.5" thickBot="1">
      <c r="A58" s="144">
        <f>Spisak!A50</f>
        <v>47</v>
      </c>
      <c r="B58" s="145" t="str">
        <f>CONCATENATE(Spisak!B50,"/",Spisak!C50)</f>
        <v>77/2015</v>
      </c>
      <c r="C58" s="179" t="str">
        <f>Spisak!D50</f>
        <v>Aleksić Milovan</v>
      </c>
      <c r="D58" s="180"/>
      <c r="E58" s="181"/>
      <c r="F58" s="144">
        <f>Spisak!E50</f>
        <v>1.8</v>
      </c>
      <c r="G58" s="144">
        <f>Spisak!F50</f>
        <v>2</v>
      </c>
      <c r="H58" s="144">
        <f>Spisak!G50</f>
        <v>1.8</v>
      </c>
      <c r="I58" s="144">
        <f>IF(Spisak!I50="",Spisak!H50,Spisak!I50)</f>
        <v>16</v>
      </c>
      <c r="J58" s="144">
        <f>IF(Spisak!K50="",Spisak!J50,Spisak!K50)</f>
        <v>11</v>
      </c>
      <c r="K58" s="144">
        <f>Spisak!L50</f>
        <v>25</v>
      </c>
      <c r="L58" s="144">
        <f>Spisak!M50</f>
        <v>0</v>
      </c>
      <c r="M58" s="144">
        <f>Spisak!N50</f>
        <v>57.6</v>
      </c>
      <c r="N58" s="179" t="str">
        <f>'Formular 1'!H60</f>
        <v>E (Dovoljan)</v>
      </c>
      <c r="O58" s="181"/>
    </row>
    <row r="59" spans="1:15" ht="13.5" thickBot="1">
      <c r="A59" s="144">
        <f>Spisak!A51</f>
        <v>48</v>
      </c>
      <c r="B59" s="145" t="str">
        <f>CONCATENATE(Spisak!B51,"/",Spisak!C51)</f>
        <v>78/2015</v>
      </c>
      <c r="C59" s="179" t="str">
        <f>Spisak!D51</f>
        <v>Škrijelj Elvis</v>
      </c>
      <c r="D59" s="180"/>
      <c r="E59" s="181"/>
      <c r="F59" s="144">
        <f>Spisak!E51</f>
        <v>2</v>
      </c>
      <c r="G59" s="144">
        <f>Spisak!F51</f>
        <v>1</v>
      </c>
      <c r="H59" s="144">
        <f>Spisak!G51</f>
        <v>1.7</v>
      </c>
      <c r="I59" s="144">
        <f>IF(Spisak!I51="",Spisak!H51,Spisak!I51)</f>
        <v>14</v>
      </c>
      <c r="J59" s="144">
        <f>IF(Spisak!K51="",Spisak!J51,Spisak!K51)</f>
        <v>9</v>
      </c>
      <c r="K59" s="144">
        <f>Spisak!L51</f>
        <v>0</v>
      </c>
      <c r="L59" s="144">
        <f>Spisak!M51</f>
        <v>0</v>
      </c>
      <c r="M59" s="144">
        <f>Spisak!N51</f>
        <v>27.7</v>
      </c>
      <c r="N59" s="179" t="str">
        <f>'Formular 1'!H61</f>
        <v>F (Nedovoljan)</v>
      </c>
      <c r="O59" s="181"/>
    </row>
    <row r="60" spans="1:15" ht="13.5" thickBot="1">
      <c r="A60" s="144">
        <f>Spisak!A52</f>
        <v>49</v>
      </c>
      <c r="B60" s="145" t="str">
        <f>CONCATENATE(Spisak!B52,"/",Spisak!C52)</f>
        <v>81/2015</v>
      </c>
      <c r="C60" s="179" t="str">
        <f>Spisak!D52</f>
        <v>Femić Aleksandar</v>
      </c>
      <c r="D60" s="180"/>
      <c r="E60" s="181"/>
      <c r="F60" s="144">
        <f>Spisak!E52</f>
        <v>2</v>
      </c>
      <c r="G60" s="144">
        <f>Spisak!F52</f>
        <v>2</v>
      </c>
      <c r="H60" s="144">
        <f>Spisak!G52</f>
        <v>1.8</v>
      </c>
      <c r="I60" s="144">
        <f>IF(Spisak!I52="",Spisak!H52,Spisak!I52)</f>
        <v>18</v>
      </c>
      <c r="J60" s="144">
        <f>IF(Spisak!K52="",Spisak!J52,Spisak!K52)</f>
        <v>16</v>
      </c>
      <c r="K60" s="144">
        <f>Spisak!L52</f>
        <v>30</v>
      </c>
      <c r="L60" s="144">
        <f>Spisak!M52</f>
        <v>0</v>
      </c>
      <c r="M60" s="144">
        <f>Spisak!N52</f>
        <v>69.8</v>
      </c>
      <c r="N60" s="179" t="str">
        <f>'Formular 1'!H62</f>
        <v>D (Zadovoljavajući)</v>
      </c>
      <c r="O60" s="181"/>
    </row>
    <row r="61" spans="1:15" ht="13.5" thickBot="1">
      <c r="A61" s="144">
        <f>Spisak!A53</f>
        <v>50</v>
      </c>
      <c r="B61" s="145" t="str">
        <f>CONCATENATE(Spisak!B53,"/",Spisak!C53)</f>
        <v>83/2015</v>
      </c>
      <c r="C61" s="179" t="str">
        <f>Spisak!D53</f>
        <v>Nikolić Filip</v>
      </c>
      <c r="D61" s="180"/>
      <c r="E61" s="181"/>
      <c r="F61" s="144">
        <f>Spisak!E53</f>
        <v>2</v>
      </c>
      <c r="G61" s="144">
        <f>Spisak!F53</f>
        <v>0</v>
      </c>
      <c r="H61" s="144">
        <f>Spisak!G53</f>
        <v>1.8</v>
      </c>
      <c r="I61" s="144">
        <f>IF(Spisak!I53="",Spisak!H53,Spisak!I53)</f>
        <v>16</v>
      </c>
      <c r="J61" s="144">
        <f>IF(Spisak!K53="",Spisak!J53,Spisak!K53)</f>
        <v>13</v>
      </c>
      <c r="K61" s="144">
        <f>Spisak!L53</f>
        <v>33</v>
      </c>
      <c r="L61" s="144">
        <f>Spisak!M53</f>
        <v>0</v>
      </c>
      <c r="M61" s="144">
        <f>Spisak!N53</f>
        <v>65.8</v>
      </c>
      <c r="N61" s="179" t="str">
        <f>'Formular 1'!H63</f>
        <v>D (Zadovoljavajući)</v>
      </c>
      <c r="O61" s="181"/>
    </row>
    <row r="62" spans="1:15" ht="13.5" thickBot="1">
      <c r="A62" s="144">
        <f>Spisak!A54</f>
        <v>51</v>
      </c>
      <c r="B62" s="145" t="str">
        <f>CONCATENATE(Spisak!B54,"/",Spisak!C54)</f>
        <v>84/2015</v>
      </c>
      <c r="C62" s="179" t="str">
        <f>Spisak!D54</f>
        <v>Delibašić Radomir</v>
      </c>
      <c r="D62" s="180"/>
      <c r="E62" s="181"/>
      <c r="F62" s="144">
        <f>Spisak!E54</f>
        <v>0</v>
      </c>
      <c r="G62" s="144">
        <f>Spisak!F54</f>
        <v>2</v>
      </c>
      <c r="H62" s="144">
        <f>Spisak!G54</f>
        <v>1.8</v>
      </c>
      <c r="I62" s="144">
        <f>IF(Spisak!I54="",Spisak!H54,Spisak!I54)</f>
        <v>17</v>
      </c>
      <c r="J62" s="144">
        <f>IF(Spisak!K54="",Spisak!J54,Spisak!K54)</f>
        <v>15</v>
      </c>
      <c r="K62" s="144">
        <f>Spisak!L54</f>
        <v>0</v>
      </c>
      <c r="L62" s="144">
        <f>Spisak!M54</f>
        <v>0</v>
      </c>
      <c r="M62" s="144">
        <f>Spisak!N54</f>
        <v>35.8</v>
      </c>
      <c r="N62" s="179" t="str">
        <f>'Formular 1'!H64</f>
        <v>F (Nedovoljan)</v>
      </c>
      <c r="O62" s="181"/>
    </row>
    <row r="63" spans="1:15" ht="13.5" thickBot="1">
      <c r="A63" s="144">
        <f>Spisak!A55</f>
        <v>52</v>
      </c>
      <c r="B63" s="145" t="str">
        <f>CONCATENATE(Spisak!B55,"/",Spisak!C55)</f>
        <v>86/2015</v>
      </c>
      <c r="C63" s="179" t="str">
        <f>Spisak!D55</f>
        <v>Stanić Sreten</v>
      </c>
      <c r="D63" s="180"/>
      <c r="E63" s="181"/>
      <c r="F63" s="144">
        <f>Spisak!E55</f>
        <v>2</v>
      </c>
      <c r="G63" s="144">
        <f>Spisak!F55</f>
        <v>2</v>
      </c>
      <c r="H63" s="144">
        <f>Spisak!G55</f>
        <v>1.8</v>
      </c>
      <c r="I63" s="144">
        <f>IF(Spisak!I55="",Spisak!H55,Spisak!I55)</f>
        <v>14</v>
      </c>
      <c r="J63" s="144">
        <f>IF(Spisak!K55="",Spisak!J55,Spisak!K55)</f>
        <v>14</v>
      </c>
      <c r="K63" s="144">
        <f>Spisak!L55</f>
        <v>28</v>
      </c>
      <c r="L63" s="144">
        <f>Spisak!M55</f>
        <v>0</v>
      </c>
      <c r="M63" s="144">
        <f>Spisak!N55</f>
        <v>61.8</v>
      </c>
      <c r="N63" s="179" t="str">
        <f>'Formular 1'!H65</f>
        <v>D (Zadovoljavajući)</v>
      </c>
      <c r="O63" s="181"/>
    </row>
    <row r="64" spans="1:15" ht="13.5" thickBot="1">
      <c r="A64" s="144">
        <f>Spisak!A56</f>
        <v>53</v>
      </c>
      <c r="B64" s="145" t="str">
        <f>CONCATENATE(Spisak!B56,"/",Spisak!C56)</f>
        <v>87/2015</v>
      </c>
      <c r="C64" s="179" t="str">
        <f>Spisak!D56</f>
        <v>Feratović Anes</v>
      </c>
      <c r="D64" s="180"/>
      <c r="E64" s="181"/>
      <c r="F64" s="144">
        <f>Spisak!E56</f>
        <v>2</v>
      </c>
      <c r="G64" s="144">
        <f>Spisak!F56</f>
        <v>2</v>
      </c>
      <c r="H64" s="144">
        <f>Spisak!G56</f>
        <v>1.8</v>
      </c>
      <c r="I64" s="144">
        <f>IF(Spisak!I56="",Spisak!H56,Spisak!I56)</f>
        <v>18</v>
      </c>
      <c r="J64" s="144">
        <f>IF(Spisak!K56="",Spisak!J56,Spisak!K56)</f>
        <v>20</v>
      </c>
      <c r="K64" s="144">
        <f>Spisak!L56</f>
        <v>0</v>
      </c>
      <c r="L64" s="144">
        <f>Spisak!M56</f>
        <v>0</v>
      </c>
      <c r="M64" s="144">
        <f>Spisak!N56</f>
        <v>43.8</v>
      </c>
      <c r="N64" s="179" t="str">
        <f>'Formular 1'!H66</f>
        <v>F (Nedovoljan)</v>
      </c>
      <c r="O64" s="181"/>
    </row>
    <row r="65" spans="1:15" ht="13.5" thickBot="1">
      <c r="A65" s="144">
        <f>Spisak!A57</f>
        <v>54</v>
      </c>
      <c r="B65" s="145" t="str">
        <f>CONCATENATE(Spisak!B57,"/",Spisak!C57)</f>
        <v>88/2015</v>
      </c>
      <c r="C65" s="179" t="str">
        <f>Spisak!D57</f>
        <v>Damjanović Tijana</v>
      </c>
      <c r="D65" s="180"/>
      <c r="E65" s="181"/>
      <c r="F65" s="144">
        <f>Spisak!E57</f>
        <v>2</v>
      </c>
      <c r="G65" s="144">
        <f>Spisak!F57</f>
        <v>2</v>
      </c>
      <c r="H65" s="144">
        <f>Spisak!G57</f>
        <v>1.8</v>
      </c>
      <c r="I65" s="144">
        <f>IF(Spisak!I57="",Spisak!H57,Spisak!I57)</f>
        <v>16</v>
      </c>
      <c r="J65" s="144">
        <f>IF(Spisak!K57="",Spisak!J57,Spisak!K57)</f>
        <v>17</v>
      </c>
      <c r="K65" s="144">
        <f>Spisak!L57</f>
        <v>33</v>
      </c>
      <c r="L65" s="144">
        <f>Spisak!M57</f>
        <v>0</v>
      </c>
      <c r="M65" s="144">
        <f>Spisak!N57</f>
        <v>71.8</v>
      </c>
      <c r="N65" s="179" t="str">
        <f>'Formular 1'!H67</f>
        <v>C (Dobar)</v>
      </c>
      <c r="O65" s="181"/>
    </row>
    <row r="66" spans="1:15" ht="13.5" thickBot="1">
      <c r="A66" s="144">
        <f>Spisak!A58</f>
        <v>55</v>
      </c>
      <c r="B66" s="145" t="str">
        <f>CONCATENATE(Spisak!B58,"/",Spisak!C58)</f>
        <v>92/2015</v>
      </c>
      <c r="C66" s="179" t="str">
        <f>Spisak!D58</f>
        <v>Gutović Aleksandra</v>
      </c>
      <c r="D66" s="180"/>
      <c r="E66" s="181"/>
      <c r="F66" s="144">
        <f>Spisak!E58</f>
        <v>1.8</v>
      </c>
      <c r="G66" s="144">
        <f>Spisak!F58</f>
        <v>0</v>
      </c>
      <c r="H66" s="144">
        <f>Spisak!G58</f>
        <v>2</v>
      </c>
      <c r="I66" s="144">
        <f>IF(Spisak!I58="",Spisak!H58,Spisak!I58)</f>
        <v>6</v>
      </c>
      <c r="J66" s="144">
        <f>IF(Spisak!K58="",Spisak!J58,Spisak!K58)</f>
        <v>15</v>
      </c>
      <c r="K66" s="144">
        <f>Spisak!L58</f>
        <v>38</v>
      </c>
      <c r="L66" s="144">
        <f>Spisak!M58</f>
        <v>0</v>
      </c>
      <c r="M66" s="144">
        <f>Spisak!N58</f>
        <v>62.8</v>
      </c>
      <c r="N66" s="179" t="str">
        <f>'Formular 1'!H68</f>
        <v>D (Zadovoljavajući)</v>
      </c>
      <c r="O66" s="181"/>
    </row>
    <row r="67" spans="1:15" ht="13.5" thickBot="1">
      <c r="A67" s="144">
        <f>Spisak!A59</f>
        <v>56</v>
      </c>
      <c r="B67" s="145" t="str">
        <f>CONCATENATE(Spisak!B59,"/",Spisak!C59)</f>
        <v>94/2015</v>
      </c>
      <c r="C67" s="179" t="str">
        <f>Spisak!D59</f>
        <v>Božović Milan</v>
      </c>
      <c r="D67" s="180"/>
      <c r="E67" s="181"/>
      <c r="F67" s="144">
        <f>Spisak!E59</f>
        <v>0</v>
      </c>
      <c r="G67" s="144">
        <f>Spisak!F59</f>
        <v>0</v>
      </c>
      <c r="H67" s="144">
        <f>Spisak!G59</f>
        <v>0</v>
      </c>
      <c r="I67" s="144">
        <f>IF(Spisak!I59="",Spisak!H59,Spisak!I59)</f>
        <v>16</v>
      </c>
      <c r="J67" s="144">
        <f>IF(Spisak!K59="",Spisak!J59,Spisak!K59)</f>
        <v>17</v>
      </c>
      <c r="K67" s="144">
        <f>Spisak!L59</f>
        <v>25</v>
      </c>
      <c r="L67" s="144">
        <f>Spisak!M59</f>
        <v>0</v>
      </c>
      <c r="M67" s="144">
        <f>Spisak!N59</f>
        <v>58</v>
      </c>
      <c r="N67" s="179" t="str">
        <f>'Formular 1'!H69</f>
        <v>E (Dovoljan)</v>
      </c>
      <c r="O67" s="181"/>
    </row>
    <row r="68" spans="1:15" ht="13.5" thickBot="1">
      <c r="A68" s="144">
        <f>Spisak!A60</f>
        <v>57</v>
      </c>
      <c r="B68" s="145" t="str">
        <f>CONCATENATE(Spisak!B60,"/",Spisak!C60)</f>
        <v>96/2015</v>
      </c>
      <c r="C68" s="179" t="str">
        <f>Spisak!D60</f>
        <v>Kojović Dragana</v>
      </c>
      <c r="D68" s="180"/>
      <c r="E68" s="181"/>
      <c r="F68" s="144">
        <f>Spisak!E60</f>
        <v>2</v>
      </c>
      <c r="G68" s="144">
        <f>Spisak!F60</f>
        <v>0</v>
      </c>
      <c r="H68" s="144">
        <f>Spisak!G60</f>
        <v>0</v>
      </c>
      <c r="I68" s="144">
        <f>IF(Spisak!I60="",Spisak!H60,Spisak!I60)</f>
        <v>15</v>
      </c>
      <c r="J68" s="144">
        <f>IF(Spisak!K60="",Spisak!J60,Spisak!K60)</f>
        <v>15</v>
      </c>
      <c r="K68" s="144">
        <f>Spisak!L60</f>
        <v>20</v>
      </c>
      <c r="L68" s="144">
        <f>Spisak!M60</f>
        <v>0</v>
      </c>
      <c r="M68" s="144">
        <f>Spisak!N60</f>
        <v>52</v>
      </c>
      <c r="N68" s="179" t="str">
        <f>'Formular 1'!H70</f>
        <v>E (Dovoljan)</v>
      </c>
      <c r="O68" s="181"/>
    </row>
    <row r="69" spans="1:15" ht="13.5" thickBot="1">
      <c r="A69" s="144">
        <f>Spisak!A61</f>
        <v>58</v>
      </c>
      <c r="B69" s="145" t="str">
        <f>CONCATENATE(Spisak!B61,"/",Spisak!C61)</f>
        <v>99/2015</v>
      </c>
      <c r="C69" s="179" t="str">
        <f>Spisak!D61</f>
        <v>Đođić Dragana</v>
      </c>
      <c r="D69" s="180"/>
      <c r="E69" s="181"/>
      <c r="F69" s="144">
        <f>Spisak!E61</f>
        <v>1.8</v>
      </c>
      <c r="G69" s="144">
        <f>Spisak!F61</f>
        <v>2</v>
      </c>
      <c r="H69" s="144">
        <f>Spisak!G61</f>
        <v>1.8</v>
      </c>
      <c r="I69" s="144">
        <f>IF(Spisak!I61="",Spisak!H61,Spisak!I61)</f>
        <v>13</v>
      </c>
      <c r="J69" s="144">
        <f>IF(Spisak!K61="",Spisak!J61,Spisak!K61)</f>
        <v>16</v>
      </c>
      <c r="K69" s="144">
        <f>Spisak!L61</f>
        <v>35</v>
      </c>
      <c r="L69" s="144">
        <f>Spisak!M61</f>
        <v>0</v>
      </c>
      <c r="M69" s="144">
        <f>Spisak!N61</f>
        <v>69.6</v>
      </c>
      <c r="N69" s="179" t="str">
        <f>'Formular 1'!H71</f>
        <v>D (Zadovoljavajući)</v>
      </c>
      <c r="O69" s="181"/>
    </row>
    <row r="70" spans="1:15" ht="13.5" thickBot="1">
      <c r="A70" s="144">
        <f>Spisak!A62</f>
        <v>59</v>
      </c>
      <c r="B70" s="145" t="str">
        <f>CONCATENATE(Spisak!B62,"/",Spisak!C62)</f>
        <v>8/2014</v>
      </c>
      <c r="C70" s="179" t="str">
        <f>Spisak!D62</f>
        <v>Lakićević Mladen</v>
      </c>
      <c r="D70" s="180"/>
      <c r="E70" s="181"/>
      <c r="F70" s="144">
        <f>Spisak!E62</f>
        <v>0</v>
      </c>
      <c r="G70" s="144">
        <f>Spisak!F62</f>
        <v>0</v>
      </c>
      <c r="H70" s="144">
        <f>Spisak!G62</f>
        <v>0</v>
      </c>
      <c r="I70" s="144">
        <f>IF(Spisak!I62="",Spisak!H62,Spisak!I62)</f>
        <v>0</v>
      </c>
      <c r="J70" s="144">
        <f>IF(Spisak!K62="",Spisak!J62,Spisak!K62)</f>
        <v>0</v>
      </c>
      <c r="K70" s="144">
        <f>Spisak!L62</f>
        <v>0</v>
      </c>
      <c r="L70" s="144">
        <f>Spisak!M62</f>
        <v>0</v>
      </c>
      <c r="M70" s="144">
        <f>Spisak!N62</f>
        <v>0</v>
      </c>
      <c r="N70" s="179" t="str">
        <f>'Formular 1'!H72</f>
        <v>F (Nedovoljan)</v>
      </c>
      <c r="O70" s="181"/>
    </row>
    <row r="71" spans="1:15" ht="13.5" thickBot="1">
      <c r="A71" s="144">
        <f>Spisak!A63</f>
        <v>60</v>
      </c>
      <c r="B71" s="145" t="str">
        <f>CONCATENATE(Spisak!B63,"/",Spisak!C63)</f>
        <v>18/2014</v>
      </c>
      <c r="C71" s="179" t="str">
        <f>Spisak!D63</f>
        <v>Veljić Andrija</v>
      </c>
      <c r="D71" s="180"/>
      <c r="E71" s="181"/>
      <c r="F71" s="144">
        <f>Spisak!E63</f>
        <v>2</v>
      </c>
      <c r="G71" s="144">
        <f>Spisak!F63</f>
        <v>2</v>
      </c>
      <c r="H71" s="144">
        <f>Spisak!G63</f>
        <v>0</v>
      </c>
      <c r="I71" s="144">
        <f>IF(Spisak!I63="",Spisak!H63,Spisak!I63)</f>
        <v>11</v>
      </c>
      <c r="J71" s="144">
        <f>IF(Spisak!K63="",Spisak!J63,Spisak!K63)</f>
        <v>6</v>
      </c>
      <c r="K71" s="144">
        <f>Spisak!L63</f>
        <v>15</v>
      </c>
      <c r="L71" s="144">
        <f>Spisak!M63</f>
        <v>0</v>
      </c>
      <c r="M71" s="144">
        <f>Spisak!N63</f>
        <v>36</v>
      </c>
      <c r="N71" s="179" t="str">
        <f>'Formular 1'!H73</f>
        <v>F (Nedovoljan)</v>
      </c>
      <c r="O71" s="181"/>
    </row>
    <row r="72" spans="1:15" ht="13.5" thickBot="1">
      <c r="A72" s="144">
        <f>Spisak!A64</f>
        <v>61</v>
      </c>
      <c r="B72" s="145" t="str">
        <f>CONCATENATE(Spisak!B64,"/",Spisak!C64)</f>
        <v>26/2014</v>
      </c>
      <c r="C72" s="179" t="str">
        <f>Spisak!D64</f>
        <v>Simović Nikola</v>
      </c>
      <c r="D72" s="180"/>
      <c r="E72" s="181"/>
      <c r="F72" s="144">
        <f>Spisak!E64</f>
        <v>2</v>
      </c>
      <c r="G72" s="144">
        <f>Spisak!F64</f>
        <v>1.8</v>
      </c>
      <c r="H72" s="144">
        <f>Spisak!G64</f>
        <v>1.5</v>
      </c>
      <c r="I72" s="144">
        <f>IF(Spisak!I64="",Spisak!H64,Spisak!I64)</f>
        <v>16</v>
      </c>
      <c r="J72" s="144">
        <f>IF(Spisak!K64="",Spisak!J64,Spisak!K64)</f>
        <v>14</v>
      </c>
      <c r="K72" s="144">
        <f>Spisak!L64</f>
        <v>33</v>
      </c>
      <c r="L72" s="144">
        <f>Spisak!M64</f>
        <v>0</v>
      </c>
      <c r="M72" s="144">
        <f>Spisak!N64</f>
        <v>68.3</v>
      </c>
      <c r="N72" s="179" t="str">
        <f>'Formular 1'!H74</f>
        <v>D (Zadovoljavajući)</v>
      </c>
      <c r="O72" s="181"/>
    </row>
    <row r="73" spans="1:15" ht="13.5" thickBot="1">
      <c r="A73" s="144">
        <f>Spisak!A65</f>
        <v>62</v>
      </c>
      <c r="B73" s="145" t="str">
        <f>CONCATENATE(Spisak!B65,"/",Spisak!C65)</f>
        <v>31/2014</v>
      </c>
      <c r="C73" s="179" t="str">
        <f>Spisak!D65</f>
        <v>Konatar Stefan</v>
      </c>
      <c r="D73" s="180"/>
      <c r="E73" s="181"/>
      <c r="F73" s="144">
        <f>Spisak!E65</f>
        <v>0</v>
      </c>
      <c r="G73" s="144">
        <f>Spisak!F65</f>
        <v>0</v>
      </c>
      <c r="H73" s="144">
        <f>Spisak!G65</f>
        <v>0</v>
      </c>
      <c r="I73" s="144">
        <f>IF(Spisak!I65="",Spisak!H65,Spisak!I65)</f>
        <v>0</v>
      </c>
      <c r="J73" s="144">
        <f>IF(Spisak!K65="",Spisak!J65,Spisak!K65)</f>
        <v>0</v>
      </c>
      <c r="K73" s="144">
        <f>Spisak!L65</f>
        <v>0</v>
      </c>
      <c r="L73" s="144">
        <f>Spisak!M65</f>
        <v>0</v>
      </c>
      <c r="M73" s="144">
        <f>Spisak!N65</f>
        <v>0</v>
      </c>
      <c r="N73" s="179" t="str">
        <f>'Formular 1'!H75</f>
        <v>F (Nedovoljan)</v>
      </c>
      <c r="O73" s="181"/>
    </row>
    <row r="74" spans="1:15" ht="13.5" thickBot="1">
      <c r="A74" s="144">
        <f>Spisak!A66</f>
        <v>63</v>
      </c>
      <c r="B74" s="145" t="str">
        <f>CONCATENATE(Spisak!B66,"/",Spisak!C66)</f>
        <v>40/2014</v>
      </c>
      <c r="C74" s="179" t="str">
        <f>Spisak!D66</f>
        <v>Mitrović Lazar</v>
      </c>
      <c r="D74" s="180"/>
      <c r="E74" s="181"/>
      <c r="F74" s="144">
        <f>Spisak!E66</f>
        <v>2</v>
      </c>
      <c r="G74" s="144">
        <f>Spisak!F66</f>
        <v>2</v>
      </c>
      <c r="H74" s="144">
        <f>Spisak!G66</f>
        <v>2</v>
      </c>
      <c r="I74" s="144">
        <f>IF(Spisak!I66="",Spisak!H66,Spisak!I66)</f>
        <v>15</v>
      </c>
      <c r="J74" s="144">
        <f>IF(Spisak!K66="",Spisak!J66,Spisak!K66)</f>
        <v>15</v>
      </c>
      <c r="K74" s="144">
        <f>Spisak!L66</f>
        <v>25</v>
      </c>
      <c r="L74" s="144">
        <f>Spisak!M66</f>
        <v>0</v>
      </c>
      <c r="M74" s="144">
        <f>Spisak!N66</f>
        <v>61</v>
      </c>
      <c r="N74" s="179" t="str">
        <f>'Formular 1'!H76</f>
        <v>D (Zadovoljavajući)</v>
      </c>
      <c r="O74" s="181"/>
    </row>
    <row r="75" spans="1:15" ht="13.5" thickBot="1">
      <c r="A75" s="144">
        <f>Spisak!A67</f>
        <v>64</v>
      </c>
      <c r="B75" s="145" t="str">
        <f>CONCATENATE(Spisak!B67,"/",Spisak!C67)</f>
        <v>42/2014</v>
      </c>
      <c r="C75" s="179" t="str">
        <f>Spisak!D67</f>
        <v>Idrizović Dženan</v>
      </c>
      <c r="D75" s="180"/>
      <c r="E75" s="181"/>
      <c r="F75" s="144">
        <f>Spisak!E67</f>
        <v>0</v>
      </c>
      <c r="G75" s="144">
        <f>Spisak!F67</f>
        <v>0</v>
      </c>
      <c r="H75" s="144">
        <f>Spisak!G67</f>
        <v>0</v>
      </c>
      <c r="I75" s="144">
        <f>IF(Spisak!I67="",Spisak!H67,Spisak!I67)</f>
        <v>15</v>
      </c>
      <c r="J75" s="144">
        <f>IF(Spisak!K67="",Spisak!J67,Spisak!K67)</f>
        <v>11</v>
      </c>
      <c r="K75" s="144">
        <f>Spisak!L67</f>
        <v>30</v>
      </c>
      <c r="L75" s="144">
        <f>Spisak!M67</f>
        <v>0</v>
      </c>
      <c r="M75" s="144">
        <f>Spisak!N67</f>
        <v>56</v>
      </c>
      <c r="N75" s="179" t="str">
        <f>'Formular 1'!H77</f>
        <v>E (Dovoljan)</v>
      </c>
      <c r="O75" s="181"/>
    </row>
    <row r="76" spans="1:15" ht="13.5" thickBot="1">
      <c r="A76" s="144">
        <f>Spisak!A68</f>
        <v>65</v>
      </c>
      <c r="B76" s="145" t="str">
        <f>CONCATENATE(Spisak!B68,"/",Spisak!C68)</f>
        <v>70/2014</v>
      </c>
      <c r="C76" s="179" t="str">
        <f>Spisak!D68</f>
        <v>Raičević Strahinja</v>
      </c>
      <c r="D76" s="180"/>
      <c r="E76" s="181"/>
      <c r="F76" s="144">
        <f>Spisak!E68</f>
        <v>0</v>
      </c>
      <c r="G76" s="144">
        <f>Spisak!F68</f>
        <v>0</v>
      </c>
      <c r="H76" s="144">
        <f>Spisak!G68</f>
        <v>0</v>
      </c>
      <c r="I76" s="144">
        <f>IF(Spisak!I68="",Spisak!H68,Spisak!I68)</f>
        <v>0</v>
      </c>
      <c r="J76" s="144">
        <f>IF(Spisak!K68="",Spisak!J68,Spisak!K68)</f>
        <v>0</v>
      </c>
      <c r="K76" s="144">
        <f>Spisak!L68</f>
        <v>0</v>
      </c>
      <c r="L76" s="144">
        <f>Spisak!M68</f>
        <v>0</v>
      </c>
      <c r="M76" s="144">
        <f>Spisak!N68</f>
        <v>0</v>
      </c>
      <c r="N76" s="179" t="str">
        <f>'Formular 1'!H78</f>
        <v>F (Nedovoljan)</v>
      </c>
      <c r="O76" s="181"/>
    </row>
    <row r="77" spans="1:15" ht="13.5" thickBot="1">
      <c r="A77" s="144">
        <f>Spisak!A69</f>
        <v>66</v>
      </c>
      <c r="B77" s="145" t="str">
        <f>CONCATENATE(Spisak!B69,"/",Spisak!C69)</f>
        <v>72/2014</v>
      </c>
      <c r="C77" s="179" t="str">
        <f>Spisak!D69</f>
        <v>Kojović Milan</v>
      </c>
      <c r="D77" s="180"/>
      <c r="E77" s="181"/>
      <c r="F77" s="144">
        <f>Spisak!E69</f>
        <v>0</v>
      </c>
      <c r="G77" s="144">
        <f>Spisak!F69</f>
        <v>0</v>
      </c>
      <c r="H77" s="144">
        <f>Spisak!G69</f>
        <v>0</v>
      </c>
      <c r="I77" s="144">
        <f>IF(Spisak!I69="",Spisak!H69,Spisak!I69)</f>
        <v>11</v>
      </c>
      <c r="J77" s="144">
        <f>IF(Spisak!K69="",Spisak!J69,Spisak!K69)</f>
        <v>13</v>
      </c>
      <c r="K77" s="144">
        <f>Spisak!L69</f>
        <v>0</v>
      </c>
      <c r="L77" s="144">
        <f>Spisak!M69</f>
        <v>0</v>
      </c>
      <c r="M77" s="144">
        <f>Spisak!N69</f>
        <v>24</v>
      </c>
      <c r="N77" s="179" t="str">
        <f>'Formular 1'!H79</f>
        <v>F (Nedovoljan)</v>
      </c>
      <c r="O77" s="181"/>
    </row>
    <row r="78" spans="1:15" ht="13.5" thickBot="1">
      <c r="A78" s="144">
        <f>Spisak!A70</f>
        <v>67</v>
      </c>
      <c r="B78" s="145" t="str">
        <f>CONCATENATE(Spisak!B70,"/",Spisak!C70)</f>
        <v>97/2014</v>
      </c>
      <c r="C78" s="179" t="str">
        <f>Spisak!D70</f>
        <v>Đurašević Marko</v>
      </c>
      <c r="D78" s="180"/>
      <c r="E78" s="181"/>
      <c r="F78" s="144">
        <f>Spisak!E70</f>
        <v>1.5</v>
      </c>
      <c r="G78" s="144">
        <f>Spisak!F70</f>
        <v>1.5</v>
      </c>
      <c r="H78" s="144">
        <f>Spisak!G70</f>
        <v>2</v>
      </c>
      <c r="I78" s="144">
        <f>IF(Spisak!I70="",Spisak!H70,Spisak!I70)</f>
        <v>18</v>
      </c>
      <c r="J78" s="144">
        <f>IF(Spisak!K70="",Spisak!J70,Spisak!K70)</f>
        <v>16</v>
      </c>
      <c r="K78" s="144">
        <f>Spisak!L70</f>
        <v>10</v>
      </c>
      <c r="L78" s="144">
        <f>Spisak!M70</f>
        <v>0</v>
      </c>
      <c r="M78" s="144">
        <f>Spisak!N70</f>
        <v>49</v>
      </c>
      <c r="N78" s="179" t="str">
        <f>'Formular 1'!H80</f>
        <v>F (Nedovoljan)</v>
      </c>
      <c r="O78" s="181"/>
    </row>
    <row r="79" spans="1:15" ht="13.5" thickBot="1">
      <c r="A79" s="144">
        <f>Spisak!A71</f>
        <v>68</v>
      </c>
      <c r="B79" s="145" t="str">
        <f>CONCATENATE(Spisak!B71,"/",Spisak!C71)</f>
        <v>110/2014</v>
      </c>
      <c r="C79" s="179" t="str">
        <f>Spisak!D71</f>
        <v>Pavićević Filip</v>
      </c>
      <c r="D79" s="180"/>
      <c r="E79" s="181"/>
      <c r="F79" s="144">
        <f>Spisak!E71</f>
        <v>0</v>
      </c>
      <c r="G79" s="144">
        <f>Spisak!F71</f>
        <v>0</v>
      </c>
      <c r="H79" s="144">
        <f>Spisak!G71</f>
        <v>0</v>
      </c>
      <c r="I79" s="144">
        <f>IF(Spisak!I71="",Spisak!H71,Spisak!I71)</f>
        <v>0</v>
      </c>
      <c r="J79" s="144">
        <f>IF(Spisak!K71="",Spisak!J71,Spisak!K71)</f>
        <v>0</v>
      </c>
      <c r="K79" s="144">
        <f>Spisak!L71</f>
        <v>0</v>
      </c>
      <c r="L79" s="144">
        <f>Spisak!M71</f>
        <v>0</v>
      </c>
      <c r="M79" s="144">
        <f>Spisak!N71</f>
        <v>0</v>
      </c>
      <c r="N79" s="179" t="str">
        <f>'Formular 1'!H81</f>
        <v>F (Nedovoljan)</v>
      </c>
      <c r="O79" s="181"/>
    </row>
    <row r="80" spans="1:15" ht="13.5" thickBot="1">
      <c r="A80" s="144">
        <f>Spisak!A72</f>
        <v>69</v>
      </c>
      <c r="B80" s="145" t="str">
        <f>CONCATENATE(Spisak!B72,"/",Spisak!C72)</f>
        <v>120/2014</v>
      </c>
      <c r="C80" s="179" t="str">
        <f>Spisak!D72</f>
        <v>Djurković Milica</v>
      </c>
      <c r="D80" s="180"/>
      <c r="E80" s="181"/>
      <c r="F80" s="144">
        <f>Spisak!E72</f>
        <v>0</v>
      </c>
      <c r="G80" s="144">
        <f>Spisak!F72</f>
        <v>0</v>
      </c>
      <c r="H80" s="144">
        <f>Spisak!G72</f>
        <v>0</v>
      </c>
      <c r="I80" s="144">
        <f>IF(Spisak!I72="",Spisak!H72,Spisak!I72)</f>
        <v>13</v>
      </c>
      <c r="J80" s="144">
        <f>IF(Spisak!K72="",Spisak!J72,Spisak!K72)</f>
        <v>10</v>
      </c>
      <c r="K80" s="144">
        <f>Spisak!L72</f>
        <v>25</v>
      </c>
      <c r="L80" s="144">
        <f>Spisak!M72</f>
        <v>0</v>
      </c>
      <c r="M80" s="144">
        <f>Spisak!N72</f>
        <v>48</v>
      </c>
      <c r="N80" s="179" t="str">
        <f>'Formular 1'!H82</f>
        <v>F (Nedovoljan)</v>
      </c>
      <c r="O80" s="181"/>
    </row>
    <row r="81" spans="1:15" ht="13.5" thickBot="1">
      <c r="A81" s="144">
        <f>Spisak!A73</f>
        <v>70</v>
      </c>
      <c r="B81" s="145" t="str">
        <f>CONCATENATE(Spisak!B73,"/",Spisak!C73)</f>
        <v>121/2014</v>
      </c>
      <c r="C81" s="179" t="str">
        <f>Spisak!D73</f>
        <v>Vuković Nikola</v>
      </c>
      <c r="D81" s="180"/>
      <c r="E81" s="181"/>
      <c r="F81" s="144">
        <f>Spisak!E73</f>
        <v>1.5</v>
      </c>
      <c r="G81" s="144">
        <f>Spisak!F73</f>
        <v>2</v>
      </c>
      <c r="H81" s="144">
        <f>Spisak!G73</f>
        <v>2</v>
      </c>
      <c r="I81" s="144">
        <f>IF(Spisak!I73="",Spisak!H73,Spisak!I73)</f>
        <v>16</v>
      </c>
      <c r="J81" s="144">
        <f>IF(Spisak!K73="",Spisak!J73,Spisak!K73)</f>
        <v>16</v>
      </c>
      <c r="K81" s="144">
        <f>Spisak!L73</f>
        <v>30</v>
      </c>
      <c r="L81" s="144">
        <f>Spisak!M73</f>
        <v>0</v>
      </c>
      <c r="M81" s="144">
        <f>Spisak!N73</f>
        <v>67.5</v>
      </c>
      <c r="N81" s="179" t="str">
        <f>'Formular 1'!H83</f>
        <v>D (Zadovoljavajući)</v>
      </c>
      <c r="O81" s="181"/>
    </row>
    <row r="82" spans="1:15" ht="13.5" thickBot="1">
      <c r="A82" s="144">
        <f>Spisak!A74</f>
        <v>71</v>
      </c>
      <c r="B82" s="145" t="str">
        <f>CONCATENATE(Spisak!B74,"/",Spisak!C74)</f>
        <v>126/2014</v>
      </c>
      <c r="C82" s="179" t="str">
        <f>Spisak!D74</f>
        <v>Lješević Žarko</v>
      </c>
      <c r="D82" s="180"/>
      <c r="E82" s="181"/>
      <c r="F82" s="144">
        <f>Spisak!E74</f>
        <v>1.8</v>
      </c>
      <c r="G82" s="144">
        <f>Spisak!F74</f>
        <v>2</v>
      </c>
      <c r="H82" s="144">
        <f>Spisak!G74</f>
        <v>1.8</v>
      </c>
      <c r="I82" s="144">
        <f>IF(Spisak!I74="",Spisak!H74,Spisak!I74)</f>
        <v>12</v>
      </c>
      <c r="J82" s="144">
        <f>IF(Spisak!K74="",Spisak!J74,Spisak!K74)</f>
        <v>14</v>
      </c>
      <c r="K82" s="144">
        <f>Spisak!L74</f>
        <v>10</v>
      </c>
      <c r="L82" s="144">
        <f>Spisak!M74</f>
        <v>0</v>
      </c>
      <c r="M82" s="144">
        <f>Spisak!N74</f>
        <v>17.6</v>
      </c>
      <c r="N82" s="179" t="str">
        <f>'Formular 1'!H84</f>
        <v>F (Nedovoljan)</v>
      </c>
      <c r="O82" s="181"/>
    </row>
    <row r="83" spans="1:15" ht="13.5" thickBot="1">
      <c r="A83" s="144">
        <f>Spisak!A75</f>
        <v>72</v>
      </c>
      <c r="B83" s="145" t="str">
        <f>CONCATENATE(Spisak!B75,"/",Spisak!C75)</f>
        <v>136/2014</v>
      </c>
      <c r="C83" s="179" t="str">
        <f>Spisak!D75</f>
        <v>Đikanović Marko</v>
      </c>
      <c r="D83" s="180"/>
      <c r="E83" s="181"/>
      <c r="F83" s="144">
        <f>Spisak!E75</f>
        <v>2</v>
      </c>
      <c r="G83" s="144">
        <f>Spisak!F75</f>
        <v>2</v>
      </c>
      <c r="H83" s="144">
        <f>Spisak!G75</f>
        <v>2</v>
      </c>
      <c r="I83" s="144">
        <f>IF(Spisak!I75="",Spisak!H75,Spisak!I75)</f>
        <v>14</v>
      </c>
      <c r="J83" s="144">
        <f>IF(Spisak!K75="",Spisak!J75,Spisak!K75)</f>
        <v>12</v>
      </c>
      <c r="K83" s="144">
        <f>Spisak!L75</f>
        <v>15</v>
      </c>
      <c r="L83" s="144">
        <f>Spisak!M75</f>
        <v>0</v>
      </c>
      <c r="M83" s="144">
        <f>Spisak!N75</f>
        <v>47</v>
      </c>
      <c r="N83" s="179" t="str">
        <f>'Formular 1'!H85</f>
        <v>F (Nedovoljan)</v>
      </c>
      <c r="O83" s="181"/>
    </row>
    <row r="84" spans="1:15" ht="13.5" thickBot="1">
      <c r="A84" s="144">
        <f>Spisak!A76</f>
        <v>73</v>
      </c>
      <c r="B84" s="145" t="str">
        <f>CONCATENATE(Spisak!B76,"/",Spisak!C76)</f>
        <v>137/2014</v>
      </c>
      <c r="C84" s="179" t="str">
        <f>Spisak!D76</f>
        <v>Laković Marijana</v>
      </c>
      <c r="D84" s="180"/>
      <c r="E84" s="181"/>
      <c r="F84" s="144">
        <f>Spisak!E76</f>
        <v>0</v>
      </c>
      <c r="G84" s="144">
        <f>Spisak!F76</f>
        <v>0</v>
      </c>
      <c r="H84" s="144">
        <f>Spisak!G76</f>
        <v>0</v>
      </c>
      <c r="I84" s="144">
        <f>IF(Spisak!I76="",Spisak!H76,Spisak!I76)</f>
        <v>14</v>
      </c>
      <c r="J84" s="144">
        <f>IF(Spisak!K76="",Spisak!J76,Spisak!K76)</f>
        <v>12</v>
      </c>
      <c r="K84" s="144">
        <f>Spisak!L76</f>
        <v>0</v>
      </c>
      <c r="L84" s="144">
        <f>Spisak!M76</f>
        <v>0</v>
      </c>
      <c r="M84" s="144">
        <f>Spisak!N76</f>
        <v>26</v>
      </c>
      <c r="N84" s="179" t="str">
        <f>'Formular 1'!H86</f>
        <v>F (Nedovoljan)</v>
      </c>
      <c r="O84" s="181"/>
    </row>
    <row r="85" spans="1:15" ht="13.5" thickBot="1">
      <c r="A85" s="144">
        <f>Spisak!A77</f>
        <v>74</v>
      </c>
      <c r="B85" s="145" t="str">
        <f>CONCATENATE(Spisak!B77,"/",Spisak!C77)</f>
        <v>14/2013</v>
      </c>
      <c r="C85" s="179" t="str">
        <f>Spisak!D77</f>
        <v>Đoković Viktor</v>
      </c>
      <c r="D85" s="180"/>
      <c r="E85" s="181"/>
      <c r="F85" s="144">
        <f>Spisak!E77</f>
        <v>0</v>
      </c>
      <c r="G85" s="144">
        <f>Spisak!F77</f>
        <v>0</v>
      </c>
      <c r="H85" s="144">
        <f>Spisak!G77</f>
        <v>0</v>
      </c>
      <c r="I85" s="144">
        <f>IF(Spisak!I77="",Spisak!H77,Spisak!I77)</f>
        <v>11</v>
      </c>
      <c r="J85" s="144">
        <f>IF(Spisak!K77="",Spisak!J77,Spisak!K77)</f>
        <v>16</v>
      </c>
      <c r="K85" s="144">
        <f>Spisak!L77</f>
        <v>33</v>
      </c>
      <c r="L85" s="144">
        <f>Spisak!M77</f>
        <v>0</v>
      </c>
      <c r="M85" s="144">
        <f>Spisak!N77</f>
        <v>60</v>
      </c>
      <c r="N85" s="179" t="str">
        <f>'Formular 1'!H87</f>
        <v>D (Zadovoljavajući)</v>
      </c>
      <c r="O85" s="181"/>
    </row>
    <row r="86" spans="1:15" ht="13.5" thickBot="1">
      <c r="A86" s="144">
        <f>Spisak!A78</f>
        <v>75</v>
      </c>
      <c r="B86" s="145" t="str">
        <f>CONCATENATE(Spisak!B78,"/",Spisak!C78)</f>
        <v>82/2013</v>
      </c>
      <c r="C86" s="179" t="str">
        <f>Spisak!D78</f>
        <v>Samohin Dmitro</v>
      </c>
      <c r="D86" s="180"/>
      <c r="E86" s="181"/>
      <c r="F86" s="144">
        <f>Spisak!E78</f>
        <v>2</v>
      </c>
      <c r="G86" s="144">
        <f>Spisak!F78</f>
        <v>2</v>
      </c>
      <c r="H86" s="144">
        <f>Spisak!G78</f>
        <v>1.5</v>
      </c>
      <c r="I86" s="144">
        <f>IF(Spisak!I78="",Spisak!H78,Spisak!I78)</f>
        <v>6</v>
      </c>
      <c r="J86" s="144">
        <f>IF(Spisak!K78="",Spisak!J78,Spisak!K78)</f>
        <v>6</v>
      </c>
      <c r="K86" s="144">
        <f>Spisak!L78</f>
        <v>8</v>
      </c>
      <c r="L86" s="144">
        <f>Spisak!M78</f>
        <v>0</v>
      </c>
      <c r="M86" s="144">
        <f>Spisak!N78</f>
        <v>25.5</v>
      </c>
      <c r="N86" s="179" t="str">
        <f>'Formular 1'!H88</f>
        <v>F (Nedovoljan)</v>
      </c>
      <c r="O86" s="181"/>
    </row>
    <row r="87" spans="1:15" ht="13.5" thickBot="1">
      <c r="A87" s="144">
        <f>Spisak!A79</f>
        <v>76</v>
      </c>
      <c r="B87" s="145" t="str">
        <f>CONCATENATE(Spisak!B79,"/",Spisak!C79)</f>
        <v>87/2013</v>
      </c>
      <c r="C87" s="179" t="str">
        <f>Spisak!D79</f>
        <v>Nenezić Marija</v>
      </c>
      <c r="D87" s="180"/>
      <c r="E87" s="181"/>
      <c r="F87" s="144">
        <f>Spisak!E79</f>
        <v>1.8</v>
      </c>
      <c r="G87" s="144">
        <f>Spisak!F79</f>
        <v>2</v>
      </c>
      <c r="H87" s="144">
        <f>Spisak!G79</f>
        <v>2</v>
      </c>
      <c r="I87" s="144">
        <f>IF(Spisak!I79="",Spisak!H79,Spisak!I79)</f>
        <v>9</v>
      </c>
      <c r="J87" s="144">
        <f>IF(Spisak!K79="",Spisak!J79,Spisak!K79)</f>
        <v>9</v>
      </c>
      <c r="K87" s="144">
        <f>Spisak!L79</f>
        <v>10</v>
      </c>
      <c r="L87" s="144">
        <f>Spisak!M79</f>
        <v>0</v>
      </c>
      <c r="M87" s="144">
        <f>Spisak!N79</f>
        <v>33.8</v>
      </c>
      <c r="N87" s="179" t="str">
        <f>'Formular 1'!H89</f>
        <v>F (Nedovoljan)</v>
      </c>
      <c r="O87" s="181"/>
    </row>
    <row r="88" spans="1:15" ht="13.5" thickBot="1">
      <c r="A88" s="144">
        <f>Spisak!A80</f>
        <v>77</v>
      </c>
      <c r="B88" s="145" t="str">
        <f>CONCATENATE(Spisak!B80,"/",Spisak!C80)</f>
        <v>110/2013</v>
      </c>
      <c r="C88" s="179" t="str">
        <f>Spisak!D80</f>
        <v>Barlović Jozo</v>
      </c>
      <c r="D88" s="180"/>
      <c r="E88" s="181"/>
      <c r="F88" s="144">
        <f>Spisak!E80</f>
        <v>0</v>
      </c>
      <c r="G88" s="144">
        <f>Spisak!F80</f>
        <v>0</v>
      </c>
      <c r="H88" s="144">
        <f>Spisak!G80</f>
        <v>0</v>
      </c>
      <c r="I88" s="144">
        <f>IF(Spisak!I80="",Spisak!H80,Spisak!I80)</f>
        <v>18</v>
      </c>
      <c r="J88" s="144">
        <f>IF(Spisak!K80="",Spisak!J80,Spisak!K80)</f>
        <v>18</v>
      </c>
      <c r="K88" s="144">
        <f>Spisak!L80</f>
        <v>35</v>
      </c>
      <c r="L88" s="144">
        <f>Spisak!M80</f>
        <v>0</v>
      </c>
      <c r="M88" s="144">
        <f>Spisak!N80</f>
        <v>71</v>
      </c>
      <c r="N88" s="179" t="str">
        <f>'Formular 1'!H90</f>
        <v>C (Dobar)</v>
      </c>
      <c r="O88" s="181"/>
    </row>
    <row r="89" spans="1:15" ht="13.5" thickBot="1">
      <c r="A89" s="144">
        <f>Spisak!A81</f>
        <v>78</v>
      </c>
      <c r="B89" s="145" t="str">
        <f>CONCATENATE(Spisak!B81,"/",Spisak!C81)</f>
        <v>8/2012</v>
      </c>
      <c r="C89" s="179" t="str">
        <f>Spisak!D81</f>
        <v>Bojović Suzana</v>
      </c>
      <c r="D89" s="180"/>
      <c r="E89" s="181"/>
      <c r="F89" s="144">
        <f>Spisak!E81</f>
        <v>2</v>
      </c>
      <c r="G89" s="144">
        <f>Spisak!F81</f>
        <v>2</v>
      </c>
      <c r="H89" s="144">
        <f>Spisak!G81</f>
        <v>1.8</v>
      </c>
      <c r="I89" s="144">
        <f>IF(Spisak!I81="",Spisak!H81,Spisak!I81)</f>
        <v>12</v>
      </c>
      <c r="J89" s="144">
        <f>IF(Spisak!K81="",Spisak!J81,Spisak!K81)</f>
        <v>13</v>
      </c>
      <c r="K89" s="144">
        <f>Spisak!L81</f>
        <v>10</v>
      </c>
      <c r="L89" s="144">
        <f>Spisak!M81</f>
        <v>0</v>
      </c>
      <c r="M89" s="144">
        <f>Spisak!N81</f>
        <v>40.8</v>
      </c>
      <c r="N89" s="179" t="str">
        <f>'Formular 1'!H91</f>
        <v>F (Nedovoljan)</v>
      </c>
      <c r="O89" s="181"/>
    </row>
    <row r="90" spans="1:15" ht="13.5" thickBot="1">
      <c r="A90" s="144">
        <f>Spisak!A82</f>
        <v>79</v>
      </c>
      <c r="B90" s="145" t="str">
        <f>CONCATENATE(Spisak!B82,"/",Spisak!C82)</f>
        <v>10/2012</v>
      </c>
      <c r="C90" s="179" t="str">
        <f>Spisak!D82</f>
        <v>Tomašević Bojana</v>
      </c>
      <c r="D90" s="180"/>
      <c r="E90" s="181"/>
      <c r="F90" s="144">
        <f>Spisak!E82</f>
        <v>2</v>
      </c>
      <c r="G90" s="144">
        <f>Spisak!F82</f>
        <v>2</v>
      </c>
      <c r="H90" s="144">
        <f>Spisak!G82</f>
        <v>1.8</v>
      </c>
      <c r="I90" s="144">
        <f>IF(Spisak!I82="",Spisak!H82,Spisak!I82)</f>
        <v>16</v>
      </c>
      <c r="J90" s="144">
        <f>IF(Spisak!K82="",Spisak!J82,Spisak!K82)</f>
        <v>16</v>
      </c>
      <c r="K90" s="144">
        <f>Spisak!L82</f>
        <v>30</v>
      </c>
      <c r="L90" s="144">
        <f>Spisak!M82</f>
        <v>0</v>
      </c>
      <c r="M90" s="144">
        <f>Spisak!N82</f>
        <v>67.8</v>
      </c>
      <c r="N90" s="179" t="str">
        <f>'Formular 1'!H92</f>
        <v>D (Zadovoljavajući)</v>
      </c>
      <c r="O90" s="181"/>
    </row>
    <row r="91" spans="1:15" ht="13.5" thickBot="1">
      <c r="A91" s="144">
        <f>Spisak!A83</f>
        <v>80</v>
      </c>
      <c r="B91" s="145" t="str">
        <f>CONCATENATE(Spisak!B83,"/",Spisak!C83)</f>
        <v>21/2012</v>
      </c>
      <c r="C91" s="179" t="str">
        <f>Spisak!D83</f>
        <v>Karadžić Petar</v>
      </c>
      <c r="D91" s="180"/>
      <c r="E91" s="181"/>
      <c r="F91" s="144">
        <f>Spisak!E83</f>
        <v>0</v>
      </c>
      <c r="G91" s="144">
        <f>Spisak!F83</f>
        <v>0</v>
      </c>
      <c r="H91" s="144">
        <f>Spisak!G83</f>
        <v>0</v>
      </c>
      <c r="I91" s="144">
        <f>IF(Spisak!I83="",Spisak!H83,Spisak!I83)</f>
        <v>0</v>
      </c>
      <c r="J91" s="144">
        <f>IF(Spisak!K83="",Spisak!J83,Spisak!K83)</f>
        <v>0</v>
      </c>
      <c r="K91" s="144">
        <f>Spisak!L83</f>
        <v>0</v>
      </c>
      <c r="L91" s="144">
        <f>Spisak!M83</f>
        <v>0</v>
      </c>
      <c r="M91" s="144">
        <f>Spisak!N83</f>
        <v>0</v>
      </c>
      <c r="N91" s="179" t="str">
        <f>'Formular 1'!H93</f>
        <v>F (Nedovoljan)</v>
      </c>
      <c r="O91" s="181"/>
    </row>
    <row r="92" spans="1:15" ht="13.5" thickBot="1">
      <c r="A92" s="144">
        <f>Spisak!A84</f>
        <v>81</v>
      </c>
      <c r="B92" s="145" t="str">
        <f>CONCATENATE(Spisak!B84,"/",Spisak!C84)</f>
        <v>110/2012</v>
      </c>
      <c r="C92" s="179" t="str">
        <f>Spisak!D84</f>
        <v>Anđušić Živko</v>
      </c>
      <c r="D92" s="180"/>
      <c r="E92" s="181"/>
      <c r="F92" s="144">
        <f>Spisak!E84</f>
        <v>0</v>
      </c>
      <c r="G92" s="144">
        <f>Spisak!F84</f>
        <v>0</v>
      </c>
      <c r="H92" s="144">
        <f>Spisak!G84</f>
        <v>0</v>
      </c>
      <c r="I92" s="144">
        <f>IF(Spisak!I84="",Spisak!H84,Spisak!I84)</f>
        <v>10</v>
      </c>
      <c r="J92" s="144">
        <f>IF(Spisak!K84="",Spisak!J84,Spisak!K84)</f>
        <v>14</v>
      </c>
      <c r="K92" s="144">
        <f>Spisak!L84</f>
        <v>15</v>
      </c>
      <c r="L92" s="144">
        <f>Spisak!M84</f>
        <v>0</v>
      </c>
      <c r="M92" s="144">
        <f>Spisak!N84</f>
        <v>39</v>
      </c>
      <c r="N92" s="179" t="str">
        <f>'Formular 1'!H94</f>
        <v>F (Nedovoljan)</v>
      </c>
      <c r="O92" s="181"/>
    </row>
    <row r="93" spans="1:15" ht="13.5" thickBot="1">
      <c r="A93" s="144">
        <f>Spisak!A85</f>
        <v>82</v>
      </c>
      <c r="B93" s="145" t="str">
        <f>CONCATENATE(Spisak!B85,"/",Spisak!C85)</f>
        <v>154/2012</v>
      </c>
      <c r="C93" s="179" t="str">
        <f>Spisak!D85</f>
        <v>Bovan Nikola</v>
      </c>
      <c r="D93" s="180"/>
      <c r="E93" s="181"/>
      <c r="F93" s="144">
        <f>Spisak!E85</f>
        <v>0</v>
      </c>
      <c r="G93" s="144">
        <f>Spisak!F85</f>
        <v>0</v>
      </c>
      <c r="H93" s="144">
        <f>Spisak!G85</f>
        <v>0</v>
      </c>
      <c r="I93" s="144">
        <f>IF(Spisak!I85="",Spisak!H85,Spisak!I85)</f>
        <v>0</v>
      </c>
      <c r="J93" s="144">
        <f>IF(Spisak!K85="",Spisak!J85,Spisak!K85)</f>
        <v>0</v>
      </c>
      <c r="K93" s="144">
        <f>Spisak!L85</f>
        <v>0</v>
      </c>
      <c r="L93" s="144">
        <f>Spisak!M85</f>
        <v>0</v>
      </c>
      <c r="M93" s="144">
        <f>Spisak!N85</f>
        <v>0</v>
      </c>
      <c r="N93" s="179" t="str">
        <f>'Formular 1'!H95</f>
        <v>F (Nedovoljan)</v>
      </c>
      <c r="O93" s="181"/>
    </row>
    <row r="94" spans="1:15" ht="13.5" thickBot="1">
      <c r="A94" s="144">
        <f>Spisak!A86</f>
        <v>83</v>
      </c>
      <c r="B94" s="145" t="str">
        <f>CONCATENATE(Spisak!B86,"/",Spisak!C86)</f>
        <v>22/2011</v>
      </c>
      <c r="C94" s="179" t="str">
        <f>Spisak!D86</f>
        <v>Laličić Vanja</v>
      </c>
      <c r="D94" s="180"/>
      <c r="E94" s="181"/>
      <c r="F94" s="144">
        <f>Spisak!E86</f>
        <v>0</v>
      </c>
      <c r="G94" s="144">
        <f>Spisak!F86</f>
        <v>0</v>
      </c>
      <c r="H94" s="144">
        <f>Spisak!G86</f>
        <v>0</v>
      </c>
      <c r="I94" s="144">
        <f>IF(Spisak!I86="",Spisak!H86,Spisak!I86)</f>
        <v>15</v>
      </c>
      <c r="J94" s="144">
        <f>IF(Spisak!K86="",Spisak!J86,Spisak!K86)</f>
        <v>15</v>
      </c>
      <c r="K94" s="144">
        <f>Spisak!L86</f>
        <v>15</v>
      </c>
      <c r="L94" s="144">
        <f>Spisak!M86</f>
        <v>0</v>
      </c>
      <c r="M94" s="144">
        <f>Spisak!N86</f>
        <v>45</v>
      </c>
      <c r="N94" s="179" t="str">
        <f>'Formular 1'!H96</f>
        <v>F (Nedovoljan)</v>
      </c>
      <c r="O94" s="181"/>
    </row>
    <row r="95" spans="1:15" ht="13.5" thickBot="1">
      <c r="A95" s="144">
        <f>Spisak!A87</f>
        <v>84</v>
      </c>
      <c r="B95" s="145" t="str">
        <f>CONCATENATE(Spisak!B87,"/",Spisak!C87)</f>
        <v>51/2011</v>
      </c>
      <c r="C95" s="179" t="str">
        <f>Spisak!D87</f>
        <v>Milošević Marko</v>
      </c>
      <c r="D95" s="180"/>
      <c r="E95" s="181"/>
      <c r="F95" s="144">
        <f>Spisak!E87</f>
        <v>0</v>
      </c>
      <c r="G95" s="144">
        <f>Spisak!F87</f>
        <v>0</v>
      </c>
      <c r="H95" s="144">
        <f>Spisak!G87</f>
        <v>0</v>
      </c>
      <c r="I95" s="144">
        <f>IF(Spisak!I87="",Spisak!H87,Spisak!I87)</f>
        <v>11</v>
      </c>
      <c r="J95" s="144">
        <f>IF(Spisak!K87="",Spisak!J87,Spisak!K87)</f>
        <v>0</v>
      </c>
      <c r="K95" s="144">
        <f>Spisak!L87</f>
        <v>0</v>
      </c>
      <c r="L95" s="144">
        <f>Spisak!M87</f>
        <v>0</v>
      </c>
      <c r="M95" s="144">
        <f>Spisak!N87</f>
        <v>11</v>
      </c>
      <c r="N95" s="179" t="str">
        <f>'Formular 1'!H97</f>
        <v>F (Nedovoljan)</v>
      </c>
      <c r="O95" s="181"/>
    </row>
    <row r="96" spans="1:15" ht="13.5" thickBot="1">
      <c r="A96" s="144">
        <f>Spisak!A88</f>
        <v>85</v>
      </c>
      <c r="B96" s="145" t="str">
        <f>CONCATENATE(Spisak!B88,"/",Spisak!C88)</f>
        <v>93/2011</v>
      </c>
      <c r="C96" s="179" t="str">
        <f>Spisak!D88</f>
        <v>Radončić Emir</v>
      </c>
      <c r="D96" s="180"/>
      <c r="E96" s="181"/>
      <c r="F96" s="144">
        <f>Spisak!E88</f>
        <v>2</v>
      </c>
      <c r="G96" s="144">
        <f>Spisak!F88</f>
        <v>2</v>
      </c>
      <c r="H96" s="144">
        <f>Spisak!G88</f>
        <v>2</v>
      </c>
      <c r="I96" s="144">
        <f>IF(Spisak!I88="",Spisak!H88,Spisak!I88)</f>
        <v>11</v>
      </c>
      <c r="J96" s="144">
        <f>IF(Spisak!K88="",Spisak!J88,Spisak!K88)</f>
        <v>15</v>
      </c>
      <c r="K96" s="144">
        <f>Spisak!L88</f>
        <v>0</v>
      </c>
      <c r="L96" s="144">
        <f>Spisak!M88</f>
        <v>0</v>
      </c>
      <c r="M96" s="144">
        <f>Spisak!N88</f>
        <v>32</v>
      </c>
      <c r="N96" s="179" t="str">
        <f>'Formular 1'!H98</f>
        <v>F (Nedovoljan)</v>
      </c>
      <c r="O96" s="181"/>
    </row>
    <row r="97" spans="1:15" ht="13.5" thickBot="1">
      <c r="A97" s="144">
        <f>Spisak!A89</f>
        <v>86</v>
      </c>
      <c r="B97" s="145" t="str">
        <f>CONCATENATE(Spisak!B89,"/",Spisak!C89)</f>
        <v>200/2011</v>
      </c>
      <c r="C97" s="179" t="str">
        <f>Spisak!D89</f>
        <v>Jauković Boris</v>
      </c>
      <c r="D97" s="180"/>
      <c r="E97" s="181"/>
      <c r="F97" s="144">
        <f>Spisak!E89</f>
        <v>0</v>
      </c>
      <c r="G97" s="144">
        <f>Spisak!F89</f>
        <v>0</v>
      </c>
      <c r="H97" s="144">
        <f>Spisak!G89</f>
        <v>0</v>
      </c>
      <c r="I97" s="144">
        <f>IF(Spisak!I89="",Spisak!H89,Spisak!I89)</f>
        <v>7</v>
      </c>
      <c r="J97" s="144">
        <f>IF(Spisak!K89="",Spisak!J89,Spisak!K89)</f>
        <v>19</v>
      </c>
      <c r="K97" s="144">
        <f>Spisak!L89</f>
        <v>46</v>
      </c>
      <c r="L97" s="144">
        <f>Spisak!M89</f>
        <v>0</v>
      </c>
      <c r="M97" s="144">
        <f>Spisak!N89</f>
        <v>72</v>
      </c>
      <c r="N97" s="179" t="str">
        <f>'Formular 1'!H99</f>
        <v>C (Dobar)</v>
      </c>
      <c r="O97" s="181"/>
    </row>
    <row r="98" spans="1:15" ht="13.5" thickBot="1">
      <c r="A98" s="144">
        <f>Spisak!A90</f>
        <v>87</v>
      </c>
      <c r="B98" s="145" t="str">
        <f>CONCATENATE(Spisak!B90,"/",Spisak!C90)</f>
        <v>31/2010</v>
      </c>
      <c r="C98" s="179" t="str">
        <f>Spisak!D90</f>
        <v>Tatar Nikola</v>
      </c>
      <c r="D98" s="180"/>
      <c r="E98" s="181"/>
      <c r="F98" s="144">
        <f>Spisak!E90</f>
        <v>0</v>
      </c>
      <c r="G98" s="144">
        <f>Spisak!F90</f>
        <v>0</v>
      </c>
      <c r="H98" s="144">
        <f>Spisak!G90</f>
        <v>0</v>
      </c>
      <c r="I98" s="144">
        <f>IF(Spisak!I90="",Spisak!H90,Spisak!I90)</f>
        <v>0</v>
      </c>
      <c r="J98" s="144">
        <f>IF(Spisak!K90="",Spisak!J90,Spisak!K90)</f>
        <v>0</v>
      </c>
      <c r="K98" s="144">
        <f>Spisak!L90</f>
        <v>0</v>
      </c>
      <c r="L98" s="144">
        <f>Spisak!M90</f>
        <v>0</v>
      </c>
      <c r="M98" s="144">
        <f>Spisak!N90</f>
        <v>0</v>
      </c>
      <c r="N98" s="179" t="str">
        <f>'Formular 1'!H100</f>
        <v>F (Nedovoljan)</v>
      </c>
      <c r="O98" s="181"/>
    </row>
    <row r="99" spans="1:15" ht="13.5" thickBot="1">
      <c r="A99" s="144">
        <f>Spisak!A91</f>
        <v>88</v>
      </c>
      <c r="B99" s="145" t="str">
        <f>CONCATENATE(Spisak!B91,"/",Spisak!C91)</f>
        <v>71/2010</v>
      </c>
      <c r="C99" s="179" t="str">
        <f>Spisak!D91</f>
        <v>Bjelić Danilo</v>
      </c>
      <c r="D99" s="180"/>
      <c r="E99" s="181"/>
      <c r="F99" s="144">
        <f>Spisak!E91</f>
        <v>0</v>
      </c>
      <c r="G99" s="144">
        <f>Spisak!F91</f>
        <v>0</v>
      </c>
      <c r="H99" s="144">
        <f>Spisak!G91</f>
        <v>0</v>
      </c>
      <c r="I99" s="144">
        <f>IF(Spisak!I91="",Spisak!H91,Spisak!I91)</f>
        <v>0</v>
      </c>
      <c r="J99" s="144">
        <f>IF(Spisak!K91="",Spisak!J91,Spisak!K91)</f>
        <v>0</v>
      </c>
      <c r="K99" s="144">
        <f>Spisak!L91</f>
        <v>0</v>
      </c>
      <c r="L99" s="144">
        <f>Spisak!M91</f>
        <v>0</v>
      </c>
      <c r="M99" s="144">
        <f>Spisak!N91</f>
        <v>0</v>
      </c>
      <c r="N99" s="179" t="str">
        <f>'Formular 1'!H101</f>
        <v>F (Nedovoljan)</v>
      </c>
      <c r="O99" s="181"/>
    </row>
    <row r="100" spans="1:15" ht="13.5" thickBot="1">
      <c r="A100" s="144">
        <f>Spisak!A92</f>
        <v>89</v>
      </c>
      <c r="B100" s="145" t="str">
        <f>CONCATENATE(Spisak!B92,"/",Spisak!C92)</f>
        <v>66/2009</v>
      </c>
      <c r="C100" s="179" t="str">
        <f>Spisak!D92</f>
        <v>Osmanagić Neven</v>
      </c>
      <c r="D100" s="180"/>
      <c r="E100" s="181"/>
      <c r="F100" s="144">
        <f>Spisak!E92</f>
        <v>0</v>
      </c>
      <c r="G100" s="144">
        <f>Spisak!F92</f>
        <v>0</v>
      </c>
      <c r="H100" s="144">
        <f>Spisak!G92</f>
        <v>0</v>
      </c>
      <c r="I100" s="144">
        <f>IF(Spisak!I92="",Spisak!H92,Spisak!I92)</f>
        <v>9</v>
      </c>
      <c r="J100" s="144">
        <f>IF(Spisak!K92="",Spisak!J92,Spisak!K92)</f>
        <v>13</v>
      </c>
      <c r="K100" s="144">
        <f>Spisak!L92</f>
        <v>36</v>
      </c>
      <c r="L100" s="144">
        <f>Spisak!M92</f>
        <v>0</v>
      </c>
      <c r="M100" s="144">
        <f>Spisak!N92</f>
        <v>58</v>
      </c>
      <c r="N100" s="179" t="str">
        <f>'Formular 1'!H102</f>
        <v>E (Dovoljan)</v>
      </c>
      <c r="O100" s="181"/>
    </row>
    <row r="101" spans="1:15" ht="13.5" thickBot="1">
      <c r="A101" s="144">
        <f>Spisak!A93</f>
        <v>90</v>
      </c>
      <c r="B101" s="145" t="str">
        <f>CONCATENATE(Spisak!B93,"/",Spisak!C93)</f>
        <v>181/2009</v>
      </c>
      <c r="C101" s="179" t="str">
        <f>Spisak!D93</f>
        <v>Radonjić Žarko</v>
      </c>
      <c r="D101" s="180"/>
      <c r="E101" s="181"/>
      <c r="F101" s="144">
        <f>Spisak!E93</f>
        <v>2</v>
      </c>
      <c r="G101" s="144">
        <f>Spisak!F93</f>
        <v>2</v>
      </c>
      <c r="H101" s="144">
        <f>Spisak!G93</f>
        <v>1.5</v>
      </c>
      <c r="I101" s="144">
        <f>IF(Spisak!I93="",Spisak!H93,Spisak!I93)</f>
        <v>12</v>
      </c>
      <c r="J101" s="144">
        <f>IF(Spisak!K93="",Spisak!J93,Spisak!K93)</f>
        <v>16</v>
      </c>
      <c r="K101" s="144">
        <f>Spisak!L93</f>
        <v>25</v>
      </c>
      <c r="L101" s="144">
        <f>Spisak!M93</f>
        <v>0</v>
      </c>
      <c r="M101" s="144">
        <f>Spisak!N93</f>
        <v>58.5</v>
      </c>
      <c r="N101" s="179" t="str">
        <f>'Formular 1'!H103</f>
        <v>E (Dovoljan)</v>
      </c>
      <c r="O101" s="181"/>
    </row>
    <row r="102" spans="1:15" ht="13.5" thickBot="1">
      <c r="A102" s="144">
        <f>Spisak!A94</f>
        <v>91</v>
      </c>
      <c r="B102" s="145" t="str">
        <f>CONCATENATE(Spisak!B94,"/",Spisak!C94)</f>
        <v>235/2009</v>
      </c>
      <c r="C102" s="179" t="str">
        <f>Spisak!D94</f>
        <v>Brković Ivan</v>
      </c>
      <c r="D102" s="180"/>
      <c r="E102" s="181"/>
      <c r="F102" s="144">
        <f>Spisak!E94</f>
        <v>2</v>
      </c>
      <c r="G102" s="144">
        <f>Spisak!F94</f>
        <v>2</v>
      </c>
      <c r="H102" s="144">
        <f>Spisak!G94</f>
        <v>2</v>
      </c>
      <c r="I102" s="144">
        <f>IF(Spisak!I94="",Spisak!H94,Spisak!I94)</f>
        <v>13</v>
      </c>
      <c r="J102" s="144">
        <f>IF(Spisak!K94="",Spisak!J94,Spisak!K94)</f>
        <v>18</v>
      </c>
      <c r="K102" s="144">
        <f>Spisak!L94</f>
        <v>30</v>
      </c>
      <c r="L102" s="144">
        <f>Spisak!M94</f>
        <v>0</v>
      </c>
      <c r="M102" s="144">
        <f>Spisak!N94</f>
        <v>67</v>
      </c>
      <c r="N102" s="179" t="str">
        <f>'Formular 1'!H104</f>
        <v>D (Zadovoljavajući)</v>
      </c>
      <c r="O102" s="181"/>
    </row>
    <row r="103" spans="1:15" ht="13.5" thickBot="1">
      <c r="A103" s="144">
        <f>Spisak!A95</f>
        <v>92</v>
      </c>
      <c r="B103" s="145" t="str">
        <f>CONCATENATE(Spisak!B95,"/",Spisak!C95)</f>
        <v>65/2007</v>
      </c>
      <c r="C103" s="179" t="str">
        <f>Spisak!D95</f>
        <v>Purić Mirjana</v>
      </c>
      <c r="D103" s="180"/>
      <c r="E103" s="181"/>
      <c r="F103" s="144">
        <f>Spisak!E95</f>
        <v>2</v>
      </c>
      <c r="G103" s="144">
        <f>Spisak!F95</f>
        <v>2</v>
      </c>
      <c r="H103" s="144">
        <f>Spisak!G95</f>
        <v>1.8</v>
      </c>
      <c r="I103" s="144">
        <f>IF(Spisak!I95="",Spisak!H95,Spisak!I95)</f>
        <v>11</v>
      </c>
      <c r="J103" s="144">
        <f>IF(Spisak!K95="",Spisak!J95,Spisak!K95)</f>
        <v>15</v>
      </c>
      <c r="K103" s="144">
        <f>Spisak!L95</f>
        <v>35</v>
      </c>
      <c r="L103" s="144">
        <f>Spisak!M95</f>
        <v>0</v>
      </c>
      <c r="M103" s="144">
        <f>Spisak!N95</f>
        <v>66.8</v>
      </c>
      <c r="N103" s="179" t="str">
        <f>'Formular 1'!H105</f>
        <v>D (Zadovoljavajući)</v>
      </c>
      <c r="O103" s="181"/>
    </row>
    <row r="104" spans="1:15" ht="13.5" thickBot="1">
      <c r="A104" s="144">
        <f>Spisak!A96</f>
        <v>93</v>
      </c>
      <c r="B104" s="145" t="str">
        <f>CONCATENATE(Spisak!B96,"/",Spisak!C96)</f>
        <v>274/2007</v>
      </c>
      <c r="C104" s="179" t="str">
        <f>Spisak!D96</f>
        <v>Vučinić Miroslav</v>
      </c>
      <c r="D104" s="180"/>
      <c r="E104" s="181"/>
      <c r="F104" s="144">
        <f>Spisak!E96</f>
        <v>0</v>
      </c>
      <c r="G104" s="144">
        <f>Spisak!F96</f>
        <v>2</v>
      </c>
      <c r="H104" s="144">
        <f>Spisak!G96</f>
        <v>0</v>
      </c>
      <c r="I104" s="144">
        <f>IF(Spisak!I96="",Spisak!H96,Spisak!I96)</f>
        <v>2</v>
      </c>
      <c r="J104" s="144">
        <f>IF(Spisak!K96="",Spisak!J96,Spisak!K96)</f>
        <v>0</v>
      </c>
      <c r="K104" s="144">
        <f>Spisak!L96</f>
        <v>0</v>
      </c>
      <c r="L104" s="144">
        <f>Spisak!M96</f>
        <v>0</v>
      </c>
      <c r="M104" s="144">
        <f>Spisak!N96</f>
        <v>4</v>
      </c>
      <c r="N104" s="179" t="str">
        <f>'Formular 1'!H106</f>
        <v>F (Nedovoljan)</v>
      </c>
      <c r="O104" s="181"/>
    </row>
    <row r="105" spans="1:15" ht="13.5" thickBot="1">
      <c r="A105" s="144">
        <f>Spisak!A97</f>
        <v>94</v>
      </c>
      <c r="B105" s="145" t="str">
        <f>CONCATENATE(Spisak!B97,"/",Spisak!C97)</f>
        <v>76/2006</v>
      </c>
      <c r="C105" s="179" t="str">
        <f>Spisak!D97</f>
        <v>Ostojić Neda</v>
      </c>
      <c r="D105" s="180"/>
      <c r="E105" s="181"/>
      <c r="F105" s="144">
        <f>Spisak!E97</f>
        <v>1.8</v>
      </c>
      <c r="G105" s="144">
        <f>Spisak!F97</f>
        <v>2</v>
      </c>
      <c r="H105" s="144">
        <f>Spisak!G97</f>
        <v>1.8</v>
      </c>
      <c r="I105" s="144">
        <f>IF(Spisak!I97="",Spisak!H97,Spisak!I97)</f>
        <v>11</v>
      </c>
      <c r="J105" s="144">
        <f>IF(Spisak!K97="",Spisak!J97,Spisak!K97)</f>
        <v>10</v>
      </c>
      <c r="K105" s="144">
        <f>Spisak!L97</f>
        <v>0</v>
      </c>
      <c r="L105" s="144">
        <f>Spisak!M97</f>
        <v>0</v>
      </c>
      <c r="M105" s="144">
        <f>Spisak!N97</f>
        <v>26.6</v>
      </c>
      <c r="N105" s="179" t="str">
        <f>'Formular 1'!H107</f>
        <v>F (Nedovoljan)</v>
      </c>
      <c r="O105" s="181"/>
    </row>
    <row r="106" spans="1:15" ht="13.5" thickBot="1">
      <c r="A106" s="144">
        <f>Spisak!A98</f>
        <v>95</v>
      </c>
      <c r="B106" s="145" t="str">
        <f>CONCATENATE(Spisak!B98,"/",Spisak!C98)</f>
        <v>233/2005</v>
      </c>
      <c r="C106" s="179" t="str">
        <f>Spisak!D98</f>
        <v>Stjepčević Ivana</v>
      </c>
      <c r="D106" s="180"/>
      <c r="E106" s="181"/>
      <c r="F106" s="144">
        <f>Spisak!E98</f>
        <v>2</v>
      </c>
      <c r="G106" s="144">
        <f>Spisak!F98</f>
        <v>2</v>
      </c>
      <c r="H106" s="144">
        <f>Spisak!G98</f>
        <v>1.8</v>
      </c>
      <c r="I106" s="144">
        <f>IF(Spisak!I98="",Spisak!H98,Spisak!I98)</f>
        <v>11</v>
      </c>
      <c r="J106" s="144">
        <f>IF(Spisak!K98="",Spisak!J98,Spisak!K98)</f>
        <v>15</v>
      </c>
      <c r="K106" s="144">
        <f>Spisak!L98</f>
        <v>10</v>
      </c>
      <c r="L106" s="144">
        <f>Spisak!M98</f>
        <v>0</v>
      </c>
      <c r="M106" s="144">
        <f>Spisak!N98</f>
        <v>41.8</v>
      </c>
      <c r="N106" s="179" t="str">
        <f>'Formular 1'!H108</f>
        <v>F (Nedovoljan)</v>
      </c>
      <c r="O106" s="181"/>
    </row>
    <row r="107" spans="1:15" ht="12.75">
      <c r="A107" s="46"/>
      <c r="B107" s="132"/>
      <c r="C107" s="48"/>
      <c r="D107" s="48"/>
      <c r="E107" s="48"/>
      <c r="F107" s="46"/>
      <c r="G107" s="46"/>
      <c r="H107" s="46"/>
      <c r="I107" s="46"/>
      <c r="J107" s="46"/>
      <c r="K107" s="46"/>
      <c r="L107" s="46"/>
      <c r="M107" s="46"/>
      <c r="N107" s="48"/>
      <c r="O107" s="48"/>
    </row>
    <row r="108" spans="1:15" ht="12.75">
      <c r="A108" s="46"/>
      <c r="B108" s="47"/>
      <c r="C108" s="48"/>
      <c r="D108" s="48"/>
      <c r="E108" s="48"/>
      <c r="F108" s="46"/>
      <c r="G108" s="46"/>
      <c r="H108" s="46"/>
      <c r="I108" s="46"/>
      <c r="J108" s="46"/>
      <c r="K108" s="46"/>
      <c r="L108" s="46"/>
      <c r="M108" s="46"/>
      <c r="N108" s="46"/>
      <c r="O108" s="46"/>
    </row>
    <row r="109" spans="3:5" ht="12.75">
      <c r="C109" s="36"/>
      <c r="D109" s="36"/>
      <c r="E109" s="36"/>
    </row>
    <row r="110" spans="3:12" ht="12.75">
      <c r="C110" s="36"/>
      <c r="D110" s="36"/>
      <c r="E110" s="36"/>
      <c r="L110" s="37" t="s">
        <v>53</v>
      </c>
    </row>
    <row r="111" spans="3:5" ht="12.75">
      <c r="C111" s="36"/>
      <c r="D111" s="36"/>
      <c r="E111" s="36"/>
    </row>
    <row r="112" spans="1:12" ht="12.75">
      <c r="A112" s="38" t="s">
        <v>54</v>
      </c>
      <c r="C112" s="36"/>
      <c r="D112" s="36"/>
      <c r="E112" s="36"/>
      <c r="L112" t="s">
        <v>41</v>
      </c>
    </row>
    <row r="113" spans="3:5" ht="12.75">
      <c r="C113" s="36"/>
      <c r="D113" s="36"/>
      <c r="E113" s="36"/>
    </row>
    <row r="114" spans="3:5" ht="12.75">
      <c r="C114" s="36"/>
      <c r="D114" s="36"/>
      <c r="E114" s="36"/>
    </row>
    <row r="115" spans="3:5" ht="12.75">
      <c r="C115" s="36"/>
      <c r="D115" s="36"/>
      <c r="E115" s="36"/>
    </row>
    <row r="116" spans="3:5" ht="12.75">
      <c r="C116" s="36"/>
      <c r="D116" s="36"/>
      <c r="E116" s="36"/>
    </row>
    <row r="117" spans="3:5" ht="12.75">
      <c r="C117" s="36"/>
      <c r="D117" s="36"/>
      <c r="E117" s="36"/>
    </row>
    <row r="118" spans="3:5" ht="12.75">
      <c r="C118" s="36"/>
      <c r="D118" s="36"/>
      <c r="E118" s="36"/>
    </row>
    <row r="119" spans="3:5" ht="12.75">
      <c r="C119" s="36"/>
      <c r="D119" s="36"/>
      <c r="E119" s="36"/>
    </row>
    <row r="120" spans="3:5" ht="12.75">
      <c r="C120" s="36"/>
      <c r="D120" s="36"/>
      <c r="E120" s="36"/>
    </row>
    <row r="121" spans="3:5" ht="12.75">
      <c r="C121" s="36"/>
      <c r="D121" s="36"/>
      <c r="E121" s="36"/>
    </row>
    <row r="122" spans="3:5" ht="12.75">
      <c r="C122" s="36"/>
      <c r="D122" s="36"/>
      <c r="E122" s="36"/>
    </row>
    <row r="123" spans="3:5" ht="12.75">
      <c r="C123" s="36"/>
      <c r="D123" s="36"/>
      <c r="E123" s="36"/>
    </row>
    <row r="124" spans="3:5" ht="12.75">
      <c r="C124" s="36"/>
      <c r="D124" s="36"/>
      <c r="E124" s="36"/>
    </row>
    <row r="125" spans="3:5" ht="12.75">
      <c r="C125" s="36"/>
      <c r="D125" s="36"/>
      <c r="E125" s="36"/>
    </row>
    <row r="126" spans="3:5" ht="12.75">
      <c r="C126" s="36"/>
      <c r="D126" s="36"/>
      <c r="E126" s="36"/>
    </row>
    <row r="127" spans="3:5" ht="12.75">
      <c r="C127" s="36"/>
      <c r="D127" s="36"/>
      <c r="E127" s="36"/>
    </row>
    <row r="128" spans="3:5" ht="12.75">
      <c r="C128" s="36"/>
      <c r="D128" s="36"/>
      <c r="E128" s="36"/>
    </row>
    <row r="129" spans="3:5" ht="12.75">
      <c r="C129" s="36"/>
      <c r="D129" s="36"/>
      <c r="E129" s="36"/>
    </row>
    <row r="130" spans="3:5" ht="12.75">
      <c r="C130" s="36"/>
      <c r="D130" s="36"/>
      <c r="E130" s="36"/>
    </row>
    <row r="131" spans="3:5" ht="12.75">
      <c r="C131" s="36"/>
      <c r="D131" s="36"/>
      <c r="E131" s="36"/>
    </row>
    <row r="132" spans="3:5" ht="12.75">
      <c r="C132" s="36"/>
      <c r="D132" s="36"/>
      <c r="E132" s="36"/>
    </row>
    <row r="133" spans="3:5" ht="12.75">
      <c r="C133" s="36"/>
      <c r="D133" s="36"/>
      <c r="E133" s="36"/>
    </row>
    <row r="134" spans="3:5" ht="12.75">
      <c r="C134" s="36"/>
      <c r="D134" s="36"/>
      <c r="E134" s="36"/>
    </row>
    <row r="135" spans="3:5" ht="12.75">
      <c r="C135" s="36"/>
      <c r="D135" s="36"/>
      <c r="E135" s="36"/>
    </row>
    <row r="136" spans="3:5" ht="12.75">
      <c r="C136" s="36"/>
      <c r="D136" s="36"/>
      <c r="E136" s="36"/>
    </row>
    <row r="137" spans="3:5" ht="12.75">
      <c r="C137" s="36"/>
      <c r="D137" s="36"/>
      <c r="E137" s="36"/>
    </row>
    <row r="138" spans="3:5" ht="12.75">
      <c r="C138" s="36"/>
      <c r="D138" s="36"/>
      <c r="E138" s="36"/>
    </row>
    <row r="139" spans="3:5" ht="12.75">
      <c r="C139" s="36"/>
      <c r="D139" s="36"/>
      <c r="E139" s="36"/>
    </row>
    <row r="140" spans="3:5" ht="12.75">
      <c r="C140" s="36"/>
      <c r="D140" s="36"/>
      <c r="E140" s="36"/>
    </row>
    <row r="141" spans="3:5" ht="12.75">
      <c r="C141" s="36"/>
      <c r="D141" s="36"/>
      <c r="E141" s="36"/>
    </row>
    <row r="142" spans="3:5" ht="12.75">
      <c r="C142" s="36"/>
      <c r="D142" s="36"/>
      <c r="E142" s="36"/>
    </row>
    <row r="143" spans="3:5" ht="12.75">
      <c r="C143" s="36"/>
      <c r="D143" s="36"/>
      <c r="E143" s="36"/>
    </row>
    <row r="144" spans="3:5" ht="12.75">
      <c r="C144" s="36"/>
      <c r="D144" s="36"/>
      <c r="E144" s="36"/>
    </row>
    <row r="145" spans="3:5" ht="12.75">
      <c r="C145" s="36"/>
      <c r="D145" s="36"/>
      <c r="E145" s="36"/>
    </row>
    <row r="146" spans="3:5" ht="12.75">
      <c r="C146" s="36"/>
      <c r="D146" s="36"/>
      <c r="E146" s="36"/>
    </row>
    <row r="147" spans="3:5" ht="12.75">
      <c r="C147" s="36"/>
      <c r="D147" s="36"/>
      <c r="E147" s="36"/>
    </row>
  </sheetData>
  <sheetProtection/>
  <mergeCells count="206">
    <mergeCell ref="C104:E104"/>
    <mergeCell ref="N104:O104"/>
    <mergeCell ref="C105:E105"/>
    <mergeCell ref="N105:O105"/>
    <mergeCell ref="C106:E106"/>
    <mergeCell ref="N106:O106"/>
    <mergeCell ref="A9:A11"/>
    <mergeCell ref="B9:B11"/>
    <mergeCell ref="C9:E11"/>
    <mergeCell ref="F10:H10"/>
    <mergeCell ref="F9:L9"/>
    <mergeCell ref="N9:O11"/>
    <mergeCell ref="M9:M11"/>
    <mergeCell ref="I10:J10"/>
    <mergeCell ref="K10:L10"/>
    <mergeCell ref="M3:O4"/>
    <mergeCell ref="F5:H7"/>
    <mergeCell ref="I5:L7"/>
    <mergeCell ref="A3:G4"/>
    <mergeCell ref="N6:O6"/>
    <mergeCell ref="N7:O7"/>
    <mergeCell ref="A5:E7"/>
    <mergeCell ref="N12:O12"/>
    <mergeCell ref="C13:E13"/>
    <mergeCell ref="C15:E15"/>
    <mergeCell ref="C12:E12"/>
    <mergeCell ref="N13:O13"/>
    <mergeCell ref="C14:E14"/>
    <mergeCell ref="N14:O14"/>
    <mergeCell ref="N15:O15"/>
    <mergeCell ref="C16:E16"/>
    <mergeCell ref="N16:O16"/>
    <mergeCell ref="C17:E17"/>
    <mergeCell ref="N17:O17"/>
    <mergeCell ref="C18:E18"/>
    <mergeCell ref="N18:O18"/>
    <mergeCell ref="C19:E19"/>
    <mergeCell ref="N19:O19"/>
    <mergeCell ref="C20:E20"/>
    <mergeCell ref="N20:O20"/>
    <mergeCell ref="C21:E21"/>
    <mergeCell ref="N21:O21"/>
    <mergeCell ref="C22:E22"/>
    <mergeCell ref="N22:O22"/>
    <mergeCell ref="C23:E23"/>
    <mergeCell ref="N23:O23"/>
    <mergeCell ref="C24:E24"/>
    <mergeCell ref="N24:O24"/>
    <mergeCell ref="C25:E25"/>
    <mergeCell ref="N25:O25"/>
    <mergeCell ref="C26:E26"/>
    <mergeCell ref="N26:O26"/>
    <mergeCell ref="C27:E27"/>
    <mergeCell ref="N27:O27"/>
    <mergeCell ref="C28:E28"/>
    <mergeCell ref="N28:O28"/>
    <mergeCell ref="C29:E29"/>
    <mergeCell ref="N29:O29"/>
    <mergeCell ref="C30:E30"/>
    <mergeCell ref="N30:O30"/>
    <mergeCell ref="C31:E31"/>
    <mergeCell ref="N31:O31"/>
    <mergeCell ref="C32:E32"/>
    <mergeCell ref="N32:O32"/>
    <mergeCell ref="C33:E33"/>
    <mergeCell ref="N33:O33"/>
    <mergeCell ref="C34:E34"/>
    <mergeCell ref="N34:O34"/>
    <mergeCell ref="C35:E35"/>
    <mergeCell ref="N35:O35"/>
    <mergeCell ref="C36:E36"/>
    <mergeCell ref="N36:O36"/>
    <mergeCell ref="C37:E37"/>
    <mergeCell ref="N37:O37"/>
    <mergeCell ref="C38:E38"/>
    <mergeCell ref="N38:O38"/>
    <mergeCell ref="C39:E39"/>
    <mergeCell ref="N39:O39"/>
    <mergeCell ref="C40:E40"/>
    <mergeCell ref="N40:O40"/>
    <mergeCell ref="C41:E41"/>
    <mergeCell ref="N41:O41"/>
    <mergeCell ref="C42:E42"/>
    <mergeCell ref="N42:O42"/>
    <mergeCell ref="C43:E43"/>
    <mergeCell ref="N43:O43"/>
    <mergeCell ref="C44:E44"/>
    <mergeCell ref="N44:O44"/>
    <mergeCell ref="C45:E45"/>
    <mergeCell ref="N45:O45"/>
    <mergeCell ref="C46:E46"/>
    <mergeCell ref="N46:O46"/>
    <mergeCell ref="C47:E47"/>
    <mergeCell ref="N47:O47"/>
    <mergeCell ref="C48:E48"/>
    <mergeCell ref="N48:O48"/>
    <mergeCell ref="C49:E49"/>
    <mergeCell ref="N49:O49"/>
    <mergeCell ref="C50:E50"/>
    <mergeCell ref="N50:O50"/>
    <mergeCell ref="C51:E51"/>
    <mergeCell ref="N51:O51"/>
    <mergeCell ref="C52:E52"/>
    <mergeCell ref="N52:O52"/>
    <mergeCell ref="C53:E53"/>
    <mergeCell ref="N53:O53"/>
    <mergeCell ref="C54:E54"/>
    <mergeCell ref="N54:O54"/>
    <mergeCell ref="C55:E55"/>
    <mergeCell ref="N55:O55"/>
    <mergeCell ref="C56:E56"/>
    <mergeCell ref="N56:O56"/>
    <mergeCell ref="C57:E57"/>
    <mergeCell ref="N57:O57"/>
    <mergeCell ref="C58:E58"/>
    <mergeCell ref="N58:O58"/>
    <mergeCell ref="C59:E59"/>
    <mergeCell ref="N59:O59"/>
    <mergeCell ref="C60:E60"/>
    <mergeCell ref="N60:O60"/>
    <mergeCell ref="C61:E61"/>
    <mergeCell ref="N61:O61"/>
    <mergeCell ref="C62:E62"/>
    <mergeCell ref="N62:O62"/>
    <mergeCell ref="C63:E63"/>
    <mergeCell ref="N63:O63"/>
    <mergeCell ref="C64:E64"/>
    <mergeCell ref="N64:O64"/>
    <mergeCell ref="C65:E65"/>
    <mergeCell ref="N65:O65"/>
    <mergeCell ref="C66:E66"/>
    <mergeCell ref="N66:O66"/>
    <mergeCell ref="C67:E67"/>
    <mergeCell ref="N67:O67"/>
    <mergeCell ref="C68:E68"/>
    <mergeCell ref="N68:O68"/>
    <mergeCell ref="C69:E69"/>
    <mergeCell ref="N69:O69"/>
    <mergeCell ref="C70:E70"/>
    <mergeCell ref="N70:O70"/>
    <mergeCell ref="C71:E71"/>
    <mergeCell ref="N71:O71"/>
    <mergeCell ref="C72:E72"/>
    <mergeCell ref="N72:O72"/>
    <mergeCell ref="C73:E73"/>
    <mergeCell ref="N73:O73"/>
    <mergeCell ref="C74:E74"/>
    <mergeCell ref="N74:O74"/>
    <mergeCell ref="C75:E75"/>
    <mergeCell ref="N75:O75"/>
    <mergeCell ref="C76:E76"/>
    <mergeCell ref="N76:O76"/>
    <mergeCell ref="C77:E77"/>
    <mergeCell ref="N77:O77"/>
    <mergeCell ref="C78:E78"/>
    <mergeCell ref="N78:O78"/>
    <mergeCell ref="C79:E79"/>
    <mergeCell ref="N79:O79"/>
    <mergeCell ref="C80:E80"/>
    <mergeCell ref="N80:O80"/>
    <mergeCell ref="C81:E81"/>
    <mergeCell ref="N81:O81"/>
    <mergeCell ref="C82:E82"/>
    <mergeCell ref="N82:O82"/>
    <mergeCell ref="C83:E83"/>
    <mergeCell ref="N83:O83"/>
    <mergeCell ref="C84:E84"/>
    <mergeCell ref="N84:O84"/>
    <mergeCell ref="C85:E85"/>
    <mergeCell ref="N85:O85"/>
    <mergeCell ref="C86:E86"/>
    <mergeCell ref="N86:O86"/>
    <mergeCell ref="C87:E87"/>
    <mergeCell ref="N87:O87"/>
    <mergeCell ref="C88:E88"/>
    <mergeCell ref="N88:O88"/>
    <mergeCell ref="C89:E89"/>
    <mergeCell ref="N89:O89"/>
    <mergeCell ref="C90:E90"/>
    <mergeCell ref="N90:O90"/>
    <mergeCell ref="C91:E91"/>
    <mergeCell ref="N91:O91"/>
    <mergeCell ref="C92:E92"/>
    <mergeCell ref="N92:O92"/>
    <mergeCell ref="C93:E93"/>
    <mergeCell ref="N93:O93"/>
    <mergeCell ref="C94:E94"/>
    <mergeCell ref="N94:O94"/>
    <mergeCell ref="C95:E95"/>
    <mergeCell ref="N95:O95"/>
    <mergeCell ref="C96:E96"/>
    <mergeCell ref="N96:O96"/>
    <mergeCell ref="C97:E97"/>
    <mergeCell ref="N97:O97"/>
    <mergeCell ref="C98:E98"/>
    <mergeCell ref="N98:O98"/>
    <mergeCell ref="C99:E99"/>
    <mergeCell ref="N99:O99"/>
    <mergeCell ref="C102:E102"/>
    <mergeCell ref="N102:O102"/>
    <mergeCell ref="C100:E100"/>
    <mergeCell ref="N100:O100"/>
    <mergeCell ref="C103:E103"/>
    <mergeCell ref="N103:O103"/>
    <mergeCell ref="C101:E101"/>
    <mergeCell ref="N101:O101"/>
  </mergeCells>
  <printOptions horizontalCentered="1"/>
  <pageMargins left="0" right="0" top="0.5" bottom="0.25" header="0" footer="0"/>
  <pageSetup fitToHeight="0" fitToWidth="1" horizontalDpi="1200" verticalDpi="1200" orientation="landscape" paperSize="9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7" width="15.7109375" style="0" customWidth="1"/>
  </cols>
  <sheetData>
    <row r="1" spans="1:7" ht="38.25">
      <c r="A1" s="61" t="s">
        <v>63</v>
      </c>
      <c r="B1" s="62" t="s">
        <v>64</v>
      </c>
      <c r="C1" s="62" t="s">
        <v>65</v>
      </c>
      <c r="D1" s="62" t="s">
        <v>66</v>
      </c>
      <c r="E1" s="63" t="s">
        <v>67</v>
      </c>
      <c r="F1" s="64"/>
      <c r="G1" s="65" t="s">
        <v>68</v>
      </c>
    </row>
    <row r="2" spans="1:5" ht="13.5" thickBot="1">
      <c r="A2" s="69">
        <f>uslovi1!C3</f>
        <v>62</v>
      </c>
      <c r="B2" s="67" t="str">
        <f>uslovi1!D3&amp;" ("&amp;ROUND(uslovi1!D3/uslovi1!C3*100,2)&amp;"%)"</f>
        <v>48 (77.42%)</v>
      </c>
      <c r="C2" s="67" t="str">
        <f>uslovi1!E3&amp;" ("&amp;ROUND(uslovi1!E3/uslovi1!C3*100,2)&amp;"%)"</f>
        <v>0 (0%)</v>
      </c>
      <c r="D2" s="67" t="str">
        <f>uslovi1!F3&amp;" ("&amp;ROUND(uslovi1!F3/uslovi1!C3*100,2)&amp;"%)"</f>
        <v>1 (1.61%)</v>
      </c>
      <c r="E2" s="68"/>
    </row>
    <row r="5" ht="13.5" thickBot="1"/>
    <row r="6" spans="1:7" ht="38.25">
      <c r="A6" s="61" t="s">
        <v>63</v>
      </c>
      <c r="B6" s="62" t="s">
        <v>64</v>
      </c>
      <c r="C6" s="62" t="s">
        <v>65</v>
      </c>
      <c r="D6" s="62" t="s">
        <v>66</v>
      </c>
      <c r="E6" s="63" t="s">
        <v>67</v>
      </c>
      <c r="G6" s="65" t="s">
        <v>69</v>
      </c>
    </row>
    <row r="7" spans="1:5" ht="13.5" thickBot="1">
      <c r="A7" s="69">
        <f>uslovi1!C9</f>
        <v>68</v>
      </c>
      <c r="B7" s="67" t="str">
        <f>uslovi1!D9&amp;" ("&amp;ROUND(uslovi1!D9/uslovi1!C9*100,2)&amp;"%)"</f>
        <v>48 (70.59%)</v>
      </c>
      <c r="C7" s="67" t="str">
        <f>uslovi1!E9&amp;" ("&amp;ROUND(uslovi1!E9/uslovi1!C9*100,2)&amp;"%)"</f>
        <v>3 (4.41%)</v>
      </c>
      <c r="D7" s="67" t="str">
        <f>uslovi1!F9&amp;" ("&amp;ROUND(uslovi1!F9/uslovi1!C9*100,2)&amp;"%)"</f>
        <v>2 (2.94%)</v>
      </c>
      <c r="E7" s="68"/>
    </row>
    <row r="10" ht="13.5" thickBot="1"/>
    <row r="11" spans="1:9" ht="12.75">
      <c r="A11" s="70" t="s">
        <v>70</v>
      </c>
      <c r="B11" s="71" t="s">
        <v>30</v>
      </c>
      <c r="C11" s="71" t="s">
        <v>4</v>
      </c>
      <c r="D11" s="71" t="s">
        <v>5</v>
      </c>
      <c r="E11" s="71" t="s">
        <v>21</v>
      </c>
      <c r="F11" s="71" t="s">
        <v>31</v>
      </c>
      <c r="G11" s="72" t="s">
        <v>71</v>
      </c>
      <c r="I11" s="73" t="s">
        <v>72</v>
      </c>
    </row>
    <row r="12" spans="1:7" ht="12.75">
      <c r="A12" s="84">
        <f>uslovi1!C15</f>
        <v>84</v>
      </c>
      <c r="B12" s="74">
        <f>uslovi1!D15</f>
        <v>3</v>
      </c>
      <c r="C12" s="74">
        <f>uslovi1!E15</f>
        <v>5</v>
      </c>
      <c r="D12" s="74">
        <f>uslovi1!F15</f>
        <v>7</v>
      </c>
      <c r="E12" s="74">
        <f>uslovi1!G15</f>
        <v>19</v>
      </c>
      <c r="F12" s="74">
        <f>uslovi1!H15</f>
        <v>15</v>
      </c>
      <c r="G12" s="75">
        <f>uslovi1!I15</f>
        <v>35</v>
      </c>
    </row>
    <row r="13" spans="1:7" ht="13.5" thickBot="1">
      <c r="A13" s="66"/>
      <c r="B13" s="67" t="str">
        <f>ROUND(uslovi1!D15/uslovi1!$C$15*100,2)&amp;" %"</f>
        <v>3.57 %</v>
      </c>
      <c r="C13" s="76" t="str">
        <f>ROUND(uslovi1!E15/uslovi1!$C$15*100,2)&amp;" %"</f>
        <v>5.95 %</v>
      </c>
      <c r="D13" s="67" t="str">
        <f>ROUND(uslovi1!F15/uslovi1!$C$15*100,2)&amp;" %"</f>
        <v>8.33 %</v>
      </c>
      <c r="E13" s="76" t="str">
        <f>ROUND(uslovi1!G15/uslovi1!$C$15*100,2)&amp;" %"</f>
        <v>22.62 %</v>
      </c>
      <c r="F13" s="67" t="str">
        <f>ROUND(uslovi1!H15/uslovi1!$C$15*100,2)&amp;" %"</f>
        <v>17.86 %</v>
      </c>
      <c r="G13" s="77" t="str">
        <f>ROUND(uslovi1!I15/uslovi1!$C$15*100,2)&amp;" %"</f>
        <v>41.67 %</v>
      </c>
    </row>
  </sheetData>
  <sheetProtection password="C61E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17.28125" style="0" bestFit="1" customWidth="1"/>
  </cols>
  <sheetData>
    <row r="1" spans="1:6" ht="15.75">
      <c r="A1" s="78" t="s">
        <v>73</v>
      </c>
      <c r="B1" s="78" t="s">
        <v>74</v>
      </c>
      <c r="C1" s="79" t="s">
        <v>75</v>
      </c>
      <c r="D1" s="79" t="s">
        <v>76</v>
      </c>
      <c r="E1" s="79" t="s">
        <v>77</v>
      </c>
      <c r="F1" s="79" t="s">
        <v>78</v>
      </c>
    </row>
    <row r="2" spans="1:6" ht="12.75">
      <c r="A2" s="80"/>
      <c r="B2" s="80"/>
      <c r="C2" s="79" t="b">
        <f>Spisak!H6&lt;&gt;""</f>
        <v>1</v>
      </c>
      <c r="D2" s="79" t="b">
        <f>Spisak!H6&gt;=11</f>
        <v>1</v>
      </c>
      <c r="E2" s="79" t="b">
        <f>AND(Spisak!H6&lt;0.1*22,Spisak!H6&lt;&gt;"")</f>
        <v>0</v>
      </c>
      <c r="F2" s="79" t="b">
        <f>Spisak!H6&gt;=0.9*22</f>
        <v>0</v>
      </c>
    </row>
    <row r="3" spans="3:6" ht="12.75">
      <c r="C3" s="81">
        <f>DCOUNTA(Spisak!$A$3:$N$383,Spisak!$H$3,C1:C2)</f>
        <v>62</v>
      </c>
      <c r="D3" s="81">
        <f>DCOUNTA(Spisak!$A$3:$N$383,Spisak!$H$3,D1:D2)</f>
        <v>48</v>
      </c>
      <c r="E3" s="81">
        <f>DCOUNTA(Spisak!$A$3:$N$2349,Spisak!$H$3,E1:E2)</f>
        <v>0</v>
      </c>
      <c r="F3" s="81">
        <f>DCOUNTA(Spisak!$A$3:$N$383,Spisak!$H$3,F1:F2)</f>
        <v>1</v>
      </c>
    </row>
    <row r="7" spans="1:6" ht="15.75">
      <c r="A7" s="78" t="s">
        <v>73</v>
      </c>
      <c r="B7" s="78" t="s">
        <v>79</v>
      </c>
      <c r="C7" s="79" t="s">
        <v>75</v>
      </c>
      <c r="D7" s="79" t="s">
        <v>76</v>
      </c>
      <c r="E7" s="79" t="s">
        <v>77</v>
      </c>
      <c r="F7" s="79" t="s">
        <v>78</v>
      </c>
    </row>
    <row r="8" spans="1:6" ht="12.75">
      <c r="A8" s="80"/>
      <c r="B8" s="80"/>
      <c r="C8" s="79" t="b">
        <f>Spisak!J6&lt;&gt;""</f>
        <v>1</v>
      </c>
      <c r="D8" s="79" t="b">
        <f>Spisak!J6&gt;=11</f>
        <v>1</v>
      </c>
      <c r="E8" s="79" t="b">
        <f>AND(Spisak!J6&lt;0.1*22,Spisak!J6&lt;&gt;"")</f>
        <v>0</v>
      </c>
      <c r="F8" s="79" t="b">
        <f>Spisak!J6&gt;=0.9*22</f>
        <v>0</v>
      </c>
    </row>
    <row r="9" spans="3:6" ht="12.75">
      <c r="C9" s="81">
        <f>DCOUNTA(Spisak!$A$3:$N$383,Spisak!$J$3,C7:C8)</f>
        <v>68</v>
      </c>
      <c r="D9" s="81">
        <f>DCOUNTA(Spisak!$A$3:$N$383,Spisak!$J$3,D7:D8)</f>
        <v>48</v>
      </c>
      <c r="E9" s="81">
        <f>DCOUNTA(Spisak!$A$3:$N$383,Spisak!$J$3,E7:E8)</f>
        <v>3</v>
      </c>
      <c r="F9" s="81">
        <f>DCOUNTA(Spisak!$A$3:$N$383,Spisak!$J$3,F7:F8)</f>
        <v>2</v>
      </c>
    </row>
    <row r="12" spans="4:8" ht="12.75">
      <c r="D12" s="83"/>
      <c r="E12" s="83"/>
      <c r="F12" s="83"/>
      <c r="G12" s="83"/>
      <c r="H12" s="82"/>
    </row>
    <row r="13" spans="1:9" ht="15.75">
      <c r="A13" s="78" t="s">
        <v>73</v>
      </c>
      <c r="B13" s="78" t="s">
        <v>18</v>
      </c>
      <c r="C13" s="79" t="s">
        <v>75</v>
      </c>
      <c r="D13" s="79" t="s">
        <v>30</v>
      </c>
      <c r="E13" s="79" t="s">
        <v>4</v>
      </c>
      <c r="F13" s="79" t="s">
        <v>5</v>
      </c>
      <c r="G13" s="79" t="s">
        <v>21</v>
      </c>
      <c r="H13" s="79" t="s">
        <v>31</v>
      </c>
      <c r="I13" s="79" t="s">
        <v>71</v>
      </c>
    </row>
    <row r="14" spans="1:9" ht="12.75">
      <c r="A14" s="80"/>
      <c r="B14" s="80"/>
      <c r="C14" s="79" t="b">
        <f>Spisak!N6&lt;&gt;0</f>
        <v>1</v>
      </c>
      <c r="D14" s="79" t="b">
        <f>Spisak!N6&gt;=90</f>
        <v>0</v>
      </c>
      <c r="E14" s="79" t="b">
        <f>AND(Spisak!N6&gt;=80,Spisak!N6&lt;90)</f>
        <v>0</v>
      </c>
      <c r="F14" s="79" t="b">
        <f>AND(Spisak!N6&gt;=70,Spisak!N6&lt;80)</f>
        <v>0</v>
      </c>
      <c r="G14" s="79" t="b">
        <f>AND(Spisak!N6&gt;=60,Spisak!N6&lt;70)</f>
        <v>0</v>
      </c>
      <c r="H14" s="79" t="b">
        <f>AND(Spisak!N6&gt;=50,Spisak!N6&lt;60)</f>
        <v>0</v>
      </c>
      <c r="I14" s="79" t="b">
        <f>AND(Spisak!N6&lt;50,Spisak!N6&gt;0)</f>
        <v>1</v>
      </c>
    </row>
    <row r="15" spans="3:9" ht="12.75">
      <c r="C15" s="81">
        <f>DCOUNTA(Spisak!$A$3:$N$383,Spisak!$N$3,C13:C14)</f>
        <v>84</v>
      </c>
      <c r="D15" s="79">
        <f>DCOUNTA(Spisak!$A$3:$N$383,Spisak!$N$3,D13:D14)</f>
        <v>3</v>
      </c>
      <c r="E15" s="79">
        <f>DCOUNTA(Spisak!$A$3:$N$383,Spisak!$N$3,E13:E14)</f>
        <v>5</v>
      </c>
      <c r="F15" s="79">
        <f>DCOUNTA(Spisak!$A$3:$N$383,Spisak!$N$3,F13:F14)</f>
        <v>7</v>
      </c>
      <c r="G15" s="79">
        <f>DCOUNTA(Spisak!$A$3:$N$383,Spisak!$N$3,G13:G14)</f>
        <v>19</v>
      </c>
      <c r="H15" s="79">
        <f>DCOUNTA(Spisak!$A$3:$N$383,Spisak!$N$3,H13:H14)</f>
        <v>15</v>
      </c>
      <c r="I15" s="79">
        <f>DCOUNTA(Spisak!$A$3:$N$383,Spisak!$N$3,I13:I14)</f>
        <v>35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Dakovic</dc:creator>
  <cp:keywords/>
  <dc:description/>
  <cp:lastModifiedBy>Windows User</cp:lastModifiedBy>
  <cp:lastPrinted>2017-11-13T08:03:34Z</cp:lastPrinted>
  <dcterms:created xsi:type="dcterms:W3CDTF">1999-11-01T09:35:38Z</dcterms:created>
  <dcterms:modified xsi:type="dcterms:W3CDTF">2018-01-21T18:31:48Z</dcterms:modified>
  <cp:category/>
  <cp:version/>
  <cp:contentType/>
  <cp:contentStatus/>
</cp:coreProperties>
</file>