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_xlfn.BAHTTEXT" hidden="1">#NAME?</definedName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<sst xmlns="http://schemas.openxmlformats.org/spreadsheetml/2006/main" count="290" uniqueCount="231">
  <si>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</si>
  <si>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</si>
  <si>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</si>
  <si>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</si>
  <si>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</si>
  <si>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</si>
  <si>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</si>
  <si>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</si>
  <si>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</si>
  <si>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</si>
  <si>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</si>
  <si>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</si>
  <si>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</si>
  <si>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</si>
  <si>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</si>
  <si>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</si>
  <si>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</si>
  <si>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</si>
  <si>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</si>
  <si>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</si>
  <si>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</si>
  <si>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</si>
  <si>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</si>
  <si>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</si>
  <si>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</si>
  <si>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</si>
  <si>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Predmetni profesor</t>
  </si>
  <si>
    <t>Ukupno poena</t>
  </si>
  <si>
    <t xml:space="preserve">PREDMET: </t>
  </si>
  <si>
    <t>Prodekan za nastavu</t>
  </si>
  <si>
    <t>Mehmedović</t>
  </si>
  <si>
    <t>Muhamed</t>
  </si>
  <si>
    <t>2018</t>
  </si>
  <si>
    <t>54</t>
  </si>
  <si>
    <t>Srdanović</t>
  </si>
  <si>
    <t>Neda</t>
  </si>
  <si>
    <t>2019</t>
  </si>
  <si>
    <t>65</t>
  </si>
  <si>
    <t>Šljukić</t>
  </si>
  <si>
    <t>Marina</t>
  </si>
  <si>
    <t>63</t>
  </si>
  <si>
    <t>Đukić</t>
  </si>
  <si>
    <t>Valentina</t>
  </si>
  <si>
    <t>62</t>
  </si>
  <si>
    <t>Šoškić</t>
  </si>
  <si>
    <t>Radonja</t>
  </si>
  <si>
    <t>61</t>
  </si>
  <si>
    <t>Brajković</t>
  </si>
  <si>
    <t>Radisav</t>
  </si>
  <si>
    <t>60</t>
  </si>
  <si>
    <t>Čindrak</t>
  </si>
  <si>
    <t>Enis</t>
  </si>
  <si>
    <t>58</t>
  </si>
  <si>
    <t>Đukanović</t>
  </si>
  <si>
    <t>Tanja</t>
  </si>
  <si>
    <t>57</t>
  </si>
  <si>
    <t>Pupavac</t>
  </si>
  <si>
    <t>Aleksandar</t>
  </si>
  <si>
    <t>56</t>
  </si>
  <si>
    <t>Kršikapa</t>
  </si>
  <si>
    <t>Bojana</t>
  </si>
  <si>
    <t>55</t>
  </si>
  <si>
    <t>Kovač</t>
  </si>
  <si>
    <t>Mia</t>
  </si>
  <si>
    <t>53</t>
  </si>
  <si>
    <t>Ognjenović</t>
  </si>
  <si>
    <t>Uroš</t>
  </si>
  <si>
    <t>52</t>
  </si>
  <si>
    <t>Bakić</t>
  </si>
  <si>
    <t>Nikola</t>
  </si>
  <si>
    <t>50</t>
  </si>
  <si>
    <t>Vučinić</t>
  </si>
  <si>
    <t>Milica</t>
  </si>
  <si>
    <t>49</t>
  </si>
  <si>
    <t>Muratović</t>
  </si>
  <si>
    <t>Ana</t>
  </si>
  <si>
    <t>48</t>
  </si>
  <si>
    <t>Vraneš</t>
  </si>
  <si>
    <t>Dejan</t>
  </si>
  <si>
    <t>47</t>
  </si>
  <si>
    <t>Vuković</t>
  </si>
  <si>
    <t>Aleksandra</t>
  </si>
  <si>
    <t>46</t>
  </si>
  <si>
    <t>Šćekić</t>
  </si>
  <si>
    <t>Lazar</t>
  </si>
  <si>
    <t>44</t>
  </si>
  <si>
    <t>Vujisić</t>
  </si>
  <si>
    <t>Maja</t>
  </si>
  <si>
    <t>43</t>
  </si>
  <si>
    <t>Mandić</t>
  </si>
  <si>
    <t>Vesna</t>
  </si>
  <si>
    <t>42</t>
  </si>
  <si>
    <t>Gaković</t>
  </si>
  <si>
    <t>Marko</t>
  </si>
  <si>
    <t>41</t>
  </si>
  <si>
    <t>Knežević</t>
  </si>
  <si>
    <t>Bogdana</t>
  </si>
  <si>
    <t>40</t>
  </si>
  <si>
    <t>Dragić</t>
  </si>
  <si>
    <t>Miloš</t>
  </si>
  <si>
    <t>39</t>
  </si>
  <si>
    <t>Pavićević</t>
  </si>
  <si>
    <t>Savo</t>
  </si>
  <si>
    <t>38</t>
  </si>
  <si>
    <t>Musić</t>
  </si>
  <si>
    <t>Đurđina</t>
  </si>
  <si>
    <t>37</t>
  </si>
  <si>
    <t>Maksim</t>
  </si>
  <si>
    <t>35</t>
  </si>
  <si>
    <t>Radović</t>
  </si>
  <si>
    <t>Nađa</t>
  </si>
  <si>
    <t>34</t>
  </si>
  <si>
    <t>Jauković</t>
  </si>
  <si>
    <t>33</t>
  </si>
  <si>
    <t>Đurašković</t>
  </si>
  <si>
    <t>31</t>
  </si>
  <si>
    <t>Elek</t>
  </si>
  <si>
    <t>Goran</t>
  </si>
  <si>
    <t>30</t>
  </si>
  <si>
    <t>Kovačević</t>
  </si>
  <si>
    <t>Kristina</t>
  </si>
  <si>
    <t>29</t>
  </si>
  <si>
    <t>Milović</t>
  </si>
  <si>
    <t>Neško</t>
  </si>
  <si>
    <t>28</t>
  </si>
  <si>
    <t>Aprcović</t>
  </si>
  <si>
    <t>Bogdan</t>
  </si>
  <si>
    <t>27</t>
  </si>
  <si>
    <t>Eraković</t>
  </si>
  <si>
    <t>26</t>
  </si>
  <si>
    <t>Baošić</t>
  </si>
  <si>
    <t>25</t>
  </si>
  <si>
    <t>Tadić</t>
  </si>
  <si>
    <t>Aleksa</t>
  </si>
  <si>
    <t>23</t>
  </si>
  <si>
    <t>Vorotović</t>
  </si>
  <si>
    <t>Filip</t>
  </si>
  <si>
    <t>20</t>
  </si>
  <si>
    <t>Drinčić</t>
  </si>
  <si>
    <t>19</t>
  </si>
  <si>
    <t>Kilibarda</t>
  </si>
  <si>
    <t>18</t>
  </si>
  <si>
    <t>Zajović</t>
  </si>
  <si>
    <t>Nataša</t>
  </si>
  <si>
    <t>17</t>
  </si>
  <si>
    <t>Vujičić</t>
  </si>
  <si>
    <t>Jovana</t>
  </si>
  <si>
    <t>16</t>
  </si>
  <si>
    <t>Markuš</t>
  </si>
  <si>
    <t>15</t>
  </si>
  <si>
    <t>Stojanović</t>
  </si>
  <si>
    <t>Ivona</t>
  </si>
  <si>
    <t>12</t>
  </si>
  <si>
    <t>Piper</t>
  </si>
  <si>
    <t>Jelena</t>
  </si>
  <si>
    <t>11</t>
  </si>
  <si>
    <t>Bulatović</t>
  </si>
  <si>
    <t>Miraš</t>
  </si>
  <si>
    <t>7</t>
  </si>
  <si>
    <t>Minić</t>
  </si>
  <si>
    <t>Anđela</t>
  </si>
  <si>
    <t>5</t>
  </si>
  <si>
    <t>Brakočević</t>
  </si>
  <si>
    <t>Ksenija</t>
  </si>
  <si>
    <t>2</t>
  </si>
  <si>
    <t>1</t>
  </si>
  <si>
    <t>5/2019</t>
  </si>
  <si>
    <t>1/2019</t>
  </si>
  <si>
    <t>2/2019</t>
  </si>
  <si>
    <t>7/2019</t>
  </si>
  <si>
    <t>11/2019</t>
  </si>
  <si>
    <t>12/2019</t>
  </si>
  <si>
    <t>15/2019</t>
  </si>
  <si>
    <t>16/2019</t>
  </si>
  <si>
    <t>17/2019</t>
  </si>
  <si>
    <t>18/2019</t>
  </si>
  <si>
    <t>19/2019</t>
  </si>
  <si>
    <t>20/2019</t>
  </si>
  <si>
    <t>23/2019</t>
  </si>
  <si>
    <t>25/2019</t>
  </si>
  <si>
    <t>26/2019</t>
  </si>
  <si>
    <t>27/2019</t>
  </si>
  <si>
    <t>28/2019</t>
  </si>
  <si>
    <t>29/2019</t>
  </si>
  <si>
    <t>30/2019</t>
  </si>
  <si>
    <t>31/2019</t>
  </si>
  <si>
    <t>33/2019</t>
  </si>
  <si>
    <t>34/2019</t>
  </si>
  <si>
    <t>35/2019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</si>
  <si>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</si>
  <si>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</si>
  <si>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</si>
  <si>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</si>
  <si>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</si>
  <si>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</si>
  <si>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</si>
  <si>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</si>
  <si>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46/2019</t>
  </si>
  <si>
    <t>47/2019</t>
  </si>
  <si>
    <t>48/2019</t>
  </si>
  <si>
    <t>49/2019</t>
  </si>
  <si>
    <t>50/2019</t>
  </si>
  <si>
    <t>52/2019</t>
  </si>
  <si>
    <t>53/2019</t>
  </si>
  <si>
    <t>55/2019</t>
  </si>
  <si>
    <t>56/2019</t>
  </si>
  <si>
    <t>57/2019</t>
  </si>
  <si>
    <t>58/2019</t>
  </si>
  <si>
    <t>60/2019</t>
  </si>
  <si>
    <t>61/2019</t>
  </si>
  <si>
    <t>62/2019</t>
  </si>
  <si>
    <t>63/2019</t>
  </si>
  <si>
    <t>65/2019</t>
  </si>
  <si>
    <t>54/2018</t>
  </si>
  <si>
    <t>D [8]</t>
  </si>
  <si>
    <t>N [2]</t>
  </si>
  <si>
    <t>UKUPNO [100]</t>
  </si>
  <si>
    <t>Elektroenergetski sistemi</t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</si>
  <si>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</si>
  <si>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Elektoenergetski sistemi</t>
    </r>
  </si>
  <si>
    <t>STUDIJE: Specijalističke</t>
  </si>
  <si>
    <t>Elektrodistributivni sistemi</t>
  </si>
  <si>
    <t xml:space="preserve">Broj ECTS kredita: </t>
  </si>
  <si>
    <t>NASTAVNIK: Prof. dr Jadranka Radović</t>
  </si>
  <si>
    <t>P. K. [45]</t>
  </si>
  <si>
    <t>R. I. [45]</t>
  </si>
  <si>
    <t>P. I. [45]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</si>
  <si>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</si>
  <si>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K. [45]</t>
  </si>
  <si>
    <t>R. K. [45]</t>
  </si>
  <si>
    <t xml:space="preserve">Domaci I prisustvo nastavi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</si>
</sst>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1" fillId="32" borderId="2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59" fillId="0" borderId="0" xfId="0" applyFont="1" applyFill="1" applyAlignment="1">
      <alignment/>
    </xf>
    <xf numFmtId="0" fontId="9" fillId="0" borderId="16" xfId="0" applyFont="1" applyBorder="1" applyAlignment="1">
      <alignment horizontal="center"/>
    </xf>
    <xf numFmtId="0" fontId="0" fillId="0" borderId="13" xfId="59" applyBorder="1">
      <alignment/>
      <protection/>
    </xf>
    <xf numFmtId="0" fontId="9" fillId="0" borderId="13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pane ySplit="2" topLeftCell="A8" activePane="bottomLeft" state="frozen"/>
      <selection pane="topLeft" activeCell="A1" sqref="A1"/>
      <selection pane="bottomLeft" activeCell="E41" sqref="E41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6.421875" style="0" customWidth="1"/>
    <col min="5" max="5" width="6.140625" style="0" customWidth="1"/>
    <col min="6" max="6" width="8.8515625" style="15" customWidth="1"/>
    <col min="7" max="7" width="9.28125" style="0" customWidth="1"/>
    <col min="8" max="8" width="8.421875" style="0" customWidth="1"/>
    <col min="10" max="10" width="12.7109375" style="0" customWidth="1"/>
    <col min="11" max="11" width="13.14062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100" t="s">
        <v>16</v>
      </c>
      <c r="B1" s="101" t="s">
        <v>0</v>
      </c>
      <c r="C1" s="100" t="s">
        <v>12</v>
      </c>
      <c r="D1" s="121" t="s">
        <v>214</v>
      </c>
      <c r="E1" s="121" t="s">
        <v>215</v>
      </c>
      <c r="F1" s="100" t="s">
        <v>229</v>
      </c>
      <c r="G1" s="100" t="s">
        <v>224</v>
      </c>
      <c r="H1" s="100" t="s">
        <v>228</v>
      </c>
      <c r="I1" s="100" t="s">
        <v>225</v>
      </c>
      <c r="J1" s="100" t="s">
        <v>226</v>
      </c>
      <c r="K1" s="100" t="s">
        <v>216</v>
      </c>
      <c r="L1" s="100" t="s">
        <v>19</v>
      </c>
      <c r="M1" s="88"/>
      <c r="N1" s="30"/>
      <c r="O1" s="25"/>
      <c r="P1" s="25"/>
      <c r="Q1" s="25"/>
      <c r="R1" s="88"/>
      <c r="S1" s="30"/>
      <c r="T1" s="25"/>
      <c r="U1" s="25"/>
      <c r="V1" s="25"/>
    </row>
    <row r="2" spans="1:22" ht="12.75">
      <c r="A2" s="74">
        <v>1</v>
      </c>
      <c r="B2" s="117" t="s">
        <v>167</v>
      </c>
      <c r="C2" s="124" t="str">
        <f>Sheet1!E2&amp;" "&amp;Sheet1!F2</f>
        <v>Nikola Đukanović</v>
      </c>
      <c r="D2" s="122">
        <v>8</v>
      </c>
      <c r="E2" s="122"/>
      <c r="F2" s="96"/>
      <c r="G2" s="74">
        <v>39.5</v>
      </c>
      <c r="H2" s="74">
        <f aca="true" t="shared" si="0" ref="H2:H49">IF(G2,G2,F2)</f>
        <v>39.5</v>
      </c>
      <c r="I2" s="97">
        <v>32.5</v>
      </c>
      <c r="J2" s="98"/>
      <c r="K2" s="98">
        <f aca="true" t="shared" si="1" ref="K2:K10">D2+E2+H2+IF(J2,J2,I2)</f>
        <v>80</v>
      </c>
      <c r="L2" s="99" t="str">
        <f>IF(K2&gt;=90,"A",IF(K2&gt;=80,"B",IF(K2&gt;=70,"C",IF(K2&gt;=60,"D",IF(K2&gt;=50,"E","F")))))</f>
        <v>B</v>
      </c>
      <c r="M2" s="24"/>
      <c r="N2" s="88"/>
      <c r="O2" s="88"/>
      <c r="P2" s="91"/>
      <c r="Q2" s="24"/>
      <c r="R2" s="24"/>
      <c r="S2" s="88"/>
      <c r="T2" s="88"/>
      <c r="U2" s="91"/>
      <c r="V2" s="25"/>
    </row>
    <row r="3" spans="1:22" ht="12.75">
      <c r="A3" s="69">
        <f>A2+1</f>
        <v>2</v>
      </c>
      <c r="B3" s="117" t="s">
        <v>168</v>
      </c>
      <c r="C3" s="117" t="str">
        <f>Sheet1!E3&amp;" "&amp;Sheet1!F3</f>
        <v>Ksenija Brakočević</v>
      </c>
      <c r="D3" s="123">
        <v>8</v>
      </c>
      <c r="E3" s="123">
        <v>1</v>
      </c>
      <c r="F3" s="23">
        <v>39</v>
      </c>
      <c r="G3" s="69"/>
      <c r="H3" s="74">
        <f t="shared" si="0"/>
        <v>39</v>
      </c>
      <c r="I3" s="72">
        <v>45</v>
      </c>
      <c r="J3" s="72"/>
      <c r="K3" s="98">
        <f t="shared" si="1"/>
        <v>93</v>
      </c>
      <c r="L3" s="99" t="str">
        <f aca="true" t="shared" si="2" ref="L3:L49">IF(K3&gt;=90,"A",IF(K3&gt;=80,"B",IF(K3&gt;=70,"C",IF(K3&gt;=60,"D",IF(K3&gt;=50,"E","F")))))</f>
        <v>A</v>
      </c>
      <c r="M3" s="24"/>
      <c r="N3" s="30"/>
      <c r="O3" s="92"/>
      <c r="P3" s="24"/>
      <c r="Q3" s="24"/>
      <c r="R3" s="24"/>
      <c r="S3" s="30"/>
      <c r="T3" s="92"/>
      <c r="U3" s="24"/>
      <c r="V3" s="25"/>
    </row>
    <row r="4" spans="1:22" ht="12.75">
      <c r="A4" s="69">
        <f aca="true" t="shared" si="3" ref="A4:A49">A3+1</f>
        <v>3</v>
      </c>
      <c r="B4" s="117" t="s">
        <v>166</v>
      </c>
      <c r="C4" s="117" t="str">
        <f>Sheet1!E4&amp;" "&amp;Sheet1!F4</f>
        <v>Anđela Minić</v>
      </c>
      <c r="D4" s="123">
        <v>8</v>
      </c>
      <c r="E4" s="123"/>
      <c r="F4" s="23">
        <v>40</v>
      </c>
      <c r="G4" s="69"/>
      <c r="H4" s="74">
        <f t="shared" si="0"/>
        <v>40</v>
      </c>
      <c r="I4" s="72">
        <v>45</v>
      </c>
      <c r="J4" s="72"/>
      <c r="K4" s="98">
        <f t="shared" si="1"/>
        <v>93</v>
      </c>
      <c r="L4" s="99" t="str">
        <f t="shared" si="2"/>
        <v>A</v>
      </c>
      <c r="M4" s="24"/>
      <c r="N4" s="30"/>
      <c r="O4" s="93"/>
      <c r="P4" s="93"/>
      <c r="Q4" s="24"/>
      <c r="R4" s="29"/>
      <c r="S4" s="30"/>
      <c r="T4" s="24"/>
      <c r="U4" s="93"/>
      <c r="V4" s="25"/>
    </row>
    <row r="5" spans="1:22" ht="12.75">
      <c r="A5" s="69">
        <f t="shared" si="3"/>
        <v>4</v>
      </c>
      <c r="B5" s="117" t="s">
        <v>169</v>
      </c>
      <c r="C5" s="117" t="str">
        <f>Sheet1!E5&amp;" "&amp;Sheet1!F5</f>
        <v>Miraš Bulatović</v>
      </c>
      <c r="D5" s="123">
        <v>8</v>
      </c>
      <c r="E5" s="123">
        <v>2</v>
      </c>
      <c r="F5" s="23">
        <v>44</v>
      </c>
      <c r="G5" s="69"/>
      <c r="H5" s="74">
        <f t="shared" si="0"/>
        <v>44</v>
      </c>
      <c r="I5" s="72">
        <v>44</v>
      </c>
      <c r="J5" s="72"/>
      <c r="K5" s="98">
        <f t="shared" si="1"/>
        <v>98</v>
      </c>
      <c r="L5" s="99" t="str">
        <f t="shared" si="2"/>
        <v>A</v>
      </c>
      <c r="M5" s="24"/>
      <c r="N5" s="30"/>
      <c r="O5" s="92"/>
      <c r="P5" s="93"/>
      <c r="Q5" s="24"/>
      <c r="R5" s="29"/>
      <c r="S5" s="30"/>
      <c r="T5" s="24"/>
      <c r="U5" s="93"/>
      <c r="V5" s="25"/>
    </row>
    <row r="6" spans="1:22" ht="12.75">
      <c r="A6" s="69">
        <f t="shared" si="3"/>
        <v>5</v>
      </c>
      <c r="B6" s="117" t="s">
        <v>170</v>
      </c>
      <c r="C6" s="117" t="str">
        <f>Sheet1!E6&amp;" "&amp;Sheet1!F6</f>
        <v>Jelena Piper</v>
      </c>
      <c r="D6" s="123">
        <v>8</v>
      </c>
      <c r="E6" s="123">
        <v>2</v>
      </c>
      <c r="F6" s="23">
        <v>44</v>
      </c>
      <c r="G6" s="69"/>
      <c r="H6" s="74">
        <f t="shared" si="0"/>
        <v>44</v>
      </c>
      <c r="I6" s="72">
        <v>45</v>
      </c>
      <c r="J6" s="33"/>
      <c r="K6" s="98">
        <f t="shared" si="1"/>
        <v>99</v>
      </c>
      <c r="L6" s="99" t="str">
        <f t="shared" si="2"/>
        <v>A</v>
      </c>
      <c r="M6" s="24"/>
      <c r="N6" s="30"/>
      <c r="O6" s="93"/>
      <c r="P6" s="93"/>
      <c r="Q6" s="24"/>
      <c r="R6" s="24"/>
      <c r="S6" s="30"/>
      <c r="T6" s="24"/>
      <c r="U6" s="93"/>
      <c r="V6" s="25"/>
    </row>
    <row r="7" spans="1:22" ht="12.75">
      <c r="A7" s="69">
        <f t="shared" si="3"/>
        <v>6</v>
      </c>
      <c r="B7" s="117" t="s">
        <v>171</v>
      </c>
      <c r="C7" s="117" t="str">
        <f>Sheet1!E7&amp;" "&amp;Sheet1!F7</f>
        <v>Ivona Stojanović</v>
      </c>
      <c r="D7" s="123">
        <v>8</v>
      </c>
      <c r="E7" s="123">
        <v>2</v>
      </c>
      <c r="F7" s="31">
        <v>35</v>
      </c>
      <c r="G7" s="69"/>
      <c r="H7" s="74">
        <f t="shared" si="0"/>
        <v>35</v>
      </c>
      <c r="I7" s="72">
        <v>42.5</v>
      </c>
      <c r="J7" s="72"/>
      <c r="K7" s="98">
        <f t="shared" si="1"/>
        <v>87.5</v>
      </c>
      <c r="L7" s="99" t="str">
        <f t="shared" si="2"/>
        <v>B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9">
        <f t="shared" si="3"/>
        <v>7</v>
      </c>
      <c r="B8" s="117" t="s">
        <v>172</v>
      </c>
      <c r="C8" s="117" t="str">
        <f>Sheet1!E8&amp;" "&amp;Sheet1!F8</f>
        <v>Nikola Markuš</v>
      </c>
      <c r="D8" s="123">
        <v>8</v>
      </c>
      <c r="E8" s="123"/>
      <c r="F8" s="23">
        <v>19</v>
      </c>
      <c r="G8" s="69"/>
      <c r="H8" s="74">
        <f t="shared" si="0"/>
        <v>19</v>
      </c>
      <c r="I8" s="72">
        <v>45</v>
      </c>
      <c r="J8" s="72"/>
      <c r="K8" s="98">
        <f t="shared" si="1"/>
        <v>72</v>
      </c>
      <c r="L8" s="99" t="str">
        <f t="shared" si="2"/>
        <v>C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9">
        <f t="shared" si="3"/>
        <v>8</v>
      </c>
      <c r="B9" s="117" t="s">
        <v>173</v>
      </c>
      <c r="C9" s="117" t="str">
        <f>Sheet1!E9&amp;" "&amp;Sheet1!F9</f>
        <v>Jovana Vujičić</v>
      </c>
      <c r="D9" s="123">
        <v>8</v>
      </c>
      <c r="E9" s="123"/>
      <c r="F9" s="23">
        <v>28</v>
      </c>
      <c r="G9" s="69"/>
      <c r="H9" s="74">
        <f t="shared" si="0"/>
        <v>28</v>
      </c>
      <c r="I9" s="33">
        <v>40</v>
      </c>
      <c r="J9" s="72"/>
      <c r="K9" s="98">
        <f t="shared" si="1"/>
        <v>76</v>
      </c>
      <c r="L9" s="99" t="str">
        <f t="shared" si="2"/>
        <v>C</v>
      </c>
      <c r="M9" s="24"/>
      <c r="N9" s="80"/>
      <c r="O9" s="24"/>
      <c r="P9" s="24"/>
      <c r="Q9" s="24"/>
      <c r="R9" s="24"/>
      <c r="S9" s="29"/>
      <c r="T9" s="24"/>
      <c r="U9" s="25"/>
      <c r="V9" s="25"/>
    </row>
    <row r="10" spans="1:22" ht="12.75">
      <c r="A10" s="69">
        <f t="shared" si="3"/>
        <v>9</v>
      </c>
      <c r="B10" s="117" t="s">
        <v>174</v>
      </c>
      <c r="C10" s="117" t="str">
        <f>Sheet1!E10&amp;" "&amp;Sheet1!F10</f>
        <v>Nataša Zajović</v>
      </c>
      <c r="D10" s="123">
        <v>8</v>
      </c>
      <c r="E10" s="123"/>
      <c r="F10" s="23">
        <v>39.5</v>
      </c>
      <c r="G10" s="69"/>
      <c r="H10" s="74">
        <f t="shared" si="0"/>
        <v>39.5</v>
      </c>
      <c r="I10" s="72">
        <v>45</v>
      </c>
      <c r="J10" s="33"/>
      <c r="K10" s="98">
        <f t="shared" si="1"/>
        <v>92.5</v>
      </c>
      <c r="L10" s="99" t="str">
        <f t="shared" si="2"/>
        <v>A</v>
      </c>
      <c r="M10" s="24"/>
      <c r="N10" s="88"/>
      <c r="O10" s="88"/>
      <c r="P10" s="91"/>
      <c r="Q10" s="24"/>
      <c r="R10" s="24"/>
      <c r="S10" s="29"/>
      <c r="T10" s="82"/>
      <c r="U10" s="25"/>
      <c r="V10" s="25"/>
    </row>
    <row r="11" spans="1:22" ht="12.75">
      <c r="A11" s="69">
        <f t="shared" si="3"/>
        <v>10</v>
      </c>
      <c r="B11" s="117" t="s">
        <v>175</v>
      </c>
      <c r="C11" s="124" t="str">
        <f>Sheet1!E11&amp;" "&amp;Sheet1!F11</f>
        <v>Miloš Kilibarda</v>
      </c>
      <c r="D11" s="123">
        <v>8</v>
      </c>
      <c r="E11" s="123"/>
      <c r="F11" s="31">
        <v>17.5</v>
      </c>
      <c r="G11" s="69">
        <v>40.5</v>
      </c>
      <c r="H11" s="74">
        <f t="shared" si="0"/>
        <v>40.5</v>
      </c>
      <c r="I11" s="33">
        <v>12.5</v>
      </c>
      <c r="J11" s="72"/>
      <c r="K11" s="98">
        <f>D11+E11+H11+IF(J11,J11,I11)</f>
        <v>61</v>
      </c>
      <c r="L11" s="99" t="str">
        <f t="shared" si="2"/>
        <v>D</v>
      </c>
      <c r="M11" s="24"/>
      <c r="N11" s="30"/>
      <c r="O11" s="29"/>
      <c r="P11" s="24"/>
      <c r="Q11" s="24"/>
      <c r="R11" s="29"/>
      <c r="S11" s="29"/>
      <c r="T11" s="82"/>
      <c r="U11" s="25"/>
      <c r="V11" s="25"/>
    </row>
    <row r="12" spans="1:22" ht="12.75">
      <c r="A12" s="69">
        <f t="shared" si="3"/>
        <v>11</v>
      </c>
      <c r="B12" s="117" t="s">
        <v>176</v>
      </c>
      <c r="C12" s="117" t="str">
        <f>Sheet1!E12&amp;" "&amp;Sheet1!F12</f>
        <v>Dejan Drinčić</v>
      </c>
      <c r="D12" s="123"/>
      <c r="E12" s="123"/>
      <c r="F12" s="23">
        <v>39.5</v>
      </c>
      <c r="G12" s="69"/>
      <c r="H12" s="74">
        <f t="shared" si="0"/>
        <v>39.5</v>
      </c>
      <c r="I12" s="72">
        <v>42.5</v>
      </c>
      <c r="J12" s="72"/>
      <c r="K12" s="98">
        <f aca="true" t="shared" si="4" ref="K12:K49">D12+E12+H12+IF(J12,J12,I12)</f>
        <v>82</v>
      </c>
      <c r="L12" s="99" t="str">
        <f t="shared" si="2"/>
        <v>B</v>
      </c>
      <c r="M12" s="24"/>
      <c r="N12" s="30"/>
      <c r="O12" s="24"/>
      <c r="P12" s="93"/>
      <c r="Q12" s="24"/>
      <c r="R12" s="24"/>
      <c r="S12" s="29"/>
      <c r="T12" s="82"/>
      <c r="U12" s="25"/>
      <c r="V12" s="25"/>
    </row>
    <row r="13" spans="1:22" ht="12.75">
      <c r="A13" s="69">
        <f t="shared" si="3"/>
        <v>12</v>
      </c>
      <c r="B13" s="117" t="s">
        <v>177</v>
      </c>
      <c r="C13" s="117" t="str">
        <f>Sheet1!E13&amp;" "&amp;Sheet1!F13</f>
        <v>Filip Vorotović</v>
      </c>
      <c r="D13" s="123">
        <v>6</v>
      </c>
      <c r="E13" s="123">
        <v>1</v>
      </c>
      <c r="F13" s="23">
        <v>2.5</v>
      </c>
      <c r="G13" s="69"/>
      <c r="H13" s="74">
        <f t="shared" si="0"/>
        <v>2.5</v>
      </c>
      <c r="I13" s="72"/>
      <c r="J13" s="72"/>
      <c r="K13" s="98">
        <f t="shared" si="4"/>
        <v>9.5</v>
      </c>
      <c r="L13" s="99" t="str">
        <f t="shared" si="2"/>
        <v>F</v>
      </c>
      <c r="M13" s="24"/>
      <c r="N13" s="30"/>
      <c r="O13" s="24"/>
      <c r="P13" s="93"/>
      <c r="Q13" s="24"/>
      <c r="R13" s="24"/>
      <c r="S13" s="29"/>
      <c r="T13" s="82"/>
      <c r="U13" s="29"/>
      <c r="V13" s="25"/>
    </row>
    <row r="14" spans="1:22" ht="12.75">
      <c r="A14" s="69">
        <f t="shared" si="3"/>
        <v>13</v>
      </c>
      <c r="B14" s="117" t="s">
        <v>178</v>
      </c>
      <c r="C14" s="117" t="str">
        <f>Sheet1!E14&amp;" "&amp;Sheet1!F14</f>
        <v>Aleksa Tadić</v>
      </c>
      <c r="D14" s="123">
        <v>8</v>
      </c>
      <c r="E14" s="123"/>
      <c r="F14" s="23">
        <v>28</v>
      </c>
      <c r="G14" s="69"/>
      <c r="H14" s="74">
        <f t="shared" si="0"/>
        <v>28</v>
      </c>
      <c r="I14" s="72">
        <v>34.5</v>
      </c>
      <c r="J14" s="72"/>
      <c r="K14" s="98">
        <f t="shared" si="4"/>
        <v>70.5</v>
      </c>
      <c r="L14" s="99" t="str">
        <f t="shared" si="2"/>
        <v>C</v>
      </c>
      <c r="M14" s="24"/>
      <c r="N14" s="30"/>
      <c r="O14" s="24"/>
      <c r="P14" s="93"/>
      <c r="Q14" s="24"/>
      <c r="R14" s="24"/>
      <c r="S14" s="29"/>
      <c r="T14" s="82"/>
      <c r="U14" s="25"/>
      <c r="V14" s="25"/>
    </row>
    <row r="15" spans="1:22" ht="12.75">
      <c r="A15" s="69">
        <f t="shared" si="3"/>
        <v>14</v>
      </c>
      <c r="B15" s="117" t="s">
        <v>179</v>
      </c>
      <c r="C15" s="117" t="str">
        <f>Sheet1!E15&amp;" "&amp;Sheet1!F15</f>
        <v>Milica Baošić</v>
      </c>
      <c r="D15" s="123">
        <v>7</v>
      </c>
      <c r="E15" s="123">
        <v>2</v>
      </c>
      <c r="F15" s="23">
        <v>28</v>
      </c>
      <c r="G15" s="69"/>
      <c r="H15" s="74">
        <f t="shared" si="0"/>
        <v>28</v>
      </c>
      <c r="I15" s="72">
        <v>35</v>
      </c>
      <c r="J15" s="72"/>
      <c r="K15" s="98">
        <f t="shared" si="4"/>
        <v>72</v>
      </c>
      <c r="L15" s="99" t="str">
        <f t="shared" si="2"/>
        <v>C</v>
      </c>
      <c r="M15" s="24"/>
      <c r="N15" s="24"/>
      <c r="O15" s="24"/>
      <c r="P15" s="24"/>
      <c r="Q15" s="24"/>
      <c r="R15" s="24"/>
      <c r="S15" s="29"/>
      <c r="T15" s="82"/>
      <c r="U15" s="25"/>
      <c r="V15" s="25"/>
    </row>
    <row r="16" spans="1:22" ht="12.75">
      <c r="A16" s="69">
        <f t="shared" si="3"/>
        <v>15</v>
      </c>
      <c r="B16" s="117" t="s">
        <v>180</v>
      </c>
      <c r="C16" s="124" t="str">
        <f>Sheet1!E16&amp;" "&amp;Sheet1!F16</f>
        <v>Ana Eraković</v>
      </c>
      <c r="D16" s="123">
        <v>8</v>
      </c>
      <c r="E16" s="123"/>
      <c r="F16" s="23"/>
      <c r="G16" s="69">
        <v>33.5</v>
      </c>
      <c r="H16" s="74">
        <f t="shared" si="0"/>
        <v>33.5</v>
      </c>
      <c r="I16" s="72"/>
      <c r="J16" s="72">
        <v>28.5</v>
      </c>
      <c r="K16" s="98">
        <f t="shared" si="4"/>
        <v>70</v>
      </c>
      <c r="L16" s="99" t="str">
        <f t="shared" si="2"/>
        <v>C</v>
      </c>
      <c r="M16" s="24"/>
      <c r="N16" s="24"/>
      <c r="O16" s="24"/>
      <c r="P16" s="24"/>
      <c r="Q16" s="24"/>
      <c r="R16" s="24"/>
      <c r="S16" s="29"/>
      <c r="T16" s="82"/>
      <c r="U16" s="25"/>
      <c r="V16" s="25"/>
    </row>
    <row r="17" spans="1:22" ht="12.75">
      <c r="A17" s="69">
        <f t="shared" si="3"/>
        <v>16</v>
      </c>
      <c r="B17" s="117" t="s">
        <v>181</v>
      </c>
      <c r="C17" s="117" t="str">
        <f>Sheet1!E17&amp;" "&amp;Sheet1!F17</f>
        <v>Bogdan Aprcović</v>
      </c>
      <c r="D17" s="123">
        <v>8</v>
      </c>
      <c r="E17" s="123">
        <v>2</v>
      </c>
      <c r="F17" s="31">
        <v>39</v>
      </c>
      <c r="G17" s="69"/>
      <c r="H17" s="74">
        <f t="shared" si="0"/>
        <v>39</v>
      </c>
      <c r="I17" s="72">
        <v>43.5</v>
      </c>
      <c r="J17" s="72"/>
      <c r="K17" s="98">
        <f t="shared" si="4"/>
        <v>92.5</v>
      </c>
      <c r="L17" s="99" t="str">
        <f t="shared" si="2"/>
        <v>A</v>
      </c>
      <c r="M17" s="24"/>
      <c r="N17" s="24"/>
      <c r="O17" s="24"/>
      <c r="P17" s="24"/>
      <c r="Q17" s="24"/>
      <c r="R17" s="29"/>
      <c r="S17" s="29"/>
      <c r="T17" s="24"/>
      <c r="U17" s="25"/>
      <c r="V17" s="25"/>
    </row>
    <row r="18" spans="1:22" ht="12.75">
      <c r="A18" s="69">
        <f t="shared" si="3"/>
        <v>17</v>
      </c>
      <c r="B18" s="117" t="s">
        <v>182</v>
      </c>
      <c r="C18" s="117" t="str">
        <f>Sheet1!E18&amp;" "&amp;Sheet1!F18</f>
        <v>Neško Milović</v>
      </c>
      <c r="D18" s="123">
        <v>8</v>
      </c>
      <c r="E18" s="123">
        <v>1</v>
      </c>
      <c r="F18" s="23">
        <v>38</v>
      </c>
      <c r="G18" s="69"/>
      <c r="H18" s="74">
        <f t="shared" si="0"/>
        <v>38</v>
      </c>
      <c r="I18" s="72">
        <v>45</v>
      </c>
      <c r="J18" s="72"/>
      <c r="K18" s="98">
        <f t="shared" si="4"/>
        <v>92</v>
      </c>
      <c r="L18" s="99" t="str">
        <f t="shared" si="2"/>
        <v>A</v>
      </c>
      <c r="M18" s="24"/>
      <c r="N18" s="24"/>
      <c r="O18" s="24"/>
      <c r="P18" s="24"/>
      <c r="Q18" s="24"/>
      <c r="R18" s="24"/>
      <c r="S18" s="29"/>
      <c r="T18" s="24"/>
      <c r="U18" s="25"/>
      <c r="V18" s="25"/>
    </row>
    <row r="19" spans="1:22" ht="12.75">
      <c r="A19" s="69">
        <f t="shared" si="3"/>
        <v>18</v>
      </c>
      <c r="B19" s="117" t="s">
        <v>183</v>
      </c>
      <c r="C19" s="124" t="str">
        <f>Sheet1!E19&amp;" "&amp;Sheet1!F19</f>
        <v>Kristina Kovačević</v>
      </c>
      <c r="D19" s="123">
        <v>8</v>
      </c>
      <c r="E19" s="123">
        <v>2</v>
      </c>
      <c r="F19" s="23">
        <v>29</v>
      </c>
      <c r="G19" s="69"/>
      <c r="H19" s="74">
        <f t="shared" si="0"/>
        <v>29</v>
      </c>
      <c r="I19" s="72">
        <v>31</v>
      </c>
      <c r="J19" s="72"/>
      <c r="K19" s="98">
        <f t="shared" si="4"/>
        <v>70</v>
      </c>
      <c r="L19" s="99" t="str">
        <f t="shared" si="2"/>
        <v>C</v>
      </c>
      <c r="M19" s="24"/>
      <c r="N19" s="30"/>
      <c r="O19" s="25"/>
      <c r="P19" s="25"/>
      <c r="Q19" s="24"/>
      <c r="R19" s="24"/>
      <c r="S19" s="29"/>
      <c r="T19" s="24"/>
      <c r="U19" s="25"/>
      <c r="V19" s="25"/>
    </row>
    <row r="20" spans="1:22" ht="12.75">
      <c r="A20" s="69">
        <f t="shared" si="3"/>
        <v>19</v>
      </c>
      <c r="B20" s="117" t="s">
        <v>184</v>
      </c>
      <c r="C20" s="117" t="str">
        <f>Sheet1!E20&amp;" "&amp;Sheet1!F20</f>
        <v>Goran Elek</v>
      </c>
      <c r="D20" s="123"/>
      <c r="E20" s="123"/>
      <c r="F20" s="23"/>
      <c r="G20" s="69"/>
      <c r="H20" s="74">
        <f t="shared" si="0"/>
        <v>0</v>
      </c>
      <c r="I20" s="72"/>
      <c r="J20" s="72"/>
      <c r="K20" s="98">
        <f t="shared" si="4"/>
        <v>0</v>
      </c>
      <c r="L20" s="99" t="str">
        <f t="shared" si="2"/>
        <v>F</v>
      </c>
      <c r="M20" s="24"/>
      <c r="N20" s="88"/>
      <c r="O20" s="88"/>
      <c r="P20" s="91"/>
      <c r="Q20" s="24"/>
      <c r="R20" s="29"/>
      <c r="S20" s="29"/>
      <c r="T20" s="82"/>
      <c r="U20" s="25"/>
      <c r="V20" s="25"/>
    </row>
    <row r="21" spans="1:22" ht="12.75">
      <c r="A21" s="69">
        <f t="shared" si="3"/>
        <v>20</v>
      </c>
      <c r="B21" s="117" t="s">
        <v>185</v>
      </c>
      <c r="C21" s="117" t="str">
        <f>Sheet1!E21&amp;" "&amp;Sheet1!F21</f>
        <v>Nikola Đurašković</v>
      </c>
      <c r="D21" s="123">
        <v>7</v>
      </c>
      <c r="E21" s="123">
        <v>1</v>
      </c>
      <c r="F21" s="23">
        <v>36.5</v>
      </c>
      <c r="G21" s="69"/>
      <c r="H21" s="74">
        <f t="shared" si="0"/>
        <v>36.5</v>
      </c>
      <c r="I21" s="72">
        <v>45</v>
      </c>
      <c r="J21" s="72"/>
      <c r="K21" s="98">
        <f t="shared" si="4"/>
        <v>89.5</v>
      </c>
      <c r="L21" s="99" t="str">
        <f t="shared" si="2"/>
        <v>B</v>
      </c>
      <c r="M21" s="24"/>
      <c r="N21" s="30"/>
      <c r="O21" s="92"/>
      <c r="P21" s="24"/>
      <c r="Q21" s="24"/>
      <c r="R21" s="24"/>
      <c r="S21" s="29"/>
      <c r="T21" s="82"/>
      <c r="U21" s="25"/>
      <c r="V21" s="25"/>
    </row>
    <row r="22" spans="1:22" ht="12.75">
      <c r="A22" s="69">
        <f t="shared" si="3"/>
        <v>21</v>
      </c>
      <c r="B22" s="117" t="s">
        <v>186</v>
      </c>
      <c r="C22" s="124" t="str">
        <f>Sheet1!E22&amp;" "&amp;Sheet1!F22</f>
        <v>Lazar Jauković</v>
      </c>
      <c r="D22" s="123">
        <v>6</v>
      </c>
      <c r="E22" s="123"/>
      <c r="F22" s="23">
        <v>18.5</v>
      </c>
      <c r="G22" s="69">
        <v>32.5</v>
      </c>
      <c r="H22" s="74">
        <f t="shared" si="0"/>
        <v>32.5</v>
      </c>
      <c r="I22" s="33">
        <v>33</v>
      </c>
      <c r="J22" s="33"/>
      <c r="K22" s="98">
        <f t="shared" si="4"/>
        <v>71.5</v>
      </c>
      <c r="L22" s="99" t="str">
        <f t="shared" si="2"/>
        <v>C</v>
      </c>
      <c r="M22" s="24"/>
      <c r="N22" s="30"/>
      <c r="O22" s="93"/>
      <c r="P22" s="93"/>
      <c r="Q22" s="24"/>
      <c r="R22" s="24"/>
      <c r="S22" s="29"/>
      <c r="T22" s="82"/>
      <c r="U22" s="25"/>
      <c r="V22" s="25"/>
    </row>
    <row r="23" spans="1:22" ht="12.75">
      <c r="A23" s="69">
        <f t="shared" si="3"/>
        <v>22</v>
      </c>
      <c r="B23" s="117" t="s">
        <v>187</v>
      </c>
      <c r="C23" s="117" t="str">
        <f>Sheet1!E23&amp;" "&amp;Sheet1!F23</f>
        <v>Nađa Radović</v>
      </c>
      <c r="D23" s="123">
        <v>8</v>
      </c>
      <c r="E23" s="123"/>
      <c r="F23" s="23">
        <v>12</v>
      </c>
      <c r="G23" s="69"/>
      <c r="H23" s="74">
        <f t="shared" si="0"/>
        <v>12</v>
      </c>
      <c r="I23" s="32">
        <v>35</v>
      </c>
      <c r="J23" s="72"/>
      <c r="K23" s="98">
        <f t="shared" si="4"/>
        <v>55</v>
      </c>
      <c r="L23" s="99" t="str">
        <f t="shared" si="2"/>
        <v>E</v>
      </c>
      <c r="M23" s="24"/>
      <c r="N23" s="30"/>
      <c r="O23" s="92"/>
      <c r="P23" s="93"/>
      <c r="Q23" s="29"/>
      <c r="R23" s="29"/>
      <c r="S23" s="29"/>
      <c r="T23" s="82"/>
      <c r="U23" s="25"/>
      <c r="V23" s="25"/>
    </row>
    <row r="24" spans="1:22" ht="12.75">
      <c r="A24" s="69">
        <f t="shared" si="3"/>
        <v>23</v>
      </c>
      <c r="B24" s="117" t="s">
        <v>188</v>
      </c>
      <c r="C24" s="117" t="str">
        <f>Sheet1!E24&amp;" "&amp;Sheet1!F24</f>
        <v>Maksim Vučinić</v>
      </c>
      <c r="D24" s="123">
        <v>8</v>
      </c>
      <c r="E24" s="123">
        <v>1</v>
      </c>
      <c r="F24" s="23">
        <v>2.5</v>
      </c>
      <c r="G24" s="69"/>
      <c r="H24" s="74">
        <f t="shared" si="0"/>
        <v>2.5</v>
      </c>
      <c r="I24" s="72"/>
      <c r="J24" s="72"/>
      <c r="K24" s="98">
        <f t="shared" si="4"/>
        <v>11.5</v>
      </c>
      <c r="L24" s="99" t="str">
        <f t="shared" si="2"/>
        <v>F</v>
      </c>
      <c r="M24" s="24"/>
      <c r="N24" s="30"/>
      <c r="O24" s="93"/>
      <c r="P24" s="93"/>
      <c r="Q24" s="24"/>
      <c r="R24" s="24"/>
      <c r="S24" s="29"/>
      <c r="T24" s="82"/>
      <c r="U24" s="25"/>
      <c r="V24" s="25"/>
    </row>
    <row r="25" spans="1:22" ht="12.75">
      <c r="A25" s="69">
        <f t="shared" si="3"/>
        <v>24</v>
      </c>
      <c r="B25" s="117" t="s">
        <v>189</v>
      </c>
      <c r="C25" s="117" t="str">
        <f>Sheet1!E25&amp;" "&amp;Sheet1!F25</f>
        <v>Đurđina Musić</v>
      </c>
      <c r="D25" s="123">
        <v>8</v>
      </c>
      <c r="E25" s="123">
        <v>2</v>
      </c>
      <c r="F25" s="31">
        <v>34.5</v>
      </c>
      <c r="G25" s="69"/>
      <c r="H25" s="74">
        <f t="shared" si="0"/>
        <v>34.5</v>
      </c>
      <c r="I25" s="72">
        <v>42.5</v>
      </c>
      <c r="J25" s="72"/>
      <c r="K25" s="98">
        <f t="shared" si="4"/>
        <v>87</v>
      </c>
      <c r="L25" s="99" t="str">
        <f t="shared" si="2"/>
        <v>B</v>
      </c>
      <c r="M25" s="24"/>
      <c r="N25" s="24"/>
      <c r="O25" s="24"/>
      <c r="P25" s="24"/>
      <c r="Q25" s="24"/>
      <c r="R25" s="24"/>
      <c r="S25" s="29"/>
      <c r="T25" s="82"/>
      <c r="U25" s="25"/>
      <c r="V25" s="25"/>
    </row>
    <row r="26" spans="1:22" ht="12.75">
      <c r="A26" s="69">
        <f t="shared" si="3"/>
        <v>25</v>
      </c>
      <c r="B26" s="117" t="s">
        <v>190</v>
      </c>
      <c r="C26" s="117" t="str">
        <f>Sheet1!E26&amp;" "&amp;Sheet1!F26</f>
        <v>Savo Pavićević</v>
      </c>
      <c r="D26" s="123">
        <v>8</v>
      </c>
      <c r="E26" s="123">
        <v>2</v>
      </c>
      <c r="F26" s="23">
        <v>42</v>
      </c>
      <c r="G26" s="69"/>
      <c r="H26" s="74">
        <f t="shared" si="0"/>
        <v>42</v>
      </c>
      <c r="I26" s="72">
        <v>35</v>
      </c>
      <c r="J26" s="72"/>
      <c r="K26" s="98">
        <f t="shared" si="4"/>
        <v>87</v>
      </c>
      <c r="L26" s="99" t="str">
        <f t="shared" si="2"/>
        <v>B</v>
      </c>
      <c r="M26" s="24"/>
      <c r="N26" s="24"/>
      <c r="O26" s="24"/>
      <c r="P26" s="24"/>
      <c r="Q26" s="24"/>
      <c r="R26" s="29"/>
      <c r="S26" s="29"/>
      <c r="T26" s="82"/>
      <c r="U26" s="25"/>
      <c r="V26" s="25"/>
    </row>
    <row r="27" spans="1:22" ht="12.75">
      <c r="A27" s="69">
        <f t="shared" si="3"/>
        <v>26</v>
      </c>
      <c r="B27" s="117" t="s">
        <v>191</v>
      </c>
      <c r="C27" s="117" t="str">
        <f>Sheet1!E27&amp;" "&amp;Sheet1!F27</f>
        <v>Miloš Dragić</v>
      </c>
      <c r="D27" s="123">
        <v>8</v>
      </c>
      <c r="E27" s="123">
        <v>2</v>
      </c>
      <c r="F27" s="23">
        <v>44</v>
      </c>
      <c r="G27" s="69"/>
      <c r="H27" s="74">
        <f t="shared" si="0"/>
        <v>44</v>
      </c>
      <c r="I27" s="72">
        <v>45</v>
      </c>
      <c r="J27" s="72"/>
      <c r="K27" s="98">
        <f t="shared" si="4"/>
        <v>99</v>
      </c>
      <c r="L27" s="99" t="str">
        <f t="shared" si="2"/>
        <v>A</v>
      </c>
      <c r="M27" s="24"/>
      <c r="N27" s="24"/>
      <c r="O27" s="24"/>
      <c r="P27" s="24"/>
      <c r="Q27" s="24"/>
      <c r="R27" s="24"/>
      <c r="S27" s="29"/>
      <c r="T27" s="24"/>
      <c r="U27" s="25"/>
      <c r="V27" s="25"/>
    </row>
    <row r="28" spans="1:22" ht="12.75">
      <c r="A28" s="69">
        <f t="shared" si="3"/>
        <v>27</v>
      </c>
      <c r="B28" s="117" t="s">
        <v>192</v>
      </c>
      <c r="C28" s="117" t="str">
        <f>Sheet1!E28&amp;" "&amp;Sheet1!F28</f>
        <v>Bogdana Knežević</v>
      </c>
      <c r="D28" s="123">
        <v>8</v>
      </c>
      <c r="E28" s="123">
        <v>2</v>
      </c>
      <c r="F28" s="23">
        <v>27</v>
      </c>
      <c r="G28" s="69"/>
      <c r="H28" s="74">
        <f t="shared" si="0"/>
        <v>27</v>
      </c>
      <c r="I28" s="72">
        <v>22.5</v>
      </c>
      <c r="J28" s="32"/>
      <c r="K28" s="98">
        <f t="shared" si="4"/>
        <v>59.5</v>
      </c>
      <c r="L28" s="99" t="str">
        <f t="shared" si="2"/>
        <v>E</v>
      </c>
      <c r="M28" s="24"/>
      <c r="N28" s="24"/>
      <c r="O28" s="24"/>
      <c r="P28" s="24"/>
      <c r="Q28" s="24"/>
      <c r="R28" s="24"/>
      <c r="S28" s="29"/>
      <c r="T28" s="24"/>
      <c r="U28" s="25"/>
      <c r="V28" s="25"/>
    </row>
    <row r="29" spans="1:22" ht="12.75">
      <c r="A29" s="69">
        <f t="shared" si="3"/>
        <v>28</v>
      </c>
      <c r="B29" s="117" t="s">
        <v>193</v>
      </c>
      <c r="C29" s="117" t="str">
        <f>Sheet1!E29&amp;" "&amp;Sheet1!F29</f>
        <v>Marko Gaković</v>
      </c>
      <c r="D29" s="123">
        <v>6</v>
      </c>
      <c r="E29" s="123"/>
      <c r="F29" s="23"/>
      <c r="G29" s="69"/>
      <c r="H29" s="74">
        <f t="shared" si="0"/>
        <v>0</v>
      </c>
      <c r="I29" s="72">
        <v>0</v>
      </c>
      <c r="J29" s="72"/>
      <c r="K29" s="98">
        <f t="shared" si="4"/>
        <v>6</v>
      </c>
      <c r="L29" s="99" t="str">
        <f t="shared" si="2"/>
        <v>F</v>
      </c>
      <c r="M29" s="24"/>
      <c r="N29" s="27"/>
      <c r="O29" s="27"/>
      <c r="P29" s="27"/>
      <c r="Q29" s="24"/>
      <c r="R29" s="24"/>
      <c r="S29" s="29"/>
      <c r="T29" s="24"/>
      <c r="U29" s="25"/>
      <c r="V29" s="25"/>
    </row>
    <row r="30" spans="1:22" ht="12.75">
      <c r="A30" s="69">
        <f t="shared" si="3"/>
        <v>29</v>
      </c>
      <c r="B30" s="117" t="s">
        <v>194</v>
      </c>
      <c r="C30" s="117" t="str">
        <f>Sheet1!E30&amp;" "&amp;Sheet1!F30</f>
        <v>Vesna Mandić</v>
      </c>
      <c r="D30" s="123"/>
      <c r="E30" s="123"/>
      <c r="F30" s="31"/>
      <c r="G30" s="69"/>
      <c r="H30" s="74">
        <f t="shared" si="0"/>
        <v>0</v>
      </c>
      <c r="I30" s="72"/>
      <c r="J30" s="72"/>
      <c r="K30" s="98">
        <f t="shared" si="4"/>
        <v>0</v>
      </c>
      <c r="L30" s="99" t="str">
        <f t="shared" si="2"/>
        <v>F</v>
      </c>
      <c r="M30" s="24"/>
      <c r="N30" s="27"/>
      <c r="O30" s="27"/>
      <c r="P30" s="27"/>
      <c r="Q30" s="27"/>
      <c r="R30" s="24"/>
      <c r="S30" s="28"/>
      <c r="T30" s="27"/>
      <c r="U30" s="16"/>
      <c r="V30" s="25"/>
    </row>
    <row r="31" spans="1:22" ht="12.75">
      <c r="A31" s="69">
        <f t="shared" si="3"/>
        <v>30</v>
      </c>
      <c r="B31" s="117" t="s">
        <v>195</v>
      </c>
      <c r="C31" s="117" t="str">
        <f>Sheet1!E31&amp;" "&amp;Sheet1!F31</f>
        <v>Maja Vujisić</v>
      </c>
      <c r="D31" s="123">
        <v>8</v>
      </c>
      <c r="E31" s="123">
        <v>2</v>
      </c>
      <c r="F31" s="31">
        <v>44</v>
      </c>
      <c r="G31" s="69"/>
      <c r="H31" s="74">
        <f t="shared" si="0"/>
        <v>44</v>
      </c>
      <c r="I31" s="72">
        <v>45</v>
      </c>
      <c r="J31" s="72"/>
      <c r="K31" s="98">
        <f t="shared" si="4"/>
        <v>99</v>
      </c>
      <c r="L31" s="99" t="str">
        <f t="shared" si="2"/>
        <v>A</v>
      </c>
      <c r="M31" s="24"/>
      <c r="N31" s="27"/>
      <c r="O31" s="27"/>
      <c r="P31" s="27"/>
      <c r="Q31" s="27"/>
      <c r="R31" s="24"/>
      <c r="S31" s="29"/>
      <c r="T31" s="27"/>
      <c r="U31" s="16"/>
      <c r="V31" s="16"/>
    </row>
    <row r="32" spans="1:22" ht="12.75">
      <c r="A32" s="69">
        <f t="shared" si="3"/>
        <v>31</v>
      </c>
      <c r="B32" s="117" t="s">
        <v>196</v>
      </c>
      <c r="C32" s="117" t="str">
        <f>Sheet1!E32&amp;" "&amp;Sheet1!F32</f>
        <v>Lazar Šćekić</v>
      </c>
      <c r="D32" s="123">
        <v>8</v>
      </c>
      <c r="E32" s="123">
        <v>1</v>
      </c>
      <c r="F32" s="23">
        <v>43</v>
      </c>
      <c r="G32" s="69"/>
      <c r="H32" s="74">
        <f t="shared" si="0"/>
        <v>43</v>
      </c>
      <c r="I32" s="72">
        <v>45</v>
      </c>
      <c r="J32" s="72"/>
      <c r="K32" s="98">
        <f t="shared" si="4"/>
        <v>97</v>
      </c>
      <c r="L32" s="99" t="str">
        <f t="shared" si="2"/>
        <v>A</v>
      </c>
      <c r="M32" s="24"/>
      <c r="N32" s="27"/>
      <c r="O32" s="27"/>
      <c r="P32" s="27"/>
      <c r="Q32" s="27"/>
      <c r="R32" s="24"/>
      <c r="S32" s="28"/>
      <c r="T32" s="27"/>
      <c r="U32" s="16"/>
      <c r="V32" s="16"/>
    </row>
    <row r="33" spans="1:22" ht="12.75">
      <c r="A33" s="69">
        <f t="shared" si="3"/>
        <v>32</v>
      </c>
      <c r="B33" s="117" t="s">
        <v>197</v>
      </c>
      <c r="C33" s="117" t="str">
        <f>Sheet1!E33&amp;" "&amp;Sheet1!F33</f>
        <v>Aleksandra Vuković</v>
      </c>
      <c r="D33" s="123">
        <v>8</v>
      </c>
      <c r="E33" s="123"/>
      <c r="F33" s="23">
        <v>39.5</v>
      </c>
      <c r="G33" s="69"/>
      <c r="H33" s="74">
        <f t="shared" si="0"/>
        <v>39.5</v>
      </c>
      <c r="I33" s="72">
        <v>44</v>
      </c>
      <c r="J33" s="72"/>
      <c r="K33" s="98">
        <f t="shared" si="4"/>
        <v>91.5</v>
      </c>
      <c r="L33" s="99" t="str">
        <f t="shared" si="2"/>
        <v>A</v>
      </c>
      <c r="M33" s="24"/>
      <c r="N33" s="27"/>
      <c r="O33" s="27"/>
      <c r="P33" s="27"/>
      <c r="Q33" s="27"/>
      <c r="R33" s="24"/>
      <c r="S33" s="28"/>
      <c r="T33" s="27"/>
      <c r="U33" s="16"/>
      <c r="V33" s="16"/>
    </row>
    <row r="34" spans="1:22" ht="12.75">
      <c r="A34" s="69">
        <f t="shared" si="3"/>
        <v>33</v>
      </c>
      <c r="B34" s="117" t="s">
        <v>198</v>
      </c>
      <c r="C34" s="117" t="str">
        <f>Sheet1!E34&amp;" "&amp;Sheet1!F34</f>
        <v>Dejan Vraneš</v>
      </c>
      <c r="D34" s="123">
        <v>8</v>
      </c>
      <c r="E34" s="123">
        <v>2</v>
      </c>
      <c r="F34" s="23">
        <v>44</v>
      </c>
      <c r="G34" s="69"/>
      <c r="H34" s="74">
        <f t="shared" si="0"/>
        <v>44</v>
      </c>
      <c r="I34" s="72">
        <v>42.5</v>
      </c>
      <c r="J34" s="72"/>
      <c r="K34" s="98">
        <f t="shared" si="4"/>
        <v>96.5</v>
      </c>
      <c r="L34" s="99" t="str">
        <f t="shared" si="2"/>
        <v>A</v>
      </c>
      <c r="M34" s="24"/>
      <c r="N34" s="27"/>
      <c r="O34" s="27"/>
      <c r="P34" s="27"/>
      <c r="Q34" s="27"/>
      <c r="R34" s="24"/>
      <c r="S34" s="28"/>
      <c r="T34" s="27"/>
      <c r="U34" s="16"/>
      <c r="V34" s="16"/>
    </row>
    <row r="35" spans="1:22" ht="12.75">
      <c r="A35" s="69">
        <f t="shared" si="3"/>
        <v>34</v>
      </c>
      <c r="B35" s="117" t="s">
        <v>199</v>
      </c>
      <c r="C35" s="117" t="str">
        <f>Sheet1!E35&amp;" "&amp;Sheet1!F35</f>
        <v>Ana Muratović</v>
      </c>
      <c r="D35" s="123">
        <v>8</v>
      </c>
      <c r="E35" s="123">
        <v>1</v>
      </c>
      <c r="F35" s="23">
        <v>33</v>
      </c>
      <c r="G35" s="69"/>
      <c r="H35" s="74">
        <f t="shared" si="0"/>
        <v>33</v>
      </c>
      <c r="I35" s="72">
        <v>37.5</v>
      </c>
      <c r="J35" s="72"/>
      <c r="K35" s="98">
        <f t="shared" si="4"/>
        <v>79.5</v>
      </c>
      <c r="L35" s="99" t="str">
        <f t="shared" si="2"/>
        <v>C</v>
      </c>
      <c r="M35" s="24"/>
      <c r="N35" s="27"/>
      <c r="O35" s="27"/>
      <c r="P35" s="27"/>
      <c r="Q35" s="27"/>
      <c r="R35" s="24"/>
      <c r="S35" s="28"/>
      <c r="T35" s="27"/>
      <c r="U35" s="16"/>
      <c r="V35" s="16"/>
    </row>
    <row r="36" spans="1:22" ht="12.75">
      <c r="A36" s="69">
        <f t="shared" si="3"/>
        <v>35</v>
      </c>
      <c r="B36" s="117" t="s">
        <v>200</v>
      </c>
      <c r="C36" s="117" t="str">
        <f>Sheet1!E36&amp;" "&amp;Sheet1!F36</f>
        <v>Milica Vučinić</v>
      </c>
      <c r="D36" s="123">
        <v>8</v>
      </c>
      <c r="E36" s="123">
        <v>1</v>
      </c>
      <c r="F36" s="23">
        <v>38</v>
      </c>
      <c r="G36" s="69"/>
      <c r="H36" s="74">
        <f t="shared" si="0"/>
        <v>38</v>
      </c>
      <c r="I36" s="72">
        <v>28.5</v>
      </c>
      <c r="J36" s="72"/>
      <c r="K36" s="98">
        <f t="shared" si="4"/>
        <v>75.5</v>
      </c>
      <c r="L36" s="99" t="str">
        <f t="shared" si="2"/>
        <v>C</v>
      </c>
      <c r="M36" s="24"/>
      <c r="N36" s="27"/>
      <c r="O36" s="27"/>
      <c r="P36" s="27"/>
      <c r="Q36" s="27"/>
      <c r="R36" s="24"/>
      <c r="S36" s="28"/>
      <c r="T36" s="27"/>
      <c r="U36" s="28"/>
      <c r="V36" s="16"/>
    </row>
    <row r="37" spans="1:22" ht="12.75">
      <c r="A37" s="69">
        <f t="shared" si="3"/>
        <v>36</v>
      </c>
      <c r="B37" s="117" t="s">
        <v>201</v>
      </c>
      <c r="C37" s="117" t="str">
        <f>Sheet1!E37&amp;" "&amp;Sheet1!F37</f>
        <v>Nikola Bakić</v>
      </c>
      <c r="D37" s="123">
        <v>7</v>
      </c>
      <c r="E37" s="123">
        <v>1</v>
      </c>
      <c r="F37" s="23">
        <v>33</v>
      </c>
      <c r="G37" s="69"/>
      <c r="H37" s="74">
        <f t="shared" si="0"/>
        <v>33</v>
      </c>
      <c r="I37" s="72"/>
      <c r="J37" s="72"/>
      <c r="K37" s="98">
        <f t="shared" si="4"/>
        <v>41</v>
      </c>
      <c r="L37" s="99" t="str">
        <f t="shared" si="2"/>
        <v>F</v>
      </c>
      <c r="M37" s="24"/>
      <c r="N37" s="27"/>
      <c r="O37" s="27"/>
      <c r="P37" s="27"/>
      <c r="Q37" s="27"/>
      <c r="R37" s="24"/>
      <c r="S37" s="28"/>
      <c r="T37" s="27"/>
      <c r="U37" s="28"/>
      <c r="V37" s="16"/>
    </row>
    <row r="38" spans="1:22" ht="12.75">
      <c r="A38" s="69">
        <f t="shared" si="3"/>
        <v>37</v>
      </c>
      <c r="B38" s="117" t="s">
        <v>202</v>
      </c>
      <c r="C38" s="117" t="str">
        <f>Sheet1!E38&amp;" "&amp;Sheet1!F38</f>
        <v>Uroš Ognjenović</v>
      </c>
      <c r="D38" s="123">
        <v>8</v>
      </c>
      <c r="E38" s="123">
        <v>2</v>
      </c>
      <c r="F38" s="23">
        <v>44</v>
      </c>
      <c r="G38" s="69"/>
      <c r="H38" s="74">
        <f t="shared" si="0"/>
        <v>44</v>
      </c>
      <c r="I38" s="72"/>
      <c r="J38" s="72"/>
      <c r="K38" s="98">
        <f t="shared" si="4"/>
        <v>54</v>
      </c>
      <c r="L38" s="99" t="str">
        <f t="shared" si="2"/>
        <v>E</v>
      </c>
      <c r="M38" s="24"/>
      <c r="N38" s="27"/>
      <c r="O38" s="28"/>
      <c r="P38" s="27"/>
      <c r="Q38" s="27"/>
      <c r="R38" s="24"/>
      <c r="S38" s="28"/>
      <c r="T38" s="27"/>
      <c r="U38" s="28"/>
      <c r="V38" s="16"/>
    </row>
    <row r="39" spans="1:22" ht="12.75">
      <c r="A39" s="69">
        <f t="shared" si="3"/>
        <v>38</v>
      </c>
      <c r="B39" s="117" t="s">
        <v>203</v>
      </c>
      <c r="C39" s="117" t="str">
        <f>Sheet1!E39&amp;" "&amp;Sheet1!F39</f>
        <v>Mia Kovač</v>
      </c>
      <c r="D39" s="123">
        <v>6</v>
      </c>
      <c r="E39" s="123"/>
      <c r="F39" s="23"/>
      <c r="G39" s="69"/>
      <c r="H39" s="74">
        <f t="shared" si="0"/>
        <v>0</v>
      </c>
      <c r="I39" s="72"/>
      <c r="J39" s="72"/>
      <c r="K39" s="98">
        <f t="shared" si="4"/>
        <v>6</v>
      </c>
      <c r="L39" s="99" t="str">
        <f t="shared" si="2"/>
        <v>F</v>
      </c>
      <c r="M39" s="24"/>
      <c r="N39" s="27"/>
      <c r="O39" s="27"/>
      <c r="P39" s="27"/>
      <c r="Q39" s="27"/>
      <c r="R39" s="24"/>
      <c r="S39" s="28"/>
      <c r="T39" s="27"/>
      <c r="U39" s="28"/>
      <c r="V39" s="16"/>
    </row>
    <row r="40" spans="1:22" ht="12.75">
      <c r="A40" s="69">
        <f t="shared" si="3"/>
        <v>39</v>
      </c>
      <c r="B40" s="117" t="s">
        <v>204</v>
      </c>
      <c r="C40" s="124" t="str">
        <f>Sheet1!E40&amp;" "&amp;Sheet1!F40</f>
        <v>Bojana Kršikapa</v>
      </c>
      <c r="D40" s="123">
        <v>6</v>
      </c>
      <c r="E40" s="123"/>
      <c r="F40" s="23">
        <v>4.5</v>
      </c>
      <c r="G40" s="69">
        <v>21</v>
      </c>
      <c r="H40" s="74">
        <f t="shared" si="0"/>
        <v>21</v>
      </c>
      <c r="I40" s="33">
        <v>23</v>
      </c>
      <c r="J40" s="72"/>
      <c r="K40" s="98">
        <f t="shared" si="4"/>
        <v>50</v>
      </c>
      <c r="L40" s="99" t="str">
        <f t="shared" si="2"/>
        <v>E</v>
      </c>
      <c r="M40" s="24"/>
      <c r="N40" s="27"/>
      <c r="O40" s="27"/>
      <c r="P40" s="27"/>
      <c r="Q40" s="27"/>
      <c r="R40" s="24"/>
      <c r="S40" s="28"/>
      <c r="T40" s="27"/>
      <c r="U40" s="28"/>
      <c r="V40" s="16"/>
    </row>
    <row r="41" spans="1:22" ht="12.75">
      <c r="A41" s="69">
        <f t="shared" si="3"/>
        <v>40</v>
      </c>
      <c r="B41" s="117" t="s">
        <v>205</v>
      </c>
      <c r="C41" s="117" t="str">
        <f>Sheet1!E41&amp;" "&amp;Sheet1!F41</f>
        <v>Aleksandar Pupavac</v>
      </c>
      <c r="D41" s="123">
        <v>8</v>
      </c>
      <c r="E41" s="123">
        <v>2</v>
      </c>
      <c r="F41" s="23">
        <v>28.5</v>
      </c>
      <c r="G41" s="69"/>
      <c r="H41" s="74">
        <f t="shared" si="0"/>
        <v>28.5</v>
      </c>
      <c r="I41" s="72">
        <v>28.5</v>
      </c>
      <c r="J41" s="72"/>
      <c r="K41" s="98">
        <f t="shared" si="4"/>
        <v>67</v>
      </c>
      <c r="L41" s="99" t="str">
        <f t="shared" si="2"/>
        <v>D</v>
      </c>
      <c r="M41" s="24"/>
      <c r="N41" s="27"/>
      <c r="O41" s="27"/>
      <c r="P41" s="27"/>
      <c r="Q41" s="27"/>
      <c r="R41" s="24"/>
      <c r="S41" s="28"/>
      <c r="T41" s="27"/>
      <c r="U41" s="28"/>
      <c r="V41" s="16"/>
    </row>
    <row r="42" spans="1:22" ht="12.75">
      <c r="A42" s="69">
        <f t="shared" si="3"/>
        <v>41</v>
      </c>
      <c r="B42" s="117" t="s">
        <v>206</v>
      </c>
      <c r="C42" s="117" t="str">
        <f>Sheet1!E42&amp;" "&amp;Sheet1!F42</f>
        <v>Tanja Đukanović</v>
      </c>
      <c r="D42" s="123">
        <v>6</v>
      </c>
      <c r="E42" s="123"/>
      <c r="F42" s="23"/>
      <c r="G42" s="69"/>
      <c r="H42" s="74">
        <f t="shared" si="0"/>
        <v>0</v>
      </c>
      <c r="I42" s="72">
        <v>17.5</v>
      </c>
      <c r="J42" s="72"/>
      <c r="K42" s="98">
        <f t="shared" si="4"/>
        <v>23.5</v>
      </c>
      <c r="L42" s="99" t="str">
        <f t="shared" si="2"/>
        <v>F</v>
      </c>
      <c r="M42" s="24"/>
      <c r="N42" s="27"/>
      <c r="O42" s="27"/>
      <c r="P42" s="27"/>
      <c r="Q42" s="27"/>
      <c r="R42" s="24"/>
      <c r="S42" s="28"/>
      <c r="T42" s="27"/>
      <c r="U42" s="28"/>
      <c r="V42" s="16"/>
    </row>
    <row r="43" spans="1:22" ht="12.75">
      <c r="A43" s="69">
        <f t="shared" si="3"/>
        <v>42</v>
      </c>
      <c r="B43" s="117" t="s">
        <v>207</v>
      </c>
      <c r="C43" s="117" t="str">
        <f>Sheet1!E43&amp;" "&amp;Sheet1!F43</f>
        <v>Enis Čindrak</v>
      </c>
      <c r="D43" s="123">
        <v>8</v>
      </c>
      <c r="E43" s="123"/>
      <c r="F43" s="23">
        <v>37</v>
      </c>
      <c r="G43" s="69"/>
      <c r="H43" s="74">
        <f t="shared" si="0"/>
        <v>37</v>
      </c>
      <c r="I43" s="72">
        <v>41</v>
      </c>
      <c r="J43" s="72"/>
      <c r="K43" s="98">
        <f t="shared" si="4"/>
        <v>86</v>
      </c>
      <c r="L43" s="99" t="str">
        <f t="shared" si="2"/>
        <v>B</v>
      </c>
      <c r="M43" s="24"/>
      <c r="N43" s="27"/>
      <c r="O43" s="27"/>
      <c r="P43" s="27"/>
      <c r="Q43" s="27"/>
      <c r="R43" s="29"/>
      <c r="S43" s="28"/>
      <c r="T43" s="27"/>
      <c r="U43" s="28"/>
      <c r="V43" s="16"/>
    </row>
    <row r="44" spans="1:22" ht="12.75">
      <c r="A44" s="69">
        <f t="shared" si="3"/>
        <v>43</v>
      </c>
      <c r="B44" s="117" t="s">
        <v>208</v>
      </c>
      <c r="C44" s="117" t="str">
        <f>Sheet1!E44&amp;" "&amp;Sheet1!F44</f>
        <v>Radisav Brajković</v>
      </c>
      <c r="D44" s="123">
        <v>8</v>
      </c>
      <c r="E44" s="123"/>
      <c r="F44" s="23">
        <v>9</v>
      </c>
      <c r="G44" s="69"/>
      <c r="H44" s="74">
        <f t="shared" si="0"/>
        <v>9</v>
      </c>
      <c r="I44" s="72">
        <v>28</v>
      </c>
      <c r="J44" s="72"/>
      <c r="K44" s="98">
        <f t="shared" si="4"/>
        <v>45</v>
      </c>
      <c r="L44" s="99" t="str">
        <f t="shared" si="2"/>
        <v>F</v>
      </c>
      <c r="M44" s="24"/>
      <c r="N44" s="27"/>
      <c r="O44" s="27"/>
      <c r="P44" s="27"/>
      <c r="Q44" s="27"/>
      <c r="R44" s="24"/>
      <c r="S44" s="28"/>
      <c r="T44" s="27"/>
      <c r="U44" s="28"/>
      <c r="V44" s="16"/>
    </row>
    <row r="45" spans="1:22" ht="12.75">
      <c r="A45" s="69">
        <f t="shared" si="3"/>
        <v>44</v>
      </c>
      <c r="B45" s="117" t="s">
        <v>209</v>
      </c>
      <c r="C45" s="117" t="str">
        <f>Sheet1!E45&amp;" "&amp;Sheet1!F45</f>
        <v>Radonja Šoškić</v>
      </c>
      <c r="D45" s="123"/>
      <c r="E45" s="123"/>
      <c r="F45" s="23">
        <v>7.5</v>
      </c>
      <c r="G45" s="69"/>
      <c r="H45" s="74">
        <f t="shared" si="0"/>
        <v>7.5</v>
      </c>
      <c r="I45" s="72">
        <v>22.5</v>
      </c>
      <c r="J45" s="72"/>
      <c r="K45" s="98">
        <f t="shared" si="4"/>
        <v>30</v>
      </c>
      <c r="L45" s="99" t="str">
        <f t="shared" si="2"/>
        <v>F</v>
      </c>
      <c r="M45" s="24"/>
      <c r="N45" s="27"/>
      <c r="O45" s="27"/>
      <c r="P45" s="27"/>
      <c r="Q45" s="27"/>
      <c r="R45" s="24"/>
      <c r="S45" s="28"/>
      <c r="T45" s="27"/>
      <c r="U45" s="28"/>
      <c r="V45" s="16"/>
    </row>
    <row r="46" spans="1:22" ht="12.75">
      <c r="A46" s="69">
        <f t="shared" si="3"/>
        <v>45</v>
      </c>
      <c r="B46" s="117" t="s">
        <v>210</v>
      </c>
      <c r="C46" s="117" t="str">
        <f>Sheet1!E46&amp;" "&amp;Sheet1!F46</f>
        <v>Valentina Đukić</v>
      </c>
      <c r="D46" s="123"/>
      <c r="E46" s="123"/>
      <c r="F46" s="23"/>
      <c r="G46" s="69"/>
      <c r="H46" s="74">
        <f t="shared" si="0"/>
        <v>0</v>
      </c>
      <c r="I46" s="72"/>
      <c r="J46" s="72"/>
      <c r="K46" s="98">
        <f t="shared" si="4"/>
        <v>0</v>
      </c>
      <c r="L46" s="99" t="str">
        <f t="shared" si="2"/>
        <v>F</v>
      </c>
      <c r="M46" s="24"/>
      <c r="N46" s="27"/>
      <c r="O46" s="27"/>
      <c r="P46" s="27"/>
      <c r="Q46" s="27"/>
      <c r="R46" s="24"/>
      <c r="S46" s="28"/>
      <c r="T46" s="27"/>
      <c r="U46" s="28"/>
      <c r="V46" s="16"/>
    </row>
    <row r="47" spans="1:22" ht="12.75">
      <c r="A47" s="69">
        <f t="shared" si="3"/>
        <v>46</v>
      </c>
      <c r="B47" s="117" t="s">
        <v>211</v>
      </c>
      <c r="C47" s="124" t="str">
        <f>Sheet1!E47&amp;" "&amp;Sheet1!F47</f>
        <v>Marina Šljukić</v>
      </c>
      <c r="D47" s="123">
        <v>8</v>
      </c>
      <c r="E47" s="123"/>
      <c r="F47" s="23"/>
      <c r="G47" s="69">
        <v>31</v>
      </c>
      <c r="H47" s="74">
        <f t="shared" si="0"/>
        <v>31</v>
      </c>
      <c r="I47" s="72"/>
      <c r="J47" s="72">
        <v>24</v>
      </c>
      <c r="K47" s="98">
        <f t="shared" si="4"/>
        <v>63</v>
      </c>
      <c r="L47" s="99" t="str">
        <f t="shared" si="2"/>
        <v>D</v>
      </c>
      <c r="M47" s="24"/>
      <c r="N47" s="27"/>
      <c r="O47" s="27"/>
      <c r="P47" s="27"/>
      <c r="Q47" s="27"/>
      <c r="R47" s="24"/>
      <c r="S47" s="28"/>
      <c r="T47" s="27"/>
      <c r="U47" s="28"/>
      <c r="V47" s="16"/>
    </row>
    <row r="48" spans="1:22" ht="12.75">
      <c r="A48" s="69">
        <f t="shared" si="3"/>
        <v>47</v>
      </c>
      <c r="B48" s="117" t="s">
        <v>212</v>
      </c>
      <c r="C48" s="117" t="str">
        <f>Sheet1!E48&amp;" "&amp;Sheet1!F48</f>
        <v>Neda Srdanović</v>
      </c>
      <c r="D48" s="123">
        <v>8</v>
      </c>
      <c r="E48" s="123">
        <v>2</v>
      </c>
      <c r="F48" s="23">
        <v>43</v>
      </c>
      <c r="G48" s="69"/>
      <c r="H48" s="74">
        <f t="shared" si="0"/>
        <v>43</v>
      </c>
      <c r="I48" s="72"/>
      <c r="J48" s="33"/>
      <c r="K48" s="98">
        <f t="shared" si="4"/>
        <v>53</v>
      </c>
      <c r="L48" s="99" t="str">
        <f t="shared" si="2"/>
        <v>E</v>
      </c>
      <c r="M48" s="24"/>
      <c r="N48" s="27"/>
      <c r="O48" s="28"/>
      <c r="P48" s="27"/>
      <c r="Q48" s="27"/>
      <c r="R48" s="24"/>
      <c r="S48" s="28"/>
      <c r="T48" s="27"/>
      <c r="U48" s="28"/>
      <c r="V48" s="16"/>
    </row>
    <row r="49" spans="1:22" ht="12.75">
      <c r="A49" s="69">
        <f t="shared" si="3"/>
        <v>48</v>
      </c>
      <c r="B49" s="117" t="s">
        <v>213</v>
      </c>
      <c r="C49" s="117" t="str">
        <f>Sheet1!E49&amp;" "&amp;Sheet1!F49</f>
        <v>Muhamed Mehmedović</v>
      </c>
      <c r="D49" s="123">
        <v>6</v>
      </c>
      <c r="E49" s="123"/>
      <c r="F49" s="31"/>
      <c r="G49" s="69"/>
      <c r="H49" s="74">
        <f t="shared" si="0"/>
        <v>0</v>
      </c>
      <c r="I49" s="72"/>
      <c r="J49" s="33"/>
      <c r="K49" s="98">
        <f t="shared" si="4"/>
        <v>6</v>
      </c>
      <c r="L49" s="99" t="str">
        <f t="shared" si="2"/>
        <v>F</v>
      </c>
      <c r="M49" s="24"/>
      <c r="N49" s="27"/>
      <c r="O49" s="27"/>
      <c r="P49" s="27"/>
      <c r="Q49" s="27"/>
      <c r="R49" s="24"/>
      <c r="S49" s="28"/>
      <c r="T49" s="27"/>
      <c r="U49" s="28"/>
      <c r="V49" s="16"/>
    </row>
    <row r="50" spans="1:24" ht="15.75">
      <c r="A50" s="89"/>
      <c r="B50" s="95"/>
      <c r="C50" s="95"/>
      <c r="D50" s="95"/>
      <c r="E50" s="95"/>
      <c r="F50" s="89"/>
      <c r="G50" s="73"/>
      <c r="H50" s="73"/>
      <c r="I50" s="89"/>
      <c r="J50" s="94"/>
      <c r="K50" s="73"/>
      <c r="L50" s="83"/>
      <c r="M50" s="90"/>
      <c r="N50" s="84"/>
      <c r="O50" s="16"/>
      <c r="P50" s="16"/>
      <c r="Q50" s="16"/>
      <c r="R50" s="16"/>
      <c r="S50" s="16"/>
      <c r="T50" s="68"/>
      <c r="U50" s="66"/>
      <c r="V50" s="67"/>
      <c r="W50" s="16"/>
      <c r="X50" s="16"/>
    </row>
    <row r="51" spans="1:24" ht="15.75">
      <c r="A51" s="89"/>
      <c r="B51" s="95"/>
      <c r="C51" s="95"/>
      <c r="D51" s="95"/>
      <c r="E51" s="95"/>
      <c r="F51" s="89"/>
      <c r="G51" s="73"/>
      <c r="H51" s="73"/>
      <c r="I51" s="89"/>
      <c r="J51" s="94"/>
      <c r="K51" s="73"/>
      <c r="L51" s="83"/>
      <c r="M51" s="90"/>
      <c r="N51" s="84"/>
      <c r="O51" s="16"/>
      <c r="P51" s="16"/>
      <c r="Q51" s="16"/>
      <c r="R51" s="16"/>
      <c r="S51" s="16"/>
      <c r="T51" s="68"/>
      <c r="U51" s="66"/>
      <c r="V51" s="67"/>
      <c r="W51" s="16"/>
      <c r="X51" s="16"/>
    </row>
    <row r="52" spans="1:24" ht="15.75">
      <c r="A52" s="89"/>
      <c r="B52" s="95"/>
      <c r="C52" s="95"/>
      <c r="D52" s="95"/>
      <c r="E52" s="95"/>
      <c r="F52" s="89"/>
      <c r="G52" s="73"/>
      <c r="H52" s="73"/>
      <c r="I52" s="89"/>
      <c r="J52" s="94"/>
      <c r="K52" s="73"/>
      <c r="L52" s="83"/>
      <c r="M52" s="90"/>
      <c r="N52" s="84"/>
      <c r="O52" s="16"/>
      <c r="P52" s="16"/>
      <c r="Q52" s="16"/>
      <c r="R52" s="16"/>
      <c r="S52" s="16"/>
      <c r="T52" s="68"/>
      <c r="U52" s="66"/>
      <c r="V52" s="67"/>
      <c r="W52" s="16"/>
      <c r="X52" s="16"/>
    </row>
    <row r="53" spans="1:24" ht="15.75">
      <c r="A53" s="89"/>
      <c r="B53" s="95"/>
      <c r="C53" s="95"/>
      <c r="D53" s="95"/>
      <c r="E53" s="95"/>
      <c r="F53" s="89"/>
      <c r="G53" s="73"/>
      <c r="H53" s="73"/>
      <c r="I53" s="89"/>
      <c r="J53" s="94"/>
      <c r="K53" s="73"/>
      <c r="L53" s="83"/>
      <c r="M53" s="90"/>
      <c r="N53" s="81"/>
      <c r="O53" s="16"/>
      <c r="P53" s="16"/>
      <c r="Q53" s="16"/>
      <c r="R53" s="16"/>
      <c r="S53" s="16"/>
      <c r="T53" s="65"/>
      <c r="U53" s="66"/>
      <c r="V53" s="67"/>
      <c r="W53" s="16"/>
      <c r="X53" s="16"/>
    </row>
    <row r="54" spans="1:24" ht="15.75">
      <c r="A54" s="16"/>
      <c r="B54" s="85"/>
      <c r="C54" s="85"/>
      <c r="D54" s="85"/>
      <c r="E54" s="85"/>
      <c r="F54" s="27"/>
      <c r="G54" s="16"/>
      <c r="H54" s="16"/>
      <c r="I54" s="16"/>
      <c r="J54" s="86"/>
      <c r="K54" s="16"/>
      <c r="L54" s="16"/>
      <c r="M54" s="16"/>
      <c r="N54" s="81"/>
      <c r="O54" s="16"/>
      <c r="P54" s="16"/>
      <c r="Q54" s="16"/>
      <c r="R54" s="16"/>
      <c r="S54" s="16"/>
      <c r="T54" s="68"/>
      <c r="U54" s="66"/>
      <c r="V54" s="67"/>
      <c r="W54" s="16"/>
      <c r="X54" s="16"/>
    </row>
    <row r="55" spans="1:24" ht="15.75">
      <c r="A55" s="16"/>
      <c r="B55" s="85"/>
      <c r="C55" s="85"/>
      <c r="D55" s="85"/>
      <c r="E55" s="85"/>
      <c r="F55" s="27"/>
      <c r="G55" s="16"/>
      <c r="H55" s="16"/>
      <c r="I55" s="16"/>
      <c r="J55" s="87"/>
      <c r="K55" s="16"/>
      <c r="L55" s="16"/>
      <c r="M55" s="16"/>
      <c r="N55" s="81"/>
      <c r="O55" s="16"/>
      <c r="P55" s="16"/>
      <c r="Q55" s="16"/>
      <c r="R55" s="16"/>
      <c r="S55" s="16"/>
      <c r="T55" s="68"/>
      <c r="U55" s="66"/>
      <c r="V55" s="67"/>
      <c r="W55" s="16"/>
      <c r="X55" s="16"/>
    </row>
    <row r="56" spans="1:24" ht="15.75">
      <c r="A56" s="16"/>
      <c r="B56" s="85"/>
      <c r="C56" s="85"/>
      <c r="D56" s="85"/>
      <c r="E56" s="85"/>
      <c r="F56" s="27"/>
      <c r="G56" s="16"/>
      <c r="H56" s="16"/>
      <c r="I56" s="16"/>
      <c r="J56" s="16"/>
      <c r="K56" s="16"/>
      <c r="L56" s="16"/>
      <c r="M56" s="16"/>
      <c r="N56" s="81"/>
      <c r="O56" s="16"/>
      <c r="P56" s="16"/>
      <c r="Q56" s="16"/>
      <c r="R56" s="16"/>
      <c r="S56" s="16"/>
      <c r="T56" s="68"/>
      <c r="U56" s="66"/>
      <c r="V56" s="67"/>
      <c r="W56" s="16"/>
      <c r="X56" s="16"/>
    </row>
    <row r="57" spans="1:24" ht="12.75">
      <c r="A57" s="16"/>
      <c r="B57" s="85"/>
      <c r="C57" s="85"/>
      <c r="D57" s="85"/>
      <c r="E57" s="85"/>
      <c r="F57" s="27"/>
      <c r="G57" s="16"/>
      <c r="H57" s="16"/>
      <c r="I57" s="16"/>
      <c r="J57" s="16"/>
      <c r="K57" s="16"/>
      <c r="L57" s="16"/>
      <c r="M57" s="16"/>
      <c r="N57" s="81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ht="12.75">
      <c r="C58" s="1"/>
      <c r="D58" s="1"/>
      <c r="E58" s="1"/>
      <c r="N58" s="26"/>
      <c r="T58" s="16"/>
      <c r="U58" s="16"/>
      <c r="V58" s="16"/>
      <c r="W58" s="16"/>
      <c r="X58" s="16"/>
    </row>
    <row r="59" spans="3:24" ht="12.75">
      <c r="C59" s="1"/>
      <c r="D59" s="1"/>
      <c r="E59" s="1"/>
      <c r="N59" s="26"/>
      <c r="T59" s="16"/>
      <c r="U59" s="16"/>
      <c r="V59" s="16"/>
      <c r="W59" s="16"/>
      <c r="X59" s="16"/>
    </row>
    <row r="60" spans="3:24" ht="12.75">
      <c r="C60" s="1"/>
      <c r="D60" s="1"/>
      <c r="E60" s="1"/>
      <c r="N60" s="26"/>
      <c r="W60" s="16"/>
      <c r="X60" s="16"/>
    </row>
    <row r="61" spans="3:14" ht="12.75">
      <c r="C61" s="1"/>
      <c r="D61" s="1"/>
      <c r="E61" s="1"/>
      <c r="N61" s="26"/>
    </row>
    <row r="62" spans="3:14" ht="12.75">
      <c r="C62" s="1"/>
      <c r="D62" s="1"/>
      <c r="E62" s="1"/>
      <c r="N62" s="26"/>
    </row>
    <row r="63" spans="3:14" ht="12.75">
      <c r="C63" s="1"/>
      <c r="D63" s="1"/>
      <c r="E63" s="1"/>
      <c r="N63" s="26"/>
    </row>
    <row r="64" spans="3:14" ht="12.75">
      <c r="C64" s="1"/>
      <c r="D64" s="1"/>
      <c r="E64" s="1"/>
      <c r="N64" s="26"/>
    </row>
    <row r="65" spans="3:14" ht="12.75">
      <c r="C65" s="1"/>
      <c r="D65" s="1"/>
      <c r="E65" s="1"/>
      <c r="N65" s="26"/>
    </row>
    <row r="66" spans="3:14" ht="12.75">
      <c r="C66" s="1"/>
      <c r="D66" s="1"/>
      <c r="E66" s="1"/>
      <c r="N66" s="26"/>
    </row>
    <row r="67" spans="3:14" ht="12.75">
      <c r="C67" s="1"/>
      <c r="D67" s="1"/>
      <c r="E67" s="1"/>
      <c r="N67" s="26"/>
    </row>
    <row r="68" spans="3:14" ht="12.75">
      <c r="C68" s="1"/>
      <c r="D68" s="1"/>
      <c r="E68" s="1"/>
      <c r="N68" s="26"/>
    </row>
    <row r="69" spans="3:14" ht="12.75">
      <c r="C69" s="1"/>
      <c r="D69" s="1"/>
      <c r="E69" s="1"/>
      <c r="N69" s="26"/>
    </row>
    <row r="70" spans="3:14" ht="12.75">
      <c r="C70" s="1"/>
      <c r="D70" s="1"/>
      <c r="E70" s="1"/>
      <c r="N70" s="26"/>
    </row>
    <row r="71" spans="3:14" ht="12.75">
      <c r="C71" s="1"/>
      <c r="D71" s="1"/>
      <c r="E71" s="1"/>
      <c r="N71" s="26"/>
    </row>
    <row r="72" spans="3:14" ht="12.75">
      <c r="C72" s="1"/>
      <c r="D72" s="1"/>
      <c r="E72" s="1"/>
      <c r="N72" s="26"/>
    </row>
    <row r="73" spans="3:14" ht="12.75">
      <c r="C73" s="1"/>
      <c r="D73" s="1"/>
      <c r="E73" s="1"/>
      <c r="N73" s="26"/>
    </row>
    <row r="74" spans="3:14" ht="12.75">
      <c r="C74" s="1"/>
      <c r="D74" s="1"/>
      <c r="E74" s="1"/>
      <c r="N74" s="26"/>
    </row>
    <row r="75" spans="3:14" ht="12.75">
      <c r="C75" s="1"/>
      <c r="D75" s="1"/>
      <c r="E75" s="1"/>
      <c r="N75" s="26"/>
    </row>
    <row r="76" spans="3:14" ht="12.75">
      <c r="C76" s="1"/>
      <c r="D76" s="1"/>
      <c r="E76" s="1"/>
      <c r="N76" s="26"/>
    </row>
    <row r="77" spans="3:14" ht="12.75">
      <c r="C77" s="1"/>
      <c r="D77" s="1"/>
      <c r="E77" s="1"/>
      <c r="N77" s="26"/>
    </row>
    <row r="78" spans="3:14" ht="12.75">
      <c r="C78" s="1"/>
      <c r="D78" s="1"/>
      <c r="E78" s="1"/>
      <c r="N78" s="26"/>
    </row>
    <row r="79" spans="3:14" ht="12.75">
      <c r="C79" s="1"/>
      <c r="D79" s="1"/>
      <c r="E79" s="1"/>
      <c r="N79" s="26"/>
    </row>
    <row r="80" spans="3:14" ht="12.75">
      <c r="C80" s="1"/>
      <c r="D80" s="1"/>
      <c r="E80" s="1"/>
      <c r="N80" s="26"/>
    </row>
    <row r="81" spans="3:14" ht="12.75">
      <c r="C81" s="1"/>
      <c r="D81" s="1"/>
      <c r="E81" s="1"/>
      <c r="N81" s="26"/>
    </row>
    <row r="82" spans="3:14" ht="12.75">
      <c r="C82" s="1"/>
      <c r="D82" s="1"/>
      <c r="E82" s="1"/>
      <c r="N82" s="26"/>
    </row>
    <row r="83" spans="3:14" ht="12.75">
      <c r="C83" s="1"/>
      <c r="D83" s="1"/>
      <c r="E83" s="1"/>
      <c r="N83" s="26"/>
    </row>
    <row r="84" spans="3:14" ht="12.75">
      <c r="C84" s="1"/>
      <c r="D84" s="1"/>
      <c r="E84" s="1"/>
      <c r="N84" s="26"/>
    </row>
    <row r="85" spans="3:14" ht="12.75">
      <c r="C85" s="1"/>
      <c r="D85" s="1"/>
      <c r="E85" s="1"/>
      <c r="N85" s="26"/>
    </row>
    <row r="86" spans="3:14" ht="12.75">
      <c r="C86" s="1"/>
      <c r="D86" s="1"/>
      <c r="E86" s="1"/>
      <c r="N86" s="26"/>
    </row>
    <row r="87" spans="3:14" ht="12.75">
      <c r="C87" s="1"/>
      <c r="D87" s="1"/>
      <c r="E87" s="1"/>
      <c r="N87" s="26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35" t="s">
        <v>1</v>
      </c>
      <c r="B1" s="136"/>
      <c r="C1" s="136"/>
      <c r="D1" s="136"/>
      <c r="E1" s="136"/>
      <c r="F1" s="136"/>
      <c r="G1" s="136"/>
      <c r="H1" s="128"/>
      <c r="I1" s="129"/>
      <c r="J1" s="18"/>
      <c r="K1" s="18"/>
    </row>
    <row r="2" spans="1:11" ht="15">
      <c r="A2" s="34" t="s">
        <v>2</v>
      </c>
      <c r="B2" s="18"/>
      <c r="C2" s="18"/>
      <c r="D2" s="39" t="s">
        <v>217</v>
      </c>
      <c r="E2" s="17"/>
      <c r="F2" s="35" t="s">
        <v>3</v>
      </c>
      <c r="G2" s="63" t="s">
        <v>218</v>
      </c>
      <c r="H2" s="105"/>
      <c r="I2" s="36"/>
      <c r="J2" s="18"/>
      <c r="K2" s="18"/>
    </row>
    <row r="3" spans="1:11" ht="15">
      <c r="A3" s="40" t="s">
        <v>227</v>
      </c>
      <c r="B3" s="62"/>
      <c r="C3" s="62"/>
      <c r="D3" s="37"/>
      <c r="E3" s="17"/>
      <c r="F3" s="17"/>
      <c r="G3" s="17"/>
      <c r="H3" s="18"/>
      <c r="I3" s="36"/>
      <c r="J3" s="18"/>
      <c r="K3" s="18"/>
    </row>
    <row r="4" spans="1:11" ht="12.75" customHeight="1" thickBot="1">
      <c r="A4" s="75"/>
      <c r="B4" s="76"/>
      <c r="C4" s="76"/>
      <c r="D4" s="76"/>
      <c r="E4" s="77"/>
      <c r="F4" s="77"/>
      <c r="G4" s="77"/>
      <c r="H4" s="76"/>
      <c r="I4" s="78"/>
      <c r="J4" s="18"/>
      <c r="K4" s="18"/>
    </row>
    <row r="5" spans="1:10" ht="26.25" customHeight="1" thickBot="1">
      <c r="A5" s="38" t="s">
        <v>15</v>
      </c>
      <c r="B5" s="19"/>
      <c r="C5" s="125"/>
      <c r="D5" s="106" t="s">
        <v>23</v>
      </c>
      <c r="E5" s="107"/>
      <c r="F5" s="107"/>
      <c r="G5" s="107"/>
      <c r="H5" s="132" t="s">
        <v>14</v>
      </c>
      <c r="I5" s="132" t="s">
        <v>4</v>
      </c>
      <c r="J5" s="18"/>
    </row>
    <row r="6" spans="1:10" ht="13.5" thickBot="1">
      <c r="A6" s="64" t="s">
        <v>5</v>
      </c>
      <c r="B6" s="20">
        <v>1</v>
      </c>
      <c r="C6" s="127" t="s">
        <v>230</v>
      </c>
      <c r="D6" s="130" t="s">
        <v>20</v>
      </c>
      <c r="E6" s="134"/>
      <c r="F6" s="130" t="s">
        <v>13</v>
      </c>
      <c r="G6" s="131"/>
      <c r="H6" s="133"/>
      <c r="I6" s="133"/>
      <c r="J6" s="18"/>
    </row>
    <row r="7" spans="1:10" ht="12.75">
      <c r="A7" s="108"/>
      <c r="B7" s="109"/>
      <c r="C7" s="126"/>
      <c r="D7" s="110" t="s">
        <v>17</v>
      </c>
      <c r="E7" s="111" t="s">
        <v>18</v>
      </c>
      <c r="F7" s="110" t="s">
        <v>21</v>
      </c>
      <c r="G7" s="112" t="s">
        <v>22</v>
      </c>
      <c r="H7" s="133"/>
      <c r="I7" s="133"/>
      <c r="J7" s="18"/>
    </row>
    <row r="8" spans="1:10" ht="12.75">
      <c r="A8" s="70" t="str">
        <f>IF(ISBLANK(Rezultati!B2),"",Rezultati!B2)</f>
        <v>1/2019</v>
      </c>
      <c r="B8" s="71" t="str">
        <f>IF(ISBLANK(Rezultati!C2),"",Rezultati!C2)</f>
        <v>Nikola Đukanović</v>
      </c>
      <c r="C8" s="71">
        <f>IF(ISBLANK(Rezultati!D2),"",Rezultati!D2+Rezultati!E2)</f>
        <v>8</v>
      </c>
      <c r="D8" s="113">
        <f>IF(ISBLANK(Rezultati!F2),"",Rezultati!F2)</f>
      </c>
      <c r="E8" s="113">
        <f>IF(ISBLANK(Rezultati!G2),"",Rezultati!G2)</f>
        <v>39.5</v>
      </c>
      <c r="F8" s="113">
        <f>IF(ISBLANK(Rezultati!I2),"",Rezultati!I2)</f>
        <v>32.5</v>
      </c>
      <c r="G8" s="113">
        <f>IF(ISBLANK(Rezultati!J2),"",Rezultati!J2)</f>
      </c>
      <c r="H8" s="113">
        <f>IF(ISBLANK(Rezultati!K2),"",Rezultati!K2)</f>
        <v>80</v>
      </c>
      <c r="I8" s="114" t="str">
        <f>IF(Rezultati!K2&lt;50,"F",IF(Rezultati!K2&lt;60,"E",IF(Rezultati!K2&lt;70,"D",IF(Rezultati!K2&lt;80,"C",IF(Rezultati!K2&lt;90,"B","A")))))</f>
        <v>B</v>
      </c>
      <c r="J8" s="18"/>
    </row>
    <row r="9" spans="1:10" ht="12.75">
      <c r="A9" s="70" t="str">
        <f>IF(ISBLANK(Rezultati!B3),"",Rezultati!B3)</f>
        <v>2/2019</v>
      </c>
      <c r="B9" s="71" t="str">
        <f>IF(ISBLANK(Rezultati!C3),"",Rezultati!C3)</f>
        <v>Ksenija Brakočević</v>
      </c>
      <c r="C9" s="71">
        <f>IF(ISBLANK(Rezultati!D3),"",Rezultati!D3+Rezultati!E3)</f>
        <v>9</v>
      </c>
      <c r="D9" s="113">
        <f>IF(ISBLANK(Rezultati!F3),"",Rezultati!F3)</f>
        <v>39</v>
      </c>
      <c r="E9" s="113">
        <f>IF(ISBLANK(Rezultati!G3),"",Rezultati!G3)</f>
      </c>
      <c r="F9" s="113">
        <f>IF(ISBLANK(Rezultati!I3),"",Rezultati!I3)</f>
        <v>45</v>
      </c>
      <c r="G9" s="113">
        <f>IF(ISBLANK(Rezultati!J3),"",Rezultati!J3)</f>
      </c>
      <c r="H9" s="113">
        <f>IF(ISBLANK(Rezultati!K3),"",Rezultati!K3)</f>
        <v>93</v>
      </c>
      <c r="I9" s="114" t="str">
        <f>IF(Rezultati!K3&lt;50,"F",IF(Rezultati!K3&lt;60,"E",IF(Rezultati!K3&lt;70,"D",IF(Rezultati!K3&lt;80,"C",IF(Rezultati!K3&lt;90,"B","A")))))</f>
        <v>A</v>
      </c>
      <c r="J9" s="18"/>
    </row>
    <row r="10" spans="1:10" ht="12.75">
      <c r="A10" s="70" t="str">
        <f>IF(ISBLANK(Rezultati!B4),"",Rezultati!B4)</f>
        <v>5/2019</v>
      </c>
      <c r="B10" s="71" t="str">
        <f>IF(ISBLANK(Rezultati!C4),"",Rezultati!C4)</f>
        <v>Anđela Minić</v>
      </c>
      <c r="C10" s="71">
        <f>IF(ISBLANK(Rezultati!D4),"",Rezultati!D4+Rezultati!E4)</f>
        <v>8</v>
      </c>
      <c r="D10" s="113">
        <f>IF(ISBLANK(Rezultati!F4),"",Rezultati!F4)</f>
        <v>40</v>
      </c>
      <c r="E10" s="113">
        <f>IF(ISBLANK(Rezultati!G4),"",Rezultati!G4)</f>
      </c>
      <c r="F10" s="113">
        <f>IF(ISBLANK(Rezultati!I4),"",Rezultati!I4)</f>
        <v>45</v>
      </c>
      <c r="G10" s="113">
        <f>IF(ISBLANK(Rezultati!J4),"",Rezultati!J4)</f>
      </c>
      <c r="H10" s="113">
        <f>IF(ISBLANK(Rezultati!K4),"",Rezultati!K4)</f>
        <v>93</v>
      </c>
      <c r="I10" s="114" t="str">
        <f>IF(Rezultati!K4&lt;50,"F",IF(Rezultati!K4&lt;60,"E",IF(Rezultati!K4&lt;70,"D",IF(Rezultati!K4&lt;80,"C",IF(Rezultati!K4&lt;90,"B","A")))))</f>
        <v>A</v>
      </c>
      <c r="J10" s="18"/>
    </row>
    <row r="11" spans="1:10" ht="12.75">
      <c r="A11" s="70" t="str">
        <f>IF(ISBLANK(Rezultati!B5),"",Rezultati!B5)</f>
        <v>7/2019</v>
      </c>
      <c r="B11" s="71" t="str">
        <f>IF(ISBLANK(Rezultati!C5),"",Rezultati!C5)</f>
        <v>Miraš Bulatović</v>
      </c>
      <c r="C11" s="71">
        <f>IF(ISBLANK(Rezultati!D5),"",Rezultati!D5+Rezultati!E5)</f>
        <v>10</v>
      </c>
      <c r="D11" s="113">
        <f>IF(ISBLANK(Rezultati!F5),"",Rezultati!F5)</f>
        <v>44</v>
      </c>
      <c r="E11" s="113">
        <f>IF(ISBLANK(Rezultati!G5),"",Rezultati!G5)</f>
      </c>
      <c r="F11" s="113">
        <f>IF(ISBLANK(Rezultati!I5),"",Rezultati!I5)</f>
        <v>44</v>
      </c>
      <c r="G11" s="113">
        <f>IF(ISBLANK(Rezultati!J5),"",Rezultati!J5)</f>
      </c>
      <c r="H11" s="113">
        <f>IF(ISBLANK(Rezultati!K5),"",Rezultati!K5)</f>
        <v>98</v>
      </c>
      <c r="I11" s="114" t="str">
        <f>IF(Rezultati!K5&lt;50,"F",IF(Rezultati!K5&lt;60,"E",IF(Rezultati!K5&lt;70,"D",IF(Rezultati!K5&lt;80,"C",IF(Rezultati!K5&lt;90,"B","A")))))</f>
        <v>A</v>
      </c>
      <c r="J11" s="18"/>
    </row>
    <row r="12" spans="1:10" ht="12.75">
      <c r="A12" s="70" t="str">
        <f>IF(ISBLANK(Rezultati!B6),"",Rezultati!B6)</f>
        <v>11/2019</v>
      </c>
      <c r="B12" s="71" t="str">
        <f>IF(ISBLANK(Rezultati!C6),"",Rezultati!C6)</f>
        <v>Jelena Piper</v>
      </c>
      <c r="C12" s="71">
        <f>IF(ISBLANK(Rezultati!D6),"",Rezultati!D6+Rezultati!E6)</f>
        <v>10</v>
      </c>
      <c r="D12" s="113">
        <f>IF(ISBLANK(Rezultati!F6),"",Rezultati!F6)</f>
        <v>44</v>
      </c>
      <c r="E12" s="113">
        <f>IF(ISBLANK(Rezultati!G6),"",Rezultati!G6)</f>
      </c>
      <c r="F12" s="113">
        <f>IF(ISBLANK(Rezultati!I6),"",Rezultati!I6)</f>
        <v>45</v>
      </c>
      <c r="G12" s="113">
        <f>IF(ISBLANK(Rezultati!J6),"",Rezultati!J6)</f>
      </c>
      <c r="H12" s="113">
        <f>IF(ISBLANK(Rezultati!K6),"",Rezultati!K6)</f>
        <v>99</v>
      </c>
      <c r="I12" s="114" t="str">
        <f>IF(Rezultati!K6&lt;50,"F",IF(Rezultati!K6&lt;60,"E",IF(Rezultati!K6&lt;70,"D",IF(Rezultati!K6&lt;80,"C",IF(Rezultati!K6&lt;90,"B","A")))))</f>
        <v>A</v>
      </c>
      <c r="J12" s="18"/>
    </row>
    <row r="13" spans="1:10" ht="12.75">
      <c r="A13" s="70" t="str">
        <f>IF(ISBLANK(Rezultati!B7),"",Rezultati!B7)</f>
        <v>12/2019</v>
      </c>
      <c r="B13" s="71" t="str">
        <f>IF(ISBLANK(Rezultati!C7),"",Rezultati!C7)</f>
        <v>Ivona Stojanović</v>
      </c>
      <c r="C13" s="71">
        <f>IF(ISBLANK(Rezultati!D7),"",Rezultati!D7+Rezultati!E7)</f>
        <v>10</v>
      </c>
      <c r="D13" s="113">
        <f>IF(ISBLANK(Rezultati!F7),"",Rezultati!F7)</f>
        <v>35</v>
      </c>
      <c r="E13" s="113">
        <f>IF(ISBLANK(Rezultati!G7),"",Rezultati!G7)</f>
      </c>
      <c r="F13" s="113">
        <f>IF(ISBLANK(Rezultati!I7),"",Rezultati!I7)</f>
        <v>42.5</v>
      </c>
      <c r="G13" s="113">
        <f>IF(ISBLANK(Rezultati!J7),"",Rezultati!J7)</f>
      </c>
      <c r="H13" s="113">
        <f>IF(ISBLANK(Rezultati!K7),"",Rezultati!K7)</f>
        <v>87.5</v>
      </c>
      <c r="I13" s="114" t="str">
        <f>IF(Rezultati!K7&lt;50,"F",IF(Rezultati!K7&lt;60,"E",IF(Rezultati!K7&lt;70,"D",IF(Rezultati!K7&lt;80,"C",IF(Rezultati!K7&lt;90,"B","A")))))</f>
        <v>B</v>
      </c>
      <c r="J13" s="18"/>
    </row>
    <row r="14" spans="1:10" ht="12.75">
      <c r="A14" s="70" t="str">
        <f>IF(ISBLANK(Rezultati!B8),"",Rezultati!B8)</f>
        <v>15/2019</v>
      </c>
      <c r="B14" s="71" t="str">
        <f>IF(ISBLANK(Rezultati!C8),"",Rezultati!C8)</f>
        <v>Nikola Markuš</v>
      </c>
      <c r="C14" s="71">
        <f>IF(ISBLANK(Rezultati!D8),"",Rezultati!D8+Rezultati!E8)</f>
        <v>8</v>
      </c>
      <c r="D14" s="113">
        <f>IF(ISBLANK(Rezultati!F8),"",Rezultati!F8)</f>
        <v>19</v>
      </c>
      <c r="E14" s="113">
        <f>IF(ISBLANK(Rezultati!G8),"",Rezultati!G8)</f>
      </c>
      <c r="F14" s="113">
        <f>IF(ISBLANK(Rezultati!I8),"",Rezultati!I8)</f>
        <v>45</v>
      </c>
      <c r="G14" s="113">
        <f>IF(ISBLANK(Rezultati!J8),"",Rezultati!J8)</f>
      </c>
      <c r="H14" s="113">
        <f>IF(ISBLANK(Rezultati!K8),"",Rezultati!K8)</f>
        <v>72</v>
      </c>
      <c r="I14" s="114" t="str">
        <f>IF(Rezultati!K8&lt;50,"F",IF(Rezultati!K8&lt;60,"E",IF(Rezultati!K8&lt;70,"D",IF(Rezultati!K8&lt;80,"C",IF(Rezultati!K8&lt;90,"B","A")))))</f>
        <v>C</v>
      </c>
      <c r="J14" s="18"/>
    </row>
    <row r="15" spans="1:10" ht="12.75">
      <c r="A15" s="70" t="str">
        <f>IF(ISBLANK(Rezultati!B9),"",Rezultati!B9)</f>
        <v>16/2019</v>
      </c>
      <c r="B15" s="71" t="str">
        <f>IF(ISBLANK(Rezultati!C9),"",Rezultati!C9)</f>
        <v>Jovana Vujičić</v>
      </c>
      <c r="C15" s="71">
        <f>IF(ISBLANK(Rezultati!D9),"",Rezultati!D9+Rezultati!E9)</f>
        <v>8</v>
      </c>
      <c r="D15" s="113">
        <f>IF(ISBLANK(Rezultati!F9),"",Rezultati!F9)</f>
        <v>28</v>
      </c>
      <c r="E15" s="113">
        <f>IF(ISBLANK(Rezultati!G9),"",Rezultati!G9)</f>
      </c>
      <c r="F15" s="113">
        <f>IF(ISBLANK(Rezultati!I9),"",Rezultati!I9)</f>
        <v>40</v>
      </c>
      <c r="G15" s="113">
        <f>IF(ISBLANK(Rezultati!J9),"",Rezultati!J9)</f>
      </c>
      <c r="H15" s="113">
        <f>IF(ISBLANK(Rezultati!K9),"",Rezultati!K9)</f>
        <v>76</v>
      </c>
      <c r="I15" s="114" t="str">
        <f>IF(Rezultati!K9&lt;50,"F",IF(Rezultati!K9&lt;60,"E",IF(Rezultati!K9&lt;70,"D",IF(Rezultati!K9&lt;80,"C",IF(Rezultati!K9&lt;90,"B","A")))))</f>
        <v>C</v>
      </c>
      <c r="J15" s="18"/>
    </row>
    <row r="16" spans="1:10" ht="12.75">
      <c r="A16" s="70" t="str">
        <f>IF(ISBLANK(Rezultati!B10),"",Rezultati!B10)</f>
        <v>17/2019</v>
      </c>
      <c r="B16" s="71" t="str">
        <f>IF(ISBLANK(Rezultati!C10),"",Rezultati!C10)</f>
        <v>Nataša Zajović</v>
      </c>
      <c r="C16" s="71">
        <f>IF(ISBLANK(Rezultati!D10),"",Rezultati!D10+Rezultati!E10)</f>
        <v>8</v>
      </c>
      <c r="D16" s="113">
        <f>IF(ISBLANK(Rezultati!F10),"",Rezultati!F10)</f>
        <v>39.5</v>
      </c>
      <c r="E16" s="113">
        <f>IF(ISBLANK(Rezultati!G10),"",Rezultati!G10)</f>
      </c>
      <c r="F16" s="113">
        <f>IF(ISBLANK(Rezultati!I10),"",Rezultati!I10)</f>
        <v>45</v>
      </c>
      <c r="G16" s="113">
        <f>IF(ISBLANK(Rezultati!J10),"",Rezultati!J10)</f>
      </c>
      <c r="H16" s="113">
        <f>IF(ISBLANK(Rezultati!K10),"",Rezultati!K10)</f>
        <v>92.5</v>
      </c>
      <c r="I16" s="114" t="str">
        <f>IF(Rezultati!K10&lt;50,"F",IF(Rezultati!K10&lt;60,"E",IF(Rezultati!K10&lt;70,"D",IF(Rezultati!K10&lt;80,"C",IF(Rezultati!K10&lt;90,"B","A")))))</f>
        <v>A</v>
      </c>
      <c r="J16" s="18"/>
    </row>
    <row r="17" spans="1:10" ht="12.75">
      <c r="A17" s="70" t="str">
        <f>IF(ISBLANK(Rezultati!B11),"",Rezultati!B11)</f>
        <v>18/2019</v>
      </c>
      <c r="B17" s="71" t="str">
        <f>IF(ISBLANK(Rezultati!C11),"",Rezultati!C11)</f>
        <v>Miloš Kilibarda</v>
      </c>
      <c r="C17" s="71">
        <f>IF(ISBLANK(Rezultati!D11),"",Rezultati!D11+Rezultati!E11)</f>
        <v>8</v>
      </c>
      <c r="D17" s="113">
        <f>IF(ISBLANK(Rezultati!F11),"",Rezultati!F11)</f>
        <v>17.5</v>
      </c>
      <c r="E17" s="113">
        <f>IF(ISBLANK(Rezultati!G11),"",Rezultati!G11)</f>
        <v>40.5</v>
      </c>
      <c r="F17" s="113">
        <f>IF(ISBLANK(Rezultati!I11),"",Rezultati!I11)</f>
        <v>12.5</v>
      </c>
      <c r="G17" s="113">
        <f>IF(ISBLANK(Rezultati!J11),"",Rezultati!J11)</f>
      </c>
      <c r="H17" s="113">
        <f>IF(ISBLANK(Rezultati!K11),"",Rezultati!K11)</f>
        <v>61</v>
      </c>
      <c r="I17" s="114" t="str">
        <f>IF(Rezultati!K11&lt;50,"F",IF(Rezultati!K11&lt;60,"E",IF(Rezultati!K11&lt;70,"D",IF(Rezultati!K11&lt;80,"C",IF(Rezultati!K11&lt;90,"B","A")))))</f>
        <v>D</v>
      </c>
      <c r="J17" s="18"/>
    </row>
    <row r="18" spans="1:10" ht="12.75">
      <c r="A18" s="70" t="str">
        <f>IF(ISBLANK(Rezultati!B12),"",Rezultati!B12)</f>
        <v>19/2019</v>
      </c>
      <c r="B18" s="71" t="str">
        <f>IF(ISBLANK(Rezultati!C12),"",Rezultati!C12)</f>
        <v>Dejan Drinčić</v>
      </c>
      <c r="C18" s="71">
        <f>IF(ISBLANK(Rezultati!D12),"",Rezultati!D12+Rezultati!E12)</f>
      </c>
      <c r="D18" s="113">
        <f>IF(ISBLANK(Rezultati!F12),"",Rezultati!F12)</f>
        <v>39.5</v>
      </c>
      <c r="E18" s="113">
        <f>IF(ISBLANK(Rezultati!G12),"",Rezultati!G12)</f>
      </c>
      <c r="F18" s="113">
        <f>IF(ISBLANK(Rezultati!I12),"",Rezultati!I12)</f>
        <v>42.5</v>
      </c>
      <c r="G18" s="113">
        <f>IF(ISBLANK(Rezultati!J12),"",Rezultati!J12)</f>
      </c>
      <c r="H18" s="113">
        <f>IF(ISBLANK(Rezultati!K12),"",Rezultati!K12)</f>
        <v>82</v>
      </c>
      <c r="I18" s="114" t="str">
        <f>IF(Rezultati!K12&lt;50,"F",IF(Rezultati!K12&lt;60,"E",IF(Rezultati!K12&lt;70,"D",IF(Rezultati!K12&lt;80,"C",IF(Rezultati!K12&lt;90,"B","A")))))</f>
        <v>B</v>
      </c>
      <c r="J18" s="18"/>
    </row>
    <row r="19" spans="1:10" ht="12.75">
      <c r="A19" s="70" t="str">
        <f>IF(ISBLANK(Rezultati!B13),"",Rezultati!B13)</f>
        <v>20/2019</v>
      </c>
      <c r="B19" s="71" t="str">
        <f>IF(ISBLANK(Rezultati!C13),"",Rezultati!C13)</f>
        <v>Filip Vorotović</v>
      </c>
      <c r="C19" s="71">
        <f>IF(ISBLANK(Rezultati!D13),"",Rezultati!D13+Rezultati!E13)</f>
        <v>7</v>
      </c>
      <c r="D19" s="113">
        <f>IF(ISBLANK(Rezultati!F13),"",Rezultati!F13)</f>
        <v>2.5</v>
      </c>
      <c r="E19" s="113">
        <f>IF(ISBLANK(Rezultati!G13),"",Rezultati!G13)</f>
      </c>
      <c r="F19" s="113">
        <f>IF(ISBLANK(Rezultati!I13),"",Rezultati!I13)</f>
      </c>
      <c r="G19" s="113">
        <f>IF(ISBLANK(Rezultati!J13),"",Rezultati!J13)</f>
      </c>
      <c r="H19" s="113">
        <f>IF(ISBLANK(Rezultati!K13),"",Rezultati!K13)</f>
        <v>9.5</v>
      </c>
      <c r="I19" s="114" t="str">
        <f>IF(Rezultati!K13&lt;50,"F",IF(Rezultati!K13&lt;60,"E",IF(Rezultati!K13&lt;70,"D",IF(Rezultati!K13&lt;80,"C",IF(Rezultati!K13&lt;90,"B","A")))))</f>
        <v>F</v>
      </c>
      <c r="J19" s="18"/>
    </row>
    <row r="20" spans="1:10" ht="12.75">
      <c r="A20" s="70" t="str">
        <f>IF(ISBLANK(Rezultati!B14),"",Rezultati!B14)</f>
        <v>23/2019</v>
      </c>
      <c r="B20" s="71" t="str">
        <f>IF(ISBLANK(Rezultati!C14),"",Rezultati!C14)</f>
        <v>Aleksa Tadić</v>
      </c>
      <c r="C20" s="71">
        <f>IF(ISBLANK(Rezultati!D14),"",Rezultati!D14+Rezultati!E14)</f>
        <v>8</v>
      </c>
      <c r="D20" s="113">
        <f>IF(ISBLANK(Rezultati!F14),"",Rezultati!F14)</f>
        <v>28</v>
      </c>
      <c r="E20" s="113">
        <f>IF(ISBLANK(Rezultati!G14),"",Rezultati!G14)</f>
      </c>
      <c r="F20" s="113">
        <f>IF(ISBLANK(Rezultati!I14),"",Rezultati!I14)</f>
        <v>34.5</v>
      </c>
      <c r="G20" s="113">
        <f>IF(ISBLANK(Rezultati!J14),"",Rezultati!J14)</f>
      </c>
      <c r="H20" s="113">
        <f>IF(ISBLANK(Rezultati!K14),"",Rezultati!K14)</f>
        <v>70.5</v>
      </c>
      <c r="I20" s="114" t="str">
        <f>IF(Rezultati!K14&lt;50,"F",IF(Rezultati!K14&lt;60,"E",IF(Rezultati!K14&lt;70,"D",IF(Rezultati!K14&lt;80,"C",IF(Rezultati!K14&lt;90,"B","A")))))</f>
        <v>C</v>
      </c>
      <c r="J20" s="18"/>
    </row>
    <row r="21" spans="1:10" ht="12.75">
      <c r="A21" s="70" t="str">
        <f>IF(ISBLANK(Rezultati!B15),"",Rezultati!B15)</f>
        <v>25/2019</v>
      </c>
      <c r="B21" s="71" t="str">
        <f>IF(ISBLANK(Rezultati!C15),"",Rezultati!C15)</f>
        <v>Milica Baošić</v>
      </c>
      <c r="C21" s="71">
        <f>IF(ISBLANK(Rezultati!D15),"",Rezultati!D15+Rezultati!E15)</f>
        <v>9</v>
      </c>
      <c r="D21" s="113">
        <f>IF(ISBLANK(Rezultati!F15),"",Rezultati!F15)</f>
        <v>28</v>
      </c>
      <c r="E21" s="113">
        <f>IF(ISBLANK(Rezultati!G15),"",Rezultati!G15)</f>
      </c>
      <c r="F21" s="113">
        <f>IF(ISBLANK(Rezultati!I15),"",Rezultati!I15)</f>
        <v>35</v>
      </c>
      <c r="G21" s="113">
        <f>IF(ISBLANK(Rezultati!J15),"",Rezultati!J15)</f>
      </c>
      <c r="H21" s="113">
        <f>IF(ISBLANK(Rezultati!K15),"",Rezultati!K15)</f>
        <v>72</v>
      </c>
      <c r="I21" s="114" t="str">
        <f>IF(Rezultati!K15&lt;50,"F",IF(Rezultati!K15&lt;60,"E",IF(Rezultati!K15&lt;70,"D",IF(Rezultati!K15&lt;80,"C",IF(Rezultati!K15&lt;90,"B","A")))))</f>
        <v>C</v>
      </c>
      <c r="J21" s="18"/>
    </row>
    <row r="22" spans="1:10" ht="12.75">
      <c r="A22" s="70" t="str">
        <f>IF(ISBLANK(Rezultati!B16),"",Rezultati!B16)</f>
        <v>26/2019</v>
      </c>
      <c r="B22" s="71" t="str">
        <f>IF(ISBLANK(Rezultati!C16),"",Rezultati!C16)</f>
        <v>Ana Eraković</v>
      </c>
      <c r="C22" s="71">
        <f>IF(ISBLANK(Rezultati!D16),"",Rezultati!D16+Rezultati!E16)</f>
        <v>8</v>
      </c>
      <c r="D22" s="113">
        <f>IF(ISBLANK(Rezultati!F16),"",Rezultati!F16)</f>
      </c>
      <c r="E22" s="113">
        <f>IF(ISBLANK(Rezultati!G16),"",Rezultati!G16)</f>
        <v>33.5</v>
      </c>
      <c r="F22" s="113">
        <f>IF(ISBLANK(Rezultati!I16),"",Rezultati!I16)</f>
      </c>
      <c r="G22" s="113">
        <f>IF(ISBLANK(Rezultati!J16),"",Rezultati!J16)</f>
        <v>28.5</v>
      </c>
      <c r="H22" s="113">
        <f>IF(ISBLANK(Rezultati!K16),"",Rezultati!K16)</f>
        <v>70</v>
      </c>
      <c r="I22" s="114" t="str">
        <f>IF(Rezultati!K16&lt;50,"F",IF(Rezultati!K16&lt;60,"E",IF(Rezultati!K16&lt;70,"D",IF(Rezultati!K16&lt;80,"C",IF(Rezultati!K16&lt;90,"B","A")))))</f>
        <v>C</v>
      </c>
      <c r="J22" s="18"/>
    </row>
    <row r="23" spans="1:10" ht="12.75">
      <c r="A23" s="70" t="str">
        <f>IF(ISBLANK(Rezultati!B17),"",Rezultati!B17)</f>
        <v>27/2019</v>
      </c>
      <c r="B23" s="71" t="str">
        <f>IF(ISBLANK(Rezultati!C17),"",Rezultati!C17)</f>
        <v>Bogdan Aprcović</v>
      </c>
      <c r="C23" s="71">
        <f>IF(ISBLANK(Rezultati!D17),"",Rezultati!D17+Rezultati!E17)</f>
        <v>10</v>
      </c>
      <c r="D23" s="113">
        <f>IF(ISBLANK(Rezultati!F17),"",Rezultati!F17)</f>
        <v>39</v>
      </c>
      <c r="E23" s="113">
        <f>IF(ISBLANK(Rezultati!G17),"",Rezultati!G17)</f>
      </c>
      <c r="F23" s="113">
        <f>IF(ISBLANK(Rezultati!I17),"",Rezultati!I17)</f>
        <v>43.5</v>
      </c>
      <c r="G23" s="113">
        <f>IF(ISBLANK(Rezultati!J17),"",Rezultati!J17)</f>
      </c>
      <c r="H23" s="113">
        <f>IF(ISBLANK(Rezultati!K17),"",Rezultati!K17)</f>
        <v>92.5</v>
      </c>
      <c r="I23" s="114" t="str">
        <f>IF(Rezultati!K17&lt;50,"F",IF(Rezultati!K17&lt;60,"E",IF(Rezultati!K17&lt;70,"D",IF(Rezultati!K17&lt;80,"C",IF(Rezultati!K17&lt;90,"B","A")))))</f>
        <v>A</v>
      </c>
      <c r="J23" s="18"/>
    </row>
    <row r="24" spans="1:10" ht="12.75">
      <c r="A24" s="70" t="str">
        <f>IF(ISBLANK(Rezultati!B18),"",Rezultati!B18)</f>
        <v>28/2019</v>
      </c>
      <c r="B24" s="71" t="str">
        <f>IF(ISBLANK(Rezultati!C18),"",Rezultati!C18)</f>
        <v>Neško Milović</v>
      </c>
      <c r="C24" s="71">
        <f>IF(ISBLANK(Rezultati!D18),"",Rezultati!D18+Rezultati!E18)</f>
        <v>9</v>
      </c>
      <c r="D24" s="113">
        <f>IF(ISBLANK(Rezultati!F18),"",Rezultati!F18)</f>
        <v>38</v>
      </c>
      <c r="E24" s="113">
        <f>IF(ISBLANK(Rezultati!G18),"",Rezultati!G18)</f>
      </c>
      <c r="F24" s="113">
        <f>IF(ISBLANK(Rezultati!I18),"",Rezultati!I18)</f>
        <v>45</v>
      </c>
      <c r="G24" s="113">
        <f>IF(ISBLANK(Rezultati!J18),"",Rezultati!J18)</f>
      </c>
      <c r="H24" s="113">
        <f>IF(ISBLANK(Rezultati!K18),"",Rezultati!K18)</f>
        <v>92</v>
      </c>
      <c r="I24" s="114" t="str">
        <f>IF(Rezultati!K18&lt;50,"F",IF(Rezultati!K18&lt;60,"E",IF(Rezultati!K18&lt;70,"D",IF(Rezultati!K18&lt;80,"C",IF(Rezultati!K18&lt;90,"B","A")))))</f>
        <v>A</v>
      </c>
      <c r="J24" s="18"/>
    </row>
    <row r="25" spans="1:10" ht="12.75">
      <c r="A25" s="70" t="str">
        <f>IF(ISBLANK(Rezultati!B19),"",Rezultati!B19)</f>
        <v>29/2019</v>
      </c>
      <c r="B25" s="71" t="str">
        <f>IF(ISBLANK(Rezultati!C19),"",Rezultati!C19)</f>
        <v>Kristina Kovačević</v>
      </c>
      <c r="C25" s="71">
        <f>IF(ISBLANK(Rezultati!D19),"",Rezultati!D19+Rezultati!E19)</f>
        <v>10</v>
      </c>
      <c r="D25" s="113">
        <f>IF(ISBLANK(Rezultati!F19),"",Rezultati!F19)</f>
        <v>29</v>
      </c>
      <c r="E25" s="113">
        <f>IF(ISBLANK(Rezultati!G19),"",Rezultati!G19)</f>
      </c>
      <c r="F25" s="113">
        <f>IF(ISBLANK(Rezultati!I19),"",Rezultati!I19)</f>
        <v>31</v>
      </c>
      <c r="G25" s="113">
        <f>IF(ISBLANK(Rezultati!J19),"",Rezultati!J19)</f>
      </c>
      <c r="H25" s="113">
        <f>IF(ISBLANK(Rezultati!K19),"",Rezultati!K19)</f>
        <v>70</v>
      </c>
      <c r="I25" s="114" t="str">
        <f>IF(Rezultati!K19&lt;50,"F",IF(Rezultati!K19&lt;60,"E",IF(Rezultati!K19&lt;70,"D",IF(Rezultati!K19&lt;80,"C",IF(Rezultati!K19&lt;90,"B","A")))))</f>
        <v>C</v>
      </c>
      <c r="J25" s="18"/>
    </row>
    <row r="26" spans="1:10" ht="12.75">
      <c r="A26" s="70" t="str">
        <f>IF(ISBLANK(Rezultati!B20),"",Rezultati!B20)</f>
        <v>30/2019</v>
      </c>
      <c r="B26" s="71" t="str">
        <f>IF(ISBLANK(Rezultati!C20),"",Rezultati!C20)</f>
        <v>Goran Elek</v>
      </c>
      <c r="C26" s="71">
        <f>IF(ISBLANK(Rezultati!D20),"",Rezultati!D20+Rezultati!E20)</f>
      </c>
      <c r="D26" s="113">
        <f>IF(ISBLANK(Rezultati!F20),"",Rezultati!F20)</f>
      </c>
      <c r="E26" s="113">
        <f>IF(ISBLANK(Rezultati!G20),"",Rezultati!G20)</f>
      </c>
      <c r="F26" s="113">
        <f>IF(ISBLANK(Rezultati!I20),"",Rezultati!I20)</f>
      </c>
      <c r="G26" s="113">
        <f>IF(ISBLANK(Rezultati!J20),"",Rezultati!J20)</f>
      </c>
      <c r="H26" s="113">
        <f>IF(ISBLANK(Rezultati!K20),"",Rezultati!K20)</f>
        <v>0</v>
      </c>
      <c r="I26" s="114" t="str">
        <f>IF(Rezultati!K20&lt;50,"F",IF(Rezultati!K20&lt;60,"E",IF(Rezultati!K20&lt;70,"D",IF(Rezultati!K20&lt;80,"C",IF(Rezultati!K20&lt;90,"B","A")))))</f>
        <v>F</v>
      </c>
      <c r="J26" s="18"/>
    </row>
    <row r="27" spans="1:10" ht="12.75">
      <c r="A27" s="70" t="str">
        <f>IF(ISBLANK(Rezultati!B21),"",Rezultati!B21)</f>
        <v>31/2019</v>
      </c>
      <c r="B27" s="71" t="str">
        <f>IF(ISBLANK(Rezultati!C21),"",Rezultati!C21)</f>
        <v>Nikola Đurašković</v>
      </c>
      <c r="C27" s="71">
        <f>IF(ISBLANK(Rezultati!D21),"",Rezultati!D21+Rezultati!E21)</f>
        <v>8</v>
      </c>
      <c r="D27" s="113">
        <f>IF(ISBLANK(Rezultati!F21),"",Rezultati!F21)</f>
        <v>36.5</v>
      </c>
      <c r="E27" s="113">
        <f>IF(ISBLANK(Rezultati!G21),"",Rezultati!G21)</f>
      </c>
      <c r="F27" s="113">
        <f>IF(ISBLANK(Rezultati!I21),"",Rezultati!I21)</f>
        <v>45</v>
      </c>
      <c r="G27" s="113">
        <f>IF(ISBLANK(Rezultati!J21),"",Rezultati!J21)</f>
      </c>
      <c r="H27" s="113">
        <f>IF(ISBLANK(Rezultati!K21),"",Rezultati!K21)</f>
        <v>89.5</v>
      </c>
      <c r="I27" s="114" t="str">
        <f>IF(Rezultati!K21&lt;50,"F",IF(Rezultati!K21&lt;60,"E",IF(Rezultati!K21&lt;70,"D",IF(Rezultati!K21&lt;80,"C",IF(Rezultati!K21&lt;90,"B","A")))))</f>
        <v>B</v>
      </c>
      <c r="J27" s="18"/>
    </row>
    <row r="28" spans="1:10" ht="12.75">
      <c r="A28" s="70" t="str">
        <f>IF(ISBLANK(Rezultati!B22),"",Rezultati!B22)</f>
        <v>33/2019</v>
      </c>
      <c r="B28" s="71" t="str">
        <f>IF(ISBLANK(Rezultati!C22),"",Rezultati!C22)</f>
        <v>Lazar Jauković</v>
      </c>
      <c r="C28" s="71">
        <f>IF(ISBLANK(Rezultati!D22),"",Rezultati!D22+Rezultati!E22)</f>
        <v>6</v>
      </c>
      <c r="D28" s="113">
        <f>IF(ISBLANK(Rezultati!F22),"",Rezultati!F22)</f>
        <v>18.5</v>
      </c>
      <c r="E28" s="113">
        <f>IF(ISBLANK(Rezultati!G22),"",Rezultati!G22)</f>
        <v>32.5</v>
      </c>
      <c r="F28" s="113">
        <f>IF(ISBLANK(Rezultati!I22),"",Rezultati!I22)</f>
        <v>33</v>
      </c>
      <c r="G28" s="113">
        <f>IF(ISBLANK(Rezultati!J22),"",Rezultati!J22)</f>
      </c>
      <c r="H28" s="113">
        <f>IF(ISBLANK(Rezultati!K22),"",Rezultati!K22)</f>
        <v>71.5</v>
      </c>
      <c r="I28" s="114" t="str">
        <f>IF(Rezultati!K22&lt;50,"F",IF(Rezultati!K22&lt;60,"E",IF(Rezultati!K22&lt;70,"D",IF(Rezultati!K22&lt;80,"C",IF(Rezultati!K22&lt;90,"B","A")))))</f>
        <v>C</v>
      </c>
      <c r="J28" s="18"/>
    </row>
    <row r="29" spans="1:10" ht="12.75">
      <c r="A29" s="70" t="str">
        <f>IF(ISBLANK(Rezultati!B23),"",Rezultati!B23)</f>
        <v>34/2019</v>
      </c>
      <c r="B29" s="71" t="str">
        <f>IF(ISBLANK(Rezultati!C23),"",Rezultati!C23)</f>
        <v>Nađa Radović</v>
      </c>
      <c r="C29" s="71">
        <f>IF(ISBLANK(Rezultati!D23),"",Rezultati!D23+Rezultati!E23)</f>
        <v>8</v>
      </c>
      <c r="D29" s="113">
        <f>IF(ISBLANK(Rezultati!F23),"",Rezultati!F23)</f>
        <v>12</v>
      </c>
      <c r="E29" s="113">
        <f>IF(ISBLANK(Rezultati!G23),"",Rezultati!G23)</f>
      </c>
      <c r="F29" s="113">
        <f>IF(ISBLANK(Rezultati!I23),"",Rezultati!I23)</f>
        <v>35</v>
      </c>
      <c r="G29" s="113">
        <f>IF(ISBLANK(Rezultati!J23),"",Rezultati!J23)</f>
      </c>
      <c r="H29" s="113">
        <f>IF(ISBLANK(Rezultati!K23),"",Rezultati!K23)</f>
        <v>55</v>
      </c>
      <c r="I29" s="114" t="str">
        <f>IF(Rezultati!K23&lt;50,"F",IF(Rezultati!K23&lt;60,"E",IF(Rezultati!K23&lt;70,"D",IF(Rezultati!K23&lt;80,"C",IF(Rezultati!K23&lt;90,"B","A")))))</f>
        <v>E</v>
      </c>
      <c r="J29" s="18"/>
    </row>
    <row r="30" spans="1:10" ht="12.75">
      <c r="A30" s="70" t="str">
        <f>IF(ISBLANK(Rezultati!B24),"",Rezultati!B24)</f>
        <v>35/2019</v>
      </c>
      <c r="B30" s="71" t="str">
        <f>IF(ISBLANK(Rezultati!C24),"",Rezultati!C24)</f>
        <v>Maksim Vučinić</v>
      </c>
      <c r="C30" s="71">
        <f>IF(ISBLANK(Rezultati!D24),"",Rezultati!D24+Rezultati!E24)</f>
        <v>9</v>
      </c>
      <c r="D30" s="113">
        <f>IF(ISBLANK(Rezultati!F24),"",Rezultati!F24)</f>
        <v>2.5</v>
      </c>
      <c r="E30" s="113">
        <f>IF(ISBLANK(Rezultati!G24),"",Rezultati!G24)</f>
      </c>
      <c r="F30" s="113">
        <f>IF(ISBLANK(Rezultati!I24),"",Rezultati!I24)</f>
      </c>
      <c r="G30" s="113">
        <f>IF(ISBLANK(Rezultati!J24),"",Rezultati!J24)</f>
      </c>
      <c r="H30" s="113">
        <f>IF(ISBLANK(Rezultati!K24),"",Rezultati!K24)</f>
        <v>11.5</v>
      </c>
      <c r="I30" s="114" t="str">
        <f>IF(Rezultati!K24&lt;50,"F",IF(Rezultati!K24&lt;60,"E",IF(Rezultati!K24&lt;70,"D",IF(Rezultati!K24&lt;80,"C",IF(Rezultati!K24&lt;90,"B","A")))))</f>
        <v>F</v>
      </c>
      <c r="J30" s="18"/>
    </row>
    <row r="31" spans="1:10" ht="12.75">
      <c r="A31" s="70" t="str">
        <f>IF(ISBLANK(Rezultati!B25),"",Rezultati!B25)</f>
        <v>37/2019</v>
      </c>
      <c r="B31" s="71" t="str">
        <f>IF(ISBLANK(Rezultati!C25),"",Rezultati!C25)</f>
        <v>Đurđina Musić</v>
      </c>
      <c r="C31" s="71">
        <f>IF(ISBLANK(Rezultati!D25),"",Rezultati!D25+Rezultati!E25)</f>
        <v>10</v>
      </c>
      <c r="D31" s="113">
        <f>IF(ISBLANK(Rezultati!F25),"",Rezultati!F25)</f>
        <v>34.5</v>
      </c>
      <c r="E31" s="113">
        <f>IF(ISBLANK(Rezultati!G25),"",Rezultati!G25)</f>
      </c>
      <c r="F31" s="113">
        <f>IF(ISBLANK(Rezultati!I25),"",Rezultati!I25)</f>
        <v>42.5</v>
      </c>
      <c r="G31" s="113">
        <f>IF(ISBLANK(Rezultati!J25),"",Rezultati!J25)</f>
      </c>
      <c r="H31" s="113">
        <f>IF(ISBLANK(Rezultati!K25),"",Rezultati!K25)</f>
        <v>87</v>
      </c>
      <c r="I31" s="114" t="str">
        <f>IF(Rezultati!K25&lt;50,"F",IF(Rezultati!K25&lt;60,"E",IF(Rezultati!K25&lt;70,"D",IF(Rezultati!K25&lt;80,"C",IF(Rezultati!K25&lt;90,"B","A")))))</f>
        <v>B</v>
      </c>
      <c r="J31" s="18"/>
    </row>
    <row r="32" spans="1:10" ht="12.75">
      <c r="A32" s="70" t="str">
        <f>IF(ISBLANK(Rezultati!B26),"",Rezultati!B26)</f>
        <v>38/2019</v>
      </c>
      <c r="B32" s="71" t="str">
        <f>IF(ISBLANK(Rezultati!C26),"",Rezultati!C26)</f>
        <v>Savo Pavićević</v>
      </c>
      <c r="C32" s="71">
        <f>IF(ISBLANK(Rezultati!D26),"",Rezultati!D26+Rezultati!E26)</f>
        <v>10</v>
      </c>
      <c r="D32" s="113">
        <f>IF(ISBLANK(Rezultati!F26),"",Rezultati!F26)</f>
        <v>42</v>
      </c>
      <c r="E32" s="113">
        <f>IF(ISBLANK(Rezultati!G26),"",Rezultati!G26)</f>
      </c>
      <c r="F32" s="113">
        <f>IF(ISBLANK(Rezultati!I26),"",Rezultati!I26)</f>
        <v>35</v>
      </c>
      <c r="G32" s="113">
        <f>IF(ISBLANK(Rezultati!J26),"",Rezultati!J26)</f>
      </c>
      <c r="H32" s="113">
        <f>IF(ISBLANK(Rezultati!K26),"",Rezultati!K26)</f>
        <v>87</v>
      </c>
      <c r="I32" s="114" t="str">
        <f>IF(Rezultati!K26&lt;50,"F",IF(Rezultati!K26&lt;60,"E",IF(Rezultati!K26&lt;70,"D",IF(Rezultati!K26&lt;80,"C",IF(Rezultati!K26&lt;90,"B","A")))))</f>
        <v>B</v>
      </c>
      <c r="J32" s="18"/>
    </row>
    <row r="33" spans="1:10" ht="12.75">
      <c r="A33" s="70" t="str">
        <f>IF(ISBLANK(Rezultati!B27),"",Rezultati!B27)</f>
        <v>39/2019</v>
      </c>
      <c r="B33" s="71" t="str">
        <f>IF(ISBLANK(Rezultati!C27),"",Rezultati!C27)</f>
        <v>Miloš Dragić</v>
      </c>
      <c r="C33" s="71">
        <f>IF(ISBLANK(Rezultati!D27),"",Rezultati!D27+Rezultati!E27)</f>
        <v>10</v>
      </c>
      <c r="D33" s="113">
        <f>IF(ISBLANK(Rezultati!F27),"",Rezultati!F27)</f>
        <v>44</v>
      </c>
      <c r="E33" s="113">
        <f>IF(ISBLANK(Rezultati!G27),"",Rezultati!G27)</f>
      </c>
      <c r="F33" s="113">
        <f>IF(ISBLANK(Rezultati!I27),"",Rezultati!I27)</f>
        <v>45</v>
      </c>
      <c r="G33" s="113">
        <f>IF(ISBLANK(Rezultati!J27),"",Rezultati!J27)</f>
      </c>
      <c r="H33" s="113">
        <f>IF(ISBLANK(Rezultati!K27),"",Rezultati!K27)</f>
        <v>99</v>
      </c>
      <c r="I33" s="114" t="str">
        <f>IF(Rezultati!K27&lt;50,"F",IF(Rezultati!K27&lt;60,"E",IF(Rezultati!K27&lt;70,"D",IF(Rezultati!K27&lt;80,"C",IF(Rezultati!K27&lt;90,"B","A")))))</f>
        <v>A</v>
      </c>
      <c r="J33" s="18"/>
    </row>
    <row r="34" spans="1:10" ht="12.75">
      <c r="A34" s="70" t="str">
        <f>IF(ISBLANK(Rezultati!B28),"",Rezultati!B28)</f>
        <v>40/2019</v>
      </c>
      <c r="B34" s="71" t="str">
        <f>IF(ISBLANK(Rezultati!C28),"",Rezultati!C28)</f>
        <v>Bogdana Knežević</v>
      </c>
      <c r="C34" s="71">
        <f>IF(ISBLANK(Rezultati!D28),"",Rezultati!D28+Rezultati!E28)</f>
        <v>10</v>
      </c>
      <c r="D34" s="113">
        <f>IF(ISBLANK(Rezultati!F28),"",Rezultati!F28)</f>
        <v>27</v>
      </c>
      <c r="E34" s="113">
        <f>IF(ISBLANK(Rezultati!G28),"",Rezultati!G28)</f>
      </c>
      <c r="F34" s="113">
        <f>IF(ISBLANK(Rezultati!I28),"",Rezultati!I28)</f>
        <v>22.5</v>
      </c>
      <c r="G34" s="113">
        <f>IF(ISBLANK(Rezultati!J28),"",Rezultati!J28)</f>
      </c>
      <c r="H34" s="113">
        <f>IF(ISBLANK(Rezultati!K28),"",Rezultati!K28)</f>
        <v>59.5</v>
      </c>
      <c r="I34" s="114" t="str">
        <f>IF(Rezultati!K28&lt;50,"F",IF(Rezultati!K28&lt;60,"E",IF(Rezultati!K28&lt;70,"D",IF(Rezultati!K28&lt;80,"C",IF(Rezultati!K28&lt;90,"B","A")))))</f>
        <v>E</v>
      </c>
      <c r="J34" s="18"/>
    </row>
    <row r="35" spans="1:10" ht="12.75">
      <c r="A35" s="70" t="str">
        <f>IF(ISBLANK(Rezultati!B29),"",Rezultati!B29)</f>
        <v>41/2019</v>
      </c>
      <c r="B35" s="71" t="str">
        <f>IF(ISBLANK(Rezultati!C29),"",Rezultati!C29)</f>
        <v>Marko Gaković</v>
      </c>
      <c r="C35" s="71">
        <f>IF(ISBLANK(Rezultati!D29),"",Rezultati!D29+Rezultati!E29)</f>
        <v>6</v>
      </c>
      <c r="D35" s="113">
        <f>IF(ISBLANK(Rezultati!F29),"",Rezultati!F29)</f>
      </c>
      <c r="E35" s="113">
        <f>IF(ISBLANK(Rezultati!G29),"",Rezultati!G29)</f>
      </c>
      <c r="F35" s="113">
        <f>IF(ISBLANK(Rezultati!I29),"",Rezultati!I29)</f>
        <v>0</v>
      </c>
      <c r="G35" s="113">
        <f>IF(ISBLANK(Rezultati!J29),"",Rezultati!J29)</f>
      </c>
      <c r="H35" s="113">
        <f>IF(ISBLANK(Rezultati!K29),"",Rezultati!K29)</f>
        <v>6</v>
      </c>
      <c r="I35" s="114" t="str">
        <f>IF(Rezultati!K29&lt;50,"F",IF(Rezultati!K29&lt;60,"E",IF(Rezultati!K29&lt;70,"D",IF(Rezultati!K29&lt;80,"C",IF(Rezultati!K29&lt;90,"B","A")))))</f>
        <v>F</v>
      </c>
      <c r="J35" s="18"/>
    </row>
    <row r="36" spans="1:10" ht="12.75">
      <c r="A36" s="70" t="str">
        <f>IF(ISBLANK(Rezultati!B30),"",Rezultati!B30)</f>
        <v>42/2019</v>
      </c>
      <c r="B36" s="71" t="str">
        <f>IF(ISBLANK(Rezultati!C30),"",Rezultati!C30)</f>
        <v>Vesna Mandić</v>
      </c>
      <c r="C36" s="71">
        <f>IF(ISBLANK(Rezultati!D30),"",Rezultati!D30+Rezultati!E30)</f>
      </c>
      <c r="D36" s="113">
        <f>IF(ISBLANK(Rezultati!F30),"",Rezultati!F30)</f>
      </c>
      <c r="E36" s="113">
        <f>IF(ISBLANK(Rezultati!G30),"",Rezultati!G30)</f>
      </c>
      <c r="F36" s="113">
        <f>IF(ISBLANK(Rezultati!I30),"",Rezultati!I30)</f>
      </c>
      <c r="G36" s="113">
        <f>IF(ISBLANK(Rezultati!J30),"",Rezultati!J30)</f>
      </c>
      <c r="H36" s="113">
        <f>IF(ISBLANK(Rezultati!K30),"",Rezultati!K30)</f>
        <v>0</v>
      </c>
      <c r="I36" s="114" t="str">
        <f>IF(Rezultati!K30&lt;50,"F",IF(Rezultati!K30&lt;60,"E",IF(Rezultati!K30&lt;70,"D",IF(Rezultati!K30&lt;80,"C",IF(Rezultati!K30&lt;90,"B","A")))))</f>
        <v>F</v>
      </c>
      <c r="J36" s="18"/>
    </row>
    <row r="37" spans="1:10" ht="12.75">
      <c r="A37" s="70" t="str">
        <f>IF(ISBLANK(Rezultati!B31),"",Rezultati!B31)</f>
        <v>43/2019</v>
      </c>
      <c r="B37" s="71" t="str">
        <f>IF(ISBLANK(Rezultati!C31),"",Rezultati!C31)</f>
        <v>Maja Vujisić</v>
      </c>
      <c r="C37" s="71">
        <f>IF(ISBLANK(Rezultati!D31),"",Rezultati!D31+Rezultati!E31)</f>
        <v>10</v>
      </c>
      <c r="D37" s="113">
        <f>IF(ISBLANK(Rezultati!F31),"",Rezultati!F31)</f>
        <v>44</v>
      </c>
      <c r="E37" s="113">
        <f>IF(ISBLANK(Rezultati!G31),"",Rezultati!G31)</f>
      </c>
      <c r="F37" s="113">
        <f>IF(ISBLANK(Rezultati!I31),"",Rezultati!I31)</f>
        <v>45</v>
      </c>
      <c r="G37" s="113">
        <f>IF(ISBLANK(Rezultati!J31),"",Rezultati!J31)</f>
      </c>
      <c r="H37" s="113">
        <f>IF(ISBLANK(Rezultati!K31),"",Rezultati!K31)</f>
        <v>99</v>
      </c>
      <c r="I37" s="114" t="str">
        <f>IF(Rezultati!K31&lt;50,"F",IF(Rezultati!K31&lt;60,"E",IF(Rezultati!K31&lt;70,"D",IF(Rezultati!K31&lt;80,"C",IF(Rezultati!K31&lt;90,"B","A")))))</f>
        <v>A</v>
      </c>
      <c r="J37" s="18"/>
    </row>
    <row r="38" spans="1:10" ht="12.75">
      <c r="A38" s="70" t="str">
        <f>IF(ISBLANK(Rezultati!B32),"",Rezultati!B32)</f>
        <v>44/2019</v>
      </c>
      <c r="B38" s="71" t="str">
        <f>IF(ISBLANK(Rezultati!C32),"",Rezultati!C32)</f>
        <v>Lazar Šćekić</v>
      </c>
      <c r="C38" s="71">
        <f>IF(ISBLANK(Rezultati!D32),"",Rezultati!D32+Rezultati!E32)</f>
        <v>9</v>
      </c>
      <c r="D38" s="113">
        <f>IF(ISBLANK(Rezultati!F32),"",Rezultati!F32)</f>
        <v>43</v>
      </c>
      <c r="E38" s="113">
        <f>IF(ISBLANK(Rezultati!G32),"",Rezultati!G32)</f>
      </c>
      <c r="F38" s="113">
        <f>IF(ISBLANK(Rezultati!I32),"",Rezultati!I32)</f>
        <v>45</v>
      </c>
      <c r="G38" s="113">
        <f>IF(ISBLANK(Rezultati!J32),"",Rezultati!J32)</f>
      </c>
      <c r="H38" s="113">
        <f>IF(ISBLANK(Rezultati!K32),"",Rezultati!K32)</f>
        <v>97</v>
      </c>
      <c r="I38" s="114" t="str">
        <f>IF(Rezultati!K32&lt;50,"F",IF(Rezultati!K32&lt;60,"E",IF(Rezultati!K32&lt;70,"D",IF(Rezultati!K32&lt;80,"C",IF(Rezultati!K32&lt;90,"B","A")))))</f>
        <v>A</v>
      </c>
      <c r="J38" s="18"/>
    </row>
    <row r="39" spans="1:10" ht="12.75">
      <c r="A39" s="70" t="str">
        <f>IF(ISBLANK(Rezultati!B33),"",Rezultati!B33)</f>
        <v>46/2019</v>
      </c>
      <c r="B39" s="71" t="str">
        <f>IF(ISBLANK(Rezultati!C33),"",Rezultati!C33)</f>
        <v>Aleksandra Vuković</v>
      </c>
      <c r="C39" s="71">
        <f>IF(ISBLANK(Rezultati!D33),"",Rezultati!D33+Rezultati!E33)</f>
        <v>8</v>
      </c>
      <c r="D39" s="113">
        <f>IF(ISBLANK(Rezultati!F33),"",Rezultati!F33)</f>
        <v>39.5</v>
      </c>
      <c r="E39" s="113">
        <f>IF(ISBLANK(Rezultati!G33),"",Rezultati!G33)</f>
      </c>
      <c r="F39" s="113">
        <f>IF(ISBLANK(Rezultati!I33),"",Rezultati!I33)</f>
        <v>44</v>
      </c>
      <c r="G39" s="113">
        <f>IF(ISBLANK(Rezultati!J33),"",Rezultati!J33)</f>
      </c>
      <c r="H39" s="113">
        <f>IF(ISBLANK(Rezultati!K33),"",Rezultati!K33)</f>
        <v>91.5</v>
      </c>
      <c r="I39" s="114" t="str">
        <f>IF(Rezultati!K33&lt;50,"F",IF(Rezultati!K33&lt;60,"E",IF(Rezultati!K33&lt;70,"D",IF(Rezultati!K33&lt;80,"C",IF(Rezultati!K33&lt;90,"B","A")))))</f>
        <v>A</v>
      </c>
      <c r="J39" s="18"/>
    </row>
    <row r="40" spans="1:10" ht="12.75">
      <c r="A40" s="70" t="str">
        <f>IF(ISBLANK(Rezultati!B34),"",Rezultati!B34)</f>
        <v>47/2019</v>
      </c>
      <c r="B40" s="71" t="str">
        <f>IF(ISBLANK(Rezultati!C34),"",Rezultati!C34)</f>
        <v>Dejan Vraneš</v>
      </c>
      <c r="C40" s="71">
        <f>IF(ISBLANK(Rezultati!D34),"",Rezultati!D34+Rezultati!E34)</f>
        <v>10</v>
      </c>
      <c r="D40" s="113">
        <f>IF(ISBLANK(Rezultati!F34),"",Rezultati!F34)</f>
        <v>44</v>
      </c>
      <c r="E40" s="113">
        <f>IF(ISBLANK(Rezultati!G34),"",Rezultati!G34)</f>
      </c>
      <c r="F40" s="113">
        <f>IF(ISBLANK(Rezultati!I34),"",Rezultati!I34)</f>
        <v>42.5</v>
      </c>
      <c r="G40" s="113">
        <f>IF(ISBLANK(Rezultati!J34),"",Rezultati!J34)</f>
      </c>
      <c r="H40" s="113">
        <f>IF(ISBLANK(Rezultati!K34),"",Rezultati!K34)</f>
        <v>96.5</v>
      </c>
      <c r="I40" s="114" t="str">
        <f>IF(Rezultati!K34&lt;50,"F",IF(Rezultati!K34&lt;60,"E",IF(Rezultati!K34&lt;70,"D",IF(Rezultati!K34&lt;80,"C",IF(Rezultati!K34&lt;90,"B","A")))))</f>
        <v>A</v>
      </c>
      <c r="J40" s="18"/>
    </row>
    <row r="41" spans="1:10" ht="12.75">
      <c r="A41" s="70" t="str">
        <f>IF(ISBLANK(Rezultati!B35),"",Rezultati!B35)</f>
        <v>48/2019</v>
      </c>
      <c r="B41" s="71" t="str">
        <f>IF(ISBLANK(Rezultati!C35),"",Rezultati!C35)</f>
        <v>Ana Muratović</v>
      </c>
      <c r="C41" s="71">
        <f>IF(ISBLANK(Rezultati!D35),"",Rezultati!D35+Rezultati!E35)</f>
        <v>9</v>
      </c>
      <c r="D41" s="113">
        <f>IF(ISBLANK(Rezultati!F35),"",Rezultati!F35)</f>
        <v>33</v>
      </c>
      <c r="E41" s="113">
        <f>IF(ISBLANK(Rezultati!G35),"",Rezultati!G35)</f>
      </c>
      <c r="F41" s="113">
        <f>IF(ISBLANK(Rezultati!I35),"",Rezultati!I35)</f>
        <v>37.5</v>
      </c>
      <c r="G41" s="113">
        <f>IF(ISBLANK(Rezultati!J35),"",Rezultati!J35)</f>
      </c>
      <c r="H41" s="113">
        <f>IF(ISBLANK(Rezultati!K35),"",Rezultati!K35)</f>
        <v>79.5</v>
      </c>
      <c r="I41" s="114" t="str">
        <f>IF(Rezultati!K35&lt;50,"F",IF(Rezultati!K35&lt;60,"E",IF(Rezultati!K35&lt;70,"D",IF(Rezultati!K35&lt;80,"C",IF(Rezultati!K35&lt;90,"B","A")))))</f>
        <v>C</v>
      </c>
      <c r="J41" s="18"/>
    </row>
    <row r="42" spans="1:10" ht="12.75">
      <c r="A42" s="70" t="str">
        <f>IF(ISBLANK(Rezultati!B36),"",Rezultati!B36)</f>
        <v>49/2019</v>
      </c>
      <c r="B42" s="71" t="str">
        <f>IF(ISBLANK(Rezultati!C36),"",Rezultati!C36)</f>
        <v>Milica Vučinić</v>
      </c>
      <c r="C42" s="71">
        <f>IF(ISBLANK(Rezultati!D36),"",Rezultati!D36+Rezultati!E36)</f>
        <v>9</v>
      </c>
      <c r="D42" s="113">
        <f>IF(ISBLANK(Rezultati!F36),"",Rezultati!F36)</f>
        <v>38</v>
      </c>
      <c r="E42" s="113">
        <f>IF(ISBLANK(Rezultati!G36),"",Rezultati!G36)</f>
      </c>
      <c r="F42" s="113">
        <f>IF(ISBLANK(Rezultati!I36),"",Rezultati!I36)</f>
        <v>28.5</v>
      </c>
      <c r="G42" s="113">
        <f>IF(ISBLANK(Rezultati!J36),"",Rezultati!J36)</f>
      </c>
      <c r="H42" s="113">
        <f>IF(ISBLANK(Rezultati!K36),"",Rezultati!K36)</f>
        <v>75.5</v>
      </c>
      <c r="I42" s="114" t="str">
        <f>IF(Rezultati!K36&lt;50,"F",IF(Rezultati!K36&lt;60,"E",IF(Rezultati!K36&lt;70,"D",IF(Rezultati!K36&lt;80,"C",IF(Rezultati!K36&lt;90,"B","A")))))</f>
        <v>C</v>
      </c>
      <c r="J42" s="18"/>
    </row>
    <row r="43" spans="1:10" ht="12.75">
      <c r="A43" s="70" t="str">
        <f>IF(ISBLANK(Rezultati!B37),"",Rezultati!B37)</f>
        <v>50/2019</v>
      </c>
      <c r="B43" s="71" t="str">
        <f>IF(ISBLANK(Rezultati!C37),"",Rezultati!C37)</f>
        <v>Nikola Bakić</v>
      </c>
      <c r="C43" s="71">
        <f>IF(ISBLANK(Rezultati!D37),"",Rezultati!D37+Rezultati!E37)</f>
        <v>8</v>
      </c>
      <c r="D43" s="113">
        <f>IF(ISBLANK(Rezultati!F37),"",Rezultati!F37)</f>
        <v>33</v>
      </c>
      <c r="E43" s="113">
        <f>IF(ISBLANK(Rezultati!G37),"",Rezultati!G37)</f>
      </c>
      <c r="F43" s="113">
        <f>IF(ISBLANK(Rezultati!I37),"",Rezultati!I37)</f>
      </c>
      <c r="G43" s="113">
        <f>IF(ISBLANK(Rezultati!J37),"",Rezultati!J37)</f>
      </c>
      <c r="H43" s="113">
        <f>IF(ISBLANK(Rezultati!K37),"",Rezultati!K37)</f>
        <v>41</v>
      </c>
      <c r="I43" s="114" t="str">
        <f>IF(Rezultati!K37&lt;50,"F",IF(Rezultati!K37&lt;60,"E",IF(Rezultati!K37&lt;70,"D",IF(Rezultati!K37&lt;80,"C",IF(Rezultati!K37&lt;90,"B","A")))))</f>
        <v>F</v>
      </c>
      <c r="J43" s="18"/>
    </row>
    <row r="44" spans="1:10" ht="12.75">
      <c r="A44" s="70" t="str">
        <f>IF(ISBLANK(Rezultati!B38),"",Rezultati!B38)</f>
        <v>52/2019</v>
      </c>
      <c r="B44" s="71" t="str">
        <f>IF(ISBLANK(Rezultati!C38),"",Rezultati!C38)</f>
        <v>Uroš Ognjenović</v>
      </c>
      <c r="C44" s="71">
        <f>IF(ISBLANK(Rezultati!D38),"",Rezultati!D38+Rezultati!E38)</f>
        <v>10</v>
      </c>
      <c r="D44" s="113">
        <f>IF(ISBLANK(Rezultati!F38),"",Rezultati!F38)</f>
        <v>44</v>
      </c>
      <c r="E44" s="113">
        <f>IF(ISBLANK(Rezultati!G38),"",Rezultati!G38)</f>
      </c>
      <c r="F44" s="113">
        <f>IF(ISBLANK(Rezultati!I38),"",Rezultati!I38)</f>
      </c>
      <c r="G44" s="113">
        <f>IF(ISBLANK(Rezultati!J38),"",Rezultati!J38)</f>
      </c>
      <c r="H44" s="113">
        <f>IF(ISBLANK(Rezultati!K38),"",Rezultati!K38)</f>
        <v>54</v>
      </c>
      <c r="I44" s="114" t="str">
        <f>IF(Rezultati!K38&lt;50,"F",IF(Rezultati!K38&lt;60,"E",IF(Rezultati!K38&lt;70,"D",IF(Rezultati!K38&lt;80,"C",IF(Rezultati!K38&lt;90,"B","A")))))</f>
        <v>E</v>
      </c>
      <c r="J44" s="18"/>
    </row>
    <row r="45" spans="1:10" ht="12.75">
      <c r="A45" s="70" t="str">
        <f>IF(ISBLANK(Rezultati!B39),"",Rezultati!B39)</f>
        <v>53/2019</v>
      </c>
      <c r="B45" s="71" t="str">
        <f>IF(ISBLANK(Rezultati!C39),"",Rezultati!C39)</f>
        <v>Mia Kovač</v>
      </c>
      <c r="C45" s="71">
        <f>IF(ISBLANK(Rezultati!D39),"",Rezultati!D39+Rezultati!E39)</f>
        <v>6</v>
      </c>
      <c r="D45" s="113">
        <f>IF(ISBLANK(Rezultati!F39),"",Rezultati!F39)</f>
      </c>
      <c r="E45" s="113">
        <f>IF(ISBLANK(Rezultati!G39),"",Rezultati!G39)</f>
      </c>
      <c r="F45" s="113">
        <f>IF(ISBLANK(Rezultati!I39),"",Rezultati!I39)</f>
      </c>
      <c r="G45" s="113">
        <f>IF(ISBLANK(Rezultati!J39),"",Rezultati!J39)</f>
      </c>
      <c r="H45" s="113">
        <f>IF(ISBLANK(Rezultati!K39),"",Rezultati!K39)</f>
        <v>6</v>
      </c>
      <c r="I45" s="114" t="str">
        <f>IF(Rezultati!K39&lt;50,"F",IF(Rezultati!K39&lt;60,"E",IF(Rezultati!K39&lt;70,"D",IF(Rezultati!K39&lt;80,"C",IF(Rezultati!K39&lt;90,"B","A")))))</f>
        <v>F</v>
      </c>
      <c r="J45" s="18"/>
    </row>
    <row r="46" spans="1:10" ht="12.75">
      <c r="A46" s="70" t="str">
        <f>IF(ISBLANK(Rezultati!B40),"",Rezultati!B40)</f>
        <v>55/2019</v>
      </c>
      <c r="B46" s="71" t="str">
        <f>IF(ISBLANK(Rezultati!C40),"",Rezultati!C40)</f>
        <v>Bojana Kršikapa</v>
      </c>
      <c r="C46" s="71">
        <f>IF(ISBLANK(Rezultati!D40),"",Rezultati!D40+Rezultati!E40)</f>
        <v>6</v>
      </c>
      <c r="D46" s="113">
        <f>IF(ISBLANK(Rezultati!F40),"",Rezultati!F40)</f>
        <v>4.5</v>
      </c>
      <c r="E46" s="113">
        <f>IF(ISBLANK(Rezultati!G40),"",Rezultati!G40)</f>
        <v>21</v>
      </c>
      <c r="F46" s="113">
        <f>IF(ISBLANK(Rezultati!I40),"",Rezultati!I40)</f>
        <v>23</v>
      </c>
      <c r="G46" s="113">
        <f>IF(ISBLANK(Rezultati!J40),"",Rezultati!J40)</f>
      </c>
      <c r="H46" s="113">
        <f>IF(ISBLANK(Rezultati!K40),"",Rezultati!K40)</f>
        <v>50</v>
      </c>
      <c r="I46" s="114" t="str">
        <f>IF(Rezultati!K40&lt;50,"F",IF(Rezultati!K40&lt;60,"E",IF(Rezultati!K40&lt;70,"D",IF(Rezultati!K40&lt;80,"C",IF(Rezultati!K40&lt;90,"B","A")))))</f>
        <v>E</v>
      </c>
      <c r="J46" s="18"/>
    </row>
    <row r="47" spans="1:10" ht="12.75">
      <c r="A47" s="70" t="str">
        <f>IF(ISBLANK(Rezultati!B41),"",Rezultati!B41)</f>
        <v>56/2019</v>
      </c>
      <c r="B47" s="71" t="str">
        <f>IF(ISBLANK(Rezultati!C41),"",Rezultati!C41)</f>
        <v>Aleksandar Pupavac</v>
      </c>
      <c r="C47" s="71">
        <f>IF(ISBLANK(Rezultati!D41),"",Rezultati!D41+Rezultati!E41)</f>
        <v>10</v>
      </c>
      <c r="D47" s="113">
        <f>IF(ISBLANK(Rezultati!F41),"",Rezultati!F41)</f>
        <v>28.5</v>
      </c>
      <c r="E47" s="113">
        <f>IF(ISBLANK(Rezultati!G41),"",Rezultati!G41)</f>
      </c>
      <c r="F47" s="113">
        <f>IF(ISBLANK(Rezultati!I41),"",Rezultati!I41)</f>
        <v>28.5</v>
      </c>
      <c r="G47" s="113">
        <f>IF(ISBLANK(Rezultati!J41),"",Rezultati!J41)</f>
      </c>
      <c r="H47" s="113">
        <f>IF(ISBLANK(Rezultati!K41),"",Rezultati!K41)</f>
        <v>67</v>
      </c>
      <c r="I47" s="114" t="str">
        <f>IF(Rezultati!K41&lt;50,"F",IF(Rezultati!K41&lt;60,"E",IF(Rezultati!K41&lt;70,"D",IF(Rezultati!K41&lt;80,"C",IF(Rezultati!K41&lt;90,"B","A")))))</f>
        <v>D</v>
      </c>
      <c r="J47" s="18"/>
    </row>
    <row r="48" spans="1:10" ht="12.75">
      <c r="A48" s="70" t="str">
        <f>IF(ISBLANK(Rezultati!B42),"",Rezultati!B42)</f>
        <v>57/2019</v>
      </c>
      <c r="B48" s="71" t="str">
        <f>IF(ISBLANK(Rezultati!C42),"",Rezultati!C42)</f>
        <v>Tanja Đukanović</v>
      </c>
      <c r="C48" s="71">
        <f>IF(ISBLANK(Rezultati!D42),"",Rezultati!D42+Rezultati!E42)</f>
        <v>6</v>
      </c>
      <c r="D48" s="113">
        <f>IF(ISBLANK(Rezultati!F42),"",Rezultati!F42)</f>
      </c>
      <c r="E48" s="113">
        <f>IF(ISBLANK(Rezultati!G42),"",Rezultati!G42)</f>
      </c>
      <c r="F48" s="113">
        <f>IF(ISBLANK(Rezultati!I42),"",Rezultati!I42)</f>
        <v>17.5</v>
      </c>
      <c r="G48" s="113">
        <f>IF(ISBLANK(Rezultati!J42),"",Rezultati!J42)</f>
      </c>
      <c r="H48" s="113">
        <f>IF(ISBLANK(Rezultati!K42),"",Rezultati!K42)</f>
        <v>23.5</v>
      </c>
      <c r="I48" s="114" t="str">
        <f>IF(Rezultati!K42&lt;50,"F",IF(Rezultati!K42&lt;60,"E",IF(Rezultati!K42&lt;70,"D",IF(Rezultati!K42&lt;80,"C",IF(Rezultati!K42&lt;90,"B","A")))))</f>
        <v>F</v>
      </c>
      <c r="J48" s="18"/>
    </row>
    <row r="49" spans="1:10" ht="12.75">
      <c r="A49" s="70" t="str">
        <f>IF(ISBLANK(Rezultati!B43),"",Rezultati!B43)</f>
        <v>58/2019</v>
      </c>
      <c r="B49" s="71" t="str">
        <f>IF(ISBLANK(Rezultati!C43),"",Rezultati!C43)</f>
        <v>Enis Čindrak</v>
      </c>
      <c r="C49" s="71">
        <f>IF(ISBLANK(Rezultati!D43),"",Rezultati!D43+Rezultati!E43)</f>
        <v>8</v>
      </c>
      <c r="D49" s="113">
        <f>IF(ISBLANK(Rezultati!F43),"",Rezultati!F43)</f>
        <v>37</v>
      </c>
      <c r="E49" s="113">
        <f>IF(ISBLANK(Rezultati!G43),"",Rezultati!G43)</f>
      </c>
      <c r="F49" s="113">
        <f>IF(ISBLANK(Rezultati!I43),"",Rezultati!I43)</f>
        <v>41</v>
      </c>
      <c r="G49" s="113">
        <f>IF(ISBLANK(Rezultati!J43),"",Rezultati!J43)</f>
      </c>
      <c r="H49" s="113">
        <f>IF(ISBLANK(Rezultati!K43),"",Rezultati!K43)</f>
        <v>86</v>
      </c>
      <c r="I49" s="114" t="str">
        <f>IF(Rezultati!K43&lt;50,"F",IF(Rezultati!K43&lt;60,"E",IF(Rezultati!K43&lt;70,"D",IF(Rezultati!K43&lt;80,"C",IF(Rezultati!K43&lt;90,"B","A")))))</f>
        <v>B</v>
      </c>
      <c r="J49" s="18"/>
    </row>
    <row r="50" spans="1:10" ht="12.75">
      <c r="A50" s="70" t="str">
        <f>IF(ISBLANK(Rezultati!B44),"",Rezultati!B44)</f>
        <v>60/2019</v>
      </c>
      <c r="B50" s="71" t="str">
        <f>IF(ISBLANK(Rezultati!C44),"",Rezultati!C44)</f>
        <v>Radisav Brajković</v>
      </c>
      <c r="C50" s="71">
        <f>IF(ISBLANK(Rezultati!D44),"",Rezultati!D44+Rezultati!E44)</f>
        <v>8</v>
      </c>
      <c r="D50" s="113">
        <f>IF(ISBLANK(Rezultati!F44),"",Rezultati!F44)</f>
        <v>9</v>
      </c>
      <c r="E50" s="113">
        <f>IF(ISBLANK(Rezultati!G44),"",Rezultati!G44)</f>
      </c>
      <c r="F50" s="113">
        <f>IF(ISBLANK(Rezultati!I44),"",Rezultati!I44)</f>
        <v>28</v>
      </c>
      <c r="G50" s="113">
        <f>IF(ISBLANK(Rezultati!J44),"",Rezultati!J44)</f>
      </c>
      <c r="H50" s="113">
        <f>IF(ISBLANK(Rezultati!K44),"",Rezultati!K44)</f>
        <v>45</v>
      </c>
      <c r="I50" s="114" t="str">
        <f>IF(Rezultati!K44&lt;50,"F",IF(Rezultati!K44&lt;60,"E",IF(Rezultati!K44&lt;70,"D",IF(Rezultati!K44&lt;80,"C",IF(Rezultati!K44&lt;90,"B","A")))))</f>
        <v>F</v>
      </c>
      <c r="J50" s="18"/>
    </row>
    <row r="51" spans="1:10" ht="12.75">
      <c r="A51" s="70" t="str">
        <f>IF(ISBLANK(Rezultati!B45),"",Rezultati!B45)</f>
        <v>61/2019</v>
      </c>
      <c r="B51" s="71" t="str">
        <f>IF(ISBLANK(Rezultati!C45),"",Rezultati!C45)</f>
        <v>Radonja Šoškić</v>
      </c>
      <c r="C51" s="71">
        <f>IF(ISBLANK(Rezultati!D45),"",Rezultati!D45+Rezultati!E45)</f>
      </c>
      <c r="D51" s="113">
        <f>IF(ISBLANK(Rezultati!F45),"",Rezultati!F45)</f>
        <v>7.5</v>
      </c>
      <c r="E51" s="113">
        <f>IF(ISBLANK(Rezultati!G45),"",Rezultati!G45)</f>
      </c>
      <c r="F51" s="113">
        <f>IF(ISBLANK(Rezultati!I45),"",Rezultati!I45)</f>
        <v>22.5</v>
      </c>
      <c r="G51" s="113">
        <f>IF(ISBLANK(Rezultati!J45),"",Rezultati!J45)</f>
      </c>
      <c r="H51" s="113">
        <f>IF(ISBLANK(Rezultati!K45),"",Rezultati!K45)</f>
        <v>30</v>
      </c>
      <c r="I51" s="114" t="str">
        <f>IF(Rezultati!K45&lt;50,"F",IF(Rezultati!K45&lt;60,"E",IF(Rezultati!K45&lt;70,"D",IF(Rezultati!K45&lt;80,"C",IF(Rezultati!K45&lt;90,"B","A")))))</f>
        <v>F</v>
      </c>
      <c r="J51" s="18"/>
    </row>
    <row r="52" spans="1:10" ht="12.75">
      <c r="A52" s="70" t="str">
        <f>IF(ISBLANK(Rezultati!B46),"",Rezultati!B46)</f>
        <v>62/2019</v>
      </c>
      <c r="B52" s="71" t="str">
        <f>IF(ISBLANK(Rezultati!C46),"",Rezultati!C46)</f>
        <v>Valentina Đukić</v>
      </c>
      <c r="C52" s="71">
        <f>IF(ISBLANK(Rezultati!D46),"",Rezultati!D46+Rezultati!E46)</f>
      </c>
      <c r="D52" s="113">
        <f>IF(ISBLANK(Rezultati!F46),"",Rezultati!F46)</f>
      </c>
      <c r="E52" s="113">
        <f>IF(ISBLANK(Rezultati!G46),"",Rezultati!G46)</f>
      </c>
      <c r="F52" s="113">
        <f>IF(ISBLANK(Rezultati!I46),"",Rezultati!I46)</f>
      </c>
      <c r="G52" s="113">
        <f>IF(ISBLANK(Rezultati!J46),"",Rezultati!J46)</f>
      </c>
      <c r="H52" s="113">
        <f>IF(ISBLANK(Rezultati!K46),"",Rezultati!K46)</f>
        <v>0</v>
      </c>
      <c r="I52" s="114" t="str">
        <f>IF(Rezultati!K46&lt;50,"F",IF(Rezultati!K46&lt;60,"E",IF(Rezultati!K46&lt;70,"D",IF(Rezultati!K46&lt;80,"C",IF(Rezultati!K46&lt;90,"B","A")))))</f>
        <v>F</v>
      </c>
      <c r="J52" s="18"/>
    </row>
    <row r="53" spans="1:10" ht="12.75">
      <c r="A53" s="70" t="str">
        <f>IF(ISBLANK(Rezultati!B47),"",Rezultati!B47)</f>
        <v>63/2019</v>
      </c>
      <c r="B53" s="71" t="str">
        <f>IF(ISBLANK(Rezultati!C47),"",Rezultati!C47)</f>
        <v>Marina Šljukić</v>
      </c>
      <c r="C53" s="71">
        <f>IF(ISBLANK(Rezultati!D47),"",Rezultati!D47+Rezultati!E47)</f>
        <v>8</v>
      </c>
      <c r="D53" s="113">
        <f>IF(ISBLANK(Rezultati!F47),"",Rezultati!F47)</f>
      </c>
      <c r="E53" s="113">
        <f>IF(ISBLANK(Rezultati!G47),"",Rezultati!G47)</f>
        <v>31</v>
      </c>
      <c r="F53" s="113">
        <f>IF(ISBLANK(Rezultati!I47),"",Rezultati!I47)</f>
      </c>
      <c r="G53" s="113">
        <f>IF(ISBLANK(Rezultati!J47),"",Rezultati!J47)</f>
        <v>24</v>
      </c>
      <c r="H53" s="113">
        <f>IF(ISBLANK(Rezultati!K47),"",Rezultati!K47)</f>
        <v>63</v>
      </c>
      <c r="I53" s="114" t="str">
        <f>IF(Rezultati!K47&lt;50,"F",IF(Rezultati!K47&lt;60,"E",IF(Rezultati!K47&lt;70,"D",IF(Rezultati!K47&lt;80,"C",IF(Rezultati!K47&lt;90,"B","A")))))</f>
        <v>D</v>
      </c>
      <c r="J53" s="18"/>
    </row>
    <row r="54" spans="1:10" ht="12.75">
      <c r="A54" s="70" t="str">
        <f>IF(ISBLANK(Rezultati!B48),"",Rezultati!B48)</f>
        <v>65/2019</v>
      </c>
      <c r="B54" s="71" t="str">
        <f>IF(ISBLANK(Rezultati!C48),"",Rezultati!C48)</f>
        <v>Neda Srdanović</v>
      </c>
      <c r="C54" s="71">
        <f>IF(ISBLANK(Rezultati!D48),"",Rezultati!D48+Rezultati!E48)</f>
        <v>10</v>
      </c>
      <c r="D54" s="113">
        <f>IF(ISBLANK(Rezultati!F48),"",Rezultati!F48)</f>
        <v>43</v>
      </c>
      <c r="E54" s="113">
        <f>IF(ISBLANK(Rezultati!G48),"",Rezultati!G48)</f>
      </c>
      <c r="F54" s="113">
        <f>IF(ISBLANK(Rezultati!I48),"",Rezultati!I48)</f>
      </c>
      <c r="G54" s="113">
        <f>IF(ISBLANK(Rezultati!J48),"",Rezultati!J48)</f>
      </c>
      <c r="H54" s="113">
        <f>IF(ISBLANK(Rezultati!K48),"",Rezultati!K48)</f>
        <v>53</v>
      </c>
      <c r="I54" s="114" t="str">
        <f>IF(Rezultati!K48&lt;50,"F",IF(Rezultati!K48&lt;60,"E",IF(Rezultati!K48&lt;70,"D",IF(Rezultati!K48&lt;80,"C",IF(Rezultati!K48&lt;90,"B","A")))))</f>
        <v>E</v>
      </c>
      <c r="J54" s="18"/>
    </row>
    <row r="55" spans="1:10" ht="12.75">
      <c r="A55" s="70" t="str">
        <f>IF(ISBLANK(Rezultati!B49),"",Rezultati!B49)</f>
        <v>54/2018</v>
      </c>
      <c r="B55" s="71" t="str">
        <f>IF(ISBLANK(Rezultati!C49),"",Rezultati!C49)</f>
        <v>Muhamed Mehmedović</v>
      </c>
      <c r="C55" s="71">
        <f>IF(ISBLANK(Rezultati!D49),"",Rezultati!D49+Rezultati!E49)</f>
        <v>6</v>
      </c>
      <c r="D55" s="113">
        <f>IF(ISBLANK(Rezultati!F49),"",Rezultati!F49)</f>
      </c>
      <c r="E55" s="113">
        <f>IF(ISBLANK(Rezultati!G49),"",Rezultati!G49)</f>
      </c>
      <c r="F55" s="113">
        <f>IF(ISBLANK(Rezultati!I49),"",Rezultati!I49)</f>
      </c>
      <c r="G55" s="113">
        <f>IF(ISBLANK(Rezultati!J49),"",Rezultati!J49)</f>
      </c>
      <c r="H55" s="113">
        <f>IF(ISBLANK(Rezultati!K49),"",Rezultati!K49)</f>
        <v>6</v>
      </c>
      <c r="I55" s="114" t="str">
        <f>IF(Rezultati!K49&lt;50,"F",IF(Rezultati!K49&lt;60,"E",IF(Rezultati!K49&lt;70,"D",IF(Rezultati!K49&lt;80,"C",IF(Rezultati!K49&lt;90,"B","A")))))</f>
        <v>F</v>
      </c>
      <c r="J55" s="18"/>
    </row>
    <row r="56" spans="7:8" ht="12.75">
      <c r="G56" s="41"/>
      <c r="H56" s="42"/>
    </row>
    <row r="57" spans="7:8" ht="12.75">
      <c r="G57" s="119" t="s">
        <v>26</v>
      </c>
      <c r="H57" s="42"/>
    </row>
    <row r="58" spans="7:8" ht="15.75">
      <c r="G58" s="118"/>
      <c r="H58" s="42"/>
    </row>
    <row r="59" spans="7:8" ht="12.75">
      <c r="G59" s="41"/>
      <c r="H59" s="42"/>
    </row>
    <row r="60" spans="7:9" ht="13.5" thickBot="1">
      <c r="G60" s="43"/>
      <c r="H60" s="44"/>
      <c r="I60" s="76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</sheetData>
  <sheetProtection/>
  <mergeCells count="6">
    <mergeCell ref="H1:I1"/>
    <mergeCell ref="F6:G6"/>
    <mergeCell ref="I5:I7"/>
    <mergeCell ref="D6:E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6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219</v>
      </c>
      <c r="B3" s="53"/>
      <c r="C3" s="55"/>
      <c r="D3" s="55"/>
      <c r="E3" s="55"/>
      <c r="F3" s="56"/>
    </row>
    <row r="4" spans="1:6" s="5" customFormat="1" ht="15">
      <c r="A4" s="120" t="s">
        <v>220</v>
      </c>
      <c r="B4" s="53"/>
      <c r="C4" s="55" t="s">
        <v>223</v>
      </c>
      <c r="D4" s="55"/>
      <c r="E4" s="55"/>
      <c r="F4" s="56"/>
    </row>
    <row r="5" spans="1:7" s="5" customFormat="1" ht="15">
      <c r="A5" s="120" t="s">
        <v>28</v>
      </c>
      <c r="B5" s="115" t="s">
        <v>221</v>
      </c>
      <c r="C5" s="55" t="s">
        <v>222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27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70" t="str">
        <f>IF(ISBLANK(Rezultati!B2),"",Rezultati!B2)</f>
        <v>1/2019</v>
      </c>
      <c r="B10" s="71" t="str">
        <f>IF(ISBLANK(Rezultati!C2),"",Rezultati!C2)</f>
        <v>Nikola Đukanović</v>
      </c>
      <c r="C10" s="79">
        <f>Rezultati!H2+Rezultati!D2+Rezultati!E2</f>
        <v>47.5</v>
      </c>
      <c r="D10" s="79">
        <f>IF(Rezultati!J2,Rezultati!J2,Rezultati!I2)</f>
        <v>32.5</v>
      </c>
      <c r="E10" s="79">
        <f>Rezultati!K2</f>
        <v>80</v>
      </c>
      <c r="F10" s="104" t="str">
        <f>Rezultati!L2</f>
        <v>B</v>
      </c>
    </row>
    <row r="11" spans="1:7" ht="12.75">
      <c r="A11" s="70" t="str">
        <f>IF(ISBLANK(Rezultati!B3),"",Rezultati!B3)</f>
        <v>2/2019</v>
      </c>
      <c r="B11" s="71" t="str">
        <f>IF(ISBLANK(Rezultati!C3),"",Rezultati!C3)</f>
        <v>Ksenija Brakočević</v>
      </c>
      <c r="C11" s="79">
        <f>Rezultati!H3+Rezultati!D3+Rezultati!E3</f>
        <v>48</v>
      </c>
      <c r="D11" s="79">
        <f>IF(Rezultati!J3,Rezultati!J3,Rezultati!I3)</f>
        <v>45</v>
      </c>
      <c r="E11" s="79">
        <f>Rezultati!K3</f>
        <v>93</v>
      </c>
      <c r="F11" s="104" t="str">
        <f>Rezultati!L3</f>
        <v>A</v>
      </c>
      <c r="G11" s="9"/>
    </row>
    <row r="12" spans="1:7" ht="12.75">
      <c r="A12" s="70" t="str">
        <f>IF(ISBLANK(Rezultati!B4),"",Rezultati!B4)</f>
        <v>5/2019</v>
      </c>
      <c r="B12" s="71" t="str">
        <f>IF(ISBLANK(Rezultati!C4),"",Rezultati!C4)</f>
        <v>Anđela Minić</v>
      </c>
      <c r="C12" s="79">
        <f>Rezultati!H4+Rezultati!D4+Rezultati!E4</f>
        <v>48</v>
      </c>
      <c r="D12" s="79">
        <f>IF(Rezultati!J4,Rezultati!J4,Rezultati!I4)</f>
        <v>45</v>
      </c>
      <c r="E12" s="79">
        <f>Rezultati!K4</f>
        <v>93</v>
      </c>
      <c r="F12" s="104" t="str">
        <f>Rezultati!L4</f>
        <v>A</v>
      </c>
      <c r="G12" s="9"/>
    </row>
    <row r="13" spans="1:7" ht="12.75">
      <c r="A13" s="70" t="str">
        <f>IF(ISBLANK(Rezultati!B5),"",Rezultati!B5)</f>
        <v>7/2019</v>
      </c>
      <c r="B13" s="71" t="str">
        <f>IF(ISBLANK(Rezultati!C5),"",Rezultati!C5)</f>
        <v>Miraš Bulatović</v>
      </c>
      <c r="C13" s="79">
        <f>Rezultati!H5+Rezultati!D5+Rezultati!E5</f>
        <v>54</v>
      </c>
      <c r="D13" s="79">
        <f>IF(Rezultati!J5,Rezultati!J5,Rezultati!I5)</f>
        <v>44</v>
      </c>
      <c r="E13" s="79">
        <f>Rezultati!K5</f>
        <v>98</v>
      </c>
      <c r="F13" s="104" t="str">
        <f>Rezultati!L5</f>
        <v>A</v>
      </c>
      <c r="G13" s="9"/>
    </row>
    <row r="14" spans="1:7" ht="12.75">
      <c r="A14" s="70" t="str">
        <f>IF(ISBLANK(Rezultati!B6),"",Rezultati!B6)</f>
        <v>11/2019</v>
      </c>
      <c r="B14" s="71" t="str">
        <f>IF(ISBLANK(Rezultati!C6),"",Rezultati!C6)</f>
        <v>Jelena Piper</v>
      </c>
      <c r="C14" s="79">
        <f>Rezultati!H6+Rezultati!D6+Rezultati!E6</f>
        <v>54</v>
      </c>
      <c r="D14" s="79">
        <f>IF(Rezultati!J6,Rezultati!J6,Rezultati!I6)</f>
        <v>45</v>
      </c>
      <c r="E14" s="79">
        <f>Rezultati!K6</f>
        <v>99</v>
      </c>
      <c r="F14" s="104" t="str">
        <f>Rezultati!L6</f>
        <v>A</v>
      </c>
      <c r="G14" s="9"/>
    </row>
    <row r="15" spans="1:7" ht="12.75">
      <c r="A15" s="70" t="str">
        <f>IF(ISBLANK(Rezultati!B7),"",Rezultati!B7)</f>
        <v>12/2019</v>
      </c>
      <c r="B15" s="71" t="str">
        <f>IF(ISBLANK(Rezultati!C7),"",Rezultati!C7)</f>
        <v>Ivona Stojanović</v>
      </c>
      <c r="C15" s="79">
        <f>Rezultati!H7+Rezultati!D7+Rezultati!E7</f>
        <v>45</v>
      </c>
      <c r="D15" s="79">
        <f>IF(Rezultati!J7,Rezultati!J7,Rezultati!I7)</f>
        <v>42.5</v>
      </c>
      <c r="E15" s="79">
        <f>Rezultati!K7</f>
        <v>87.5</v>
      </c>
      <c r="F15" s="104" t="str">
        <f>Rezultati!L7</f>
        <v>B</v>
      </c>
      <c r="G15" s="9"/>
    </row>
    <row r="16" spans="1:7" ht="12.75">
      <c r="A16" s="70" t="str">
        <f>IF(ISBLANK(Rezultati!B8),"",Rezultati!B8)</f>
        <v>15/2019</v>
      </c>
      <c r="B16" s="71" t="str">
        <f>IF(ISBLANK(Rezultati!C8),"",Rezultati!C8)</f>
        <v>Nikola Markuš</v>
      </c>
      <c r="C16" s="79">
        <f>Rezultati!H8+Rezultati!D8+Rezultati!E8</f>
        <v>27</v>
      </c>
      <c r="D16" s="79">
        <f>IF(Rezultati!J8,Rezultati!J8,Rezultati!I8)</f>
        <v>45</v>
      </c>
      <c r="E16" s="79">
        <f>Rezultati!K8</f>
        <v>72</v>
      </c>
      <c r="F16" s="104" t="str">
        <f>Rezultati!L8</f>
        <v>C</v>
      </c>
      <c r="G16" s="9"/>
    </row>
    <row r="17" spans="1:7" ht="12.75">
      <c r="A17" s="70" t="str">
        <f>IF(ISBLANK(Rezultati!B9),"",Rezultati!B9)</f>
        <v>16/2019</v>
      </c>
      <c r="B17" s="71" t="str">
        <f>IF(ISBLANK(Rezultati!C9),"",Rezultati!C9)</f>
        <v>Jovana Vujičić</v>
      </c>
      <c r="C17" s="79">
        <f>Rezultati!H9+Rezultati!D9+Rezultati!E9</f>
        <v>36</v>
      </c>
      <c r="D17" s="79">
        <f>IF(Rezultati!J9,Rezultati!J9,Rezultati!I9)</f>
        <v>40</v>
      </c>
      <c r="E17" s="79">
        <f>Rezultati!K9</f>
        <v>76</v>
      </c>
      <c r="F17" s="104" t="str">
        <f>Rezultati!L9</f>
        <v>C</v>
      </c>
      <c r="G17" s="9"/>
    </row>
    <row r="18" spans="1:7" ht="12.75">
      <c r="A18" s="70" t="str">
        <f>IF(ISBLANK(Rezultati!B10),"",Rezultati!B10)</f>
        <v>17/2019</v>
      </c>
      <c r="B18" s="71" t="str">
        <f>IF(ISBLANK(Rezultati!C10),"",Rezultati!C10)</f>
        <v>Nataša Zajović</v>
      </c>
      <c r="C18" s="79">
        <f>Rezultati!H10+Rezultati!D10+Rezultati!E10</f>
        <v>47.5</v>
      </c>
      <c r="D18" s="79">
        <f>IF(Rezultati!J10,Rezultati!J10,Rezultati!I10)</f>
        <v>45</v>
      </c>
      <c r="E18" s="79">
        <f>Rezultati!K10</f>
        <v>92.5</v>
      </c>
      <c r="F18" s="104" t="str">
        <f>Rezultati!L10</f>
        <v>A</v>
      </c>
      <c r="G18" s="9"/>
    </row>
    <row r="19" spans="1:7" ht="12.75">
      <c r="A19" s="70" t="str">
        <f>IF(ISBLANK(Rezultati!B11),"",Rezultati!B11)</f>
        <v>18/2019</v>
      </c>
      <c r="B19" s="71" t="str">
        <f>IF(ISBLANK(Rezultati!C11),"",Rezultati!C11)</f>
        <v>Miloš Kilibarda</v>
      </c>
      <c r="C19" s="79">
        <f>Rezultati!H11+Rezultati!D11+Rezultati!E11</f>
        <v>48.5</v>
      </c>
      <c r="D19" s="79">
        <f>IF(Rezultati!J11,Rezultati!J11,Rezultati!I11)</f>
        <v>12.5</v>
      </c>
      <c r="E19" s="79">
        <f>Rezultati!K11</f>
        <v>61</v>
      </c>
      <c r="F19" s="104" t="str">
        <f>Rezultati!L11</f>
        <v>D</v>
      </c>
      <c r="G19" s="9"/>
    </row>
    <row r="20" spans="1:7" ht="12.75">
      <c r="A20" s="70" t="str">
        <f>IF(ISBLANK(Rezultati!B12),"",Rezultati!B12)</f>
        <v>19/2019</v>
      </c>
      <c r="B20" s="71" t="str">
        <f>IF(ISBLANK(Rezultati!C12),"",Rezultati!C12)</f>
        <v>Dejan Drinčić</v>
      </c>
      <c r="C20" s="79">
        <f>Rezultati!H12+Rezultati!D12+Rezultati!E12</f>
        <v>39.5</v>
      </c>
      <c r="D20" s="79">
        <f>IF(Rezultati!J12,Rezultati!J12,Rezultati!I12)</f>
        <v>42.5</v>
      </c>
      <c r="E20" s="79">
        <f>Rezultati!K12</f>
        <v>82</v>
      </c>
      <c r="F20" s="104" t="str">
        <f>Rezultati!L12</f>
        <v>B</v>
      </c>
      <c r="G20" s="9"/>
    </row>
    <row r="21" spans="1:7" ht="12.75">
      <c r="A21" s="70" t="str">
        <f>IF(ISBLANK(Rezultati!B13),"",Rezultati!B13)</f>
        <v>20/2019</v>
      </c>
      <c r="B21" s="71" t="str">
        <f>IF(ISBLANK(Rezultati!C13),"",Rezultati!C13)</f>
        <v>Filip Vorotović</v>
      </c>
      <c r="C21" s="79">
        <f>Rezultati!H13+Rezultati!D13+Rezultati!E13</f>
        <v>9.5</v>
      </c>
      <c r="D21" s="79">
        <f>IF(Rezultati!J13,Rezultati!J13,Rezultati!I13)</f>
        <v>0</v>
      </c>
      <c r="E21" s="79">
        <f>Rezultati!K13</f>
        <v>9.5</v>
      </c>
      <c r="F21" s="104" t="str">
        <f>Rezultati!L13</f>
        <v>F</v>
      </c>
      <c r="G21" s="9"/>
    </row>
    <row r="22" spans="1:7" ht="12.75">
      <c r="A22" s="70" t="str">
        <f>IF(ISBLANK(Rezultati!B14),"",Rezultati!B14)</f>
        <v>23/2019</v>
      </c>
      <c r="B22" s="71" t="str">
        <f>IF(ISBLANK(Rezultati!C14),"",Rezultati!C14)</f>
        <v>Aleksa Tadić</v>
      </c>
      <c r="C22" s="79">
        <f>Rezultati!H14+Rezultati!D14+Rezultati!E14</f>
        <v>36</v>
      </c>
      <c r="D22" s="79">
        <f>IF(Rezultati!J14,Rezultati!J14,Rezultati!I14)</f>
        <v>34.5</v>
      </c>
      <c r="E22" s="79">
        <f>Rezultati!K14</f>
        <v>70.5</v>
      </c>
      <c r="F22" s="104" t="str">
        <f>Rezultati!L14</f>
        <v>C</v>
      </c>
      <c r="G22" s="9"/>
    </row>
    <row r="23" spans="1:7" ht="12.75">
      <c r="A23" s="70" t="str">
        <f>IF(ISBLANK(Rezultati!B15),"",Rezultati!B15)</f>
        <v>25/2019</v>
      </c>
      <c r="B23" s="71" t="str">
        <f>IF(ISBLANK(Rezultati!C15),"",Rezultati!C15)</f>
        <v>Milica Baošić</v>
      </c>
      <c r="C23" s="79">
        <f>Rezultati!H15+Rezultati!D15+Rezultati!E15</f>
        <v>37</v>
      </c>
      <c r="D23" s="79">
        <f>IF(Rezultati!J15,Rezultati!J15,Rezultati!I15)</f>
        <v>35</v>
      </c>
      <c r="E23" s="79">
        <f>Rezultati!K15</f>
        <v>72</v>
      </c>
      <c r="F23" s="104" t="str">
        <f>Rezultati!L15</f>
        <v>C</v>
      </c>
      <c r="G23" s="9"/>
    </row>
    <row r="24" spans="1:7" ht="12.75">
      <c r="A24" s="70" t="str">
        <f>IF(ISBLANK(Rezultati!B16),"",Rezultati!B16)</f>
        <v>26/2019</v>
      </c>
      <c r="B24" s="71" t="str">
        <f>IF(ISBLANK(Rezultati!C16),"",Rezultati!C16)</f>
        <v>Ana Eraković</v>
      </c>
      <c r="C24" s="79">
        <f>Rezultati!H16+Rezultati!D16+Rezultati!E16</f>
        <v>41.5</v>
      </c>
      <c r="D24" s="79">
        <f>IF(Rezultati!J16,Rezultati!J16,Rezultati!I16)</f>
        <v>28.5</v>
      </c>
      <c r="E24" s="79">
        <f>Rezultati!K16</f>
        <v>70</v>
      </c>
      <c r="F24" s="104" t="str">
        <f>Rezultati!L16</f>
        <v>C</v>
      </c>
      <c r="G24" s="9"/>
    </row>
    <row r="25" spans="1:7" ht="12.75">
      <c r="A25" s="70" t="str">
        <f>IF(ISBLANK(Rezultati!B17),"",Rezultati!B17)</f>
        <v>27/2019</v>
      </c>
      <c r="B25" s="71" t="str">
        <f>IF(ISBLANK(Rezultati!C17),"",Rezultati!C17)</f>
        <v>Bogdan Aprcović</v>
      </c>
      <c r="C25" s="79">
        <f>Rezultati!H17+Rezultati!D17+Rezultati!E17</f>
        <v>49</v>
      </c>
      <c r="D25" s="79">
        <f>IF(Rezultati!J17,Rezultati!J17,Rezultati!I17)</f>
        <v>43.5</v>
      </c>
      <c r="E25" s="79">
        <f>Rezultati!K17</f>
        <v>92.5</v>
      </c>
      <c r="F25" s="104" t="str">
        <f>Rezultati!L17</f>
        <v>A</v>
      </c>
      <c r="G25" s="9"/>
    </row>
    <row r="26" spans="1:7" ht="12.75">
      <c r="A26" s="70" t="str">
        <f>IF(ISBLANK(Rezultati!B18),"",Rezultati!B18)</f>
        <v>28/2019</v>
      </c>
      <c r="B26" s="71" t="str">
        <f>IF(ISBLANK(Rezultati!C18),"",Rezultati!C18)</f>
        <v>Neško Milović</v>
      </c>
      <c r="C26" s="79">
        <f>Rezultati!H18+Rezultati!D18+Rezultati!E18</f>
        <v>47</v>
      </c>
      <c r="D26" s="79">
        <f>IF(Rezultati!J18,Rezultati!J18,Rezultati!I18)</f>
        <v>45</v>
      </c>
      <c r="E26" s="79">
        <f>Rezultati!K18</f>
        <v>92</v>
      </c>
      <c r="F26" s="104" t="str">
        <f>Rezultati!L18</f>
        <v>A</v>
      </c>
      <c r="G26" s="9"/>
    </row>
    <row r="27" spans="1:7" ht="12.75">
      <c r="A27" s="70" t="str">
        <f>IF(ISBLANK(Rezultati!B19),"",Rezultati!B19)</f>
        <v>29/2019</v>
      </c>
      <c r="B27" s="71" t="str">
        <f>IF(ISBLANK(Rezultati!C19),"",Rezultati!C19)</f>
        <v>Kristina Kovačević</v>
      </c>
      <c r="C27" s="79">
        <f>Rezultati!H19+Rezultati!D19+Rezultati!E19</f>
        <v>39</v>
      </c>
      <c r="D27" s="79">
        <f>IF(Rezultati!J19,Rezultati!J19,Rezultati!I19)</f>
        <v>31</v>
      </c>
      <c r="E27" s="79">
        <f>Rezultati!K19</f>
        <v>70</v>
      </c>
      <c r="F27" s="104" t="str">
        <f>Rezultati!L19</f>
        <v>C</v>
      </c>
      <c r="G27" s="9"/>
    </row>
    <row r="28" spans="1:7" ht="12.75">
      <c r="A28" s="70" t="str">
        <f>IF(ISBLANK(Rezultati!B20),"",Rezultati!B20)</f>
        <v>30/2019</v>
      </c>
      <c r="B28" s="71" t="str">
        <f>IF(ISBLANK(Rezultati!C20),"",Rezultati!C20)</f>
        <v>Goran Elek</v>
      </c>
      <c r="C28" s="79">
        <f>Rezultati!H20+Rezultati!D20+Rezultati!E20</f>
        <v>0</v>
      </c>
      <c r="D28" s="79">
        <f>IF(Rezultati!J20,Rezultati!J20,Rezultati!I20)</f>
        <v>0</v>
      </c>
      <c r="E28" s="79">
        <f>Rezultati!K20</f>
        <v>0</v>
      </c>
      <c r="F28" s="104" t="str">
        <f>Rezultati!L20</f>
        <v>F</v>
      </c>
      <c r="G28" s="9"/>
    </row>
    <row r="29" spans="1:7" ht="12.75">
      <c r="A29" s="70" t="str">
        <f>IF(ISBLANK(Rezultati!B21),"",Rezultati!B21)</f>
        <v>31/2019</v>
      </c>
      <c r="B29" s="71" t="str">
        <f>IF(ISBLANK(Rezultati!C21),"",Rezultati!C21)</f>
        <v>Nikola Đurašković</v>
      </c>
      <c r="C29" s="79">
        <f>Rezultati!H21+Rezultati!D21+Rezultati!E21</f>
        <v>44.5</v>
      </c>
      <c r="D29" s="79">
        <f>IF(Rezultati!J21,Rezultati!J21,Rezultati!I21)</f>
        <v>45</v>
      </c>
      <c r="E29" s="79">
        <f>Rezultati!K21</f>
        <v>89.5</v>
      </c>
      <c r="F29" s="104" t="str">
        <f>Rezultati!L21</f>
        <v>B</v>
      </c>
      <c r="G29" s="9"/>
    </row>
    <row r="30" spans="1:7" ht="12.75">
      <c r="A30" s="70" t="str">
        <f>IF(ISBLANK(Rezultati!B22),"",Rezultati!B22)</f>
        <v>33/2019</v>
      </c>
      <c r="B30" s="71" t="str">
        <f>IF(ISBLANK(Rezultati!C22),"",Rezultati!C22)</f>
        <v>Lazar Jauković</v>
      </c>
      <c r="C30" s="79">
        <f>Rezultati!H22+Rezultati!D22+Rezultati!E22</f>
        <v>38.5</v>
      </c>
      <c r="D30" s="79">
        <f>IF(Rezultati!J22,Rezultati!J22,Rezultati!I22)</f>
        <v>33</v>
      </c>
      <c r="E30" s="79">
        <f>Rezultati!K22</f>
        <v>71.5</v>
      </c>
      <c r="F30" s="104" t="str">
        <f>Rezultati!L22</f>
        <v>C</v>
      </c>
      <c r="G30" s="9"/>
    </row>
    <row r="31" spans="1:7" ht="12.75">
      <c r="A31" s="70" t="str">
        <f>IF(ISBLANK(Rezultati!B23),"",Rezultati!B23)</f>
        <v>34/2019</v>
      </c>
      <c r="B31" s="71" t="str">
        <f>IF(ISBLANK(Rezultati!C23),"",Rezultati!C23)</f>
        <v>Nađa Radović</v>
      </c>
      <c r="C31" s="79">
        <f>Rezultati!H23+Rezultati!D23+Rezultati!E23</f>
        <v>20</v>
      </c>
      <c r="D31" s="79">
        <f>IF(Rezultati!J23,Rezultati!J23,Rezultati!I23)</f>
        <v>35</v>
      </c>
      <c r="E31" s="79">
        <f>Rezultati!K23</f>
        <v>55</v>
      </c>
      <c r="F31" s="104" t="str">
        <f>Rezultati!L23</f>
        <v>E</v>
      </c>
      <c r="G31" s="9"/>
    </row>
    <row r="32" spans="1:7" ht="12.75">
      <c r="A32" s="70" t="str">
        <f>IF(ISBLANK(Rezultati!B24),"",Rezultati!B24)</f>
        <v>35/2019</v>
      </c>
      <c r="B32" s="71" t="str">
        <f>IF(ISBLANK(Rezultati!C24),"",Rezultati!C24)</f>
        <v>Maksim Vučinić</v>
      </c>
      <c r="C32" s="79">
        <f>Rezultati!H24+Rezultati!D24+Rezultati!E24</f>
        <v>11.5</v>
      </c>
      <c r="D32" s="79">
        <f>IF(Rezultati!J24,Rezultati!J24,Rezultati!I24)</f>
        <v>0</v>
      </c>
      <c r="E32" s="79">
        <f>Rezultati!K24</f>
        <v>11.5</v>
      </c>
      <c r="F32" s="104" t="str">
        <f>Rezultati!L24</f>
        <v>F</v>
      </c>
      <c r="G32" s="9"/>
    </row>
    <row r="33" spans="1:7" ht="12.75">
      <c r="A33" s="70" t="str">
        <f>IF(ISBLANK(Rezultati!B25),"",Rezultati!B25)</f>
        <v>37/2019</v>
      </c>
      <c r="B33" s="71" t="str">
        <f>IF(ISBLANK(Rezultati!C25),"",Rezultati!C25)</f>
        <v>Đurđina Musić</v>
      </c>
      <c r="C33" s="79">
        <f>Rezultati!H25+Rezultati!D25+Rezultati!E25</f>
        <v>44.5</v>
      </c>
      <c r="D33" s="79">
        <f>IF(Rezultati!J25,Rezultati!J25,Rezultati!I25)</f>
        <v>42.5</v>
      </c>
      <c r="E33" s="79">
        <f>Rezultati!K25</f>
        <v>87</v>
      </c>
      <c r="F33" s="104" t="str">
        <f>Rezultati!L25</f>
        <v>B</v>
      </c>
      <c r="G33" s="9"/>
    </row>
    <row r="34" spans="1:7" ht="12.75">
      <c r="A34" s="70" t="str">
        <f>IF(ISBLANK(Rezultati!B26),"",Rezultati!B26)</f>
        <v>38/2019</v>
      </c>
      <c r="B34" s="71" t="str">
        <f>IF(ISBLANK(Rezultati!C26),"",Rezultati!C26)</f>
        <v>Savo Pavićević</v>
      </c>
      <c r="C34" s="79">
        <f>Rezultati!H26+Rezultati!D26+Rezultati!E26</f>
        <v>52</v>
      </c>
      <c r="D34" s="79">
        <f>IF(Rezultati!J26,Rezultati!J26,Rezultati!I26)</f>
        <v>35</v>
      </c>
      <c r="E34" s="79">
        <f>Rezultati!K26</f>
        <v>87</v>
      </c>
      <c r="F34" s="104" t="str">
        <f>Rezultati!L26</f>
        <v>B</v>
      </c>
      <c r="G34" s="9"/>
    </row>
    <row r="35" spans="1:7" ht="12.75">
      <c r="A35" s="70" t="str">
        <f>IF(ISBLANK(Rezultati!B27),"",Rezultati!B27)</f>
        <v>39/2019</v>
      </c>
      <c r="B35" s="71" t="str">
        <f>IF(ISBLANK(Rezultati!C27),"",Rezultati!C27)</f>
        <v>Miloš Dragić</v>
      </c>
      <c r="C35" s="79">
        <f>Rezultati!H27+Rezultati!D27+Rezultati!E27</f>
        <v>54</v>
      </c>
      <c r="D35" s="79">
        <f>IF(Rezultati!J27,Rezultati!J27,Rezultati!I27)</f>
        <v>45</v>
      </c>
      <c r="E35" s="79">
        <f>Rezultati!K27</f>
        <v>99</v>
      </c>
      <c r="F35" s="104" t="str">
        <f>Rezultati!L27</f>
        <v>A</v>
      </c>
      <c r="G35" s="9"/>
    </row>
    <row r="36" spans="1:7" ht="12.75">
      <c r="A36" s="70" t="str">
        <f>IF(ISBLANK(Rezultati!B28),"",Rezultati!B28)</f>
        <v>40/2019</v>
      </c>
      <c r="B36" s="71" t="str">
        <f>IF(ISBLANK(Rezultati!C28),"",Rezultati!C28)</f>
        <v>Bogdana Knežević</v>
      </c>
      <c r="C36" s="79">
        <f>Rezultati!H28+Rezultati!D28+Rezultati!E28</f>
        <v>37</v>
      </c>
      <c r="D36" s="79">
        <f>IF(Rezultati!J28,Rezultati!J28,Rezultati!I28)</f>
        <v>22.5</v>
      </c>
      <c r="E36" s="79">
        <f>Rezultati!K28</f>
        <v>59.5</v>
      </c>
      <c r="F36" s="104" t="str">
        <f>Rezultati!L28</f>
        <v>E</v>
      </c>
      <c r="G36" s="9"/>
    </row>
    <row r="37" spans="1:7" ht="12.75">
      <c r="A37" s="70" t="str">
        <f>IF(ISBLANK(Rezultati!B29),"",Rezultati!B29)</f>
        <v>41/2019</v>
      </c>
      <c r="B37" s="71" t="str">
        <f>IF(ISBLANK(Rezultati!C29),"",Rezultati!C29)</f>
        <v>Marko Gaković</v>
      </c>
      <c r="C37" s="79">
        <f>Rezultati!H29+Rezultati!D29+Rezultati!E29</f>
        <v>6</v>
      </c>
      <c r="D37" s="79">
        <f>IF(Rezultati!J29,Rezultati!J29,Rezultati!I29)</f>
        <v>0</v>
      </c>
      <c r="E37" s="79">
        <f>Rezultati!K29</f>
        <v>6</v>
      </c>
      <c r="F37" s="104" t="str">
        <f>Rezultati!L29</f>
        <v>F</v>
      </c>
      <c r="G37" s="9"/>
    </row>
    <row r="38" spans="1:7" ht="12.75">
      <c r="A38" s="70" t="str">
        <f>IF(ISBLANK(Rezultati!B30),"",Rezultati!B30)</f>
        <v>42/2019</v>
      </c>
      <c r="B38" s="71" t="str">
        <f>IF(ISBLANK(Rezultati!C30),"",Rezultati!C30)</f>
        <v>Vesna Mandić</v>
      </c>
      <c r="C38" s="79">
        <f>Rezultati!H30+Rezultati!D30+Rezultati!E30</f>
        <v>0</v>
      </c>
      <c r="D38" s="79">
        <f>IF(Rezultati!J30,Rezultati!J30,Rezultati!I30)</f>
        <v>0</v>
      </c>
      <c r="E38" s="79">
        <f>Rezultati!K30</f>
        <v>0</v>
      </c>
      <c r="F38" s="104" t="str">
        <f>Rezultati!L30</f>
        <v>F</v>
      </c>
      <c r="G38" s="9"/>
    </row>
    <row r="39" spans="1:7" ht="12.75">
      <c r="A39" s="70" t="str">
        <f>IF(ISBLANK(Rezultati!B31),"",Rezultati!B31)</f>
        <v>43/2019</v>
      </c>
      <c r="B39" s="71" t="str">
        <f>IF(ISBLANK(Rezultati!C31),"",Rezultati!C31)</f>
        <v>Maja Vujisić</v>
      </c>
      <c r="C39" s="79">
        <f>Rezultati!H31+Rezultati!D31+Rezultati!E31</f>
        <v>54</v>
      </c>
      <c r="D39" s="79">
        <f>IF(Rezultati!J31,Rezultati!J31,Rezultati!I31)</f>
        <v>45</v>
      </c>
      <c r="E39" s="79">
        <f>Rezultati!K31</f>
        <v>99</v>
      </c>
      <c r="F39" s="104" t="str">
        <f>Rezultati!L31</f>
        <v>A</v>
      </c>
      <c r="G39" s="9"/>
    </row>
    <row r="40" spans="1:7" ht="12.75">
      <c r="A40" s="70" t="str">
        <f>IF(ISBLANK(Rezultati!B32),"",Rezultati!B32)</f>
        <v>44/2019</v>
      </c>
      <c r="B40" s="71" t="str">
        <f>IF(ISBLANK(Rezultati!C32),"",Rezultati!C32)</f>
        <v>Lazar Šćekić</v>
      </c>
      <c r="C40" s="79">
        <f>Rezultati!H32+Rezultati!D32+Rezultati!E32</f>
        <v>52</v>
      </c>
      <c r="D40" s="79">
        <f>IF(Rezultati!J32,Rezultati!J32,Rezultati!I32)</f>
        <v>45</v>
      </c>
      <c r="E40" s="79">
        <f>Rezultati!K32</f>
        <v>97</v>
      </c>
      <c r="F40" s="104" t="str">
        <f>Rezultati!L32</f>
        <v>A</v>
      </c>
      <c r="G40" s="9"/>
    </row>
    <row r="41" spans="1:7" ht="12.75">
      <c r="A41" s="70" t="str">
        <f>IF(ISBLANK(Rezultati!B33),"",Rezultati!B33)</f>
        <v>46/2019</v>
      </c>
      <c r="B41" s="71" t="str">
        <f>IF(ISBLANK(Rezultati!C33),"",Rezultati!C33)</f>
        <v>Aleksandra Vuković</v>
      </c>
      <c r="C41" s="79">
        <f>Rezultati!H33+Rezultati!D33+Rezultati!E33</f>
        <v>47.5</v>
      </c>
      <c r="D41" s="79">
        <f>IF(Rezultati!J33,Rezultati!J33,Rezultati!I33)</f>
        <v>44</v>
      </c>
      <c r="E41" s="79">
        <f>Rezultati!K33</f>
        <v>91.5</v>
      </c>
      <c r="F41" s="104" t="str">
        <f>Rezultati!L33</f>
        <v>A</v>
      </c>
      <c r="G41" s="9"/>
    </row>
    <row r="42" spans="1:7" ht="12.75">
      <c r="A42" s="70" t="str">
        <f>IF(ISBLANK(Rezultati!B34),"",Rezultati!B34)</f>
        <v>47/2019</v>
      </c>
      <c r="B42" s="71" t="str">
        <f>IF(ISBLANK(Rezultati!C34),"",Rezultati!C34)</f>
        <v>Dejan Vraneš</v>
      </c>
      <c r="C42" s="79">
        <f>Rezultati!H34+Rezultati!D34+Rezultati!E34</f>
        <v>54</v>
      </c>
      <c r="D42" s="79">
        <f>IF(Rezultati!J34,Rezultati!J34,Rezultati!I34)</f>
        <v>42.5</v>
      </c>
      <c r="E42" s="79">
        <f>Rezultati!K34</f>
        <v>96.5</v>
      </c>
      <c r="F42" s="104" t="str">
        <f>Rezultati!L34</f>
        <v>A</v>
      </c>
      <c r="G42" s="9"/>
    </row>
    <row r="43" spans="1:7" ht="12.75">
      <c r="A43" s="70" t="str">
        <f>IF(ISBLANK(Rezultati!B35),"",Rezultati!B35)</f>
        <v>48/2019</v>
      </c>
      <c r="B43" s="71" t="str">
        <f>IF(ISBLANK(Rezultati!C35),"",Rezultati!C35)</f>
        <v>Ana Muratović</v>
      </c>
      <c r="C43" s="79">
        <f>Rezultati!H35+Rezultati!D35+Rezultati!E35</f>
        <v>42</v>
      </c>
      <c r="D43" s="79">
        <f>IF(Rezultati!J35,Rezultati!J35,Rezultati!I35)</f>
        <v>37.5</v>
      </c>
      <c r="E43" s="79">
        <f>Rezultati!K35</f>
        <v>79.5</v>
      </c>
      <c r="F43" s="104" t="str">
        <f>Rezultati!L35</f>
        <v>C</v>
      </c>
      <c r="G43" s="9"/>
    </row>
    <row r="44" spans="1:7" ht="12.75">
      <c r="A44" s="70" t="str">
        <f>IF(ISBLANK(Rezultati!B36),"",Rezultati!B36)</f>
        <v>49/2019</v>
      </c>
      <c r="B44" s="71" t="str">
        <f>IF(ISBLANK(Rezultati!C36),"",Rezultati!C36)</f>
        <v>Milica Vučinić</v>
      </c>
      <c r="C44" s="79">
        <f>Rezultati!H36+Rezultati!D36+Rezultati!E36</f>
        <v>47</v>
      </c>
      <c r="D44" s="79">
        <f>IF(Rezultati!J36,Rezultati!J36,Rezultati!I36)</f>
        <v>28.5</v>
      </c>
      <c r="E44" s="79">
        <f>Rezultati!K36</f>
        <v>75.5</v>
      </c>
      <c r="F44" s="104" t="str">
        <f>Rezultati!L36</f>
        <v>C</v>
      </c>
      <c r="G44" s="9"/>
    </row>
    <row r="45" spans="1:7" ht="12.75">
      <c r="A45" s="70" t="str">
        <f>IF(ISBLANK(Rezultati!B37),"",Rezultati!B37)</f>
        <v>50/2019</v>
      </c>
      <c r="B45" s="71" t="str">
        <f>IF(ISBLANK(Rezultati!C37),"",Rezultati!C37)</f>
        <v>Nikola Bakić</v>
      </c>
      <c r="C45" s="79">
        <f>Rezultati!H37+Rezultati!D37+Rezultati!E37</f>
        <v>41</v>
      </c>
      <c r="D45" s="79">
        <f>IF(Rezultati!J37,Rezultati!J37,Rezultati!I37)</f>
        <v>0</v>
      </c>
      <c r="E45" s="79">
        <f>Rezultati!K37</f>
        <v>41</v>
      </c>
      <c r="F45" s="104" t="str">
        <f>Rezultati!L37</f>
        <v>F</v>
      </c>
      <c r="G45" s="9"/>
    </row>
    <row r="46" spans="1:7" ht="12.75">
      <c r="A46" s="70" t="str">
        <f>IF(ISBLANK(Rezultati!B38),"",Rezultati!B38)</f>
        <v>52/2019</v>
      </c>
      <c r="B46" s="71" t="str">
        <f>IF(ISBLANK(Rezultati!C38),"",Rezultati!C38)</f>
        <v>Uroš Ognjenović</v>
      </c>
      <c r="C46" s="79">
        <f>Rezultati!H38+Rezultati!D38+Rezultati!E38</f>
        <v>54</v>
      </c>
      <c r="D46" s="79">
        <f>IF(Rezultati!J38,Rezultati!J38,Rezultati!I38)</f>
        <v>0</v>
      </c>
      <c r="E46" s="79">
        <f>Rezultati!K38</f>
        <v>54</v>
      </c>
      <c r="F46" s="104" t="str">
        <f>Rezultati!L38</f>
        <v>E</v>
      </c>
      <c r="G46" s="9"/>
    </row>
    <row r="47" spans="1:7" ht="12.75">
      <c r="A47" s="70" t="str">
        <f>IF(ISBLANK(Rezultati!B39),"",Rezultati!B39)</f>
        <v>53/2019</v>
      </c>
      <c r="B47" s="71" t="str">
        <f>IF(ISBLANK(Rezultati!C39),"",Rezultati!C39)</f>
        <v>Mia Kovač</v>
      </c>
      <c r="C47" s="79">
        <f>Rezultati!H39+Rezultati!D39+Rezultati!E39</f>
        <v>6</v>
      </c>
      <c r="D47" s="79">
        <f>IF(Rezultati!J39,Rezultati!J39,Rezultati!I39)</f>
        <v>0</v>
      </c>
      <c r="E47" s="79">
        <f>Rezultati!K39</f>
        <v>6</v>
      </c>
      <c r="F47" s="104" t="str">
        <f>Rezultati!L39</f>
        <v>F</v>
      </c>
      <c r="G47" s="9"/>
    </row>
    <row r="48" spans="1:7" ht="12.75">
      <c r="A48" s="70" t="str">
        <f>IF(ISBLANK(Rezultati!B40),"",Rezultati!B40)</f>
        <v>55/2019</v>
      </c>
      <c r="B48" s="71" t="str">
        <f>IF(ISBLANK(Rezultati!C40),"",Rezultati!C40)</f>
        <v>Bojana Kršikapa</v>
      </c>
      <c r="C48" s="79">
        <f>Rezultati!H40+Rezultati!D40+Rezultati!E40</f>
        <v>27</v>
      </c>
      <c r="D48" s="79">
        <f>IF(Rezultati!J40,Rezultati!J40,Rezultati!I40)</f>
        <v>23</v>
      </c>
      <c r="E48" s="79">
        <f>Rezultati!K40</f>
        <v>50</v>
      </c>
      <c r="F48" s="104" t="str">
        <f>Rezultati!L40</f>
        <v>E</v>
      </c>
      <c r="G48" s="9"/>
    </row>
    <row r="49" spans="1:7" ht="12.75">
      <c r="A49" s="70" t="str">
        <f>IF(ISBLANK(Rezultati!B41),"",Rezultati!B41)</f>
        <v>56/2019</v>
      </c>
      <c r="B49" s="71" t="str">
        <f>IF(ISBLANK(Rezultati!C41),"",Rezultati!C41)</f>
        <v>Aleksandar Pupavac</v>
      </c>
      <c r="C49" s="79">
        <f>Rezultati!H41+Rezultati!D41+Rezultati!E41</f>
        <v>38.5</v>
      </c>
      <c r="D49" s="79">
        <f>IF(Rezultati!J41,Rezultati!J41,Rezultati!I41)</f>
        <v>28.5</v>
      </c>
      <c r="E49" s="79">
        <f>Rezultati!K41</f>
        <v>67</v>
      </c>
      <c r="F49" s="104" t="str">
        <f>Rezultati!L41</f>
        <v>D</v>
      </c>
      <c r="G49" s="9"/>
    </row>
    <row r="50" spans="1:7" ht="12.75">
      <c r="A50" s="70" t="str">
        <f>IF(ISBLANK(Rezultati!B42),"",Rezultati!B42)</f>
        <v>57/2019</v>
      </c>
      <c r="B50" s="71" t="str">
        <f>IF(ISBLANK(Rezultati!C42),"",Rezultati!C42)</f>
        <v>Tanja Đukanović</v>
      </c>
      <c r="C50" s="79">
        <f>Rezultati!H42+Rezultati!D42+Rezultati!E42</f>
        <v>6</v>
      </c>
      <c r="D50" s="79">
        <f>IF(Rezultati!J42,Rezultati!J42,Rezultati!I42)</f>
        <v>17.5</v>
      </c>
      <c r="E50" s="79">
        <f>Rezultati!K42</f>
        <v>23.5</v>
      </c>
      <c r="F50" s="104" t="str">
        <f>Rezultati!L42</f>
        <v>F</v>
      </c>
      <c r="G50" s="9"/>
    </row>
    <row r="51" spans="1:7" ht="12.75">
      <c r="A51" s="70" t="str">
        <f>IF(ISBLANK(Rezultati!B43),"",Rezultati!B43)</f>
        <v>58/2019</v>
      </c>
      <c r="B51" s="71" t="str">
        <f>IF(ISBLANK(Rezultati!C43),"",Rezultati!C43)</f>
        <v>Enis Čindrak</v>
      </c>
      <c r="C51" s="79">
        <f>Rezultati!H43+Rezultati!D43+Rezultati!E43</f>
        <v>45</v>
      </c>
      <c r="D51" s="79">
        <f>IF(Rezultati!J43,Rezultati!J43,Rezultati!I43)</f>
        <v>41</v>
      </c>
      <c r="E51" s="79">
        <f>Rezultati!K43</f>
        <v>86</v>
      </c>
      <c r="F51" s="104" t="str">
        <f>Rezultati!L43</f>
        <v>B</v>
      </c>
      <c r="G51" s="9"/>
    </row>
    <row r="52" spans="1:7" ht="12.75">
      <c r="A52" s="70" t="str">
        <f>IF(ISBLANK(Rezultati!B44),"",Rezultati!B44)</f>
        <v>60/2019</v>
      </c>
      <c r="B52" s="71" t="str">
        <f>IF(ISBLANK(Rezultati!C44),"",Rezultati!C44)</f>
        <v>Radisav Brajković</v>
      </c>
      <c r="C52" s="79">
        <f>Rezultati!H44+Rezultati!D44+Rezultati!E44</f>
        <v>17</v>
      </c>
      <c r="D52" s="79">
        <f>IF(Rezultati!J44,Rezultati!J44,Rezultati!I44)</f>
        <v>28</v>
      </c>
      <c r="E52" s="79">
        <f>Rezultati!K44</f>
        <v>45</v>
      </c>
      <c r="F52" s="104" t="str">
        <f>Rezultati!L44</f>
        <v>F</v>
      </c>
      <c r="G52" s="9"/>
    </row>
    <row r="53" spans="1:7" ht="12.75">
      <c r="A53" s="70" t="str">
        <f>IF(ISBLANK(Rezultati!B45),"",Rezultati!B45)</f>
        <v>61/2019</v>
      </c>
      <c r="B53" s="71" t="str">
        <f>IF(ISBLANK(Rezultati!C45),"",Rezultati!C45)</f>
        <v>Radonja Šoškić</v>
      </c>
      <c r="C53" s="79">
        <f>Rezultati!H45+Rezultati!D45+Rezultati!E45</f>
        <v>7.5</v>
      </c>
      <c r="D53" s="79">
        <f>IF(Rezultati!J45,Rezultati!J45,Rezultati!I45)</f>
        <v>22.5</v>
      </c>
      <c r="E53" s="79">
        <f>Rezultati!K45</f>
        <v>30</v>
      </c>
      <c r="F53" s="104" t="str">
        <f>Rezultati!L45</f>
        <v>F</v>
      </c>
      <c r="G53" s="9"/>
    </row>
    <row r="54" spans="1:7" ht="12.75">
      <c r="A54" s="70" t="str">
        <f>IF(ISBLANK(Rezultati!B46),"",Rezultati!B46)</f>
        <v>62/2019</v>
      </c>
      <c r="B54" s="71" t="str">
        <f>IF(ISBLANK(Rezultati!C46),"",Rezultati!C46)</f>
        <v>Valentina Đukić</v>
      </c>
      <c r="C54" s="79">
        <f>Rezultati!H46+Rezultati!D46+Rezultati!E46</f>
        <v>0</v>
      </c>
      <c r="D54" s="79">
        <f>IF(Rezultati!J46,Rezultati!J46,Rezultati!I46)</f>
        <v>0</v>
      </c>
      <c r="E54" s="79">
        <f>Rezultati!K46</f>
        <v>0</v>
      </c>
      <c r="F54" s="104" t="str">
        <f>Rezultati!L46</f>
        <v>F</v>
      </c>
      <c r="G54" s="9"/>
    </row>
    <row r="55" spans="1:7" ht="12.75">
      <c r="A55" s="70" t="str">
        <f>IF(ISBLANK(Rezultati!B47),"",Rezultati!B47)</f>
        <v>63/2019</v>
      </c>
      <c r="B55" s="71" t="str">
        <f>IF(ISBLANK(Rezultati!C47),"",Rezultati!C47)</f>
        <v>Marina Šljukić</v>
      </c>
      <c r="C55" s="79">
        <f>Rezultati!H47+Rezultati!D47+Rezultati!E47</f>
        <v>39</v>
      </c>
      <c r="D55" s="79">
        <f>IF(Rezultati!J47,Rezultati!J47,Rezultati!I47)</f>
        <v>24</v>
      </c>
      <c r="E55" s="79">
        <f>Rezultati!K47</f>
        <v>63</v>
      </c>
      <c r="F55" s="104" t="str">
        <f>Rezultati!L47</f>
        <v>D</v>
      </c>
      <c r="G55" s="9"/>
    </row>
    <row r="56" spans="1:7" ht="12.75">
      <c r="A56" s="70" t="str">
        <f>IF(ISBLANK(Rezultati!B48),"",Rezultati!B48)</f>
        <v>65/2019</v>
      </c>
      <c r="B56" s="71" t="str">
        <f>IF(ISBLANK(Rezultati!C48),"",Rezultati!C48)</f>
        <v>Neda Srdanović</v>
      </c>
      <c r="C56" s="79">
        <f>Rezultati!H48+Rezultati!D48+Rezultati!E48</f>
        <v>53</v>
      </c>
      <c r="D56" s="79">
        <f>IF(Rezultati!J48,Rezultati!J48,Rezultati!I48)</f>
        <v>0</v>
      </c>
      <c r="E56" s="79">
        <f>Rezultati!K48</f>
        <v>53</v>
      </c>
      <c r="F56" s="104" t="str">
        <f>Rezultati!L48</f>
        <v>E</v>
      </c>
      <c r="G56" s="10"/>
    </row>
    <row r="57" spans="1:7" ht="12.75">
      <c r="A57" s="70" t="str">
        <f>IF(ISBLANK(Rezultati!B49),"",Rezultati!B49)</f>
        <v>54/2018</v>
      </c>
      <c r="B57" s="71" t="str">
        <f>IF(ISBLANK(Rezultati!C49),"",Rezultati!C49)</f>
        <v>Muhamed Mehmedović</v>
      </c>
      <c r="C57" s="79">
        <f>Rezultati!H49+Rezultati!D49+Rezultati!E49</f>
        <v>6</v>
      </c>
      <c r="D57" s="79">
        <f>IF(Rezultati!J49,Rezultati!J49,Rezultati!I49)</f>
        <v>0</v>
      </c>
      <c r="E57" s="79">
        <f>Rezultati!K49</f>
        <v>6</v>
      </c>
      <c r="F57" s="104" t="str">
        <f>Rezultati!L49</f>
        <v>F</v>
      </c>
      <c r="G57" s="10"/>
    </row>
    <row r="58" spans="6:7" ht="14.25">
      <c r="F58" s="45"/>
      <c r="G58" s="10"/>
    </row>
    <row r="59" spans="4:7" ht="15">
      <c r="D59" s="137" t="s">
        <v>29</v>
      </c>
      <c r="E59" s="137"/>
      <c r="F59" s="137"/>
      <c r="G59" s="10"/>
    </row>
    <row r="60" spans="4:7" ht="14.25">
      <c r="D60" s="46"/>
      <c r="E60" s="46"/>
      <c r="F60" s="45"/>
      <c r="G60" s="10"/>
    </row>
    <row r="61" spans="4:7" ht="15" thickBot="1">
      <c r="D61" s="103"/>
      <c r="E61" s="103"/>
      <c r="F61" s="102"/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spans="7:10" ht="14.25">
      <c r="G80" s="10"/>
      <c r="J80" s="46"/>
    </row>
    <row r="81" ht="12.75">
      <c r="G81" s="10"/>
    </row>
    <row r="82" ht="12.75">
      <c r="G82" s="10"/>
    </row>
  </sheetData>
  <sheetProtection/>
  <mergeCells count="8">
    <mergeCell ref="D59:F59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G2" sqref="G2"/>
    </sheetView>
  </sheetViews>
  <sheetFormatPr defaultColWidth="9.140625" defaultRowHeight="12.75"/>
  <cols>
    <col min="3" max="3" width="12.421875" style="0" customWidth="1"/>
  </cols>
  <sheetData>
    <row r="1" spans="1:4" ht="15">
      <c r="A1" s="116" t="s">
        <v>16</v>
      </c>
      <c r="B1" s="116" t="s">
        <v>0</v>
      </c>
      <c r="C1" s="116" t="s">
        <v>24</v>
      </c>
      <c r="D1" s="116" t="s">
        <v>25</v>
      </c>
    </row>
    <row r="2" spans="1:7" ht="12.75">
      <c r="A2" s="117">
        <v>1</v>
      </c>
      <c r="B2" s="117" t="str">
        <f>C2&amp;"/"&amp;D2</f>
        <v>1/2019</v>
      </c>
      <c r="C2" t="s">
        <v>165</v>
      </c>
      <c r="D2" t="s">
        <v>36</v>
      </c>
      <c r="E2" t="s">
        <v>69</v>
      </c>
      <c r="F2" t="s">
        <v>53</v>
      </c>
      <c r="G2" s="15"/>
    </row>
    <row r="3" spans="1:6" ht="12.75">
      <c r="A3" s="117">
        <v>2</v>
      </c>
      <c r="B3" s="117" t="str">
        <f aca="true" t="shared" si="0" ref="B3:B49">C3&amp;"/"&amp;D3</f>
        <v>2/2019</v>
      </c>
      <c r="C3" t="s">
        <v>164</v>
      </c>
      <c r="D3" t="s">
        <v>36</v>
      </c>
      <c r="E3" t="s">
        <v>163</v>
      </c>
      <c r="F3" t="s">
        <v>162</v>
      </c>
    </row>
    <row r="4" spans="1:6" ht="12.75">
      <c r="A4" s="117">
        <v>3</v>
      </c>
      <c r="B4" s="117" t="str">
        <f t="shared" si="0"/>
        <v>5/2019</v>
      </c>
      <c r="C4" t="s">
        <v>161</v>
      </c>
      <c r="D4" t="s">
        <v>36</v>
      </c>
      <c r="E4" t="s">
        <v>160</v>
      </c>
      <c r="F4" t="s">
        <v>159</v>
      </c>
    </row>
    <row r="5" spans="1:6" ht="12.75">
      <c r="A5" s="117">
        <v>4</v>
      </c>
      <c r="B5" s="117" t="str">
        <f t="shared" si="0"/>
        <v>7/2019</v>
      </c>
      <c r="C5" t="s">
        <v>158</v>
      </c>
      <c r="D5" t="s">
        <v>36</v>
      </c>
      <c r="E5" t="s">
        <v>157</v>
      </c>
      <c r="F5" t="s">
        <v>156</v>
      </c>
    </row>
    <row r="6" spans="1:6" ht="12.75">
      <c r="A6" s="117">
        <v>5</v>
      </c>
      <c r="B6" s="117" t="str">
        <f t="shared" si="0"/>
        <v>11/2019</v>
      </c>
      <c r="C6" t="s">
        <v>155</v>
      </c>
      <c r="D6" t="s">
        <v>36</v>
      </c>
      <c r="E6" t="s">
        <v>154</v>
      </c>
      <c r="F6" t="s">
        <v>153</v>
      </c>
    </row>
    <row r="7" spans="1:6" ht="12.75">
      <c r="A7" s="117">
        <v>6</v>
      </c>
      <c r="B7" s="117" t="str">
        <f t="shared" si="0"/>
        <v>12/2019</v>
      </c>
      <c r="C7" t="s">
        <v>152</v>
      </c>
      <c r="D7" t="s">
        <v>36</v>
      </c>
      <c r="E7" t="s">
        <v>151</v>
      </c>
      <c r="F7" t="s">
        <v>150</v>
      </c>
    </row>
    <row r="8" spans="1:6" ht="12.75">
      <c r="A8" s="117">
        <v>7</v>
      </c>
      <c r="B8" s="117" t="str">
        <f t="shared" si="0"/>
        <v>15/2019</v>
      </c>
      <c r="C8" t="s">
        <v>149</v>
      </c>
      <c r="D8" t="s">
        <v>36</v>
      </c>
      <c r="E8" t="s">
        <v>69</v>
      </c>
      <c r="F8" t="s">
        <v>148</v>
      </c>
    </row>
    <row r="9" spans="1:6" ht="12.75">
      <c r="A9" s="117">
        <v>8</v>
      </c>
      <c r="B9" s="117" t="str">
        <f t="shared" si="0"/>
        <v>16/2019</v>
      </c>
      <c r="C9" t="s">
        <v>147</v>
      </c>
      <c r="D9" t="s">
        <v>36</v>
      </c>
      <c r="E9" t="s">
        <v>146</v>
      </c>
      <c r="F9" t="s">
        <v>145</v>
      </c>
    </row>
    <row r="10" spans="1:6" ht="12.75">
      <c r="A10" s="117">
        <v>9</v>
      </c>
      <c r="B10" s="117" t="str">
        <f t="shared" si="0"/>
        <v>17/2019</v>
      </c>
      <c r="C10" t="s">
        <v>144</v>
      </c>
      <c r="D10" t="s">
        <v>36</v>
      </c>
      <c r="E10" t="s">
        <v>143</v>
      </c>
      <c r="F10" t="s">
        <v>142</v>
      </c>
    </row>
    <row r="11" spans="1:6" ht="12.75">
      <c r="A11" s="117">
        <v>10</v>
      </c>
      <c r="B11" s="117" t="str">
        <f t="shared" si="0"/>
        <v>18/2019</v>
      </c>
      <c r="C11" t="s">
        <v>141</v>
      </c>
      <c r="D11" t="s">
        <v>36</v>
      </c>
      <c r="E11" t="s">
        <v>99</v>
      </c>
      <c r="F11" t="s">
        <v>140</v>
      </c>
    </row>
    <row r="12" spans="1:6" ht="12.75">
      <c r="A12" s="117">
        <v>11</v>
      </c>
      <c r="B12" s="117" t="str">
        <f t="shared" si="0"/>
        <v>19/2019</v>
      </c>
      <c r="C12" t="s">
        <v>139</v>
      </c>
      <c r="D12" t="s">
        <v>36</v>
      </c>
      <c r="E12" t="s">
        <v>78</v>
      </c>
      <c r="F12" t="s">
        <v>138</v>
      </c>
    </row>
    <row r="13" spans="1:6" ht="12.75">
      <c r="A13" s="117">
        <v>12</v>
      </c>
      <c r="B13" s="117" t="str">
        <f t="shared" si="0"/>
        <v>20/2019</v>
      </c>
      <c r="C13" t="s">
        <v>137</v>
      </c>
      <c r="D13" t="s">
        <v>36</v>
      </c>
      <c r="E13" t="s">
        <v>136</v>
      </c>
      <c r="F13" t="s">
        <v>135</v>
      </c>
    </row>
    <row r="14" spans="1:6" ht="12.75">
      <c r="A14" s="117">
        <v>13</v>
      </c>
      <c r="B14" s="117" t="str">
        <f t="shared" si="0"/>
        <v>23/2019</v>
      </c>
      <c r="C14" t="s">
        <v>134</v>
      </c>
      <c r="D14" t="s">
        <v>36</v>
      </c>
      <c r="E14" t="s">
        <v>133</v>
      </c>
      <c r="F14" t="s">
        <v>132</v>
      </c>
    </row>
    <row r="15" spans="1:6" ht="12.75">
      <c r="A15" s="117">
        <v>14</v>
      </c>
      <c r="B15" s="117" t="str">
        <f t="shared" si="0"/>
        <v>25/2019</v>
      </c>
      <c r="C15" t="s">
        <v>131</v>
      </c>
      <c r="D15" t="s">
        <v>36</v>
      </c>
      <c r="E15" t="s">
        <v>72</v>
      </c>
      <c r="F15" t="s">
        <v>130</v>
      </c>
    </row>
    <row r="16" spans="1:6" ht="12.75">
      <c r="A16" s="117">
        <v>15</v>
      </c>
      <c r="B16" s="117" t="str">
        <f t="shared" si="0"/>
        <v>26/2019</v>
      </c>
      <c r="C16" t="s">
        <v>129</v>
      </c>
      <c r="D16" t="s">
        <v>36</v>
      </c>
      <c r="E16" t="s">
        <v>75</v>
      </c>
      <c r="F16" t="s">
        <v>128</v>
      </c>
    </row>
    <row r="17" spans="1:6" ht="12.75">
      <c r="A17" s="117">
        <v>16</v>
      </c>
      <c r="B17" s="117" t="str">
        <f t="shared" si="0"/>
        <v>27/2019</v>
      </c>
      <c r="C17" t="s">
        <v>127</v>
      </c>
      <c r="D17" t="s">
        <v>36</v>
      </c>
      <c r="E17" t="s">
        <v>126</v>
      </c>
      <c r="F17" t="s">
        <v>125</v>
      </c>
    </row>
    <row r="18" spans="1:6" ht="12.75">
      <c r="A18" s="117">
        <v>17</v>
      </c>
      <c r="B18" s="117" t="str">
        <f t="shared" si="0"/>
        <v>28/2019</v>
      </c>
      <c r="C18" t="s">
        <v>124</v>
      </c>
      <c r="D18" t="s">
        <v>36</v>
      </c>
      <c r="E18" t="s">
        <v>123</v>
      </c>
      <c r="F18" t="s">
        <v>122</v>
      </c>
    </row>
    <row r="19" spans="1:6" ht="12.75">
      <c r="A19" s="117">
        <v>18</v>
      </c>
      <c r="B19" s="117" t="str">
        <f t="shared" si="0"/>
        <v>29/2019</v>
      </c>
      <c r="C19" t="s">
        <v>121</v>
      </c>
      <c r="D19" t="s">
        <v>36</v>
      </c>
      <c r="E19" t="s">
        <v>120</v>
      </c>
      <c r="F19" t="s">
        <v>119</v>
      </c>
    </row>
    <row r="20" spans="1:6" ht="12.75">
      <c r="A20" s="117">
        <v>19</v>
      </c>
      <c r="B20" s="117" t="str">
        <f t="shared" si="0"/>
        <v>30/2019</v>
      </c>
      <c r="C20" t="s">
        <v>118</v>
      </c>
      <c r="D20" t="s">
        <v>36</v>
      </c>
      <c r="E20" t="s">
        <v>117</v>
      </c>
      <c r="F20" t="s">
        <v>116</v>
      </c>
    </row>
    <row r="21" spans="1:6" ht="12.75">
      <c r="A21" s="117">
        <v>20</v>
      </c>
      <c r="B21" s="117" t="str">
        <f t="shared" si="0"/>
        <v>31/2019</v>
      </c>
      <c r="C21" t="s">
        <v>115</v>
      </c>
      <c r="D21" t="s">
        <v>36</v>
      </c>
      <c r="E21" t="s">
        <v>69</v>
      </c>
      <c r="F21" t="s">
        <v>114</v>
      </c>
    </row>
    <row r="22" spans="1:6" ht="12.75">
      <c r="A22" s="117">
        <v>21</v>
      </c>
      <c r="B22" s="117" t="str">
        <f t="shared" si="0"/>
        <v>33/2019</v>
      </c>
      <c r="C22" t="s">
        <v>113</v>
      </c>
      <c r="D22" t="s">
        <v>36</v>
      </c>
      <c r="E22" t="s">
        <v>84</v>
      </c>
      <c r="F22" t="s">
        <v>112</v>
      </c>
    </row>
    <row r="23" spans="1:6" ht="12.75">
      <c r="A23" s="117">
        <v>22</v>
      </c>
      <c r="B23" s="117" t="str">
        <f t="shared" si="0"/>
        <v>34/2019</v>
      </c>
      <c r="C23" t="s">
        <v>111</v>
      </c>
      <c r="D23" t="s">
        <v>36</v>
      </c>
      <c r="E23" t="s">
        <v>110</v>
      </c>
      <c r="F23" t="s">
        <v>109</v>
      </c>
    </row>
    <row r="24" spans="1:6" ht="12.75">
      <c r="A24" s="117">
        <v>23</v>
      </c>
      <c r="B24" s="117" t="str">
        <f t="shared" si="0"/>
        <v>35/2019</v>
      </c>
      <c r="C24" t="s">
        <v>108</v>
      </c>
      <c r="D24" t="s">
        <v>36</v>
      </c>
      <c r="E24" t="s">
        <v>107</v>
      </c>
      <c r="F24" t="s">
        <v>71</v>
      </c>
    </row>
    <row r="25" spans="1:6" ht="12.75">
      <c r="A25" s="117">
        <v>24</v>
      </c>
      <c r="B25" s="117" t="str">
        <f t="shared" si="0"/>
        <v>37/2019</v>
      </c>
      <c r="C25" t="s">
        <v>106</v>
      </c>
      <c r="D25" t="s">
        <v>36</v>
      </c>
      <c r="E25" t="s">
        <v>105</v>
      </c>
      <c r="F25" t="s">
        <v>104</v>
      </c>
    </row>
    <row r="26" spans="1:6" ht="12.75">
      <c r="A26" s="117">
        <v>25</v>
      </c>
      <c r="B26" s="117" t="str">
        <f t="shared" si="0"/>
        <v>38/2019</v>
      </c>
      <c r="C26" t="s">
        <v>103</v>
      </c>
      <c r="D26" t="s">
        <v>36</v>
      </c>
      <c r="E26" t="s">
        <v>102</v>
      </c>
      <c r="F26" t="s">
        <v>101</v>
      </c>
    </row>
    <row r="27" spans="1:6" ht="12.75">
      <c r="A27" s="117">
        <v>26</v>
      </c>
      <c r="B27" s="117" t="str">
        <f t="shared" si="0"/>
        <v>39/2019</v>
      </c>
      <c r="C27" t="s">
        <v>100</v>
      </c>
      <c r="D27" t="s">
        <v>36</v>
      </c>
      <c r="E27" t="s">
        <v>99</v>
      </c>
      <c r="F27" t="s">
        <v>98</v>
      </c>
    </row>
    <row r="28" spans="1:6" ht="12.75">
      <c r="A28" s="117">
        <v>27</v>
      </c>
      <c r="B28" s="117" t="str">
        <f t="shared" si="0"/>
        <v>40/2019</v>
      </c>
      <c r="C28" t="s">
        <v>97</v>
      </c>
      <c r="D28" t="s">
        <v>36</v>
      </c>
      <c r="E28" t="s">
        <v>96</v>
      </c>
      <c r="F28" t="s">
        <v>95</v>
      </c>
    </row>
    <row r="29" spans="1:6" ht="12.75">
      <c r="A29" s="117">
        <v>28</v>
      </c>
      <c r="B29" s="117" t="str">
        <f t="shared" si="0"/>
        <v>41/2019</v>
      </c>
      <c r="C29" t="s">
        <v>94</v>
      </c>
      <c r="D29" t="s">
        <v>36</v>
      </c>
      <c r="E29" t="s">
        <v>93</v>
      </c>
      <c r="F29" t="s">
        <v>92</v>
      </c>
    </row>
    <row r="30" spans="1:6" ht="12.75">
      <c r="A30" s="117">
        <v>29</v>
      </c>
      <c r="B30" s="117" t="str">
        <f t="shared" si="0"/>
        <v>42/2019</v>
      </c>
      <c r="C30" t="s">
        <v>91</v>
      </c>
      <c r="D30" t="s">
        <v>36</v>
      </c>
      <c r="E30" t="s">
        <v>90</v>
      </c>
      <c r="F30" t="s">
        <v>89</v>
      </c>
    </row>
    <row r="31" spans="1:6" ht="12.75">
      <c r="A31" s="117">
        <v>30</v>
      </c>
      <c r="B31" s="117" t="str">
        <f t="shared" si="0"/>
        <v>43/2019</v>
      </c>
      <c r="C31" t="s">
        <v>88</v>
      </c>
      <c r="D31" t="s">
        <v>36</v>
      </c>
      <c r="E31" t="s">
        <v>87</v>
      </c>
      <c r="F31" t="s">
        <v>86</v>
      </c>
    </row>
    <row r="32" spans="1:6" ht="12.75">
      <c r="A32" s="117">
        <v>31</v>
      </c>
      <c r="B32" s="117" t="str">
        <f t="shared" si="0"/>
        <v>44/2019</v>
      </c>
      <c r="C32" t="s">
        <v>85</v>
      </c>
      <c r="D32" t="s">
        <v>36</v>
      </c>
      <c r="E32" t="s">
        <v>84</v>
      </c>
      <c r="F32" t="s">
        <v>83</v>
      </c>
    </row>
    <row r="33" spans="1:6" ht="12.75">
      <c r="A33" s="117">
        <v>32</v>
      </c>
      <c r="B33" s="117" t="str">
        <f t="shared" si="0"/>
        <v>46/2019</v>
      </c>
      <c r="C33" t="s">
        <v>82</v>
      </c>
      <c r="D33" t="s">
        <v>36</v>
      </c>
      <c r="E33" t="s">
        <v>81</v>
      </c>
      <c r="F33" t="s">
        <v>80</v>
      </c>
    </row>
    <row r="34" spans="1:6" ht="12.75">
      <c r="A34" s="117">
        <v>33</v>
      </c>
      <c r="B34" s="117" t="str">
        <f t="shared" si="0"/>
        <v>47/2019</v>
      </c>
      <c r="C34" t="s">
        <v>79</v>
      </c>
      <c r="D34" t="s">
        <v>36</v>
      </c>
      <c r="E34" t="s">
        <v>78</v>
      </c>
      <c r="F34" t="s">
        <v>77</v>
      </c>
    </row>
    <row r="35" spans="1:6" ht="12.75">
      <c r="A35" s="117">
        <v>34</v>
      </c>
      <c r="B35" s="117" t="str">
        <f t="shared" si="0"/>
        <v>48/2019</v>
      </c>
      <c r="C35" t="s">
        <v>76</v>
      </c>
      <c r="D35" t="s">
        <v>36</v>
      </c>
      <c r="E35" t="s">
        <v>75</v>
      </c>
      <c r="F35" t="s">
        <v>74</v>
      </c>
    </row>
    <row r="36" spans="1:6" ht="12.75">
      <c r="A36" s="117">
        <v>35</v>
      </c>
      <c r="B36" s="117" t="str">
        <f t="shared" si="0"/>
        <v>49/2019</v>
      </c>
      <c r="C36" t="s">
        <v>73</v>
      </c>
      <c r="D36" t="s">
        <v>36</v>
      </c>
      <c r="E36" t="s">
        <v>72</v>
      </c>
      <c r="F36" t="s">
        <v>71</v>
      </c>
    </row>
    <row r="37" spans="1:6" ht="12.75">
      <c r="A37" s="117">
        <v>36</v>
      </c>
      <c r="B37" s="117" t="str">
        <f t="shared" si="0"/>
        <v>50/2019</v>
      </c>
      <c r="C37" t="s">
        <v>70</v>
      </c>
      <c r="D37" t="s">
        <v>36</v>
      </c>
      <c r="E37" t="s">
        <v>69</v>
      </c>
      <c r="F37" t="s">
        <v>68</v>
      </c>
    </row>
    <row r="38" spans="1:6" ht="12.75">
      <c r="A38" s="117">
        <v>37</v>
      </c>
      <c r="B38" s="117" t="str">
        <f t="shared" si="0"/>
        <v>52/2019</v>
      </c>
      <c r="C38" t="s">
        <v>67</v>
      </c>
      <c r="D38" t="s">
        <v>36</v>
      </c>
      <c r="E38" t="s">
        <v>66</v>
      </c>
      <c r="F38" t="s">
        <v>65</v>
      </c>
    </row>
    <row r="39" spans="1:6" ht="12.75">
      <c r="A39" s="117">
        <v>38</v>
      </c>
      <c r="B39" s="117" t="str">
        <f t="shared" si="0"/>
        <v>53/2019</v>
      </c>
      <c r="C39" t="s">
        <v>64</v>
      </c>
      <c r="D39" t="s">
        <v>36</v>
      </c>
      <c r="E39" t="s">
        <v>63</v>
      </c>
      <c r="F39" t="s">
        <v>62</v>
      </c>
    </row>
    <row r="40" spans="1:6" ht="12.75">
      <c r="A40" s="117">
        <v>39</v>
      </c>
      <c r="B40" s="117" t="str">
        <f t="shared" si="0"/>
        <v>55/2019</v>
      </c>
      <c r="C40" t="s">
        <v>61</v>
      </c>
      <c r="D40" t="s">
        <v>36</v>
      </c>
      <c r="E40" t="s">
        <v>60</v>
      </c>
      <c r="F40" t="s">
        <v>59</v>
      </c>
    </row>
    <row r="41" spans="1:6" ht="12.75">
      <c r="A41" s="117">
        <v>40</v>
      </c>
      <c r="B41" s="117" t="str">
        <f t="shared" si="0"/>
        <v>56/2019</v>
      </c>
      <c r="C41" t="s">
        <v>58</v>
      </c>
      <c r="D41" t="s">
        <v>36</v>
      </c>
      <c r="E41" t="s">
        <v>57</v>
      </c>
      <c r="F41" t="s">
        <v>56</v>
      </c>
    </row>
    <row r="42" spans="1:6" ht="12.75">
      <c r="A42" s="117">
        <v>41</v>
      </c>
      <c r="B42" s="117" t="str">
        <f t="shared" si="0"/>
        <v>57/2019</v>
      </c>
      <c r="C42" t="s">
        <v>55</v>
      </c>
      <c r="D42" t="s">
        <v>36</v>
      </c>
      <c r="E42" t="s">
        <v>54</v>
      </c>
      <c r="F42" t="s">
        <v>53</v>
      </c>
    </row>
    <row r="43" spans="1:6" ht="12.75">
      <c r="A43" s="117">
        <v>42</v>
      </c>
      <c r="B43" s="117" t="str">
        <f t="shared" si="0"/>
        <v>58/2019</v>
      </c>
      <c r="C43" t="s">
        <v>52</v>
      </c>
      <c r="D43" t="s">
        <v>36</v>
      </c>
      <c r="E43" t="s">
        <v>51</v>
      </c>
      <c r="F43" t="s">
        <v>50</v>
      </c>
    </row>
    <row r="44" spans="1:6" ht="12.75">
      <c r="A44" s="117">
        <v>43</v>
      </c>
      <c r="B44" s="117" t="str">
        <f t="shared" si="0"/>
        <v>60/2019</v>
      </c>
      <c r="C44" t="s">
        <v>49</v>
      </c>
      <c r="D44" t="s">
        <v>36</v>
      </c>
      <c r="E44" t="s">
        <v>48</v>
      </c>
      <c r="F44" t="s">
        <v>47</v>
      </c>
    </row>
    <row r="45" spans="1:6" ht="12.75">
      <c r="A45" s="117">
        <v>44</v>
      </c>
      <c r="B45" s="117" t="str">
        <f t="shared" si="0"/>
        <v>61/2019</v>
      </c>
      <c r="C45" t="s">
        <v>46</v>
      </c>
      <c r="D45" t="s">
        <v>36</v>
      </c>
      <c r="E45" t="s">
        <v>45</v>
      </c>
      <c r="F45" t="s">
        <v>44</v>
      </c>
    </row>
    <row r="46" spans="1:6" ht="12.75">
      <c r="A46" s="117">
        <v>45</v>
      </c>
      <c r="B46" s="117" t="str">
        <f t="shared" si="0"/>
        <v>62/2019</v>
      </c>
      <c r="C46" t="s">
        <v>43</v>
      </c>
      <c r="D46" t="s">
        <v>36</v>
      </c>
      <c r="E46" t="s">
        <v>42</v>
      </c>
      <c r="F46" t="s">
        <v>41</v>
      </c>
    </row>
    <row r="47" spans="1:6" ht="12.75">
      <c r="A47" s="117">
        <v>46</v>
      </c>
      <c r="B47" s="117" t="str">
        <f t="shared" si="0"/>
        <v>63/2019</v>
      </c>
      <c r="C47" t="s">
        <v>40</v>
      </c>
      <c r="D47" t="s">
        <v>36</v>
      </c>
      <c r="E47" t="s">
        <v>39</v>
      </c>
      <c r="F47" t="s">
        <v>38</v>
      </c>
    </row>
    <row r="48" spans="1:6" ht="12.75">
      <c r="A48" s="117">
        <v>47</v>
      </c>
      <c r="B48" s="117" t="str">
        <f t="shared" si="0"/>
        <v>65/2019</v>
      </c>
      <c r="C48" t="s">
        <v>37</v>
      </c>
      <c r="D48" t="s">
        <v>36</v>
      </c>
      <c r="E48" t="s">
        <v>35</v>
      </c>
      <c r="F48" t="s">
        <v>34</v>
      </c>
    </row>
    <row r="49" spans="1:6" ht="12.75">
      <c r="A49" s="117">
        <v>48</v>
      </c>
      <c r="B49" s="117" t="str">
        <f t="shared" si="0"/>
        <v>54/2018</v>
      </c>
      <c r="C49" t="s">
        <v>33</v>
      </c>
      <c r="D49" t="s">
        <v>32</v>
      </c>
      <c r="E49" t="s">
        <v>31</v>
      </c>
      <c r="F49" t="s">
        <v>30</v>
      </c>
    </row>
    <row r="50" spans="1:4" ht="12.75">
      <c r="A50" s="117"/>
      <c r="B50" s="117"/>
      <c r="C50" s="117"/>
      <c r="D50" s="117"/>
    </row>
    <row r="51" spans="1:4" ht="12.75">
      <c r="A51" s="117"/>
      <c r="B51" s="117"/>
      <c r="C51" s="117"/>
      <c r="D51" s="117"/>
    </row>
    <row r="52" spans="1:4" ht="12.75">
      <c r="A52" s="117"/>
      <c r="B52" s="117"/>
      <c r="C52" s="117"/>
      <c r="D52" s="117"/>
    </row>
    <row r="53" spans="1:4" ht="12.75">
      <c r="A53" s="117"/>
      <c r="B53" s="117"/>
      <c r="C53" s="117"/>
      <c r="D53" s="117"/>
    </row>
    <row r="54" spans="1:4" ht="12.75">
      <c r="A54" s="117"/>
      <c r="B54" s="117"/>
      <c r="C54" s="117"/>
      <c r="D54" s="117"/>
    </row>
    <row r="55" spans="1:4" ht="12.75">
      <c r="A55" s="117"/>
      <c r="B55" s="117"/>
      <c r="C55" s="117"/>
      <c r="D55" s="117"/>
    </row>
    <row r="56" spans="1:4" ht="12.75">
      <c r="A56" s="117"/>
      <c r="B56" s="117"/>
      <c r="C56" s="117"/>
      <c r="D56" s="117"/>
    </row>
    <row r="57" spans="1:4" ht="12.75">
      <c r="A57" s="117"/>
      <c r="B57" s="117"/>
      <c r="C57" s="117"/>
      <c r="D57" s="117"/>
    </row>
    <row r="58" spans="1:4" ht="12.75">
      <c r="A58" s="117"/>
      <c r="B58" s="117"/>
      <c r="C58" s="117"/>
      <c r="D58" s="117"/>
    </row>
    <row r="59" spans="1:4" ht="12.75">
      <c r="A59" s="117"/>
      <c r="B59" s="117"/>
      <c r="C59" s="117"/>
      <c r="D59" s="117"/>
    </row>
    <row r="60" spans="1:4" ht="12.75">
      <c r="A60" s="117"/>
      <c r="B60" s="117"/>
      <c r="C60" s="117"/>
      <c r="D60" s="117"/>
    </row>
    <row r="61" spans="1:4" ht="12.75">
      <c r="A61" s="117"/>
      <c r="B61" s="117"/>
      <c r="C61" s="117"/>
      <c r="D61" s="117"/>
    </row>
    <row r="62" spans="1:4" ht="12.75">
      <c r="A62" s="117"/>
      <c r="B62" s="117"/>
      <c r="C62" s="117"/>
      <c r="D62" s="117"/>
    </row>
    <row r="63" spans="1:4" ht="12.75">
      <c r="A63" s="117"/>
      <c r="B63" s="117"/>
      <c r="C63" s="117"/>
      <c r="D63" s="117"/>
    </row>
    <row r="64" spans="1:4" ht="12.75">
      <c r="A64" s="117"/>
      <c r="B64" s="117"/>
      <c r="C64" s="117"/>
      <c r="D64" s="117"/>
    </row>
    <row r="65" spans="1:4" ht="12.75">
      <c r="A65" s="117"/>
      <c r="B65" s="117"/>
      <c r="C65" s="117"/>
      <c r="D65" s="117"/>
    </row>
    <row r="66" spans="1:4" ht="12.75">
      <c r="A66" s="117"/>
      <c r="B66" s="117"/>
      <c r="C66" s="117"/>
      <c r="D66" s="117"/>
    </row>
    <row r="67" spans="1:4" ht="12.75">
      <c r="A67" s="117"/>
      <c r="B67" s="117"/>
      <c r="C67" s="117"/>
      <c r="D67" s="117"/>
    </row>
    <row r="68" spans="1:4" ht="12.75">
      <c r="A68" s="117"/>
      <c r="B68" s="117"/>
      <c r="C68" s="117"/>
      <c r="D68" s="117"/>
    </row>
    <row r="69" spans="1:4" ht="12.75">
      <c r="A69" s="117"/>
      <c r="B69" s="117"/>
      <c r="C69" s="117"/>
      <c r="D69" s="117"/>
    </row>
    <row r="70" spans="1:4" ht="12.75">
      <c r="A70" s="117"/>
      <c r="B70" s="117"/>
      <c r="C70" s="117"/>
      <c r="D70" s="117"/>
    </row>
    <row r="71" spans="1:4" ht="12.75">
      <c r="A71" s="117"/>
      <c r="B71" s="117"/>
      <c r="C71" s="117"/>
      <c r="D71" s="117"/>
    </row>
    <row r="72" spans="1:4" ht="12.75">
      <c r="A72" s="117"/>
      <c r="B72" s="117"/>
      <c r="C72" s="117"/>
      <c r="D72" s="117"/>
    </row>
    <row r="73" spans="1:4" ht="12.75">
      <c r="A73" s="117"/>
      <c r="B73" s="117"/>
      <c r="C73" s="117"/>
      <c r="D73" s="117"/>
    </row>
    <row r="74" spans="1:4" ht="12.75">
      <c r="A74" s="117"/>
      <c r="B74" s="117"/>
      <c r="C74" s="117"/>
      <c r="D74" s="117"/>
    </row>
    <row r="75" spans="1:4" ht="12.75">
      <c r="A75" s="117"/>
      <c r="B75" s="117"/>
      <c r="C75" s="117"/>
      <c r="D75" s="117"/>
    </row>
    <row r="76" spans="1:4" ht="12.75">
      <c r="A76" s="117"/>
      <c r="B76" s="117"/>
      <c r="C76" s="117"/>
      <c r="D76" s="117"/>
    </row>
    <row r="77" spans="1:4" ht="12.75">
      <c r="A77" s="117"/>
      <c r="B77" s="117"/>
      <c r="C77" s="117"/>
      <c r="D77" s="117"/>
    </row>
    <row r="78" spans="1:4" ht="12.75">
      <c r="A78" s="117"/>
      <c r="B78" s="117"/>
      <c r="C78" s="117"/>
      <c r="D78" s="117"/>
    </row>
    <row r="79" spans="1:4" ht="12.75">
      <c r="A79" s="117"/>
      <c r="B79" s="117"/>
      <c r="C79" s="117"/>
      <c r="D79" s="117"/>
    </row>
    <row r="80" spans="1:4" ht="12.75">
      <c r="A80" s="117"/>
      <c r="B80" s="117"/>
      <c r="C80" s="117"/>
      <c r="D80" s="117"/>
    </row>
    <row r="81" spans="1:4" ht="12.75">
      <c r="A81" s="117"/>
      <c r="B81" s="117"/>
      <c r="C81" s="117"/>
      <c r="D81" s="117"/>
    </row>
    <row r="82" spans="1:4" ht="12.75">
      <c r="A82" s="117"/>
      <c r="B82" s="117"/>
      <c r="C82" s="117"/>
      <c r="D82" s="117"/>
    </row>
    <row r="83" spans="1:4" ht="12.75">
      <c r="A83" s="117"/>
      <c r="B83" s="117"/>
      <c r="C83" s="117"/>
      <c r="D83" s="117"/>
    </row>
    <row r="84" spans="1:4" ht="12.75">
      <c r="A84" s="117"/>
      <c r="B84" s="117"/>
      <c r="C84" s="117"/>
      <c r="D84" s="117"/>
    </row>
    <row r="85" spans="1:4" ht="12.75">
      <c r="A85" s="117"/>
      <c r="B85" s="117"/>
      <c r="C85" s="117"/>
      <c r="D85" s="117"/>
    </row>
    <row r="86" spans="1:4" ht="12.75">
      <c r="A86" s="117"/>
      <c r="B86" s="117"/>
      <c r="C86" s="117"/>
      <c r="D86" s="117"/>
    </row>
    <row r="87" spans="1:4" ht="12.75">
      <c r="A87" s="117"/>
      <c r="B87" s="117"/>
      <c r="C87" s="117"/>
      <c r="D87" s="117"/>
    </row>
    <row r="88" spans="1:4" ht="12.75">
      <c r="A88" s="117"/>
      <c r="B88" s="117"/>
      <c r="C88" s="117"/>
      <c r="D88" s="117"/>
    </row>
    <row r="89" spans="1:4" ht="12.75">
      <c r="A89" s="117"/>
      <c r="B89" s="117"/>
      <c r="C89" s="117"/>
      <c r="D89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2020-01-14T12:29:22Z</dcterms:modified>
  <cp:category/>
  <cp:version/>
  <cp:contentType/>
  <cp:contentStatus/>
</cp:coreProperties>
</file>