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<sst xmlns="http://schemas.openxmlformats.org/spreadsheetml/2006/main" count="64" uniqueCount="54">
  <si>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</si>
  <si>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</si>
  <si>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</si>
  <si>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</si>
  <si>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</si>
  <si>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</si>
  <si>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</si>
  <si>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</si>
  <si>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</si>
  <si>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</si>
  <si>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</si>
  <si>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</si>
  <si>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</si>
  <si>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</si>
  <si>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</si>
  <si>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</si>
  <si>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</si>
  <si>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</si>
  <si>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</si>
  <si>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</si>
  <si>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</si>
  <si>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</si>
  <si>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</si>
  <si>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</si>
  <si>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</si>
  <si>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</si>
  <si>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</si>
  <si>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</si>
  <si>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</si>
  <si>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</si>
  <si>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</si>
  <si>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 xml:space="preserve">Broj ECTS kredita: </t>
  </si>
  <si>
    <t>Luka</t>
  </si>
  <si>
    <t>Osnovne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</si>
  <si>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</si>
  <si>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NASTAVNIK: Prof. dr Vladan Radulović</t>
  </si>
  <si>
    <t>Pejović</t>
  </si>
  <si>
    <t>Tončić</t>
  </si>
  <si>
    <t>KOL [50]</t>
  </si>
  <si>
    <t>POP_KOL [50]</t>
  </si>
  <si>
    <t>ISPIT [50]</t>
  </si>
  <si>
    <t>POP_ISPIT [50]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</si>
  <si>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Elektrane</t>
    </r>
  </si>
  <si>
    <t>Energetika i automatika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</si>
  <si>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</si>
  <si>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Elektrane</t>
  </si>
  <si>
    <t>Mujović</t>
  </si>
  <si>
    <t xml:space="preserve">Nastava </t>
  </si>
  <si>
    <t>Nastava</t>
  </si>
  <si>
    <t>Maja</t>
  </si>
  <si>
    <t>Keković</t>
  </si>
  <si>
    <t xml:space="preserve">Milanka </t>
  </si>
  <si>
    <t>50/2016</t>
  </si>
  <si>
    <t>Filip Bogojević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</si>
</sst>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 horizontal="righ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2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3" xfId="58" applyFont="1" applyBorder="1" applyAlignment="1">
      <alignment horizontal="right"/>
      <protection/>
    </xf>
    <xf numFmtId="0" fontId="18" fillId="0" borderId="18" xfId="58" applyFont="1" applyBorder="1" applyAlignment="1">
      <alignment/>
      <protection/>
    </xf>
    <xf numFmtId="0" fontId="18" fillId="0" borderId="14" xfId="58" applyFont="1" applyBorder="1" applyAlignment="1">
      <alignment horizontal="left"/>
      <protection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32" borderId="11" xfId="59" applyFont="1" applyFill="1" applyBorder="1" applyAlignment="1">
      <alignment wrapText="1"/>
      <protection/>
    </xf>
    <xf numFmtId="0" fontId="0" fillId="0" borderId="11" xfId="59" applyFont="1" applyBorder="1">
      <alignment/>
      <protection/>
    </xf>
    <xf numFmtId="213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>
      <alignment/>
      <protection/>
    </xf>
    <xf numFmtId="0" fontId="1" fillId="0" borderId="11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20" xfId="59" applyFont="1" applyFill="1" applyBorder="1" applyAlignment="1">
      <alignment wrapText="1"/>
      <protection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Border="1" applyAlignment="1">
      <alignment/>
    </xf>
    <xf numFmtId="0" fontId="18" fillId="0" borderId="12" xfId="58" applyFont="1" applyBorder="1" applyAlignment="1">
      <alignment/>
      <protection/>
    </xf>
    <xf numFmtId="0" fontId="19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59" applyBorder="1">
      <alignment/>
      <protection/>
    </xf>
    <xf numFmtId="0" fontId="9" fillId="0" borderId="27" xfId="0" applyNumberFormat="1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213" fontId="58" fillId="0" borderId="21" xfId="0" applyNumberFormat="1" applyFont="1" applyBorder="1" applyAlignment="1">
      <alignment horizontal="center"/>
    </xf>
    <xf numFmtId="213" fontId="58" fillId="0" borderId="11" xfId="0" applyNumberFormat="1" applyFont="1" applyBorder="1" applyAlignment="1">
      <alignment horizontal="center"/>
    </xf>
    <xf numFmtId="0" fontId="0" fillId="0" borderId="28" xfId="59" applyFont="1" applyBorder="1">
      <alignment/>
      <protection/>
    </xf>
    <xf numFmtId="0" fontId="0" fillId="0" borderId="29" xfId="59" applyFont="1" applyBorder="1">
      <alignment/>
      <protection/>
    </xf>
    <xf numFmtId="0" fontId="0" fillId="0" borderId="28" xfId="59" applyFont="1" applyBorder="1">
      <alignment/>
      <protection/>
    </xf>
    <xf numFmtId="0" fontId="0" fillId="0" borderId="29" xfId="59" applyFont="1" applyBorder="1">
      <alignment/>
      <protection/>
    </xf>
    <xf numFmtId="0" fontId="1" fillId="0" borderId="30" xfId="59" applyFont="1" applyBorder="1" applyAlignment="1">
      <alignment horizontal="center"/>
      <protection/>
    </xf>
    <xf numFmtId="0" fontId="1" fillId="0" borderId="31" xfId="59" applyFont="1" applyBorder="1" applyAlignment="1">
      <alignment horizontal="center"/>
      <protection/>
    </xf>
    <xf numFmtId="0" fontId="1" fillId="0" borderId="32" xfId="59" applyFont="1" applyBorder="1" applyAlignment="1">
      <alignment horizontal="center"/>
      <protection/>
    </xf>
    <xf numFmtId="0" fontId="1" fillId="0" borderId="33" xfId="59" applyFont="1" applyBorder="1" applyAlignment="1">
      <alignment horizont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9" fillId="0" borderId="3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 wrapText="1"/>
      <protection/>
    </xf>
    <xf numFmtId="0" fontId="1" fillId="0" borderId="40" xfId="60" applyFont="1" applyFill="1" applyBorder="1" applyAlignment="1">
      <alignment horizontal="center" vertical="center" wrapText="1"/>
      <protection/>
    </xf>
    <xf numFmtId="0" fontId="1" fillId="0" borderId="34" xfId="58" applyFont="1" applyFill="1" applyBorder="1" applyAlignment="1">
      <alignment horizontal="center"/>
      <protection/>
    </xf>
    <xf numFmtId="0" fontId="1" fillId="0" borderId="35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20" xfId="58" applyFont="1" applyFill="1" applyBorder="1" applyAlignment="1">
      <alignment horizontal="center"/>
      <protection/>
    </xf>
    <xf numFmtId="0" fontId="1" fillId="0" borderId="41" xfId="58" applyFont="1" applyFill="1" applyBorder="1" applyAlignment="1">
      <alignment horizontal="center"/>
      <protection/>
    </xf>
    <xf numFmtId="0" fontId="0" fillId="0" borderId="21" xfId="0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0.28125" style="0" customWidth="1"/>
    <col min="5" max="5" width="12.57421875" style="15" customWidth="1"/>
    <col min="6" max="6" width="13.57421875" style="0" customWidth="1"/>
    <col min="7" max="7" width="8.42187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72" t="s">
        <v>16</v>
      </c>
      <c r="B1" s="73" t="s">
        <v>0</v>
      </c>
      <c r="C1" s="72" t="s">
        <v>12</v>
      </c>
      <c r="D1" s="72" t="s">
        <v>48</v>
      </c>
      <c r="E1" s="72" t="s">
        <v>38</v>
      </c>
      <c r="F1" s="72" t="s">
        <v>39</v>
      </c>
      <c r="G1" s="72" t="s">
        <v>38</v>
      </c>
      <c r="H1" s="72" t="s">
        <v>40</v>
      </c>
      <c r="I1" s="72" t="s">
        <v>41</v>
      </c>
      <c r="J1" s="72" t="s">
        <v>26</v>
      </c>
      <c r="K1" s="72" t="s">
        <v>19</v>
      </c>
      <c r="L1" s="64"/>
      <c r="M1" s="25"/>
      <c r="N1" s="23"/>
      <c r="O1" s="23"/>
      <c r="P1" s="23"/>
      <c r="Q1" s="64"/>
      <c r="R1" s="25"/>
      <c r="S1" s="23"/>
      <c r="T1" s="23"/>
      <c r="U1" s="23"/>
    </row>
    <row r="2" spans="1:21" ht="12.75">
      <c r="A2" s="58">
        <v>1</v>
      </c>
      <c r="B2" s="94" t="str">
        <f>Sheet1!A2&amp;"/"&amp;Sheet1!B2</f>
        <v>8/2016</v>
      </c>
      <c r="C2" s="86" t="str">
        <f>Sheet1!C2&amp;" "&amp;Sheet1!D2</f>
        <v>Luka Mujović</v>
      </c>
      <c r="D2" s="94"/>
      <c r="E2" s="68"/>
      <c r="F2" s="100">
        <v>30</v>
      </c>
      <c r="G2" s="70">
        <f>IF(F2,F2,E2)</f>
        <v>30</v>
      </c>
      <c r="H2" s="69"/>
      <c r="I2" s="101">
        <v>50</v>
      </c>
      <c r="J2" s="70">
        <f>D2+G2+IF(I2,I2,H2)</f>
        <v>80</v>
      </c>
      <c r="K2" s="71" t="str">
        <f>IF(J2&gt;=90,"A",IF(J2&gt;=80,"B",IF(J2&gt;=70,"C",IF(J2&gt;=60,"D",IF(J2&gt;=50,"E","F")))))</f>
        <v>B</v>
      </c>
      <c r="L2" s="22"/>
      <c r="M2" s="64"/>
      <c r="N2" s="64"/>
      <c r="O2" s="65"/>
      <c r="P2" s="22"/>
      <c r="Q2" s="22"/>
      <c r="R2" s="64"/>
      <c r="S2" s="64"/>
      <c r="T2" s="65"/>
      <c r="U2" s="23"/>
    </row>
    <row r="3" spans="1:21" ht="12.75">
      <c r="A3" s="58">
        <v>2</v>
      </c>
      <c r="B3" s="135" t="s">
        <v>52</v>
      </c>
      <c r="C3" s="86" t="s">
        <v>53</v>
      </c>
      <c r="D3" s="135"/>
      <c r="E3" s="68">
        <v>50</v>
      </c>
      <c r="F3" s="100"/>
      <c r="G3" s="70">
        <f>IF(F3,F3,E3)</f>
        <v>50</v>
      </c>
      <c r="H3" s="69">
        <v>50</v>
      </c>
      <c r="I3" s="101"/>
      <c r="J3" s="70">
        <f>D3+G3+IF(I3,I3,H3)</f>
        <v>100</v>
      </c>
      <c r="K3" s="71" t="str">
        <f>IF(J3&gt;=90,"A",IF(J3&gt;=80,"B",IF(J3&gt;=70,"C",IF(J3&gt;=60,"D",IF(J3&gt;=50,"E","F")))))</f>
        <v>A</v>
      </c>
      <c r="L3" s="22"/>
      <c r="M3" s="64"/>
      <c r="N3" s="64"/>
      <c r="O3" s="65"/>
      <c r="P3" s="22"/>
      <c r="Q3" s="22"/>
      <c r="R3" s="64"/>
      <c r="S3" s="64"/>
      <c r="T3" s="65"/>
      <c r="U3" s="23"/>
    </row>
    <row r="4" spans="1:21" ht="12.75">
      <c r="A4" s="54">
        <f>A2+1</f>
        <v>2</v>
      </c>
      <c r="B4" s="93" t="str">
        <f>Sheet1!A3&amp;"/"&amp;Sheet1!B3</f>
        <v>89/2016</v>
      </c>
      <c r="C4" s="93" t="str">
        <f>Sheet1!C3&amp;" "&amp;Sheet1!D3</f>
        <v>Maja Keković</v>
      </c>
      <c r="D4" s="93"/>
      <c r="E4" s="21"/>
      <c r="F4" s="99">
        <v>13</v>
      </c>
      <c r="G4" s="70">
        <f>IF(F4,F4,E4)</f>
        <v>13</v>
      </c>
      <c r="H4" s="57"/>
      <c r="I4" s="57"/>
      <c r="J4" s="70">
        <f>D4+G4+IF(I4,I4,H4)</f>
        <v>13</v>
      </c>
      <c r="K4" s="71" t="str">
        <f>IF(J4&gt;=90,"A",IF(J4&gt;=80,"B",IF(J4&gt;=70,"C",IF(J4&gt;=60,"D",IF(J4&gt;=50,"E","F")))))</f>
        <v>F</v>
      </c>
      <c r="L4" s="22"/>
      <c r="M4" s="25"/>
      <c r="N4" s="66"/>
      <c r="O4" s="22"/>
      <c r="P4" s="22"/>
      <c r="Q4" s="22"/>
      <c r="R4" s="25"/>
      <c r="S4" s="66"/>
      <c r="T4" s="22"/>
      <c r="U4" s="23"/>
    </row>
    <row r="5" spans="1:21" ht="14.25">
      <c r="A5" s="54">
        <f>A4+1</f>
        <v>3</v>
      </c>
      <c r="B5" s="93" t="str">
        <f>Sheet1!A4&amp;"/"&amp;Sheet1!B4</f>
        <v>18/2014</v>
      </c>
      <c r="C5" s="93" t="str">
        <f>Sheet1!C4&amp;" "&amp;Sheet1!D4</f>
        <v>Milanka  Pejović</v>
      </c>
      <c r="D5" s="93"/>
      <c r="E5" s="21"/>
      <c r="F5" s="98">
        <v>13</v>
      </c>
      <c r="G5" s="70">
        <f>IF(F5,F5,E5)</f>
        <v>13</v>
      </c>
      <c r="H5" s="57"/>
      <c r="I5" s="102">
        <v>37</v>
      </c>
      <c r="J5" s="70">
        <f>D5+G5+IF(I5,I5,H5)</f>
        <v>50</v>
      </c>
      <c r="K5" s="71" t="str">
        <f>IF(J5&gt;=90,"A",IF(J5&gt;=80,"B",IF(J5&gt;=70,"C",IF(J5&gt;=60,"D",IF(J5&gt;=50,"E","F")))))</f>
        <v>E</v>
      </c>
      <c r="L5" s="22"/>
      <c r="M5" s="25"/>
      <c r="N5" s="67"/>
      <c r="O5" s="67"/>
      <c r="P5" s="22"/>
      <c r="Q5" s="24"/>
      <c r="R5" s="25"/>
      <c r="S5" s="22"/>
      <c r="T5" s="67"/>
      <c r="U5" s="23"/>
    </row>
    <row r="6" spans="1:21" ht="12.75">
      <c r="A6" s="54">
        <f>A5+1</f>
        <v>4</v>
      </c>
      <c r="B6" s="93" t="str">
        <f>Sheet1!A5&amp;"/"&amp;Sheet1!B5</f>
        <v>28/2014</v>
      </c>
      <c r="C6" s="93" t="str">
        <f>Sheet1!C5&amp;" "&amp;Sheet1!D5</f>
        <v>Luka Tončić</v>
      </c>
      <c r="D6" s="93"/>
      <c r="E6" s="21"/>
      <c r="F6" s="99">
        <v>20</v>
      </c>
      <c r="G6" s="70">
        <f>IF(F6,F6,E6)</f>
        <v>20</v>
      </c>
      <c r="H6" s="57"/>
      <c r="I6" s="102">
        <v>30</v>
      </c>
      <c r="J6" s="70">
        <f>D6+G6+IF(I6,I6,H6)</f>
        <v>50</v>
      </c>
      <c r="K6" s="71" t="str">
        <f>IF(J6&gt;=90,"A",IF(J6&gt;=80,"B",IF(J6&gt;=70,"C",IF(J6&gt;=60,"D",IF(J6&gt;=50,"E","F")))))</f>
        <v>E</v>
      </c>
      <c r="L6" s="22"/>
      <c r="M6" s="25"/>
      <c r="N6" s="66"/>
      <c r="O6" s="67"/>
      <c r="P6" s="22"/>
      <c r="Q6" s="24"/>
      <c r="R6" s="25"/>
      <c r="S6" s="22"/>
      <c r="T6" s="67"/>
      <c r="U6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8" sqref="J8:J9"/>
    </sheetView>
  </sheetViews>
  <sheetFormatPr defaultColWidth="9.140625" defaultRowHeight="12.75"/>
  <cols>
    <col min="1" max="1" width="13.00390625" style="14" customWidth="1"/>
    <col min="2" max="2" width="29.421875" style="12" customWidth="1"/>
    <col min="3" max="3" width="22.28125" style="12" customWidth="1"/>
    <col min="4" max="4" width="7.421875" style="12" customWidth="1"/>
    <col min="5" max="5" width="24.28125" style="12" customWidth="1"/>
    <col min="6" max="6" width="28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18" t="s">
        <v>1</v>
      </c>
      <c r="B1" s="119"/>
      <c r="C1" s="119"/>
      <c r="D1" s="119"/>
      <c r="E1" s="119"/>
      <c r="F1" s="119"/>
      <c r="G1" s="119"/>
      <c r="H1" s="119"/>
      <c r="I1" s="111"/>
      <c r="J1" s="112"/>
      <c r="K1" s="17"/>
      <c r="L1" s="17"/>
    </row>
    <row r="2" spans="1:12" ht="15">
      <c r="A2" s="26" t="s">
        <v>2</v>
      </c>
      <c r="B2" s="17"/>
      <c r="C2" s="17"/>
      <c r="D2" s="17"/>
      <c r="E2" s="31" t="s">
        <v>43</v>
      </c>
      <c r="F2" s="16"/>
      <c r="G2" s="27" t="s">
        <v>3</v>
      </c>
      <c r="H2" s="52" t="s">
        <v>33</v>
      </c>
      <c r="I2" s="77"/>
      <c r="J2" s="28"/>
      <c r="K2" s="17"/>
      <c r="L2" s="17"/>
    </row>
    <row r="3" spans="1:12" ht="15">
      <c r="A3" s="32" t="s">
        <v>42</v>
      </c>
      <c r="B3" s="51"/>
      <c r="C3" s="51"/>
      <c r="D3" s="51"/>
      <c r="E3" s="29"/>
      <c r="F3" s="16"/>
      <c r="G3" s="16"/>
      <c r="H3" s="16"/>
      <c r="I3" s="17"/>
      <c r="J3" s="28"/>
      <c r="K3" s="17"/>
      <c r="L3" s="17"/>
    </row>
    <row r="4" spans="1:12" ht="12.75" customHeight="1" thickBot="1">
      <c r="A4" s="59"/>
      <c r="B4" s="60"/>
      <c r="C4" s="60"/>
      <c r="D4" s="60"/>
      <c r="E4" s="60"/>
      <c r="F4" s="61"/>
      <c r="G4" s="61"/>
      <c r="H4" s="61"/>
      <c r="I4" s="60"/>
      <c r="J4" s="62"/>
      <c r="K4" s="17"/>
      <c r="L4" s="17"/>
    </row>
    <row r="5" spans="1:11" ht="26.25" customHeight="1" thickBot="1">
      <c r="A5" s="30" t="s">
        <v>15</v>
      </c>
      <c r="B5" s="18"/>
      <c r="C5" s="120" t="s">
        <v>23</v>
      </c>
      <c r="D5" s="121"/>
      <c r="E5" s="121"/>
      <c r="F5" s="121"/>
      <c r="G5" s="121"/>
      <c r="H5" s="122"/>
      <c r="I5" s="115" t="s">
        <v>14</v>
      </c>
      <c r="J5" s="115" t="s">
        <v>4</v>
      </c>
      <c r="K5" s="17"/>
    </row>
    <row r="6" spans="1:11" ht="13.5" thickBot="1">
      <c r="A6" s="53" t="s">
        <v>5</v>
      </c>
      <c r="B6" s="95" t="s">
        <v>12</v>
      </c>
      <c r="C6" s="107" t="s">
        <v>47</v>
      </c>
      <c r="D6" s="108"/>
      <c r="E6" s="117" t="s">
        <v>20</v>
      </c>
      <c r="F6" s="117"/>
      <c r="G6" s="113" t="s">
        <v>13</v>
      </c>
      <c r="H6" s="114"/>
      <c r="I6" s="116"/>
      <c r="J6" s="116"/>
      <c r="K6" s="17"/>
    </row>
    <row r="7" spans="1:11" ht="12.75">
      <c r="A7" s="78"/>
      <c r="B7" s="96"/>
      <c r="C7" s="109"/>
      <c r="D7" s="110"/>
      <c r="E7" s="97" t="s">
        <v>17</v>
      </c>
      <c r="F7" s="80" t="s">
        <v>18</v>
      </c>
      <c r="G7" s="79" t="s">
        <v>21</v>
      </c>
      <c r="H7" s="81" t="s">
        <v>22</v>
      </c>
      <c r="I7" s="116"/>
      <c r="J7" s="116"/>
      <c r="K7" s="17"/>
    </row>
    <row r="8" spans="1:11" ht="12.75">
      <c r="A8" s="55" t="str">
        <f>IF(ISBLANK(Rezultati!B2),"",Rezultati!B2)</f>
        <v>8/2016</v>
      </c>
      <c r="B8" s="56" t="str">
        <f>IF(ISBLANK(Rezultati!C2),"",Rezultati!C2)</f>
        <v>Luka Mujović</v>
      </c>
      <c r="C8" s="105">
        <f>IF(ISBLANK(Rezultati!D2),"",Rezultati!D2)</f>
      </c>
      <c r="D8" s="106"/>
      <c r="E8" s="82">
        <f>IF(ISBLANK(Rezultati!E2),"",Rezultati!E2)</f>
      </c>
      <c r="F8" s="82">
        <f>IF(ISBLANK(Rezultati!F2),"",Rezultati!F2)</f>
        <v>30</v>
      </c>
      <c r="G8" s="82">
        <f>IF(ISBLANK(Rezultati!H2),"",Rezultati!H2)</f>
      </c>
      <c r="H8" s="82">
        <f>IF(ISBLANK(Rezultati!I2),"",Rezultati!I2)</f>
        <v>50</v>
      </c>
      <c r="I8" s="82">
        <f>IF(ISBLANK(Rezultati!J2),"",Rezultati!J2)</f>
        <v>80</v>
      </c>
      <c r="J8" s="83" t="str">
        <f>IF(Rezultati!J2&lt;50,"F",IF(Rezultati!J2&lt;60,"E",IF(Rezultati!J2&lt;70,"D",IF(Rezultati!J2&lt;80,"C",IF(Rezultati!J2&lt;90,"B","A")))))</f>
        <v>B</v>
      </c>
      <c r="K8" s="17"/>
    </row>
    <row r="9" spans="1:11" ht="12.75">
      <c r="A9" s="55" t="s">
        <v>52</v>
      </c>
      <c r="B9" s="56" t="s">
        <v>53</v>
      </c>
      <c r="C9" s="103"/>
      <c r="D9" s="104"/>
      <c r="E9" s="82">
        <v>50</v>
      </c>
      <c r="F9" s="82"/>
      <c r="G9" s="82">
        <v>50</v>
      </c>
      <c r="H9" s="82"/>
      <c r="I9" s="82">
        <f>IF(ISBLANK(Rezultati!J3),"",Rezultati!J3)</f>
        <v>100</v>
      </c>
      <c r="J9" s="83" t="str">
        <f>IF(Rezultati!J3&lt;50,"F",IF(Rezultati!J3&lt;60,"E",IF(Rezultati!J3&lt;70,"D",IF(Rezultati!J3&lt;80,"C",IF(Rezultati!J3&lt;90,"B","A")))))</f>
        <v>A</v>
      </c>
      <c r="K9" s="17"/>
    </row>
    <row r="10" spans="1:11" ht="12.75">
      <c r="A10" s="55" t="str">
        <f>IF(ISBLANK(Rezultati!B4),"",Rezultati!B4)</f>
        <v>89/2016</v>
      </c>
      <c r="B10" s="56" t="str">
        <f>IF(ISBLANK(Rezultati!C4),"",Rezultati!C4)</f>
        <v>Maja Keković</v>
      </c>
      <c r="C10" s="105">
        <f>IF(ISBLANK(Rezultati!D4),"",Rezultati!D4)</f>
      </c>
      <c r="D10" s="106"/>
      <c r="E10" s="82">
        <f>IF(ISBLANK(Rezultati!E4),"",Rezultati!E4)</f>
      </c>
      <c r="F10" s="82">
        <f>IF(ISBLANK(Rezultati!F4),"",Rezultati!F4)</f>
        <v>13</v>
      </c>
      <c r="G10" s="82">
        <f>IF(ISBLANK(Rezultati!H4),"",Rezultati!H4)</f>
      </c>
      <c r="H10" s="82">
        <f>IF(ISBLANK(Rezultati!I4),"",Rezultati!I4)</f>
      </c>
      <c r="I10" s="82">
        <f>IF(ISBLANK(Rezultati!J4),"",Rezultati!J4)</f>
        <v>13</v>
      </c>
      <c r="J10" s="83" t="str">
        <f>IF(Rezultati!J4&lt;50,"F",IF(Rezultati!J4&lt;60,"E",IF(Rezultati!J4&lt;70,"D",IF(Rezultati!J4&lt;80,"C",IF(Rezultati!J4&lt;90,"B","A")))))</f>
        <v>F</v>
      </c>
      <c r="K10" s="17"/>
    </row>
    <row r="11" spans="1:11" ht="12.75">
      <c r="A11" s="55" t="str">
        <f>IF(ISBLANK(Rezultati!B5),"",Rezultati!B5)</f>
        <v>18/2014</v>
      </c>
      <c r="B11" s="56" t="str">
        <f>IF(ISBLANK(Rezultati!C5),"",Rezultati!C5)</f>
        <v>Milanka  Pejović</v>
      </c>
      <c r="C11" s="105">
        <f>IF(ISBLANK(Rezultati!D5),"",Rezultati!D5)</f>
      </c>
      <c r="D11" s="106"/>
      <c r="E11" s="82">
        <f>IF(ISBLANK(Rezultati!E5),"",Rezultati!E5)</f>
      </c>
      <c r="F11" s="82">
        <f>IF(ISBLANK(Rezultati!F5),"",Rezultati!F5)</f>
        <v>13</v>
      </c>
      <c r="G11" s="82">
        <f>IF(ISBLANK(Rezultati!H5),"",Rezultati!H5)</f>
      </c>
      <c r="H11" s="82">
        <f>IF(ISBLANK(Rezultati!I5),"",Rezultati!I5)</f>
        <v>37</v>
      </c>
      <c r="I11" s="82">
        <f>IF(ISBLANK(Rezultati!J5),"",Rezultati!J5)</f>
        <v>50</v>
      </c>
      <c r="J11" s="83" t="str">
        <f>IF(Rezultati!J5&lt;50,"F",IF(Rezultati!J5&lt;60,"E",IF(Rezultati!J5&lt;70,"D",IF(Rezultati!J5&lt;80,"C",IF(Rezultati!J5&lt;90,"B","A")))))</f>
        <v>E</v>
      </c>
      <c r="K11" s="17"/>
    </row>
    <row r="12" spans="1:11" ht="12.75">
      <c r="A12" s="55" t="str">
        <f>IF(ISBLANK(Rezultati!B6),"",Rezultati!B6)</f>
        <v>28/2014</v>
      </c>
      <c r="B12" s="56" t="str">
        <f>IF(ISBLANK(Rezultati!C6),"",Rezultati!C6)</f>
        <v>Luka Tončić</v>
      </c>
      <c r="C12" s="105">
        <f>IF(ISBLANK(Rezultati!D6),"",Rezultati!D6)</f>
      </c>
      <c r="D12" s="106"/>
      <c r="E12" s="82">
        <f>IF(ISBLANK(Rezultati!E6),"",Rezultati!E6)</f>
      </c>
      <c r="F12" s="82">
        <f>IF(ISBLANK(Rezultati!F6),"",Rezultati!F6)</f>
        <v>20</v>
      </c>
      <c r="G12" s="82">
        <f>IF(ISBLANK(Rezultati!H6),"",Rezultati!H6)</f>
      </c>
      <c r="H12" s="82">
        <f>IF(ISBLANK(Rezultati!I6),"",Rezultati!I6)</f>
        <v>30</v>
      </c>
      <c r="I12" s="82">
        <f>IF(ISBLANK(Rezultati!J6),"",Rezultati!J6)</f>
        <v>50</v>
      </c>
      <c r="J12" s="83" t="str">
        <f>IF(Rezultati!J6&lt;50,"F",IF(Rezultati!J6&lt;60,"E",IF(Rezultati!J6&lt;70,"D",IF(Rezultati!J6&lt;80,"C",IF(Rezultati!J6&lt;90,"B","A")))))</f>
        <v>E</v>
      </c>
      <c r="K12" s="17"/>
    </row>
    <row r="13" ht="12.75">
      <c r="I13" s="12"/>
    </row>
    <row r="14" ht="12.75">
      <c r="I14" s="12"/>
    </row>
    <row r="15" spans="8:9" ht="12.75">
      <c r="H15" s="87" t="s">
        <v>27</v>
      </c>
      <c r="I15" s="12"/>
    </row>
    <row r="16" ht="12.75">
      <c r="I16" s="12"/>
    </row>
    <row r="17" spans="8:10" ht="13.5" thickBot="1">
      <c r="H17" s="33"/>
      <c r="I17" s="34"/>
      <c r="J17" s="60"/>
    </row>
    <row r="18" ht="12.75">
      <c r="I18" s="12"/>
    </row>
    <row r="19" ht="12.75">
      <c r="I19" s="12"/>
    </row>
    <row r="20" ht="12.75">
      <c r="I20" s="12"/>
    </row>
    <row r="21" ht="12.75">
      <c r="I21" s="12"/>
    </row>
    <row r="22" ht="12.75">
      <c r="I22" s="12"/>
    </row>
    <row r="23" ht="12.75">
      <c r="I23" s="12"/>
    </row>
    <row r="24" ht="12.75">
      <c r="I24" s="12"/>
    </row>
    <row r="25" ht="12.75">
      <c r="I25" s="12"/>
    </row>
    <row r="26" ht="12.75">
      <c r="I26" s="12"/>
    </row>
    <row r="27" ht="12.75">
      <c r="I27" s="12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</sheetData>
  <sheetProtection/>
  <mergeCells count="13">
    <mergeCell ref="I1:J1"/>
    <mergeCell ref="G6:H6"/>
    <mergeCell ref="J5:J7"/>
    <mergeCell ref="E6:F6"/>
    <mergeCell ref="A1:H1"/>
    <mergeCell ref="I5:I7"/>
    <mergeCell ref="C5:H5"/>
    <mergeCell ref="C8:D8"/>
    <mergeCell ref="C10:D10"/>
    <mergeCell ref="C11:D11"/>
    <mergeCell ref="C12:D12"/>
    <mergeCell ref="C6:D6"/>
    <mergeCell ref="C7:D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36" t="s">
        <v>6</v>
      </c>
      <c r="B1" s="37"/>
      <c r="C1" s="38"/>
      <c r="D1" s="39"/>
      <c r="E1" s="39"/>
      <c r="F1" s="40"/>
      <c r="G1" s="4"/>
    </row>
    <row r="2" spans="1:6" s="5" customFormat="1" ht="14.25">
      <c r="A2" s="41"/>
      <c r="B2" s="42"/>
      <c r="C2" s="43"/>
      <c r="D2" s="44"/>
      <c r="E2" s="44"/>
      <c r="F2" s="45"/>
    </row>
    <row r="3" spans="1:6" s="5" customFormat="1" ht="15">
      <c r="A3" s="41" t="s">
        <v>44</v>
      </c>
      <c r="B3" s="42"/>
      <c r="C3" s="44"/>
      <c r="D3" s="44"/>
      <c r="E3" s="44"/>
      <c r="F3" s="45"/>
    </row>
    <row r="4" spans="1:6" s="5" customFormat="1" ht="15">
      <c r="A4" s="41" t="s">
        <v>34</v>
      </c>
      <c r="B4" s="42"/>
      <c r="C4" s="44" t="s">
        <v>35</v>
      </c>
      <c r="D4" s="44"/>
      <c r="E4" s="44"/>
      <c r="F4" s="45"/>
    </row>
    <row r="5" spans="1:7" s="5" customFormat="1" ht="15">
      <c r="A5" s="88" t="s">
        <v>29</v>
      </c>
      <c r="B5" s="84" t="s">
        <v>45</v>
      </c>
      <c r="C5" s="44" t="s">
        <v>31</v>
      </c>
      <c r="D5" s="44"/>
      <c r="E5" s="44"/>
      <c r="F5" s="45"/>
      <c r="G5" s="20"/>
    </row>
    <row r="6" spans="1:7" s="5" customFormat="1" ht="15.75" thickBot="1">
      <c r="A6" s="46"/>
      <c r="B6" s="47"/>
      <c r="C6" s="48"/>
      <c r="D6" s="49"/>
      <c r="E6" s="49"/>
      <c r="F6" s="50"/>
      <c r="G6" s="19"/>
    </row>
    <row r="7" spans="1:6" s="6" customFormat="1" ht="12.75" customHeight="1" thickBot="1">
      <c r="A7" s="126" t="s">
        <v>7</v>
      </c>
      <c r="B7" s="129" t="s">
        <v>12</v>
      </c>
      <c r="C7" s="130" t="s">
        <v>8</v>
      </c>
      <c r="D7" s="131"/>
      <c r="E7" s="132" t="s">
        <v>28</v>
      </c>
      <c r="F7" s="124" t="s">
        <v>9</v>
      </c>
    </row>
    <row r="8" spans="1:6" s="7" customFormat="1" ht="12.75" customHeight="1">
      <c r="A8" s="127"/>
      <c r="B8" s="127"/>
      <c r="C8" s="124" t="s">
        <v>10</v>
      </c>
      <c r="D8" s="124" t="s">
        <v>11</v>
      </c>
      <c r="E8" s="133"/>
      <c r="F8" s="125"/>
    </row>
    <row r="9" spans="1:6" s="7" customFormat="1" ht="13.5" customHeight="1">
      <c r="A9" s="128"/>
      <c r="B9" s="128"/>
      <c r="C9" s="125"/>
      <c r="D9" s="125"/>
      <c r="E9" s="134"/>
      <c r="F9" s="125"/>
    </row>
    <row r="10" spans="1:6" s="8" customFormat="1" ht="13.5" customHeight="1">
      <c r="A10" s="55" t="str">
        <f>IF(ISBLANK(Rezultati!B2),"",Rezultati!B2)</f>
        <v>8/2016</v>
      </c>
      <c r="B10" s="56" t="str">
        <f>IF(ISBLANK(Rezultati!C2),"",Rezultati!C2)</f>
        <v>Luka Mujović</v>
      </c>
      <c r="C10" s="63">
        <f>Rezultati!G2+Rezultati!D2</f>
        <v>30</v>
      </c>
      <c r="D10" s="63">
        <f>IF(Rezultati!I2,Rezultati!I2,Rezultati!H2)</f>
        <v>50</v>
      </c>
      <c r="E10" s="63">
        <f>Rezultati!J2</f>
        <v>80</v>
      </c>
      <c r="F10" s="76" t="str">
        <f>Rezultati!K2</f>
        <v>B</v>
      </c>
    </row>
    <row r="11" spans="1:6" s="8" customFormat="1" ht="13.5" customHeight="1">
      <c r="A11" s="55" t="s">
        <v>52</v>
      </c>
      <c r="B11" s="56" t="s">
        <v>53</v>
      </c>
      <c r="C11" s="63">
        <f>Rezultati!G3+Rezultati!D3</f>
        <v>50</v>
      </c>
      <c r="D11" s="63">
        <f>IF(Rezultati!I3,Rezultati!I3,Rezultati!H3)</f>
        <v>50</v>
      </c>
      <c r="E11" s="63">
        <f>Rezultati!J3</f>
        <v>100</v>
      </c>
      <c r="F11" s="76" t="str">
        <f>Rezultati!K3</f>
        <v>A</v>
      </c>
    </row>
    <row r="12" spans="1:7" ht="12.75">
      <c r="A12" s="55" t="str">
        <f>IF(ISBLANK(Rezultati!B4),"",Rezultati!B4)</f>
        <v>89/2016</v>
      </c>
      <c r="B12" s="56" t="str">
        <f>IF(ISBLANK(Rezultati!C4),"",Rezultati!C4)</f>
        <v>Maja Keković</v>
      </c>
      <c r="C12" s="63">
        <f>Rezultati!G4+Rezultati!D4</f>
        <v>13</v>
      </c>
      <c r="D12" s="63">
        <f>IF(Rezultati!I4,Rezultati!I4,Rezultati!H4)</f>
        <v>0</v>
      </c>
      <c r="E12" s="63">
        <f>Rezultati!J4</f>
        <v>13</v>
      </c>
      <c r="F12" s="76" t="str">
        <f>Rezultati!K4</f>
        <v>F</v>
      </c>
      <c r="G12" s="9"/>
    </row>
    <row r="13" spans="1:7" ht="12.75">
      <c r="A13" s="55" t="str">
        <f>IF(ISBLANK(Rezultati!B5),"",Rezultati!B5)</f>
        <v>18/2014</v>
      </c>
      <c r="B13" s="56" t="str">
        <f>IF(ISBLANK(Rezultati!C5),"",Rezultati!C5)</f>
        <v>Milanka  Pejović</v>
      </c>
      <c r="C13" s="63">
        <f>Rezultati!G5+Rezultati!D5</f>
        <v>13</v>
      </c>
      <c r="D13" s="63">
        <f>IF(Rezultati!I5,Rezultati!I5,Rezultati!H5)</f>
        <v>37</v>
      </c>
      <c r="E13" s="63">
        <f>Rezultati!J5</f>
        <v>50</v>
      </c>
      <c r="F13" s="76" t="str">
        <f>Rezultati!K5</f>
        <v>E</v>
      </c>
      <c r="G13" s="9"/>
    </row>
    <row r="14" spans="1:7" ht="12.75">
      <c r="A14" s="55" t="str">
        <f>IF(ISBLANK(Rezultati!B6),"",Rezultati!B6)</f>
        <v>28/2014</v>
      </c>
      <c r="B14" s="56" t="str">
        <f>IF(ISBLANK(Rezultati!C6),"",Rezultati!C6)</f>
        <v>Luka Tončić</v>
      </c>
      <c r="C14" s="63">
        <f>Rezultati!G6+Rezultati!D6</f>
        <v>20</v>
      </c>
      <c r="D14" s="63">
        <f>IF(Rezultati!I6,Rezultati!I6,Rezultati!H6)</f>
        <v>30</v>
      </c>
      <c r="E14" s="63">
        <f>Rezultati!J6</f>
        <v>50</v>
      </c>
      <c r="F14" s="76" t="str">
        <f>Rezultati!K6</f>
        <v>E</v>
      </c>
      <c r="G14" s="9"/>
    </row>
    <row r="15" spans="1:7" ht="15">
      <c r="A15" s="89"/>
      <c r="B15" s="90"/>
      <c r="C15" s="91"/>
      <c r="D15" s="123" t="s">
        <v>30</v>
      </c>
      <c r="E15" s="123"/>
      <c r="F15" s="123"/>
      <c r="G15" s="10"/>
    </row>
    <row r="16" spans="1:7" ht="12.75">
      <c r="A16" s="89"/>
      <c r="B16" s="90"/>
      <c r="C16" s="91"/>
      <c r="D16" s="91"/>
      <c r="E16" s="91"/>
      <c r="F16" s="92"/>
      <c r="G16" s="10"/>
    </row>
    <row r="19" spans="4:6" ht="15" thickBot="1">
      <c r="D19" s="75"/>
      <c r="E19" s="75"/>
      <c r="F19" s="74"/>
    </row>
    <row r="23" ht="12.75">
      <c r="G23" s="10"/>
    </row>
    <row r="24" ht="12.75"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spans="7:10" ht="14.25">
      <c r="G39" s="10"/>
      <c r="J39" s="35"/>
    </row>
    <row r="40" ht="12.75">
      <c r="G40" s="10"/>
    </row>
    <row r="41" ht="12.75">
      <c r="G41" s="10"/>
    </row>
  </sheetData>
  <sheetProtection/>
  <mergeCells count="8">
    <mergeCell ref="D15:F15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D5" sqref="D5"/>
    </sheetView>
  </sheetViews>
  <sheetFormatPr defaultColWidth="9.140625" defaultRowHeight="12.75"/>
  <cols>
    <col min="4" max="4" width="31.421875" style="0" customWidth="1"/>
  </cols>
  <sheetData>
    <row r="1" spans="1:5" ht="15">
      <c r="A1" s="85" t="s">
        <v>16</v>
      </c>
      <c r="B1" s="85"/>
      <c r="C1" s="85" t="s">
        <v>0</v>
      </c>
      <c r="D1" s="85" t="s">
        <v>24</v>
      </c>
      <c r="E1" s="85" t="s">
        <v>25</v>
      </c>
    </row>
    <row r="2" spans="1:4" ht="12.75">
      <c r="A2">
        <v>8</v>
      </c>
      <c r="B2">
        <v>2016</v>
      </c>
      <c r="C2" t="s">
        <v>32</v>
      </c>
      <c r="D2" t="s">
        <v>46</v>
      </c>
    </row>
    <row r="3" spans="1:4" ht="12.75">
      <c r="A3">
        <v>89</v>
      </c>
      <c r="B3">
        <v>2016</v>
      </c>
      <c r="C3" t="s">
        <v>49</v>
      </c>
      <c r="D3" t="s">
        <v>50</v>
      </c>
    </row>
    <row r="4" spans="1:4" ht="12.75">
      <c r="A4">
        <v>18</v>
      </c>
      <c r="B4">
        <v>2014</v>
      </c>
      <c r="C4" t="s">
        <v>51</v>
      </c>
      <c r="D4" t="s">
        <v>36</v>
      </c>
    </row>
    <row r="5" spans="1:4" ht="12.75">
      <c r="A5">
        <v>28</v>
      </c>
      <c r="B5">
        <v>2014</v>
      </c>
      <c r="C5" t="s">
        <v>32</v>
      </c>
      <c r="D5" t="s">
        <v>37</v>
      </c>
    </row>
    <row r="87" ht="12.75">
      <c r="E87" s="86"/>
    </row>
    <row r="88" ht="12.75">
      <c r="E88" s="86"/>
    </row>
    <row r="89" ht="12.75">
      <c r="E89" s="8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2017-02-12T15:05:41Z</cp:lastPrinted>
  <dcterms:created xsi:type="dcterms:W3CDTF">2009-11-01T12:11:22Z</dcterms:created>
  <dcterms:modified xsi:type="dcterms:W3CDTF">2023-09-18T09:17:13Z</dcterms:modified>
  <cp:category/>
  <cp:version/>
  <cp:contentType/>
  <cp:contentStatus/>
</cp:coreProperties>
</file>