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0"/>
  </bookViews>
  <sheets>
    <sheet name="C_predlog" sheetId="1" r:id="rId1"/>
    <sheet name="C_Zakljucne" sheetId="2" r:id="rId2"/>
    <sheet name="D_predlog" sheetId="3" r:id="rId3"/>
    <sheet name="D_Zakljucne" sheetId="4" r:id="rId4"/>
    <sheet name="Statistika" sheetId="5" r:id="rId5"/>
    <sheet name="My" sheetId="6" r:id="rId6"/>
  </sheets>
  <definedNames>
    <definedName name="_xlnm._FilterDatabase" localSheetId="5" hidden="1">'My'!$A$3:$G$25</definedName>
  </definedNames>
  <calcPr fullCalcOnLoad="1"/>
</workbook>
</file>

<file path=xl/sharedStrings.xml><?xml version="1.0" encoding="utf-8"?>
<sst xmlns="http://schemas.openxmlformats.org/spreadsheetml/2006/main" count="219" uniqueCount="125">
  <si>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</si>
  <si>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</si>
  <si>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</si>
  <si>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</si>
  <si>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</si>
  <si>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</si>
  <si>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</si>
  <si>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</si>
  <si>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</si>
  <si>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</si>
  <si>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</si>
  <si>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</si>
  <si>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</si>
  <si>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</si>
  <si>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</si>
  <si>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</si>
  <si>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</si>
  <si>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</si>
  <si>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</si>
  <si>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</si>
  <si>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</si>
  <si>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</si>
  <si>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</si>
  <si>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</si>
  <si>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</si>
  <si>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</si>
  <si>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</si>
  <si>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</si>
  <si>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</si>
  <si>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</si>
  <si>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</si>
  <si>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</si>
  <si>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</si>
  <si>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</si>
  <si>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</si>
  <si>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</si>
  <si>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</si>
  <si>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</si>
  <si>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</si>
  <si>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</si>
  <si>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</si>
  <si>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</si>
  <si>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</si>
  <si>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</si>
  <si>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</si>
  <si>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</si>
  <si>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</si>
  <si>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</si>
  <si>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</si>
  <si>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</si>
  <si>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</si>
  <si>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</si>
  <si>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</si>
  <si>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</si>
  <si>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</si>
  <si>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</si>
  <si>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</si>
  <si>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</si>
  <si>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</si>
  <si>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</si>
  <si>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SARADNIK: dr Goran Šuković</t>
  </si>
  <si>
    <t/>
  </si>
  <si>
    <t>GODINA</t>
  </si>
  <si>
    <t>2016/17</t>
  </si>
  <si>
    <t>Doc. dr Miljan Bigović</t>
  </si>
  <si>
    <t>Doc. dr Aleksandar Popović</t>
  </si>
  <si>
    <t>6/2016</t>
  </si>
  <si>
    <t>Pješivac Anja</t>
  </si>
  <si>
    <t>35/2016</t>
  </si>
  <si>
    <t>Đuričković Nevena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</si>
  <si>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</si>
  <si>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</si>
  <si>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</si>
  <si>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</si>
  <si>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</si>
  <si>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</si>
  <si>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</si>
  <si>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</si>
  <si>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</si>
  <si>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</si>
  <si>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</si>
  <si>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</si>
  <si>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</si>
  <si>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</si>
  <si>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15/2015</t>
  </si>
  <si>
    <t>Mandić Miljan</t>
  </si>
  <si>
    <t>22/2015</t>
  </si>
  <si>
    <t>Krivokapić Marko</t>
  </si>
  <si>
    <t>34/2015</t>
  </si>
  <si>
    <t>Nikaljević Vladana</t>
  </si>
  <si>
    <t>1/2016</t>
  </si>
  <si>
    <t>Brakočević Jovana</t>
  </si>
  <si>
    <t>16/2016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</si>
  <si>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</si>
  <si>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</si>
  <si>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</si>
  <si>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</si>
  <si>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</si>
  <si>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</si>
  <si>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</si>
  <si>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</si>
  <si>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</si>
  <si>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</si>
  <si>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</si>
  <si>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34/2016</t>
  </si>
  <si>
    <t>Rakočević Miloš</t>
  </si>
  <si>
    <t>Rakonjac Nikola</t>
  </si>
  <si>
    <t>38/2016</t>
  </si>
  <si>
    <t>Raičević Dragana</t>
  </si>
  <si>
    <t>Teofilov Branko</t>
  </si>
  <si>
    <t>37/2015</t>
  </si>
  <si>
    <t>Radović Đorđe</t>
  </si>
  <si>
    <t>20/2014</t>
  </si>
  <si>
    <t>Muminović Selmir</t>
  </si>
  <si>
    <t>27/2014</t>
  </si>
  <si>
    <t>Knežević Branislav</t>
  </si>
  <si>
    <t>1/2013</t>
  </si>
  <si>
    <t>Rubežić Sava</t>
  </si>
  <si>
    <t>2/2016</t>
  </si>
  <si>
    <t>Elezović Robert</t>
  </si>
  <si>
    <t>5/2016</t>
  </si>
  <si>
    <t>Raičević Pavle</t>
  </si>
  <si>
    <t>56/2016</t>
  </si>
  <si>
    <t>Milosavljević Petar</t>
  </si>
  <si>
    <t>Dodatni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</si>
</sst>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6" fillId="0" borderId="0" xfId="96" applyFont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80"/>
      <c r="U1" s="80"/>
    </row>
    <row r="2" spans="1:21" ht="12.75">
      <c r="A2" s="81" t="s">
        <v>52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5" t="s">
        <v>23</v>
      </c>
      <c r="P2" s="86"/>
      <c r="Q2" s="86"/>
      <c r="R2" s="87"/>
      <c r="S2" s="87"/>
      <c r="T2" s="87"/>
      <c r="U2" s="88"/>
    </row>
    <row r="3" spans="1:21" ht="21" customHeight="1">
      <c r="A3" s="89" t="s">
        <v>2</v>
      </c>
      <c r="B3" s="89"/>
      <c r="C3" s="89"/>
      <c r="D3" s="90" t="s">
        <v>3</v>
      </c>
      <c r="E3" s="90"/>
      <c r="F3" s="90"/>
      <c r="G3" s="90"/>
      <c r="H3" s="91" t="s">
        <v>55</v>
      </c>
      <c r="I3" s="91"/>
      <c r="J3" s="91"/>
      <c r="K3" s="91"/>
      <c r="L3" s="91"/>
      <c r="M3" s="91"/>
      <c r="N3" s="91"/>
      <c r="O3" s="91"/>
      <c r="P3" s="91"/>
      <c r="Q3" s="92" t="s">
        <v>60</v>
      </c>
      <c r="R3" s="92"/>
      <c r="S3" s="92"/>
      <c r="T3" s="92"/>
      <c r="U3" s="9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67" t="s">
        <v>4</v>
      </c>
      <c r="B5" s="70" t="s">
        <v>5</v>
      </c>
      <c r="C5" s="73" t="s">
        <v>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 t="s">
        <v>7</v>
      </c>
      <c r="U5" s="76" t="s">
        <v>8</v>
      </c>
    </row>
    <row r="6" spans="1:21" ht="21" customHeight="1">
      <c r="A6" s="68"/>
      <c r="B6" s="71"/>
      <c r="C6" s="40"/>
      <c r="D6" s="78" t="s">
        <v>9</v>
      </c>
      <c r="E6" s="78"/>
      <c r="F6" s="78"/>
      <c r="G6" s="78"/>
      <c r="H6" s="78"/>
      <c r="I6" s="78" t="s">
        <v>10</v>
      </c>
      <c r="J6" s="78"/>
      <c r="K6" s="78"/>
      <c r="L6" s="78" t="s">
        <v>11</v>
      </c>
      <c r="M6" s="78"/>
      <c r="N6" s="78"/>
      <c r="O6" s="78" t="s">
        <v>12</v>
      </c>
      <c r="P6" s="78"/>
      <c r="Q6" s="78"/>
      <c r="R6" s="78" t="s">
        <v>13</v>
      </c>
      <c r="S6" s="78"/>
      <c r="T6" s="74"/>
      <c r="U6" s="76"/>
    </row>
    <row r="7" spans="1:21" ht="21" customHeight="1" thickBot="1">
      <c r="A7" s="69"/>
      <c r="B7" s="7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124</v>
      </c>
      <c r="T7" s="75"/>
      <c r="U7" s="77"/>
    </row>
    <row r="8" spans="1:21" ht="13.5" thickTop="1">
      <c r="A8" s="64" t="s">
        <v>118</v>
      </c>
      <c r="B8" s="43" t="s">
        <v>119</v>
      </c>
      <c r="C8" s="44"/>
      <c r="D8" s="45"/>
      <c r="E8" s="45">
        <v>1.8</v>
      </c>
      <c r="F8" s="44"/>
      <c r="G8" s="44"/>
      <c r="H8" s="44"/>
      <c r="I8" s="46"/>
      <c r="J8" s="46"/>
      <c r="K8" s="46"/>
      <c r="L8" s="46"/>
      <c r="M8" s="46"/>
      <c r="N8" s="46"/>
      <c r="O8" s="46">
        <v>2</v>
      </c>
      <c r="P8" s="47">
        <v>1.5</v>
      </c>
      <c r="Q8" s="46"/>
      <c r="R8" s="44">
        <v>4</v>
      </c>
      <c r="S8" s="44"/>
      <c r="T8" s="44">
        <f aca="true" t="shared" si="0" ref="T8:T22">SUM(D8:E8,O8,P8,MAX(R8,S8))</f>
        <v>9.3</v>
      </c>
      <c r="U8" s="44" t="str">
        <f>IF(T8&gt;89,"A",IF(T8&gt;79,"B",IF(T8&gt;69,"C",IF(T8&gt;59,"D",IF(T8&gt;49,"E","F")))))</f>
        <v>F</v>
      </c>
    </row>
    <row r="9" spans="1:21" ht="12.75">
      <c r="A9" s="65" t="s">
        <v>120</v>
      </c>
      <c r="B9" s="48" t="s">
        <v>121</v>
      </c>
      <c r="C9" s="49"/>
      <c r="D9" s="50">
        <v>1.4</v>
      </c>
      <c r="E9" s="50">
        <v>1.4</v>
      </c>
      <c r="F9" s="49"/>
      <c r="G9" s="49"/>
      <c r="H9" s="49"/>
      <c r="I9" s="51">
        <v>17</v>
      </c>
      <c r="J9" s="51">
        <v>9</v>
      </c>
      <c r="K9" s="51"/>
      <c r="L9" s="51"/>
      <c r="M9" s="51"/>
      <c r="N9" s="51"/>
      <c r="O9" s="52">
        <v>4.5</v>
      </c>
      <c r="P9" s="52">
        <v>3.5</v>
      </c>
      <c r="Q9" s="51"/>
      <c r="R9" s="49">
        <v>0</v>
      </c>
      <c r="S9" s="49">
        <v>31</v>
      </c>
      <c r="T9" s="44">
        <f t="shared" si="0"/>
        <v>41.8</v>
      </c>
      <c r="U9" s="44" t="str">
        <f aca="true" t="shared" si="1" ref="U9:U22">IF(T9&gt;89,"A",IF(T9&gt;79,"B",IF(T9&gt;69,"C",IF(T9&gt;59,"D",IF(T9&gt;49,"E","F")))))</f>
        <v>F</v>
      </c>
    </row>
    <row r="10" spans="1:21" ht="12.75">
      <c r="A10" s="65" t="s">
        <v>66</v>
      </c>
      <c r="B10" s="48" t="s">
        <v>67</v>
      </c>
      <c r="C10" s="49"/>
      <c r="D10" s="50">
        <v>0</v>
      </c>
      <c r="E10" s="50">
        <v>1.5</v>
      </c>
      <c r="F10" s="49"/>
      <c r="G10" s="49"/>
      <c r="H10" s="49"/>
      <c r="I10" s="51">
        <v>18</v>
      </c>
      <c r="J10" s="51">
        <v>9.2</v>
      </c>
      <c r="K10" s="51"/>
      <c r="L10" s="51"/>
      <c r="M10" s="51"/>
      <c r="N10" s="51"/>
      <c r="O10" s="52">
        <v>4</v>
      </c>
      <c r="P10" s="52">
        <v>5.5</v>
      </c>
      <c r="Q10" s="51"/>
      <c r="R10" s="49">
        <v>26</v>
      </c>
      <c r="S10" s="49">
        <v>32</v>
      </c>
      <c r="T10" s="44">
        <f t="shared" si="0"/>
        <v>43</v>
      </c>
      <c r="U10" s="44" t="str">
        <f t="shared" si="1"/>
        <v>F</v>
      </c>
    </row>
    <row r="11" spans="1:21" ht="12.75">
      <c r="A11" s="65" t="s">
        <v>68</v>
      </c>
      <c r="B11" s="48" t="s">
        <v>69</v>
      </c>
      <c r="C11" s="49"/>
      <c r="D11" s="50">
        <v>1.8</v>
      </c>
      <c r="E11" s="50">
        <v>0.8</v>
      </c>
      <c r="F11" s="49"/>
      <c r="G11" s="49"/>
      <c r="H11" s="49"/>
      <c r="I11" s="51">
        <v>20</v>
      </c>
      <c r="J11" s="51">
        <v>10</v>
      </c>
      <c r="K11" s="51"/>
      <c r="L11" s="51"/>
      <c r="M11" s="51"/>
      <c r="N11" s="51"/>
      <c r="O11" s="52">
        <v>3</v>
      </c>
      <c r="P11" s="52">
        <v>8.5</v>
      </c>
      <c r="Q11" s="51"/>
      <c r="R11" s="49">
        <v>28</v>
      </c>
      <c r="S11" s="49">
        <v>35</v>
      </c>
      <c r="T11" s="44">
        <f t="shared" si="0"/>
        <v>49.1</v>
      </c>
      <c r="U11" s="44" t="str">
        <f t="shared" si="1"/>
        <v>E</v>
      </c>
    </row>
    <row r="12" spans="1:21" ht="12.75">
      <c r="A12" s="65" t="s">
        <v>70</v>
      </c>
      <c r="B12" s="48" t="s">
        <v>71</v>
      </c>
      <c r="C12" s="49"/>
      <c r="D12" s="50">
        <v>0</v>
      </c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</v>
      </c>
      <c r="P12" s="52" t="s">
        <v>61</v>
      </c>
      <c r="Q12" s="51"/>
      <c r="R12" s="49">
        <v>0</v>
      </c>
      <c r="S12" s="49"/>
      <c r="T12" s="44">
        <f t="shared" si="0"/>
        <v>2</v>
      </c>
      <c r="U12" s="44" t="str">
        <f t="shared" si="1"/>
        <v>F</v>
      </c>
    </row>
    <row r="13" spans="1:21" ht="12.75">
      <c r="A13" s="65" t="s">
        <v>72</v>
      </c>
      <c r="B13" s="48" t="s">
        <v>73</v>
      </c>
      <c r="C13" s="49"/>
      <c r="D13" s="50">
        <v>0</v>
      </c>
      <c r="E13" s="50"/>
      <c r="F13" s="49"/>
      <c r="G13" s="49"/>
      <c r="H13" s="49"/>
      <c r="I13" s="51">
        <v>16</v>
      </c>
      <c r="J13" s="51">
        <v>10</v>
      </c>
      <c r="K13" s="51"/>
      <c r="L13" s="51"/>
      <c r="M13" s="51"/>
      <c r="N13" s="51"/>
      <c r="O13" s="52">
        <v>2</v>
      </c>
      <c r="P13" s="52">
        <v>10</v>
      </c>
      <c r="Q13" s="51"/>
      <c r="R13" s="49">
        <v>30</v>
      </c>
      <c r="S13" s="49">
        <v>31</v>
      </c>
      <c r="T13" s="44">
        <f t="shared" si="0"/>
        <v>43</v>
      </c>
      <c r="U13" s="44" t="str">
        <f t="shared" si="1"/>
        <v>F</v>
      </c>
    </row>
    <row r="14" spans="1:21" ht="12.75">
      <c r="A14" s="65" t="s">
        <v>74</v>
      </c>
      <c r="B14" s="48" t="s">
        <v>75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2</v>
      </c>
      <c r="P14">
        <v>2</v>
      </c>
      <c r="Q14" s="51"/>
      <c r="R14" s="49">
        <v>9</v>
      </c>
      <c r="S14" s="49"/>
      <c r="T14" s="44">
        <f t="shared" si="0"/>
        <v>13</v>
      </c>
      <c r="U14" s="44" t="str">
        <f t="shared" si="1"/>
        <v>F</v>
      </c>
    </row>
    <row r="15" spans="1:21" ht="12.75">
      <c r="A15" s="65" t="s">
        <v>76</v>
      </c>
      <c r="B15" s="48" t="s">
        <v>77</v>
      </c>
      <c r="C15" s="49"/>
      <c r="D15" s="50">
        <v>0</v>
      </c>
      <c r="E15" s="50">
        <v>0</v>
      </c>
      <c r="F15" s="49"/>
      <c r="G15" s="49"/>
      <c r="H15" s="49"/>
      <c r="I15" s="51">
        <v>7</v>
      </c>
      <c r="J15" s="51">
        <v>5</v>
      </c>
      <c r="K15" s="51"/>
      <c r="L15" s="51"/>
      <c r="M15" s="51"/>
      <c r="N15" s="51"/>
      <c r="O15" s="52">
        <v>2</v>
      </c>
      <c r="P15" s="52">
        <v>4</v>
      </c>
      <c r="Q15" s="51"/>
      <c r="R15" s="49">
        <v>10</v>
      </c>
      <c r="S15" s="49">
        <v>17</v>
      </c>
      <c r="T15" s="44">
        <f t="shared" si="0"/>
        <v>23</v>
      </c>
      <c r="U15" s="44" t="str">
        <f t="shared" si="1"/>
        <v>F</v>
      </c>
    </row>
    <row r="16" spans="1:21" ht="12.75">
      <c r="A16" s="65" t="s">
        <v>78</v>
      </c>
      <c r="B16" s="48" t="s">
        <v>79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 t="s">
        <v>61</v>
      </c>
      <c r="P16" s="52" t="s">
        <v>61</v>
      </c>
      <c r="Q16" s="51"/>
      <c r="R16" s="49">
        <v>0</v>
      </c>
      <c r="S16" s="49"/>
      <c r="T16" s="44">
        <f t="shared" si="0"/>
        <v>0</v>
      </c>
      <c r="U16" s="44" t="str">
        <f t="shared" si="1"/>
        <v>F</v>
      </c>
    </row>
    <row r="17" spans="1:21" ht="12.75">
      <c r="A17" s="65" t="s">
        <v>80</v>
      </c>
      <c r="B17" s="48" t="s">
        <v>81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 t="s">
        <v>61</v>
      </c>
      <c r="P17" s="52" t="s">
        <v>61</v>
      </c>
      <c r="Q17" s="51"/>
      <c r="R17" s="49">
        <v>0</v>
      </c>
      <c r="S17" s="49"/>
      <c r="T17" s="44">
        <f t="shared" si="0"/>
        <v>0</v>
      </c>
      <c r="U17" s="44" t="str">
        <f t="shared" si="1"/>
        <v>F</v>
      </c>
    </row>
    <row r="18" spans="1:21" ht="12.75">
      <c r="A18" s="65" t="s">
        <v>82</v>
      </c>
      <c r="B18" s="48" t="s">
        <v>83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 t="s">
        <v>61</v>
      </c>
      <c r="P18" s="52" t="s">
        <v>61</v>
      </c>
      <c r="Q18" s="51"/>
      <c r="R18" s="49">
        <v>0</v>
      </c>
      <c r="S18" s="49"/>
      <c r="T18" s="44">
        <f t="shared" si="0"/>
        <v>0</v>
      </c>
      <c r="U18" s="44" t="str">
        <f t="shared" si="1"/>
        <v>F</v>
      </c>
    </row>
    <row r="19" spans="1:21" ht="12.75">
      <c r="A19" s="65" t="s">
        <v>122</v>
      </c>
      <c r="B19" s="48" t="s">
        <v>123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14.5</v>
      </c>
      <c r="P19" s="52" t="s">
        <v>61</v>
      </c>
      <c r="Q19" s="51"/>
      <c r="R19" s="49">
        <v>0</v>
      </c>
      <c r="S19" s="49"/>
      <c r="T19" s="44">
        <f t="shared" si="0"/>
        <v>14.5</v>
      </c>
      <c r="U19" s="44" t="str">
        <f t="shared" si="1"/>
        <v>F</v>
      </c>
    </row>
    <row r="20" spans="1:21" ht="12.75">
      <c r="A20" s="65" t="s">
        <v>84</v>
      </c>
      <c r="B20" s="48" t="s">
        <v>85</v>
      </c>
      <c r="C20" s="49"/>
      <c r="D20" s="50">
        <v>0.8</v>
      </c>
      <c r="E20" s="50">
        <v>0.8</v>
      </c>
      <c r="F20" s="49"/>
      <c r="G20" s="49"/>
      <c r="H20" s="49"/>
      <c r="I20" s="51">
        <v>11</v>
      </c>
      <c r="J20" s="51">
        <v>10</v>
      </c>
      <c r="K20" s="51"/>
      <c r="L20" s="51"/>
      <c r="M20" s="51"/>
      <c r="N20" s="51"/>
      <c r="O20" s="52">
        <v>7</v>
      </c>
      <c r="P20" s="52">
        <v>6.5</v>
      </c>
      <c r="Q20" s="51"/>
      <c r="R20" s="49">
        <v>25</v>
      </c>
      <c r="S20" s="49">
        <v>26</v>
      </c>
      <c r="T20" s="44">
        <f t="shared" si="0"/>
        <v>41.1</v>
      </c>
      <c r="U20" s="44" t="str">
        <f t="shared" si="1"/>
        <v>F</v>
      </c>
    </row>
    <row r="21" spans="1:21" ht="12.75">
      <c r="A21" s="65" t="s">
        <v>86</v>
      </c>
      <c r="B21" s="48" t="s">
        <v>87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</v>
      </c>
      <c r="P21" s="52" t="s">
        <v>61</v>
      </c>
      <c r="Q21" s="51"/>
      <c r="R21" s="49">
        <v>0</v>
      </c>
      <c r="S21" s="49"/>
      <c r="T21" s="44">
        <f t="shared" si="0"/>
        <v>3</v>
      </c>
      <c r="U21" s="44" t="str">
        <f t="shared" si="1"/>
        <v>F</v>
      </c>
    </row>
    <row r="22" spans="1:21" ht="12.75">
      <c r="A22" s="65" t="s">
        <v>88</v>
      </c>
      <c r="B22" s="48" t="s">
        <v>89</v>
      </c>
      <c r="C22" s="49"/>
      <c r="D22" s="50">
        <v>0</v>
      </c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2</v>
      </c>
      <c r="P22" s="52">
        <v>3</v>
      </c>
      <c r="Q22" s="51"/>
      <c r="R22" s="49">
        <v>2</v>
      </c>
      <c r="S22" s="49"/>
      <c r="T22" s="44">
        <f t="shared" si="0"/>
        <v>7</v>
      </c>
      <c r="U22" s="44" t="str">
        <f t="shared" si="1"/>
        <v>F</v>
      </c>
    </row>
    <row r="23" spans="1:21" ht="12.75">
      <c r="A23" s="65"/>
      <c r="B23" s="48"/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/>
      <c r="U23" s="44"/>
    </row>
    <row r="24" spans="1:21" ht="12.75">
      <c r="A24" s="65"/>
      <c r="B24" s="48"/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/>
      <c r="U24" s="44"/>
    </row>
    <row r="25" spans="1:21" ht="12.75">
      <c r="A25" s="65"/>
      <c r="B25" s="48"/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/>
      <c r="U25" s="44"/>
    </row>
    <row r="26" spans="1:21" ht="12.75">
      <c r="A26" s="65"/>
      <c r="B26" s="48"/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/>
      <c r="U26" s="44"/>
    </row>
    <row r="27" spans="1:21" ht="12.75">
      <c r="A27" s="65"/>
      <c r="B27" s="48"/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/>
      <c r="U27" s="44"/>
    </row>
    <row r="28" spans="1:21" ht="12.75">
      <c r="A28" s="65"/>
      <c r="B28" s="48"/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/>
      <c r="U28" s="44"/>
    </row>
    <row r="29" spans="1:21" ht="12.75">
      <c r="A29" s="65"/>
      <c r="B29" s="48"/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/>
      <c r="U29" s="44"/>
    </row>
    <row r="30" spans="1:21" ht="12.75">
      <c r="A30" s="65"/>
      <c r="B30" s="48"/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/>
      <c r="U30" s="44"/>
    </row>
    <row r="31" spans="1:21" ht="12.75">
      <c r="A31" s="65"/>
      <c r="B31" s="48"/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/>
      <c r="U31" s="44"/>
    </row>
    <row r="32" spans="1:21" ht="12.75">
      <c r="A32" s="65"/>
      <c r="B32" s="48"/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/>
      <c r="U32" s="44"/>
    </row>
    <row r="33" spans="1:21" ht="12.75">
      <c r="A33" s="65"/>
      <c r="B33" s="48"/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/>
      <c r="U33" s="44"/>
    </row>
    <row r="34" spans="1:21" ht="12.75">
      <c r="A34" s="65"/>
      <c r="B34" s="48"/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/>
      <c r="U34" s="44"/>
    </row>
    <row r="35" spans="1:21" ht="12.75">
      <c r="A35" s="65"/>
      <c r="B35" s="48"/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/>
      <c r="U35" s="44"/>
    </row>
    <row r="36" spans="1:21" ht="12.75">
      <c r="A36" s="65"/>
      <c r="B36" s="48"/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/>
      <c r="U36" s="44"/>
    </row>
    <row r="37" spans="1:21" ht="12.75">
      <c r="A37" s="65"/>
      <c r="B37" s="48"/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/>
      <c r="U37" s="49"/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4" t="s">
        <v>21</v>
      </c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6" t="s">
        <v>22</v>
      </c>
      <c r="B1" s="106"/>
      <c r="C1" s="106"/>
      <c r="D1" s="106"/>
      <c r="E1" s="106"/>
      <c r="F1" s="13"/>
    </row>
    <row r="2" spans="1:6" ht="17.25" customHeight="1">
      <c r="A2" s="107" t="s">
        <v>52</v>
      </c>
      <c r="B2" s="107"/>
      <c r="C2" s="107"/>
      <c r="D2" s="107"/>
      <c r="E2" s="107"/>
      <c r="F2" s="107"/>
    </row>
    <row r="3" spans="1:6" ht="27" customHeight="1">
      <c r="A3" s="108" t="s">
        <v>23</v>
      </c>
      <c r="B3" s="108"/>
      <c r="C3" s="109" t="s">
        <v>55</v>
      </c>
      <c r="D3" s="109"/>
      <c r="E3" s="109"/>
      <c r="F3" s="109"/>
    </row>
    <row r="4" spans="1:6" ht="17.25" customHeight="1">
      <c r="A4" s="109" t="s">
        <v>2</v>
      </c>
      <c r="B4" s="109"/>
      <c r="C4" s="109"/>
      <c r="D4" s="109" t="s">
        <v>24</v>
      </c>
      <c r="E4" s="109"/>
      <c r="F4" s="109"/>
    </row>
    <row r="5" spans="1:6" ht="4.5" customHeight="1">
      <c r="A5" s="95"/>
      <c r="B5" s="95"/>
      <c r="C5" s="95"/>
      <c r="D5" s="95"/>
      <c r="E5" s="95"/>
      <c r="F5" s="95"/>
    </row>
    <row r="6" spans="1:6" s="16" customFormat="1" ht="25.5" customHeight="1">
      <c r="A6" s="96" t="s">
        <v>4</v>
      </c>
      <c r="B6" s="98" t="s">
        <v>25</v>
      </c>
      <c r="C6" s="99"/>
      <c r="D6" s="102" t="s">
        <v>26</v>
      </c>
      <c r="E6" s="103"/>
      <c r="F6" s="104" t="s">
        <v>27</v>
      </c>
    </row>
    <row r="7" spans="1:6" s="16" customFormat="1" ht="42" customHeight="1" thickBot="1">
      <c r="A7" s="97"/>
      <c r="B7" s="100"/>
      <c r="C7" s="101"/>
      <c r="D7" s="17" t="s">
        <v>28</v>
      </c>
      <c r="E7" s="18" t="s">
        <v>29</v>
      </c>
      <c r="F7" s="105"/>
    </row>
    <row r="8" spans="1:6" ht="12.75" customHeight="1" thickTop="1">
      <c r="A8" s="37" t="str">
        <f>C_predlog!A8</f>
        <v>2/2016</v>
      </c>
      <c r="B8" s="93" t="str">
        <f>C_predlog!B8</f>
        <v>Elezović Robert</v>
      </c>
      <c r="C8" s="94"/>
      <c r="D8" s="55">
        <f>SUM(C_predlog!D8:Q8)</f>
        <v>5.3</v>
      </c>
      <c r="E8" s="55">
        <f>MAX(C_predlog!R8:S8)</f>
        <v>4</v>
      </c>
      <c r="F8" s="19" t="str">
        <f>C_predlog!U8</f>
        <v>F</v>
      </c>
    </row>
    <row r="9" spans="1:6" ht="12.75" customHeight="1">
      <c r="A9" s="37" t="str">
        <f>C_predlog!A9</f>
        <v>5/2016</v>
      </c>
      <c r="B9" s="93" t="str">
        <f>C_predlog!B9</f>
        <v>Raičević Pavle</v>
      </c>
      <c r="C9" s="94"/>
      <c r="D9" s="55">
        <f>SUM(C_predlog!D9:Q9)</f>
        <v>36.8</v>
      </c>
      <c r="E9" s="55">
        <f>MAX(C_predlog!R9:S9)</f>
        <v>31</v>
      </c>
      <c r="F9" s="19" t="str">
        <f>C_predlog!U9</f>
        <v>F</v>
      </c>
    </row>
    <row r="10" spans="1:6" ht="12.75" customHeight="1">
      <c r="A10" s="37" t="str">
        <f>C_predlog!A10</f>
        <v>6/2016</v>
      </c>
      <c r="B10" s="93" t="str">
        <f>C_predlog!B10</f>
        <v>Pješivac Anja</v>
      </c>
      <c r="C10" s="94"/>
      <c r="D10" s="55">
        <f>SUM(C_predlog!D10:Q10)</f>
        <v>38.2</v>
      </c>
      <c r="E10" s="55">
        <f>MAX(C_predlog!R10:S10)</f>
        <v>32</v>
      </c>
      <c r="F10" s="19" t="str">
        <f>C_predlog!U10</f>
        <v>F</v>
      </c>
    </row>
    <row r="11" spans="1:6" ht="12.75" customHeight="1">
      <c r="A11" s="37" t="str">
        <f>C_predlog!A11</f>
        <v>35/2016</v>
      </c>
      <c r="B11" s="93" t="str">
        <f>C_predlog!B11</f>
        <v>Đuričković Nevena</v>
      </c>
      <c r="C11" s="94"/>
      <c r="D11" s="55">
        <f>SUM(C_predlog!D11:Q11)</f>
        <v>44.1</v>
      </c>
      <c r="E11" s="55">
        <f>MAX(C_predlog!R11:S11)</f>
        <v>35</v>
      </c>
      <c r="F11" s="19" t="str">
        <f>C_predlog!U11</f>
        <v>E</v>
      </c>
    </row>
    <row r="12" spans="1:6" ht="12.75" customHeight="1">
      <c r="A12" s="37" t="str">
        <f>C_predlog!A12</f>
        <v>39/2016</v>
      </c>
      <c r="B12" s="93" t="str">
        <f>C_predlog!B12</f>
        <v>Kontić Vladimir</v>
      </c>
      <c r="C12" s="94"/>
      <c r="D12" s="55">
        <f>SUM(C_predlog!D12:Q12)</f>
        <v>2</v>
      </c>
      <c r="E12" s="55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44/2016</v>
      </c>
      <c r="B13" s="93" t="str">
        <f>C_predlog!B13</f>
        <v>Bulatović Bojana</v>
      </c>
      <c r="C13" s="94"/>
      <c r="D13" s="55">
        <f>SUM(C_predlog!D13:Q13)</f>
        <v>38</v>
      </c>
      <c r="E13" s="55">
        <f>MAX(C_predlog!R13:S13)</f>
        <v>31</v>
      </c>
      <c r="F13" s="19" t="str">
        <f>C_predlog!U13</f>
        <v>F</v>
      </c>
    </row>
    <row r="14" spans="1:6" ht="12.75" customHeight="1">
      <c r="A14" s="37" t="str">
        <f>C_predlog!A14</f>
        <v>48/2016</v>
      </c>
      <c r="B14" s="93" t="str">
        <f>C_predlog!B14</f>
        <v>Miletić Tamara</v>
      </c>
      <c r="C14" s="94"/>
      <c r="D14" s="55">
        <f>SUM(C_predlog!D14:Q14)</f>
        <v>4</v>
      </c>
      <c r="E14" s="55">
        <f>MAX(C_predlog!R14:S14)</f>
        <v>9</v>
      </c>
      <c r="F14" s="19" t="str">
        <f>C_predlog!U14</f>
        <v>F</v>
      </c>
    </row>
    <row r="15" spans="1:6" ht="12.75" customHeight="1">
      <c r="A15" s="37" t="str">
        <f>C_predlog!A15</f>
        <v>49/2016</v>
      </c>
      <c r="B15" s="93" t="str">
        <f>C_predlog!B15</f>
        <v>Pavlović Teodora</v>
      </c>
      <c r="C15" s="94"/>
      <c r="D15" s="55">
        <f>SUM(C_predlog!D15:Q15)</f>
        <v>18</v>
      </c>
      <c r="E15" s="55">
        <f>MAX(C_predlog!R15:S15)</f>
        <v>17</v>
      </c>
      <c r="F15" s="19" t="str">
        <f>C_predlog!U15</f>
        <v>F</v>
      </c>
    </row>
    <row r="16" spans="1:6" ht="12.75" customHeight="1">
      <c r="A16" s="37" t="str">
        <f>C_predlog!A16</f>
        <v>53/2016</v>
      </c>
      <c r="B16" s="93" t="str">
        <f>C_predlog!B16</f>
        <v>Adžagić Džemal</v>
      </c>
      <c r="C16" s="94"/>
      <c r="D16" s="55">
        <f>SUM(C_predlog!D16:Q16)</f>
        <v>0</v>
      </c>
      <c r="E16" s="55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54/2016</v>
      </c>
      <c r="B17" s="93" t="str">
        <f>C_predlog!B17</f>
        <v>Mitrić Jelena</v>
      </c>
      <c r="C17" s="94"/>
      <c r="D17" s="55">
        <f>SUM(C_predlog!D17:Q17)</f>
        <v>0</v>
      </c>
      <c r="E17" s="55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55/2016</v>
      </c>
      <c r="B18" s="93" t="str">
        <f>C_predlog!B18</f>
        <v>Bošković Andrijana</v>
      </c>
      <c r="C18" s="94"/>
      <c r="D18" s="55">
        <f>SUM(C_predlog!D18:Q18)</f>
        <v>0</v>
      </c>
      <c r="E18" s="55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56/2016</v>
      </c>
      <c r="B19" s="93" t="str">
        <f>C_predlog!B19</f>
        <v>Milosavljević Petar</v>
      </c>
      <c r="C19" s="94"/>
      <c r="D19" s="55">
        <f>SUM(C_predlog!D19:Q19)</f>
        <v>14.5</v>
      </c>
      <c r="E19" s="55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15/2015</v>
      </c>
      <c r="B20" s="93" t="str">
        <f>C_predlog!B20</f>
        <v>Mandić Miljan</v>
      </c>
      <c r="C20" s="94"/>
      <c r="D20" s="55">
        <f>SUM(C_predlog!D20:Q20)</f>
        <v>36.1</v>
      </c>
      <c r="E20" s="55">
        <f>MAX(C_predlog!R20:S20)</f>
        <v>26</v>
      </c>
      <c r="F20" s="19" t="str">
        <f>C_predlog!U20</f>
        <v>F</v>
      </c>
    </row>
    <row r="21" spans="1:6" ht="12.75" customHeight="1">
      <c r="A21" s="37" t="str">
        <f>C_predlog!A21</f>
        <v>22/2015</v>
      </c>
      <c r="B21" s="93" t="str">
        <f>C_predlog!B21</f>
        <v>Krivokapić Marko</v>
      </c>
      <c r="C21" s="94"/>
      <c r="D21" s="55">
        <f>SUM(C_predlog!D21:Q21)</f>
        <v>3</v>
      </c>
      <c r="E21" s="55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34/2015</v>
      </c>
      <c r="B22" s="93" t="str">
        <f>C_predlog!B22</f>
        <v>Nikaljević Vladana</v>
      </c>
      <c r="C22" s="94"/>
      <c r="D22" s="55">
        <f>SUM(C_predlog!D22:Q22)</f>
        <v>5</v>
      </c>
      <c r="E22" s="55">
        <f>MAX(C_predlog!R22:S22)</f>
        <v>2</v>
      </c>
      <c r="F22" s="19" t="str">
        <f>C_predlog!U22</f>
        <v>F</v>
      </c>
    </row>
    <row r="23" spans="1:6" ht="12.75" customHeight="1">
      <c r="A23" s="37"/>
      <c r="B23" s="93"/>
      <c r="C23" s="94"/>
      <c r="D23" s="55"/>
      <c r="E23" s="55"/>
      <c r="F23" s="19"/>
    </row>
    <row r="24" spans="1:6" ht="12.75" customHeight="1">
      <c r="A24" s="37"/>
      <c r="B24" s="93"/>
      <c r="C24" s="94"/>
      <c r="D24" s="55"/>
      <c r="E24" s="55"/>
      <c r="F24" s="19"/>
    </row>
    <row r="25" spans="1:6" ht="12.75" customHeight="1">
      <c r="A25" s="37"/>
      <c r="B25" s="93"/>
      <c r="C25" s="94"/>
      <c r="D25" s="55"/>
      <c r="E25" s="55"/>
      <c r="F25" s="19"/>
    </row>
    <row r="26" spans="1:6" ht="12.75" customHeight="1">
      <c r="A26" s="37"/>
      <c r="B26" s="93"/>
      <c r="C26" s="94"/>
      <c r="D26" s="55"/>
      <c r="E26" s="55"/>
      <c r="F26" s="19"/>
    </row>
    <row r="27" spans="1:6" ht="12.75" customHeight="1">
      <c r="A27" s="37"/>
      <c r="B27" s="93"/>
      <c r="C27" s="94"/>
      <c r="D27" s="55"/>
      <c r="E27" s="55"/>
      <c r="F27" s="19"/>
    </row>
    <row r="28" spans="1:6" ht="12.75" customHeight="1">
      <c r="A28" s="37"/>
      <c r="B28" s="93"/>
      <c r="C28" s="94"/>
      <c r="D28" s="55"/>
      <c r="E28" s="55"/>
      <c r="F28" s="19"/>
    </row>
    <row r="29" spans="1:6" ht="12.75" customHeight="1">
      <c r="A29" s="37"/>
      <c r="B29" s="93"/>
      <c r="C29" s="94"/>
      <c r="D29" s="55"/>
      <c r="E29" s="55"/>
      <c r="F29" s="19"/>
    </row>
    <row r="30" spans="1:6" ht="12.75" customHeight="1">
      <c r="A30" s="37"/>
      <c r="B30" s="93"/>
      <c r="C30" s="94"/>
      <c r="D30" s="55"/>
      <c r="E30" s="55"/>
      <c r="F30" s="19"/>
    </row>
    <row r="31" spans="1:6" ht="12.75" customHeight="1">
      <c r="A31" s="37"/>
      <c r="B31" s="93"/>
      <c r="C31" s="94"/>
      <c r="D31" s="55"/>
      <c r="E31" s="55"/>
      <c r="F31" s="19"/>
    </row>
    <row r="32" spans="1:6" ht="12.75" customHeight="1">
      <c r="A32" s="37"/>
      <c r="B32" s="93"/>
      <c r="C32" s="94"/>
      <c r="D32" s="55"/>
      <c r="E32" s="55"/>
      <c r="F32" s="19"/>
    </row>
    <row r="33" spans="1:6" ht="12.75" customHeight="1">
      <c r="A33" s="37"/>
      <c r="B33" s="93"/>
      <c r="C33" s="94"/>
      <c r="D33" s="55"/>
      <c r="E33" s="55"/>
      <c r="F33" s="19"/>
    </row>
    <row r="34" spans="1:6" ht="12.75" customHeight="1">
      <c r="A34" s="37"/>
      <c r="B34" s="93"/>
      <c r="C34" s="94"/>
      <c r="D34" s="55"/>
      <c r="E34" s="55"/>
      <c r="F34" s="19"/>
    </row>
    <row r="35" spans="1:6" ht="12.75" customHeight="1">
      <c r="A35" s="37"/>
      <c r="B35" s="93"/>
      <c r="C35" s="94"/>
      <c r="D35" s="55"/>
      <c r="E35" s="55"/>
      <c r="F35" s="19"/>
    </row>
    <row r="36" spans="1:6" ht="12.75" customHeight="1">
      <c r="A36" s="37"/>
      <c r="B36" s="93"/>
      <c r="C36" s="94"/>
      <c r="D36" s="55"/>
      <c r="E36" s="55"/>
      <c r="F36" s="19"/>
    </row>
    <row r="37" spans="1:6" ht="12.75" customHeight="1">
      <c r="A37" s="37"/>
      <c r="B37" s="93"/>
      <c r="C37" s="94"/>
      <c r="D37" s="55"/>
      <c r="E37" s="55"/>
      <c r="F37" s="19"/>
    </row>
    <row r="38" spans="1:6" ht="12.75" customHeight="1">
      <c r="A38" s="56"/>
      <c r="B38" s="93"/>
      <c r="C38" s="94"/>
      <c r="D38" s="55"/>
      <c r="E38" s="55"/>
      <c r="F38" s="19"/>
    </row>
    <row r="39" spans="1:6" ht="12.75" customHeight="1">
      <c r="A39" s="56"/>
      <c r="B39" s="93"/>
      <c r="C39" s="94"/>
      <c r="D39" s="55"/>
      <c r="E39" s="55"/>
      <c r="F39" s="19"/>
    </row>
    <row r="40" spans="1:6" ht="12.75" customHeight="1">
      <c r="A40" s="56"/>
      <c r="B40" s="93"/>
      <c r="C40" s="94"/>
      <c r="D40" s="55"/>
      <c r="E40" s="55"/>
      <c r="F40" s="19"/>
    </row>
    <row r="41" spans="1:6" ht="12.75" customHeight="1">
      <c r="A41" s="56"/>
      <c r="B41" s="93"/>
      <c r="C41" s="94"/>
      <c r="D41" s="55"/>
      <c r="E41" s="55"/>
      <c r="F41" s="19"/>
    </row>
    <row r="42" spans="1:6" ht="12.75" customHeight="1">
      <c r="A42" s="56"/>
      <c r="B42" s="93"/>
      <c r="C42" s="94"/>
      <c r="D42" s="55"/>
      <c r="E42" s="55"/>
      <c r="F42" s="19"/>
    </row>
    <row r="43" spans="1:6" ht="12.75" customHeight="1">
      <c r="A43" s="56"/>
      <c r="B43" s="93"/>
      <c r="C43" s="94"/>
      <c r="D43" s="55"/>
      <c r="E43" s="55"/>
      <c r="F43" s="19"/>
    </row>
    <row r="44" spans="1:6" ht="12.75" customHeight="1">
      <c r="A44" s="56"/>
      <c r="B44" s="93"/>
      <c r="C44" s="94"/>
      <c r="D44" s="55"/>
      <c r="E44" s="55"/>
      <c r="F44" s="19"/>
    </row>
    <row r="45" spans="1:6" ht="12.75" customHeight="1">
      <c r="A45" s="56"/>
      <c r="B45" s="93"/>
      <c r="C45" s="94"/>
      <c r="D45" s="55"/>
      <c r="E45" s="55"/>
      <c r="F45" s="19"/>
    </row>
    <row r="46" spans="1:6" ht="12.75" customHeight="1">
      <c r="A46" s="56"/>
      <c r="B46" s="93"/>
      <c r="C46" s="94"/>
      <c r="D46" s="55"/>
      <c r="E46" s="55"/>
      <c r="F46" s="19"/>
    </row>
    <row r="47" spans="1:6" ht="12.75" customHeight="1">
      <c r="A47" s="56"/>
      <c r="B47" s="93"/>
      <c r="C47" s="94"/>
      <c r="D47" s="55"/>
      <c r="E47" s="55"/>
      <c r="F47" s="19"/>
    </row>
    <row r="48" spans="1:6" ht="12.75" customHeight="1">
      <c r="A48" s="56"/>
      <c r="B48" s="93"/>
      <c r="C48" s="94"/>
      <c r="D48" s="55"/>
      <c r="E48" s="55"/>
      <c r="F48" s="19"/>
    </row>
    <row r="49" spans="1:6" ht="12.75" customHeight="1">
      <c r="A49" s="56"/>
      <c r="B49" s="93"/>
      <c r="C49" s="94"/>
      <c r="D49" s="55"/>
      <c r="E49" s="55"/>
      <c r="F49" s="19"/>
    </row>
    <row r="50" spans="1:6" ht="12.75" customHeight="1">
      <c r="A50" s="56"/>
      <c r="B50" s="93"/>
      <c r="C50" s="94"/>
      <c r="D50" s="55"/>
      <c r="E50" s="55"/>
      <c r="F50" s="19"/>
    </row>
    <row r="51" spans="2:3" ht="12" customHeight="1">
      <c r="B51" s="20"/>
      <c r="C51" s="20"/>
    </row>
    <row r="52" spans="1:4" ht="15.75">
      <c r="A52" s="21" t="s">
        <v>30</v>
      </c>
      <c r="B52" s="20"/>
      <c r="C52" s="20"/>
      <c r="D52" s="54" t="s">
        <v>31</v>
      </c>
    </row>
  </sheetData>
  <sheetProtection/>
  <mergeCells count="55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0:C50"/>
    <mergeCell ref="B44:C44"/>
    <mergeCell ref="B45:C45"/>
    <mergeCell ref="B46:C46"/>
    <mergeCell ref="B47:C47"/>
    <mergeCell ref="B48:C48"/>
    <mergeCell ref="B49:C49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Y21" sqref="Y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  <c r="T1" s="123"/>
      <c r="U1" s="123"/>
    </row>
    <row r="2" spans="1:21" ht="12.75">
      <c r="A2" s="124" t="s">
        <v>57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8" t="s">
        <v>1</v>
      </c>
      <c r="P2" s="129"/>
      <c r="Q2" s="129"/>
      <c r="R2" s="130"/>
      <c r="S2" s="130"/>
      <c r="T2" s="130"/>
      <c r="U2" s="131"/>
    </row>
    <row r="3" spans="1:21" ht="21" customHeight="1">
      <c r="A3" s="132" t="s">
        <v>2</v>
      </c>
      <c r="B3" s="132"/>
      <c r="C3" s="132"/>
      <c r="D3" s="133" t="s">
        <v>3</v>
      </c>
      <c r="E3" s="133"/>
      <c r="F3" s="133"/>
      <c r="G3" s="133"/>
      <c r="H3" s="134" t="s">
        <v>55</v>
      </c>
      <c r="I3" s="134"/>
      <c r="J3" s="134"/>
      <c r="K3" s="134"/>
      <c r="L3" s="134"/>
      <c r="M3" s="134"/>
      <c r="N3" s="134"/>
      <c r="O3" s="134"/>
      <c r="P3" s="134"/>
      <c r="Q3" s="135" t="s">
        <v>60</v>
      </c>
      <c r="R3" s="135"/>
      <c r="S3" s="135"/>
      <c r="T3" s="135"/>
      <c r="U3" s="135"/>
    </row>
    <row r="4" spans="4:8" ht="6.75" customHeight="1">
      <c r="D4" s="2"/>
      <c r="E4" s="2"/>
      <c r="F4" s="2"/>
      <c r="G4" s="2"/>
      <c r="H4" s="2"/>
    </row>
    <row r="5" spans="1:21" ht="21" customHeight="1">
      <c r="A5" s="110" t="s">
        <v>4</v>
      </c>
      <c r="B5" s="113" t="s">
        <v>5</v>
      </c>
      <c r="C5" s="116" t="s">
        <v>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 t="s">
        <v>7</v>
      </c>
      <c r="U5" s="119" t="s">
        <v>8</v>
      </c>
    </row>
    <row r="6" spans="1:21" ht="21" customHeight="1">
      <c r="A6" s="111"/>
      <c r="B6" s="114"/>
      <c r="C6" s="3"/>
      <c r="D6" s="121" t="s">
        <v>9</v>
      </c>
      <c r="E6" s="121"/>
      <c r="F6" s="121"/>
      <c r="G6" s="121"/>
      <c r="H6" s="121"/>
      <c r="I6" s="121" t="s">
        <v>10</v>
      </c>
      <c r="J6" s="121"/>
      <c r="K6" s="121"/>
      <c r="L6" s="121" t="s">
        <v>11</v>
      </c>
      <c r="M6" s="121"/>
      <c r="N6" s="121"/>
      <c r="O6" s="121" t="s">
        <v>12</v>
      </c>
      <c r="P6" s="121"/>
      <c r="Q6" s="121"/>
      <c r="R6" s="121" t="s">
        <v>13</v>
      </c>
      <c r="S6" s="121"/>
      <c r="T6" s="117"/>
      <c r="U6" s="119"/>
    </row>
    <row r="7" spans="1:21" ht="21" customHeight="1">
      <c r="A7" s="112"/>
      <c r="B7" s="11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124</v>
      </c>
      <c r="T7" s="118"/>
      <c r="U7" s="120"/>
    </row>
    <row r="8" spans="1:21" ht="12.75">
      <c r="A8" s="9" t="s">
        <v>90</v>
      </c>
      <c r="B8" s="6" t="s">
        <v>91</v>
      </c>
      <c r="C8" s="7"/>
      <c r="D8" s="8">
        <v>2.3</v>
      </c>
      <c r="E8" s="8">
        <v>2.5</v>
      </c>
      <c r="F8" s="7"/>
      <c r="G8" s="7"/>
      <c r="H8" s="7"/>
      <c r="I8" s="9">
        <v>14</v>
      </c>
      <c r="J8" s="9">
        <v>10</v>
      </c>
      <c r="K8" s="9"/>
      <c r="L8" s="9"/>
      <c r="M8" s="9"/>
      <c r="N8" s="9"/>
      <c r="O8" s="10">
        <v>7</v>
      </c>
      <c r="P8" s="10">
        <v>9</v>
      </c>
      <c r="Q8" s="9"/>
      <c r="R8" s="7">
        <v>8</v>
      </c>
      <c r="S8" s="7">
        <v>29</v>
      </c>
      <c r="T8" s="11">
        <f aca="true" t="shared" si="0" ref="T8:T22">SUM(D8:E8,O8,P8,MAX(R8,S8))</f>
        <v>49.8</v>
      </c>
      <c r="U8" s="11" t="str">
        <f>IF(T8&gt;89,"A",IF(T8&gt;79,"B",IF(T8&gt;69,"C",IF(T8&gt;59,"D",IF(T8&gt;49,"E","F")))))</f>
        <v>E</v>
      </c>
    </row>
    <row r="9" spans="1:21" ht="12.75">
      <c r="A9" s="9" t="s">
        <v>92</v>
      </c>
      <c r="B9" s="6" t="s">
        <v>93</v>
      </c>
      <c r="C9" s="7"/>
      <c r="D9" s="8">
        <v>2.4</v>
      </c>
      <c r="E9" s="8">
        <v>2.5</v>
      </c>
      <c r="F9" s="7"/>
      <c r="G9" s="7"/>
      <c r="H9" s="7"/>
      <c r="I9" s="9">
        <v>2</v>
      </c>
      <c r="J9" s="9">
        <v>7</v>
      </c>
      <c r="K9" s="9"/>
      <c r="L9" s="9"/>
      <c r="M9" s="9"/>
      <c r="N9" s="9"/>
      <c r="O9" s="10">
        <v>1</v>
      </c>
      <c r="P9" s="10">
        <v>2</v>
      </c>
      <c r="Q9" s="9"/>
      <c r="R9" s="7">
        <v>2</v>
      </c>
      <c r="S9" s="7">
        <v>14</v>
      </c>
      <c r="T9" s="11">
        <f t="shared" si="0"/>
        <v>21.9</v>
      </c>
      <c r="U9" s="11" t="str">
        <f aca="true" t="shared" si="1" ref="U9:U22">IF(T9&gt;89,"A",IF(T9&gt;79,"B",IF(T9&gt;69,"C",IF(T9&gt;59,"D",IF(T9&gt;49,"E","F")))))</f>
        <v>F</v>
      </c>
    </row>
    <row r="10" spans="1:21" ht="12.75">
      <c r="A10" s="9" t="s">
        <v>94</v>
      </c>
      <c r="B10" s="6" t="s">
        <v>95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0</v>
      </c>
      <c r="P10" s="10">
        <v>1</v>
      </c>
      <c r="Q10" s="9"/>
      <c r="R10" s="7">
        <v>0</v>
      </c>
      <c r="S10" s="7"/>
      <c r="T10" s="11">
        <f t="shared" si="0"/>
        <v>1</v>
      </c>
      <c r="U10" s="11" t="str">
        <f t="shared" si="1"/>
        <v>F</v>
      </c>
    </row>
    <row r="11" spans="1:21" ht="12.75">
      <c r="A11" s="9" t="s">
        <v>96</v>
      </c>
      <c r="B11" s="6" t="s">
        <v>97</v>
      </c>
      <c r="C11" s="7"/>
      <c r="D11" s="8">
        <v>0</v>
      </c>
      <c r="E11" s="8">
        <v>2.5</v>
      </c>
      <c r="F11" s="7"/>
      <c r="G11" s="7"/>
      <c r="H11" s="7"/>
      <c r="I11" s="9">
        <v>13</v>
      </c>
      <c r="J11" s="9">
        <v>10</v>
      </c>
      <c r="K11" s="9"/>
      <c r="L11" s="9"/>
      <c r="M11" s="9"/>
      <c r="N11" s="9"/>
      <c r="O11" s="10">
        <v>7</v>
      </c>
      <c r="P11" s="10">
        <v>4</v>
      </c>
      <c r="Q11" s="9"/>
      <c r="R11" s="7">
        <v>14</v>
      </c>
      <c r="S11" s="7">
        <v>28</v>
      </c>
      <c r="T11" s="11">
        <f t="shared" si="0"/>
        <v>41.5</v>
      </c>
      <c r="U11" s="11" t="str">
        <f t="shared" si="1"/>
        <v>F</v>
      </c>
    </row>
    <row r="12" spans="1:21" ht="12.75">
      <c r="A12" s="9" t="s">
        <v>98</v>
      </c>
      <c r="B12" s="6" t="s">
        <v>99</v>
      </c>
      <c r="C12" s="7"/>
      <c r="D12" s="8">
        <v>0</v>
      </c>
      <c r="E12" s="8">
        <v>2.5</v>
      </c>
      <c r="F12" s="7"/>
      <c r="G12" s="7"/>
      <c r="H12" s="7"/>
      <c r="I12" s="9"/>
      <c r="J12" s="9"/>
      <c r="K12" s="9"/>
      <c r="L12" s="9"/>
      <c r="M12" s="9"/>
      <c r="N12" s="9"/>
      <c r="O12" s="10">
        <v>1.5</v>
      </c>
      <c r="P12" s="10">
        <v>4</v>
      </c>
      <c r="Q12" s="9"/>
      <c r="R12" s="7">
        <v>9</v>
      </c>
      <c r="S12" s="7"/>
      <c r="T12" s="11">
        <f t="shared" si="0"/>
        <v>17</v>
      </c>
      <c r="U12" s="11" t="str">
        <f t="shared" si="1"/>
        <v>F</v>
      </c>
    </row>
    <row r="13" spans="1:22" ht="12.75">
      <c r="A13" s="9" t="s">
        <v>100</v>
      </c>
      <c r="B13" s="6" t="s">
        <v>101</v>
      </c>
      <c r="C13" s="7"/>
      <c r="D13" s="8"/>
      <c r="E13" s="8"/>
      <c r="F13" s="7"/>
      <c r="G13" s="7"/>
      <c r="H13" s="7"/>
      <c r="I13" s="9">
        <v>8</v>
      </c>
      <c r="J13" s="9">
        <v>9</v>
      </c>
      <c r="K13" s="9"/>
      <c r="L13" s="9"/>
      <c r="M13" s="9"/>
      <c r="N13" s="9"/>
      <c r="O13" s="10">
        <v>5</v>
      </c>
      <c r="P13" s="10">
        <v>6</v>
      </c>
      <c r="Q13" s="9"/>
      <c r="R13" s="7">
        <v>0</v>
      </c>
      <c r="S13" s="7">
        <v>22</v>
      </c>
      <c r="T13" s="11">
        <f t="shared" si="0"/>
        <v>33</v>
      </c>
      <c r="U13" s="11" t="str">
        <f t="shared" si="1"/>
        <v>F</v>
      </c>
      <c r="V13" s="59"/>
    </row>
    <row r="14" spans="1:21" ht="12.75">
      <c r="A14" s="9" t="s">
        <v>102</v>
      </c>
      <c r="B14" s="6" t="s">
        <v>103</v>
      </c>
      <c r="C14" s="7"/>
      <c r="D14" s="8">
        <v>0</v>
      </c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</v>
      </c>
      <c r="P14" s="10" t="s">
        <v>61</v>
      </c>
      <c r="Q14" s="9"/>
      <c r="R14" s="7">
        <v>13</v>
      </c>
      <c r="S14" s="7"/>
      <c r="T14" s="11">
        <f t="shared" si="0"/>
        <v>14</v>
      </c>
      <c r="U14" s="11" t="str">
        <f t="shared" si="1"/>
        <v>F</v>
      </c>
    </row>
    <row r="15" spans="1:21" ht="12.75">
      <c r="A15" s="9" t="s">
        <v>104</v>
      </c>
      <c r="B15" s="6" t="s">
        <v>105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61</v>
      </c>
      <c r="P15" s="10" t="s">
        <v>61</v>
      </c>
      <c r="Q15" s="9"/>
      <c r="R15" s="7">
        <v>0</v>
      </c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">
        <v>68</v>
      </c>
      <c r="B16" s="6" t="s">
        <v>106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 t="s">
        <v>61</v>
      </c>
      <c r="P16" s="10" t="s">
        <v>61</v>
      </c>
      <c r="Q16" s="9"/>
      <c r="R16" s="7">
        <v>0</v>
      </c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">
        <v>107</v>
      </c>
      <c r="B17" s="6" t="s">
        <v>108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 t="s">
        <v>61</v>
      </c>
      <c r="P17" s="10" t="s">
        <v>61</v>
      </c>
      <c r="Q17" s="9"/>
      <c r="R17" s="7">
        <v>0</v>
      </c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">
        <v>70</v>
      </c>
      <c r="B18" s="6" t="s">
        <v>109</v>
      </c>
      <c r="C18" s="7"/>
      <c r="D18" s="8">
        <v>0</v>
      </c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0</v>
      </c>
      <c r="P18" s="10">
        <v>3</v>
      </c>
      <c r="Q18" s="9"/>
      <c r="R18" s="7">
        <v>0</v>
      </c>
      <c r="S18" s="7"/>
      <c r="T18" s="11">
        <f t="shared" si="0"/>
        <v>3</v>
      </c>
      <c r="U18" s="11" t="str">
        <f t="shared" si="1"/>
        <v>F</v>
      </c>
    </row>
    <row r="19" spans="1:21" ht="12.75">
      <c r="A19" s="9" t="s">
        <v>110</v>
      </c>
      <c r="B19" s="6" t="s">
        <v>111</v>
      </c>
      <c r="C19" s="7"/>
      <c r="D19" s="8">
        <v>0</v>
      </c>
      <c r="E19" s="8">
        <v>0</v>
      </c>
      <c r="F19" s="7"/>
      <c r="G19" s="7"/>
      <c r="H19" s="7"/>
      <c r="I19" s="9">
        <v>9</v>
      </c>
      <c r="J19" s="9">
        <v>5</v>
      </c>
      <c r="K19" s="9"/>
      <c r="L19" s="9"/>
      <c r="M19" s="9"/>
      <c r="N19" s="9"/>
      <c r="O19" s="10">
        <v>2</v>
      </c>
      <c r="P19" s="10">
        <v>4</v>
      </c>
      <c r="Q19" s="9"/>
      <c r="R19" s="7">
        <v>0</v>
      </c>
      <c r="S19" s="7">
        <v>19</v>
      </c>
      <c r="T19" s="11">
        <f t="shared" si="0"/>
        <v>25</v>
      </c>
      <c r="U19" s="11" t="str">
        <f t="shared" si="1"/>
        <v>F</v>
      </c>
    </row>
    <row r="20" spans="1:21" ht="12.75">
      <c r="A20" s="9" t="s">
        <v>112</v>
      </c>
      <c r="B20" s="6" t="s">
        <v>113</v>
      </c>
      <c r="C20" s="7"/>
      <c r="D20" s="8">
        <v>1</v>
      </c>
      <c r="E20" s="8">
        <v>0</v>
      </c>
      <c r="F20" s="7"/>
      <c r="G20" s="7"/>
      <c r="H20" s="7"/>
      <c r="I20" s="9">
        <v>4</v>
      </c>
      <c r="J20" s="9">
        <v>8</v>
      </c>
      <c r="K20" s="9"/>
      <c r="L20" s="9"/>
      <c r="M20" s="9"/>
      <c r="N20" s="9"/>
      <c r="O20" s="10">
        <v>4</v>
      </c>
      <c r="P20" s="10">
        <v>4.5</v>
      </c>
      <c r="Q20" s="9"/>
      <c r="R20" s="7">
        <v>5</v>
      </c>
      <c r="S20" s="7">
        <v>17</v>
      </c>
      <c r="T20" s="11">
        <f t="shared" si="0"/>
        <v>26.5</v>
      </c>
      <c r="U20" s="11" t="str">
        <f t="shared" si="1"/>
        <v>F</v>
      </c>
    </row>
    <row r="21" spans="1:21" ht="12.75">
      <c r="A21" s="9" t="s">
        <v>114</v>
      </c>
      <c r="B21" s="6" t="s">
        <v>115</v>
      </c>
      <c r="C21" s="7"/>
      <c r="D21" s="8">
        <v>0</v>
      </c>
      <c r="E21" s="8">
        <v>0</v>
      </c>
      <c r="F21" s="7"/>
      <c r="G21" s="7"/>
      <c r="H21" s="7"/>
      <c r="I21" s="9">
        <v>3</v>
      </c>
      <c r="J21" s="9">
        <v>6</v>
      </c>
      <c r="K21" s="9"/>
      <c r="L21" s="9"/>
      <c r="M21" s="9"/>
      <c r="N21" s="9"/>
      <c r="O21" s="10">
        <v>0.5</v>
      </c>
      <c r="P21" s="10">
        <v>6</v>
      </c>
      <c r="Q21" s="9"/>
      <c r="R21" s="7">
        <v>6</v>
      </c>
      <c r="S21" s="7">
        <v>14</v>
      </c>
      <c r="T21" s="11">
        <f t="shared" si="0"/>
        <v>20.5</v>
      </c>
      <c r="U21" s="11" t="str">
        <f t="shared" si="1"/>
        <v>F</v>
      </c>
    </row>
    <row r="22" spans="1:21" ht="12.75">
      <c r="A22" s="9" t="s">
        <v>116</v>
      </c>
      <c r="B22" s="6" t="s">
        <v>117</v>
      </c>
      <c r="C22" s="7"/>
      <c r="D22" s="8">
        <v>0</v>
      </c>
      <c r="E22" s="8"/>
      <c r="F22" s="7"/>
      <c r="G22" s="7"/>
      <c r="H22" s="7"/>
      <c r="I22" s="9"/>
      <c r="J22" s="9"/>
      <c r="K22" s="9"/>
      <c r="L22" s="9"/>
      <c r="M22" s="9"/>
      <c r="N22" s="9"/>
      <c r="O22" s="10" t="s">
        <v>61</v>
      </c>
      <c r="P22" s="10">
        <v>3</v>
      </c>
      <c r="Q22" s="9"/>
      <c r="R22" s="7">
        <v>3</v>
      </c>
      <c r="S22" s="7"/>
      <c r="T22" s="11">
        <f t="shared" si="0"/>
        <v>6</v>
      </c>
      <c r="U22" s="11" t="str">
        <f t="shared" si="1"/>
        <v>F</v>
      </c>
    </row>
    <row r="23" spans="1:21" ht="12.75">
      <c r="A23" s="9"/>
      <c r="B23" s="6"/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/>
      <c r="U23" s="11"/>
    </row>
    <row r="24" spans="1:21" ht="12.75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21</v>
      </c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6" t="s">
        <v>22</v>
      </c>
      <c r="B1" s="106"/>
      <c r="C1" s="106"/>
      <c r="D1" s="106"/>
      <c r="E1" s="106"/>
      <c r="F1" s="13"/>
    </row>
    <row r="2" spans="1:6" ht="17.25" customHeight="1">
      <c r="A2" s="107" t="s">
        <v>57</v>
      </c>
      <c r="B2" s="107"/>
      <c r="C2" s="107"/>
      <c r="D2" s="107"/>
      <c r="E2" s="107"/>
      <c r="F2" s="107"/>
    </row>
    <row r="3" spans="1:6" ht="27" customHeight="1">
      <c r="A3" s="108" t="s">
        <v>58</v>
      </c>
      <c r="B3" s="108"/>
      <c r="C3" s="109" t="s">
        <v>55</v>
      </c>
      <c r="D3" s="109"/>
      <c r="E3" s="109"/>
      <c r="F3" s="109"/>
    </row>
    <row r="4" spans="1:6" ht="17.25" customHeight="1">
      <c r="A4" s="109" t="s">
        <v>2</v>
      </c>
      <c r="B4" s="109"/>
      <c r="C4" s="109"/>
      <c r="D4" s="109" t="s">
        <v>24</v>
      </c>
      <c r="E4" s="109"/>
      <c r="F4" s="109"/>
    </row>
    <row r="5" spans="1:6" ht="4.5" customHeight="1">
      <c r="A5" s="95"/>
      <c r="B5" s="95"/>
      <c r="C5" s="95"/>
      <c r="D5" s="95"/>
      <c r="E5" s="95"/>
      <c r="F5" s="95"/>
    </row>
    <row r="6" spans="1:6" s="16" customFormat="1" ht="25.5" customHeight="1">
      <c r="A6" s="96" t="s">
        <v>4</v>
      </c>
      <c r="B6" s="98" t="s">
        <v>25</v>
      </c>
      <c r="C6" s="99"/>
      <c r="D6" s="102" t="s">
        <v>26</v>
      </c>
      <c r="E6" s="103"/>
      <c r="F6" s="104" t="s">
        <v>27</v>
      </c>
    </row>
    <row r="7" spans="1:6" s="16" customFormat="1" ht="42" customHeight="1" thickBot="1">
      <c r="A7" s="97"/>
      <c r="B7" s="100"/>
      <c r="C7" s="101"/>
      <c r="D7" s="17" t="s">
        <v>28</v>
      </c>
      <c r="E7" s="18" t="s">
        <v>29</v>
      </c>
      <c r="F7" s="105"/>
    </row>
    <row r="8" spans="1:6" ht="12.75" customHeight="1" thickTop="1">
      <c r="A8" s="37" t="str">
        <f>D_predlog!A8</f>
        <v>1/2016</v>
      </c>
      <c r="B8" s="93" t="str">
        <f>D_predlog!B8</f>
        <v>Brakočević Jovana</v>
      </c>
      <c r="C8" s="94"/>
      <c r="D8" s="55">
        <f>SUM(D_predlog!D8:Q8)</f>
        <v>44.8</v>
      </c>
      <c r="E8" s="55">
        <f>MAX(D_predlog!R8:S8)</f>
        <v>29</v>
      </c>
      <c r="F8" s="19" t="str">
        <f>D_predlog!U8</f>
        <v>E</v>
      </c>
    </row>
    <row r="9" spans="1:6" ht="12.75" customHeight="1">
      <c r="A9" s="37" t="str">
        <f>D_predlog!A9</f>
        <v>16/2016</v>
      </c>
      <c r="B9" s="93" t="str">
        <f>D_predlog!B9</f>
        <v>Raičević Filip</v>
      </c>
      <c r="C9" s="94"/>
      <c r="D9" s="55">
        <f>SUM(D_predlog!D9:Q9)</f>
        <v>16.9</v>
      </c>
      <c r="E9" s="55">
        <f>MAX(D_predlog!R9:S9)</f>
        <v>14</v>
      </c>
      <c r="F9" s="19" t="str">
        <f>D_predlog!U9</f>
        <v>F</v>
      </c>
    </row>
    <row r="10" spans="1:6" ht="12.75" customHeight="1">
      <c r="A10" s="37" t="str">
        <f>D_predlog!A10</f>
        <v>20/2016</v>
      </c>
      <c r="B10" s="93" t="str">
        <f>D_predlog!B10</f>
        <v>Hodžić Deniz</v>
      </c>
      <c r="C10" s="94"/>
      <c r="D10" s="55">
        <f>SUM(D_predlog!D10:Q10)</f>
        <v>1</v>
      </c>
      <c r="E10" s="55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23/2016</v>
      </c>
      <c r="B11" s="93" t="str">
        <f>D_predlog!B11</f>
        <v>Dapčević Ema</v>
      </c>
      <c r="C11" s="94"/>
      <c r="D11" s="55">
        <f>SUM(D_predlog!D11:Q11)</f>
        <v>36.5</v>
      </c>
      <c r="E11" s="55">
        <f>MAX(D_predlog!R11:S11)</f>
        <v>28</v>
      </c>
      <c r="F11" s="19" t="str">
        <f>D_predlog!U11</f>
        <v>F</v>
      </c>
    </row>
    <row r="12" spans="1:6" ht="12.75" customHeight="1">
      <c r="A12" s="37" t="str">
        <f>D_predlog!A12</f>
        <v>24/2016</v>
      </c>
      <c r="B12" s="93" t="str">
        <f>D_predlog!B12</f>
        <v>Trifunović Nikola</v>
      </c>
      <c r="C12" s="94"/>
      <c r="D12" s="55">
        <f>SUM(D_predlog!D12:Q12)</f>
        <v>8</v>
      </c>
      <c r="E12" s="55">
        <f>MAX(D_predlog!R12:S12)</f>
        <v>9</v>
      </c>
      <c r="F12" s="19" t="str">
        <f>D_predlog!U12</f>
        <v>F</v>
      </c>
    </row>
    <row r="13" spans="1:6" ht="12.75" customHeight="1">
      <c r="A13" s="37" t="str">
        <f>D_predlog!A13</f>
        <v>25/2016</v>
      </c>
      <c r="B13" s="93" t="str">
        <f>D_predlog!B13</f>
        <v>Planić Veselin</v>
      </c>
      <c r="C13" s="94"/>
      <c r="D13" s="55">
        <f>SUM(D_predlog!D13:Q13)</f>
        <v>28</v>
      </c>
      <c r="E13" s="55">
        <f>MAX(D_predlog!R13:S13)</f>
        <v>22</v>
      </c>
      <c r="F13" s="19" t="str">
        <f>D_predlog!U13</f>
        <v>F</v>
      </c>
    </row>
    <row r="14" spans="1:6" ht="12.75" customHeight="1">
      <c r="A14" s="37" t="str">
        <f>D_predlog!A14</f>
        <v>26/2016</v>
      </c>
      <c r="B14" s="93" t="str">
        <f>D_predlog!B14</f>
        <v>Gutić Dragana</v>
      </c>
      <c r="C14" s="94"/>
      <c r="D14" s="55">
        <f>SUM(D_predlog!D14:Q14)</f>
        <v>1</v>
      </c>
      <c r="E14" s="55">
        <f>MAX(D_predlog!R14:S14)</f>
        <v>13</v>
      </c>
      <c r="F14" s="19" t="str">
        <f>D_predlog!U14</f>
        <v>F</v>
      </c>
    </row>
    <row r="15" spans="1:6" ht="12.75" customHeight="1">
      <c r="A15" s="37" t="str">
        <f>D_predlog!A15</f>
        <v>34/2016</v>
      </c>
      <c r="B15" s="93" t="str">
        <f>D_predlog!B15</f>
        <v>Rakočević Miloš</v>
      </c>
      <c r="C15" s="94"/>
      <c r="D15" s="55">
        <f>SUM(D_predlog!D15:Q15)</f>
        <v>0</v>
      </c>
      <c r="E15" s="55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35/2016</v>
      </c>
      <c r="B16" s="93" t="str">
        <f>D_predlog!B16</f>
        <v>Rakonjac Nikola</v>
      </c>
      <c r="C16" s="94"/>
      <c r="D16" s="55">
        <f>SUM(D_predlog!D16:Q16)</f>
        <v>0</v>
      </c>
      <c r="E16" s="55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38/2016</v>
      </c>
      <c r="B17" s="93" t="str">
        <f>D_predlog!B17</f>
        <v>Raičević Dragana</v>
      </c>
      <c r="C17" s="94"/>
      <c r="D17" s="55">
        <f>SUM(D_predlog!D17:Q17)</f>
        <v>0</v>
      </c>
      <c r="E17" s="55">
        <f>MAX(D_predlog!R17:S17)</f>
        <v>0</v>
      </c>
      <c r="F17" s="19" t="str">
        <f>D_predlog!U17</f>
        <v>F</v>
      </c>
    </row>
    <row r="18" spans="1:6" ht="12.75" customHeight="1">
      <c r="A18" s="37" t="str">
        <f>D_predlog!A18</f>
        <v>39/2016</v>
      </c>
      <c r="B18" s="93" t="str">
        <f>D_predlog!B18</f>
        <v>Teofilov Branko</v>
      </c>
      <c r="C18" s="94"/>
      <c r="D18" s="55">
        <f>SUM(D_predlog!D18:Q18)</f>
        <v>3</v>
      </c>
      <c r="E18" s="55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37/2015</v>
      </c>
      <c r="B19" s="93" t="str">
        <f>D_predlog!B19</f>
        <v>Radović Đorđe</v>
      </c>
      <c r="C19" s="94"/>
      <c r="D19" s="55">
        <f>SUM(D_predlog!D19:Q19)</f>
        <v>20</v>
      </c>
      <c r="E19" s="55">
        <f>MAX(D_predlog!R19:S19)</f>
        <v>19</v>
      </c>
      <c r="F19" s="19" t="str">
        <f>D_predlog!U19</f>
        <v>F</v>
      </c>
    </row>
    <row r="20" spans="1:6" ht="12.75" customHeight="1">
      <c r="A20" s="37" t="str">
        <f>D_predlog!A20</f>
        <v>20/2014</v>
      </c>
      <c r="B20" s="93" t="str">
        <f>D_predlog!B20</f>
        <v>Muminović Selmir</v>
      </c>
      <c r="C20" s="94"/>
      <c r="D20" s="55">
        <f>SUM(D_predlog!D20:Q20)</f>
        <v>21.5</v>
      </c>
      <c r="E20" s="55">
        <f>MAX(D_predlog!R20:S20)</f>
        <v>17</v>
      </c>
      <c r="F20" s="19" t="str">
        <f>D_predlog!U20</f>
        <v>F</v>
      </c>
    </row>
    <row r="21" spans="1:6" ht="12.75" customHeight="1">
      <c r="A21" s="37" t="str">
        <f>D_predlog!A21</f>
        <v>27/2014</v>
      </c>
      <c r="B21" s="93" t="str">
        <f>D_predlog!B21</f>
        <v>Knežević Branislav</v>
      </c>
      <c r="C21" s="94"/>
      <c r="D21" s="55">
        <f>SUM(D_predlog!D21:Q21)</f>
        <v>15.5</v>
      </c>
      <c r="E21" s="55">
        <f>MAX(D_predlog!R21:S21)</f>
        <v>14</v>
      </c>
      <c r="F21" s="19" t="str">
        <f>D_predlog!U21</f>
        <v>F</v>
      </c>
    </row>
    <row r="22" spans="1:6" ht="12.75" customHeight="1">
      <c r="A22" s="37" t="str">
        <f>D_predlog!A22</f>
        <v>1/2013</v>
      </c>
      <c r="B22" s="93" t="str">
        <f>D_predlog!B22</f>
        <v>Rubežić Sava</v>
      </c>
      <c r="C22" s="94"/>
      <c r="D22" s="55">
        <f>SUM(D_predlog!D22:Q22)</f>
        <v>3</v>
      </c>
      <c r="E22" s="55">
        <f>MAX(D_predlog!R22:S22)</f>
        <v>3</v>
      </c>
      <c r="F22" s="19" t="str">
        <f>D_predlog!U22</f>
        <v>F</v>
      </c>
    </row>
    <row r="23" spans="1:6" ht="12.75" customHeight="1">
      <c r="A23" s="37"/>
      <c r="B23" s="93"/>
      <c r="C23" s="94"/>
      <c r="D23" s="55"/>
      <c r="E23" s="55"/>
      <c r="F23" s="19"/>
    </row>
    <row r="24" spans="1:6" ht="12.75" customHeight="1">
      <c r="A24" s="37"/>
      <c r="B24" s="93"/>
      <c r="C24" s="94"/>
      <c r="D24" s="55"/>
      <c r="E24" s="55"/>
      <c r="F24" s="19"/>
    </row>
    <row r="25" spans="1:6" ht="12.75" customHeight="1">
      <c r="A25" s="37"/>
      <c r="B25" s="93"/>
      <c r="C25" s="94"/>
      <c r="D25" s="55"/>
      <c r="E25" s="55"/>
      <c r="F25" s="19"/>
    </row>
    <row r="26" spans="1:6" ht="12.75" customHeight="1">
      <c r="A26" s="37"/>
      <c r="B26" s="93"/>
      <c r="C26" s="94"/>
      <c r="D26" s="55"/>
      <c r="E26" s="55"/>
      <c r="F26" s="19"/>
    </row>
    <row r="27" spans="1:6" ht="12.75" customHeight="1">
      <c r="A27" s="37"/>
      <c r="B27" s="93"/>
      <c r="C27" s="94"/>
      <c r="D27" s="55"/>
      <c r="E27" s="55"/>
      <c r="F27" s="19"/>
    </row>
    <row r="28" spans="1:6" ht="12.75" customHeight="1">
      <c r="A28" s="37"/>
      <c r="B28" s="93"/>
      <c r="C28" s="94"/>
      <c r="D28" s="55"/>
      <c r="E28" s="55"/>
      <c r="F28" s="19"/>
    </row>
    <row r="29" spans="1:6" ht="12.75" customHeight="1">
      <c r="A29" s="37"/>
      <c r="B29" s="93"/>
      <c r="C29" s="94"/>
      <c r="D29" s="55"/>
      <c r="E29" s="55"/>
      <c r="F29" s="19"/>
    </row>
    <row r="30" spans="1:6" ht="12.75" customHeight="1">
      <c r="A30" s="37"/>
      <c r="B30" s="93"/>
      <c r="C30" s="94"/>
      <c r="D30" s="55"/>
      <c r="E30" s="55"/>
      <c r="F30" s="19"/>
    </row>
    <row r="31" spans="1:6" ht="12.75" customHeight="1">
      <c r="A31" s="37"/>
      <c r="B31" s="93"/>
      <c r="C31" s="94"/>
      <c r="D31" s="55"/>
      <c r="E31" s="55"/>
      <c r="F31" s="19"/>
    </row>
    <row r="32" spans="1:6" ht="12.75" customHeight="1">
      <c r="A32" s="37"/>
      <c r="B32" s="93"/>
      <c r="C32" s="94"/>
      <c r="D32" s="55"/>
      <c r="E32" s="55"/>
      <c r="F32" s="19"/>
    </row>
    <row r="33" spans="1:6" ht="12.75" customHeight="1">
      <c r="A33" s="37"/>
      <c r="B33" s="93"/>
      <c r="C33" s="94"/>
      <c r="D33" s="55"/>
      <c r="E33" s="55"/>
      <c r="F33" s="19"/>
    </row>
    <row r="34" spans="1:6" ht="12.75" customHeight="1">
      <c r="A34" s="37"/>
      <c r="B34" s="93"/>
      <c r="C34" s="94"/>
      <c r="D34" s="55"/>
      <c r="E34" s="55"/>
      <c r="F34" s="19"/>
    </row>
    <row r="35" spans="1:6" ht="12.75" customHeight="1">
      <c r="A35" s="37"/>
      <c r="B35" s="93"/>
      <c r="C35" s="94"/>
      <c r="D35" s="55"/>
      <c r="E35" s="55"/>
      <c r="F35" s="19"/>
    </row>
    <row r="36" spans="1:6" ht="12.75" customHeight="1">
      <c r="A36" s="37"/>
      <c r="B36" s="93"/>
      <c r="C36" s="94"/>
      <c r="D36" s="55"/>
      <c r="E36" s="55"/>
      <c r="F36" s="19"/>
    </row>
    <row r="37" spans="1:6" ht="12.75" customHeight="1">
      <c r="A37" s="37"/>
      <c r="B37" s="93"/>
      <c r="C37" s="94"/>
      <c r="D37" s="55"/>
      <c r="E37" s="55"/>
      <c r="F37" s="19"/>
    </row>
    <row r="38" spans="1:6" ht="12.75" customHeight="1">
      <c r="A38" s="56"/>
      <c r="B38" s="93"/>
      <c r="C38" s="94"/>
      <c r="D38" s="55"/>
      <c r="E38" s="55"/>
      <c r="F38" s="19"/>
    </row>
    <row r="39" spans="1:6" ht="12.75" customHeight="1">
      <c r="A39" s="56"/>
      <c r="B39" s="93"/>
      <c r="C39" s="94"/>
      <c r="D39" s="55"/>
      <c r="E39" s="55"/>
      <c r="F39" s="19"/>
    </row>
    <row r="40" spans="1:6" ht="12.75" customHeight="1">
      <c r="A40" s="56"/>
      <c r="B40" s="93"/>
      <c r="C40" s="94"/>
      <c r="D40" s="55"/>
      <c r="E40" s="55"/>
      <c r="F40" s="19"/>
    </row>
    <row r="41" spans="1:6" ht="12.75" customHeight="1">
      <c r="A41" s="56"/>
      <c r="B41" s="93"/>
      <c r="C41" s="94"/>
      <c r="D41" s="55"/>
      <c r="E41" s="55"/>
      <c r="F41" s="19"/>
    </row>
    <row r="42" spans="1:6" ht="12.75" customHeight="1">
      <c r="A42" s="56"/>
      <c r="B42" s="93"/>
      <c r="C42" s="94"/>
      <c r="D42" s="55"/>
      <c r="E42" s="55"/>
      <c r="F42" s="19"/>
    </row>
    <row r="43" spans="1:6" ht="12.75" customHeight="1">
      <c r="A43" s="56"/>
      <c r="B43" s="93"/>
      <c r="C43" s="94"/>
      <c r="D43" s="55"/>
      <c r="E43" s="55"/>
      <c r="F43" s="19"/>
    </row>
    <row r="44" spans="1:6" ht="12.75" customHeight="1">
      <c r="A44" s="56"/>
      <c r="B44" s="93"/>
      <c r="C44" s="94"/>
      <c r="D44" s="55"/>
      <c r="E44" s="55"/>
      <c r="F44" s="19"/>
    </row>
    <row r="45" spans="1:6" ht="12.75" customHeight="1">
      <c r="A45" s="56"/>
      <c r="B45" s="93"/>
      <c r="C45" s="94"/>
      <c r="D45" s="55"/>
      <c r="E45" s="55"/>
      <c r="F45" s="19"/>
    </row>
    <row r="46" spans="1:6" ht="12.75" customHeight="1">
      <c r="A46" s="56"/>
      <c r="B46" s="93"/>
      <c r="C46" s="94"/>
      <c r="D46" s="55"/>
      <c r="E46" s="55"/>
      <c r="F46" s="19"/>
    </row>
    <row r="47" spans="1:6" ht="12.75" customHeight="1">
      <c r="A47" s="56"/>
      <c r="B47" s="93"/>
      <c r="C47" s="94"/>
      <c r="D47" s="55"/>
      <c r="E47" s="55"/>
      <c r="F47" s="19"/>
    </row>
    <row r="48" spans="1:6" ht="12.75" customHeight="1">
      <c r="A48" s="56"/>
      <c r="B48" s="93"/>
      <c r="C48" s="94"/>
      <c r="D48" s="55"/>
      <c r="E48" s="55"/>
      <c r="F48" s="19"/>
    </row>
    <row r="49" spans="1:6" ht="12.75" customHeight="1">
      <c r="A49" s="56"/>
      <c r="B49" s="93"/>
      <c r="C49" s="94"/>
      <c r="D49" s="55"/>
      <c r="E49" s="55"/>
      <c r="F49" s="19"/>
    </row>
    <row r="50" spans="1:6" ht="12.75" customHeight="1">
      <c r="A50" s="56"/>
      <c r="B50" s="93"/>
      <c r="C50" s="94"/>
      <c r="D50" s="55"/>
      <c r="E50" s="55"/>
      <c r="F50" s="19"/>
    </row>
    <row r="51" spans="2:3" ht="12" customHeight="1">
      <c r="B51" s="20"/>
      <c r="C51" s="20"/>
    </row>
    <row r="52" spans="1:4" ht="15.75">
      <c r="A52" s="21" t="s">
        <v>30</v>
      </c>
      <c r="B52" s="20"/>
      <c r="C52" s="20"/>
      <c r="D52" s="54" t="s">
        <v>31</v>
      </c>
    </row>
  </sheetData>
  <sheetProtection/>
  <mergeCells count="55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0:C50"/>
    <mergeCell ref="B44:C44"/>
    <mergeCell ref="B45:C45"/>
    <mergeCell ref="B46:C46"/>
    <mergeCell ref="B47:C47"/>
    <mergeCell ref="B48:C48"/>
    <mergeCell ref="B49:C49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33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9" t="s">
        <v>59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II(drugi), akademska ",My!N2," godina")</f>
        <v>Semestar: II(drugi), akademska 2016/17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0" t="s">
        <v>34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36" t="s">
        <v>35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 ht="15">
      <c r="A12" s="136" t="str">
        <f>CONCATENATE("po završetku ljetnjeg semestra akademske ",My!N2," godine")</f>
        <v>po završetku ljetnjeg semestra akademske 2016/17 godine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37" t="s">
        <v>36</v>
      </c>
      <c r="B15" s="140" t="s">
        <v>37</v>
      </c>
      <c r="C15" s="143" t="s">
        <v>38</v>
      </c>
      <c r="D15" s="146" t="s">
        <v>39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46" t="s">
        <v>40</v>
      </c>
      <c r="Q15" s="147"/>
      <c r="R15" s="147"/>
      <c r="S15" s="161"/>
    </row>
    <row r="16" spans="1:19" ht="15.75" customHeight="1">
      <c r="A16" s="138"/>
      <c r="B16" s="141"/>
      <c r="C16" s="144"/>
      <c r="D16" s="149" t="s">
        <v>41</v>
      </c>
      <c r="E16" s="150"/>
      <c r="F16" s="151" t="s">
        <v>42</v>
      </c>
      <c r="G16" s="150"/>
      <c r="H16" s="151" t="s">
        <v>43</v>
      </c>
      <c r="I16" s="150"/>
      <c r="J16" s="151" t="s">
        <v>44</v>
      </c>
      <c r="K16" s="150"/>
      <c r="L16" s="151" t="s">
        <v>45</v>
      </c>
      <c r="M16" s="150"/>
      <c r="N16" s="151" t="s">
        <v>46</v>
      </c>
      <c r="O16" s="152"/>
      <c r="P16" s="153" t="s">
        <v>47</v>
      </c>
      <c r="Q16" s="154"/>
      <c r="R16" s="153" t="s">
        <v>48</v>
      </c>
      <c r="S16" s="155"/>
    </row>
    <row r="17" spans="1:19" ht="23.25" customHeight="1" thickBot="1">
      <c r="A17" s="139"/>
      <c r="B17" s="142"/>
      <c r="C17" s="145"/>
      <c r="D17" s="26" t="s">
        <v>36</v>
      </c>
      <c r="E17" s="26" t="s">
        <v>49</v>
      </c>
      <c r="F17" s="26" t="s">
        <v>36</v>
      </c>
      <c r="G17" s="26" t="s">
        <v>49</v>
      </c>
      <c r="H17" s="26" t="s">
        <v>36</v>
      </c>
      <c r="I17" s="26" t="s">
        <v>49</v>
      </c>
      <c r="J17" s="26" t="s">
        <v>36</v>
      </c>
      <c r="K17" s="26" t="s">
        <v>49</v>
      </c>
      <c r="L17" s="26" t="s">
        <v>36</v>
      </c>
      <c r="M17" s="26" t="s">
        <v>49</v>
      </c>
      <c r="N17" s="26" t="s">
        <v>36</v>
      </c>
      <c r="O17" s="27" t="s">
        <v>49</v>
      </c>
      <c r="P17" s="26" t="s">
        <v>36</v>
      </c>
      <c r="Q17" s="27" t="s">
        <v>49</v>
      </c>
      <c r="R17" s="26" t="s">
        <v>36</v>
      </c>
      <c r="S17" s="28" t="s">
        <v>49</v>
      </c>
    </row>
    <row r="18" spans="1:19" ht="16.5" thickTop="1">
      <c r="A18" s="29">
        <v>1</v>
      </c>
      <c r="B18" s="30" t="s">
        <v>53</v>
      </c>
      <c r="C18" s="31">
        <f>COUNTIF(D_predlog!T8:T39,"&gt;0")</f>
        <v>12</v>
      </c>
      <c r="D18" s="32">
        <f>COUNTIF(D_predlog!$U8:$U39,"A")</f>
        <v>0</v>
      </c>
      <c r="E18" s="32">
        <f>IF($C18=0,0,D18*100/$C18)</f>
        <v>0</v>
      </c>
      <c r="F18" s="32">
        <f>COUNTIF(D_predlog!$U8:$U39,"B")</f>
        <v>0</v>
      </c>
      <c r="G18" s="32">
        <f>IF($C18=0,0,F18*100/$C18)</f>
        <v>0</v>
      </c>
      <c r="H18" s="32">
        <f>COUNTIF(D_predlog!$U8:$U39,"C")</f>
        <v>0</v>
      </c>
      <c r="I18" s="32">
        <f>IF($C18=0,0,H18*100/$C18)</f>
        <v>0</v>
      </c>
      <c r="J18" s="32">
        <f>COUNTIF(D_predlog!$U8:$U39,"D")</f>
        <v>0</v>
      </c>
      <c r="K18" s="32">
        <f>IF($C18=0,0,J18*100/$C18)</f>
        <v>0</v>
      </c>
      <c r="L18" s="32">
        <f>COUNTIF(D_predlog!$U8:$U39,"E")</f>
        <v>1</v>
      </c>
      <c r="M18" s="32">
        <f>IF($C18=0,0,L18*100/$C18)</f>
        <v>8.333333333333334</v>
      </c>
      <c r="N18" s="32">
        <f>C18-P18</f>
        <v>11</v>
      </c>
      <c r="O18" s="31">
        <f>IF($C18=0,0,N18*100/$C18)</f>
        <v>91.66666666666667</v>
      </c>
      <c r="P18" s="32">
        <f>SUM(D18,F18,H18,J18,L18)</f>
        <v>1</v>
      </c>
      <c r="Q18" s="31">
        <f>IF($C18=0,0,P18*100/($P18+$R18))</f>
        <v>8.333333333333334</v>
      </c>
      <c r="R18" s="32">
        <f>N18</f>
        <v>11</v>
      </c>
      <c r="S18" s="33">
        <f>IF($C18=0,0,R18*100/($P18+$R18))</f>
        <v>91.66666666666667</v>
      </c>
    </row>
    <row r="19" spans="1:19" ht="15.75">
      <c r="A19" s="29">
        <v>2</v>
      </c>
      <c r="B19" s="30" t="s">
        <v>54</v>
      </c>
      <c r="C19" s="31">
        <f>COUNTIF(C_predlog!T8:T39,"&gt;0")</f>
        <v>12</v>
      </c>
      <c r="D19" s="32">
        <f>COUNTIF(C_predlog!$U8:$U39,"A")</f>
        <v>0</v>
      </c>
      <c r="E19" s="32">
        <f>IF($C19=0,0,D19*100/$C19)</f>
        <v>0</v>
      </c>
      <c r="F19" s="32">
        <f>COUNTIF(C_predlog!$U8:$U39,"B")</f>
        <v>0</v>
      </c>
      <c r="G19" s="32">
        <f>IF($C19=0,0,F19*100/$C19)</f>
        <v>0</v>
      </c>
      <c r="H19" s="32">
        <f>COUNTIF(C_predlog!$U8:$U39,"C")</f>
        <v>0</v>
      </c>
      <c r="I19" s="32">
        <f>IF($C19=0,0,H19*100/$C19)</f>
        <v>0</v>
      </c>
      <c r="J19" s="32">
        <f>COUNTIF(C_predlog!$U8:$U39,"D")</f>
        <v>0</v>
      </c>
      <c r="K19" s="32">
        <f>IF($C19=0,0,J19*100/$C19)</f>
        <v>0</v>
      </c>
      <c r="L19" s="32">
        <f>COUNTIF(C_predlog!$U8:$U39,"E")</f>
        <v>1</v>
      </c>
      <c r="M19" s="32">
        <f>IF($C19=0,0,L19*100/$C19)</f>
        <v>8.333333333333334</v>
      </c>
      <c r="N19" s="32">
        <f>C19-P19</f>
        <v>11</v>
      </c>
      <c r="O19" s="31">
        <f>IF($C19=0,0,N19*100/$C19)</f>
        <v>91.66666666666667</v>
      </c>
      <c r="P19" s="32">
        <f>SUM(D19,F19,H19,J19,L19)</f>
        <v>1</v>
      </c>
      <c r="Q19" s="31">
        <f>IF($C19=0,0,P19*100/($P19+$R19))</f>
        <v>8.333333333333334</v>
      </c>
      <c r="R19" s="32">
        <f>N19</f>
        <v>11</v>
      </c>
      <c r="S19" s="33">
        <f>IF($C19=0,0,R19*100/($P19+$R19))</f>
        <v>91.66666666666667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6" t="str">
        <f>CONCATENATE("Podgorica,   jun 20",RIGHT(My!N2,2),". god.")</f>
        <v>Podgorica,   jun 2017. god.</v>
      </c>
      <c r="B25" s="156"/>
      <c r="D25" s="156" t="s">
        <v>50</v>
      </c>
      <c r="E25" s="156"/>
      <c r="F25" s="156"/>
      <c r="G25" s="156"/>
      <c r="H25" s="156"/>
      <c r="I25" s="156"/>
      <c r="N25" s="157" t="s">
        <v>51</v>
      </c>
      <c r="O25" s="157"/>
      <c r="P25" s="157"/>
      <c r="Q25" s="157"/>
    </row>
    <row r="27" spans="4:18" ht="15">
      <c r="D27" s="136" t="s">
        <v>65</v>
      </c>
      <c r="E27" s="136"/>
      <c r="F27" s="136"/>
      <c r="G27" s="136"/>
      <c r="H27" s="136"/>
      <c r="I27" s="136"/>
      <c r="J27" s="136"/>
      <c r="L27" s="66"/>
      <c r="M27" s="136" t="s">
        <v>64</v>
      </c>
      <c r="N27" s="136"/>
      <c r="O27" s="136"/>
      <c r="P27" s="136"/>
      <c r="Q27" s="136"/>
      <c r="R27" s="13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3" t="s">
        <v>62</v>
      </c>
    </row>
    <row r="2" spans="1:14" ht="12.75">
      <c r="A2" s="1"/>
      <c r="B2" s="57" t="s">
        <v>56</v>
      </c>
      <c r="C2" s="1"/>
      <c r="D2" s="1"/>
      <c r="E2" s="1"/>
      <c r="F2" s="57" t="s">
        <v>56</v>
      </c>
      <c r="G2" s="1"/>
      <c r="N2" s="58" t="s">
        <v>63</v>
      </c>
    </row>
    <row r="3" spans="1:7" ht="12.75">
      <c r="A3" s="1"/>
      <c r="B3" s="58" t="str">
        <f>CONCATENATE("smjer: D ; sk. ",N2)</f>
        <v>smjer: D ; sk. 2016/17</v>
      </c>
      <c r="C3" s="1"/>
      <c r="D3" s="1"/>
      <c r="E3" s="1"/>
      <c r="F3" s="58" t="str">
        <f>CONCATENATE("smjer: C ; sk. ",N2)</f>
        <v>smjer: C ; sk. 2016/17</v>
      </c>
      <c r="G3" s="1"/>
    </row>
    <row r="4" spans="1:7" ht="12.75">
      <c r="A4" s="61" t="str">
        <f>D_Zakljucne!A8</f>
        <v>1/2016</v>
      </c>
      <c r="B4" s="62" t="str">
        <f>D_Zakljucne!B8</f>
        <v>Brakočević Jovana</v>
      </c>
      <c r="C4" s="62" t="str">
        <f>D_Zakljucne!F8</f>
        <v>E</v>
      </c>
      <c r="E4" s="61" t="str">
        <f>C_Zakljucne!A8</f>
        <v>2/2016</v>
      </c>
      <c r="F4" s="62" t="str">
        <f>C_Zakljucne!B8</f>
        <v>Elezović Robert</v>
      </c>
      <c r="G4" s="62" t="str">
        <f>C_Zakljucne!F8</f>
        <v>F</v>
      </c>
    </row>
    <row r="5" spans="1:7" ht="12.75">
      <c r="A5" s="61" t="str">
        <f>D_Zakljucne!A9</f>
        <v>16/2016</v>
      </c>
      <c r="B5" s="62" t="str">
        <f>D_Zakljucne!B9</f>
        <v>Raičević Filip</v>
      </c>
      <c r="C5" s="62" t="str">
        <f>D_Zakljucne!F9</f>
        <v>F</v>
      </c>
      <c r="E5" s="61" t="str">
        <f>C_Zakljucne!A9</f>
        <v>5/2016</v>
      </c>
      <c r="F5" s="62" t="str">
        <f>C_Zakljucne!B9</f>
        <v>Raičević Pavle</v>
      </c>
      <c r="G5" s="62" t="str">
        <f>C_Zakljucne!F9</f>
        <v>F</v>
      </c>
    </row>
    <row r="6" spans="1:7" ht="12.75">
      <c r="A6" s="61" t="str">
        <f>D_Zakljucne!A10</f>
        <v>20/2016</v>
      </c>
      <c r="B6" s="62" t="str">
        <f>D_Zakljucne!B10</f>
        <v>Hodžić Deniz</v>
      </c>
      <c r="C6" s="62" t="str">
        <f>D_Zakljucne!F10</f>
        <v>F</v>
      </c>
      <c r="E6" s="61" t="str">
        <f>C_Zakljucne!A10</f>
        <v>6/2016</v>
      </c>
      <c r="F6" s="62" t="str">
        <f>C_Zakljucne!B10</f>
        <v>Pješivac Anja</v>
      </c>
      <c r="G6" s="62" t="str">
        <f>C_Zakljucne!F10</f>
        <v>F</v>
      </c>
    </row>
    <row r="7" spans="1:7" ht="12.75">
      <c r="A7" s="61" t="str">
        <f>D_Zakljucne!A11</f>
        <v>23/2016</v>
      </c>
      <c r="B7" s="62" t="str">
        <f>D_Zakljucne!B11</f>
        <v>Dapčević Ema</v>
      </c>
      <c r="C7" s="62" t="str">
        <f>D_Zakljucne!F11</f>
        <v>F</v>
      </c>
      <c r="E7" s="61" t="str">
        <f>C_Zakljucne!A11</f>
        <v>35/2016</v>
      </c>
      <c r="F7" s="62" t="str">
        <f>C_Zakljucne!B11</f>
        <v>Đuričković Nevena</v>
      </c>
      <c r="G7" s="62" t="str">
        <f>C_Zakljucne!F11</f>
        <v>E</v>
      </c>
    </row>
    <row r="8" spans="1:7" ht="12.75">
      <c r="A8" s="61" t="str">
        <f>D_Zakljucne!A12</f>
        <v>24/2016</v>
      </c>
      <c r="B8" s="62" t="str">
        <f>D_Zakljucne!B12</f>
        <v>Trifunović Nikola</v>
      </c>
      <c r="C8" s="62" t="str">
        <f>D_Zakljucne!F12</f>
        <v>F</v>
      </c>
      <c r="E8" s="61" t="str">
        <f>C_Zakljucne!A12</f>
        <v>39/2016</v>
      </c>
      <c r="F8" s="62" t="str">
        <f>C_Zakljucne!B12</f>
        <v>Kontić Vladimir</v>
      </c>
      <c r="G8" s="62" t="str">
        <f>C_Zakljucne!F12</f>
        <v>F</v>
      </c>
    </row>
    <row r="9" spans="1:7" ht="12.75">
      <c r="A9" s="61" t="str">
        <f>D_Zakljucne!A13</f>
        <v>25/2016</v>
      </c>
      <c r="B9" s="62" t="str">
        <f>D_Zakljucne!B13</f>
        <v>Planić Veselin</v>
      </c>
      <c r="C9" s="62" t="str">
        <f>D_Zakljucne!F13</f>
        <v>F</v>
      </c>
      <c r="E9" s="61" t="str">
        <f>C_Zakljucne!A13</f>
        <v>44/2016</v>
      </c>
      <c r="F9" s="62" t="str">
        <f>C_Zakljucne!B13</f>
        <v>Bulatović Bojana</v>
      </c>
      <c r="G9" s="62" t="str">
        <f>C_Zakljucne!F13</f>
        <v>F</v>
      </c>
    </row>
    <row r="10" spans="1:7" ht="12.75">
      <c r="A10" s="61" t="str">
        <f>D_Zakljucne!A14</f>
        <v>26/2016</v>
      </c>
      <c r="B10" s="62" t="str">
        <f>D_Zakljucne!B14</f>
        <v>Gutić Dragana</v>
      </c>
      <c r="C10" s="62" t="str">
        <f>D_Zakljucne!F14</f>
        <v>F</v>
      </c>
      <c r="E10" s="61" t="str">
        <f>C_Zakljucne!A14</f>
        <v>48/2016</v>
      </c>
      <c r="F10" s="62" t="str">
        <f>C_Zakljucne!B14</f>
        <v>Miletić Tamara</v>
      </c>
      <c r="G10" s="62" t="str">
        <f>C_Zakljucne!F14</f>
        <v>F</v>
      </c>
    </row>
    <row r="11" spans="1:7" ht="12.75">
      <c r="A11" s="61" t="str">
        <f>D_Zakljucne!A15</f>
        <v>34/2016</v>
      </c>
      <c r="B11" s="62" t="str">
        <f>D_Zakljucne!B15</f>
        <v>Rakočević Miloš</v>
      </c>
      <c r="C11" s="62" t="str">
        <f>D_Zakljucne!F15</f>
        <v>F</v>
      </c>
      <c r="E11" s="61" t="str">
        <f>C_Zakljucne!A15</f>
        <v>49/2016</v>
      </c>
      <c r="F11" s="62" t="str">
        <f>C_Zakljucne!B15</f>
        <v>Pavlović Teodora</v>
      </c>
      <c r="G11" s="62" t="str">
        <f>C_Zakljucne!F15</f>
        <v>F</v>
      </c>
    </row>
    <row r="12" spans="1:7" ht="12.75">
      <c r="A12" s="61" t="str">
        <f>D_Zakljucne!A16</f>
        <v>35/2016</v>
      </c>
      <c r="B12" s="62" t="str">
        <f>D_Zakljucne!B16</f>
        <v>Rakonjac Nikola</v>
      </c>
      <c r="C12" s="62" t="str">
        <f>D_Zakljucne!F16</f>
        <v>F</v>
      </c>
      <c r="E12" s="61" t="str">
        <f>C_Zakljucne!A16</f>
        <v>53/2016</v>
      </c>
      <c r="F12" s="62" t="str">
        <f>C_Zakljucne!B16</f>
        <v>Adžagić Džemal</v>
      </c>
      <c r="G12" s="62" t="str">
        <f>C_Zakljucne!F16</f>
        <v>F</v>
      </c>
    </row>
    <row r="13" spans="1:7" ht="12.75">
      <c r="A13" s="61" t="str">
        <f>D_Zakljucne!A17</f>
        <v>38/2016</v>
      </c>
      <c r="B13" s="62" t="str">
        <f>D_Zakljucne!B17</f>
        <v>Raičević Dragana</v>
      </c>
      <c r="C13" s="62" t="str">
        <f>D_Zakljucne!F17</f>
        <v>F</v>
      </c>
      <c r="E13" s="61" t="str">
        <f>C_Zakljucne!A17</f>
        <v>54/2016</v>
      </c>
      <c r="F13" s="62" t="str">
        <f>C_Zakljucne!B17</f>
        <v>Mitrić Jelena</v>
      </c>
      <c r="G13" s="62" t="str">
        <f>C_Zakljucne!F17</f>
        <v>F</v>
      </c>
    </row>
    <row r="14" spans="1:7" ht="12.75">
      <c r="A14" s="61" t="str">
        <f>D_Zakljucne!A18</f>
        <v>39/2016</v>
      </c>
      <c r="B14" s="62" t="str">
        <f>D_Zakljucne!B18</f>
        <v>Teofilov Branko</v>
      </c>
      <c r="C14" s="62" t="str">
        <f>D_Zakljucne!F18</f>
        <v>F</v>
      </c>
      <c r="E14" s="61" t="str">
        <f>C_Zakljucne!A18</f>
        <v>55/2016</v>
      </c>
      <c r="F14" s="62" t="str">
        <f>C_Zakljucne!B18</f>
        <v>Bošković Andrijana</v>
      </c>
      <c r="G14" s="62" t="str">
        <f>C_Zakljucne!F18</f>
        <v>F</v>
      </c>
    </row>
    <row r="15" spans="1:7" ht="12.75">
      <c r="A15" s="61" t="str">
        <f>D_Zakljucne!A19</f>
        <v>37/2015</v>
      </c>
      <c r="B15" s="62" t="str">
        <f>D_Zakljucne!B19</f>
        <v>Radović Đorđe</v>
      </c>
      <c r="C15" s="62" t="str">
        <f>D_Zakljucne!F19</f>
        <v>F</v>
      </c>
      <c r="E15" s="61" t="str">
        <f>C_Zakljucne!A19</f>
        <v>56/2016</v>
      </c>
      <c r="F15" s="62" t="str">
        <f>C_Zakljucne!B19</f>
        <v>Milosavljević Petar</v>
      </c>
      <c r="G15" s="62" t="str">
        <f>C_Zakljucne!F19</f>
        <v>F</v>
      </c>
    </row>
    <row r="16" spans="1:7" ht="12.75">
      <c r="A16" s="61" t="str">
        <f>D_Zakljucne!A20</f>
        <v>20/2014</v>
      </c>
      <c r="B16" s="62" t="str">
        <f>D_Zakljucne!B20</f>
        <v>Muminović Selmir</v>
      </c>
      <c r="C16" s="62" t="str">
        <f>D_Zakljucne!F20</f>
        <v>F</v>
      </c>
      <c r="E16" s="61" t="str">
        <f>C_Zakljucne!A20</f>
        <v>15/2015</v>
      </c>
      <c r="F16" s="62" t="str">
        <f>C_Zakljucne!B20</f>
        <v>Mandić Miljan</v>
      </c>
      <c r="G16" s="62" t="str">
        <f>C_Zakljucne!F20</f>
        <v>F</v>
      </c>
    </row>
    <row r="17" spans="1:7" ht="12.75">
      <c r="A17" s="61" t="str">
        <f>D_Zakljucne!A21</f>
        <v>27/2014</v>
      </c>
      <c r="B17" s="62" t="str">
        <f>D_Zakljucne!B21</f>
        <v>Knežević Branislav</v>
      </c>
      <c r="C17" s="62" t="str">
        <f>D_Zakljucne!F21</f>
        <v>F</v>
      </c>
      <c r="E17" s="61" t="str">
        <f>C_Zakljucne!A21</f>
        <v>22/2015</v>
      </c>
      <c r="F17" s="62" t="str">
        <f>C_Zakljucne!B21</f>
        <v>Krivokapić Marko</v>
      </c>
      <c r="G17" s="62" t="str">
        <f>C_Zakljucne!F21</f>
        <v>F</v>
      </c>
    </row>
    <row r="18" spans="1:7" ht="12.75">
      <c r="A18" s="61" t="str">
        <f>D_Zakljucne!A22</f>
        <v>1/2013</v>
      </c>
      <c r="B18" s="62" t="str">
        <f>D_Zakljucne!B22</f>
        <v>Rubežić Sava</v>
      </c>
      <c r="C18" s="62" t="str">
        <f>D_Zakljucne!F22</f>
        <v>F</v>
      </c>
      <c r="E18" s="61" t="str">
        <f>C_Zakljucne!A22</f>
        <v>34/2015</v>
      </c>
      <c r="F18" s="62" t="str">
        <f>C_Zakljucne!B22</f>
        <v>Nikaljević Vladana</v>
      </c>
      <c r="G18" s="62" t="str">
        <f>C_Zakljucne!F22</f>
        <v>F</v>
      </c>
    </row>
    <row r="19" spans="1:7" ht="12.75">
      <c r="A19" s="61"/>
      <c r="B19" s="62"/>
      <c r="C19" s="62"/>
      <c r="E19" s="61"/>
      <c r="F19" s="62"/>
      <c r="G19" s="62"/>
    </row>
    <row r="20" spans="1:7" ht="12.75">
      <c r="A20" s="61"/>
      <c r="B20" s="62"/>
      <c r="C20" s="62"/>
      <c r="E20" s="61"/>
      <c r="F20" s="62"/>
      <c r="G20" s="62"/>
    </row>
    <row r="21" spans="5:7" ht="12.75">
      <c r="E21" s="61"/>
      <c r="F21" s="62"/>
      <c r="G21" s="62"/>
    </row>
    <row r="22" ht="12.75">
      <c r="E22" s="60"/>
    </row>
    <row r="23" ht="12.75">
      <c r="E23" s="60"/>
    </row>
    <row r="24" ht="12.75">
      <c r="E24" s="60"/>
    </row>
    <row r="25" ht="12.75">
      <c r="E25" s="60"/>
    </row>
  </sheetData>
  <sheetProtection/>
  <autoFilter ref="A3:G2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2017-09-10T20:43:11Z</dcterms:modified>
  <cp:category/>
  <cp:version/>
  <cp:contentType/>
  <cp:contentStatus/>
</cp:coreProperties>
</file>