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<sst xmlns="http://schemas.openxmlformats.org/spreadsheetml/2006/main" count="404" uniqueCount="141">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</sst>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/>
      <right style="double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12" fillId="0" borderId="35" xfId="95" applyFont="1" applyBorder="1" applyAlignment="1">
      <alignment horizontal="center" wrapText="1"/>
      <protection/>
    </xf>
    <xf numFmtId="0" fontId="12" fillId="0" borderId="36" xfId="95" applyFont="1" applyBorder="1" applyAlignment="1">
      <alignment horizontal="center" wrapText="1"/>
      <protection/>
    </xf>
    <xf numFmtId="0" fontId="12" fillId="0" borderId="37" xfId="95" applyFont="1" applyBorder="1" applyAlignment="1">
      <alignment horizont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8" fillId="0" borderId="0" xfId="95" applyFont="1" applyAlignment="1">
      <alignment horizontal="center"/>
      <protection/>
    </xf>
    <xf numFmtId="0" fontId="19" fillId="0" borderId="38" xfId="95" applyFont="1" applyBorder="1" applyAlignment="1">
      <alignment horizontal="center" wrapText="1"/>
      <protection/>
    </xf>
    <xf numFmtId="0" fontId="19" fillId="0" borderId="40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2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39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vertical="center" wrapText="1"/>
      <protection/>
    </xf>
    <xf numFmtId="0" fontId="12" fillId="0" borderId="47" xfId="95" applyFont="1" applyBorder="1" applyAlignment="1">
      <alignment horizontal="center" vertical="center" wrapText="1"/>
      <protection/>
    </xf>
    <xf numFmtId="0" fontId="12" fillId="0" borderId="48" xfId="95" applyFont="1" applyBorder="1" applyAlignment="1">
      <alignment horizontal="center" vertical="center" wrapText="1"/>
      <protection/>
    </xf>
    <xf numFmtId="0" fontId="12" fillId="0" borderId="49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6" fillId="0" borderId="0" xfId="95" applyFont="1" applyAlignment="1">
      <alignment horizontal="left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65" t="s">
        <v>28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2.5" customHeight="1">
      <c r="A3" s="165" t="s">
        <v>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66" t="s">
        <v>61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</row>
    <row r="7" spans="1:19" ht="18.75" customHeight="1">
      <c r="A7" s="166" t="str">
        <f>CONCATENATE("Semestar: II(drugi), akademska ",MY!N2," godina")</f>
        <v>Semestar: II(drugi), akademska 2017/18 godina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4" t="s">
        <v>30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7" t="s">
        <v>32</v>
      </c>
      <c r="B15" s="184" t="s">
        <v>33</v>
      </c>
      <c r="C15" s="181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87"/>
      <c r="P15" s="167" t="s">
        <v>36</v>
      </c>
      <c r="Q15" s="168"/>
      <c r="R15" s="168"/>
      <c r="S15" s="169"/>
    </row>
    <row r="16" spans="1:19" ht="15.75" customHeight="1">
      <c r="A16" s="178"/>
      <c r="B16" s="185"/>
      <c r="C16" s="182"/>
      <c r="D16" s="170" t="s">
        <v>37</v>
      </c>
      <c r="E16" s="171"/>
      <c r="F16" s="172" t="s">
        <v>38</v>
      </c>
      <c r="G16" s="171"/>
      <c r="H16" s="172" t="s">
        <v>39</v>
      </c>
      <c r="I16" s="171"/>
      <c r="J16" s="172" t="s">
        <v>40</v>
      </c>
      <c r="K16" s="171"/>
      <c r="L16" s="172" t="s">
        <v>41</v>
      </c>
      <c r="M16" s="171"/>
      <c r="N16" s="172" t="s">
        <v>42</v>
      </c>
      <c r="O16" s="173"/>
      <c r="P16" s="175" t="s">
        <v>43</v>
      </c>
      <c r="Q16" s="180"/>
      <c r="R16" s="175" t="s">
        <v>44</v>
      </c>
      <c r="S16" s="176"/>
    </row>
    <row r="17" spans="1:19" ht="23.25" customHeight="1" thickBot="1">
      <c r="A17" s="179"/>
      <c r="B17" s="186"/>
      <c r="C17" s="183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0</v>
      </c>
      <c r="M18" s="38">
        <f>IF($C18=0,0,L18*100/$C18)</f>
        <v>0</v>
      </c>
      <c r="N18" s="38">
        <f>C18-P18</f>
        <v>2</v>
      </c>
      <c r="O18" s="38">
        <f>IF($C18=0,0,N18*100/$C18)</f>
        <v>100</v>
      </c>
      <c r="P18" s="38">
        <f>SUM(D18,F18,H18,J18,L18)</f>
        <v>0</v>
      </c>
      <c r="Q18" s="37">
        <f>IF(C18=0,0,P18*100/($P18+$R18))</f>
        <v>0</v>
      </c>
      <c r="R18" s="38">
        <f>N18</f>
        <v>2</v>
      </c>
      <c r="S18" s="39">
        <f>IF(C18=0,0,R18*100/($P18+$R18))</f>
        <v>100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0</v>
      </c>
      <c r="K19" s="38">
        <f>IF($C19=0,0,J19*100/$C19)</f>
        <v>0</v>
      </c>
      <c r="L19" s="38">
        <f>COUNTIF(Bpredlog!$U8:$U31,"E")</f>
        <v>0</v>
      </c>
      <c r="M19" s="38">
        <f>IF($C19=0,0,L19*100/$C19)</f>
        <v>0</v>
      </c>
      <c r="N19" s="38">
        <f>C19-P19</f>
        <v>10</v>
      </c>
      <c r="O19" s="38">
        <f>IF($C19=0,0,N19*100/$C19)</f>
        <v>100</v>
      </c>
      <c r="P19" s="38">
        <f>SUM(D19,F19,H19,J19,L19)</f>
        <v>0</v>
      </c>
      <c r="Q19" s="37">
        <f>IF(C19=0,0,P19*100/($P19+$R19))</f>
        <v>0</v>
      </c>
      <c r="R19" s="38">
        <f>N19</f>
        <v>10</v>
      </c>
      <c r="S19" s="39">
        <f>IF(C19=0,0,R19*100/($P19+$R19))</f>
        <v>100</v>
      </c>
    </row>
    <row r="20" spans="1:19" ht="15.75">
      <c r="A20" s="35">
        <v>3</v>
      </c>
      <c r="B20" s="36" t="s">
        <v>57</v>
      </c>
      <c r="C20" s="37">
        <f>COUNTIF(Cpredlog!T8:T26,"&gt;0")</f>
        <v>12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0</v>
      </c>
      <c r="K20" s="38">
        <f>IF($C20=0,0,J20*100/$C20)</f>
        <v>0</v>
      </c>
      <c r="L20" s="38">
        <f>COUNTIF(Cpredlog!$U8:$U26,"E")</f>
        <v>0</v>
      </c>
      <c r="M20" s="38">
        <f>IF($C20=0,0,L20*100/$C20)</f>
        <v>0</v>
      </c>
      <c r="N20" s="38">
        <f>C20-P20</f>
        <v>12</v>
      </c>
      <c r="O20" s="38">
        <f>IF($C20=0,0,N20*100/$C20)</f>
        <v>100</v>
      </c>
      <c r="P20" s="38">
        <f>SUM(D20,F20,H20,J20,L20)</f>
        <v>0</v>
      </c>
      <c r="Q20" s="37">
        <f>IF(C20=0,0,P20*100/($P20+$R20))</f>
        <v>0</v>
      </c>
      <c r="R20" s="38">
        <f>N20</f>
        <v>12</v>
      </c>
      <c r="S20" s="39">
        <f>IF(C20=0,0,R20*100/($P20+$R20))</f>
        <v>100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89" t="s">
        <v>46</v>
      </c>
      <c r="E24" s="189"/>
      <c r="F24" s="189"/>
      <c r="G24" s="189"/>
      <c r="H24" s="189"/>
      <c r="I24" s="189"/>
      <c r="J24" s="83"/>
      <c r="K24" s="83"/>
      <c r="L24" s="83"/>
      <c r="M24" s="83"/>
      <c r="N24" s="189" t="s">
        <v>47</v>
      </c>
      <c r="O24" s="189"/>
      <c r="P24" s="189"/>
      <c r="Q24" s="189"/>
      <c r="R24" s="83"/>
    </row>
    <row r="25" spans="1:18" ht="12.75">
      <c r="A25" s="188" t="str">
        <f>CONCATENATE("Podgorica,   jun 20",RIGHT(MY!N2,2),". god.")</f>
        <v>Podgorica,   jun 2018. god.</v>
      </c>
      <c r="B25" s="188"/>
      <c r="D25" s="189"/>
      <c r="E25" s="189"/>
      <c r="F25" s="189"/>
      <c r="G25" s="189"/>
      <c r="H25" s="189"/>
      <c r="I25" s="189"/>
      <c r="J25" s="83"/>
      <c r="K25" s="83"/>
      <c r="L25" s="83"/>
      <c r="M25" s="83"/>
      <c r="N25" s="189"/>
      <c r="O25" s="189"/>
      <c r="P25" s="189"/>
      <c r="Q25" s="189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90" t="s">
        <v>98</v>
      </c>
      <c r="N27" s="190"/>
      <c r="O27" s="190"/>
      <c r="P27" s="190"/>
      <c r="Q27" s="190"/>
      <c r="R27" s="190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F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F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F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F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F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F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F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F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F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F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59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31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/>
      <c r="Q9" s="10"/>
      <c r="R9" s="8"/>
      <c r="S9" s="8"/>
      <c r="T9" s="12">
        <f>SUM(D9:E9,O9,P9,MAX(R9,S9))</f>
        <v>21</v>
      </c>
      <c r="U9" s="12" t="str">
        <f>IF(T9&gt;89,"A",IF(T9&gt;79,"B",IF(T9&gt;69,"C",IF(T9&gt;59,"D",IF(T9&gt;49,"E","F")))))</f>
        <v>F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59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31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21</v>
      </c>
      <c r="E9" s="80">
        <f>MAX(Apredlog!R9,Apredlog!S9)</f>
        <v>0</v>
      </c>
      <c r="F9" s="22" t="str">
        <f>Apredlog!U9</f>
        <v>F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</row>
    <row r="2" spans="1:21" ht="12.75">
      <c r="A2" s="95" t="s">
        <v>52</v>
      </c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  <c r="O2" s="99" t="s">
        <v>53</v>
      </c>
      <c r="P2" s="100"/>
      <c r="Q2" s="100"/>
      <c r="R2" s="101"/>
      <c r="S2" s="101"/>
      <c r="T2" s="101"/>
      <c r="U2" s="102"/>
    </row>
    <row r="3" spans="1:21" ht="21" customHeight="1">
      <c r="A3" s="103" t="s">
        <v>55</v>
      </c>
      <c r="B3" s="103"/>
      <c r="C3" s="103"/>
      <c r="D3" s="104" t="s">
        <v>51</v>
      </c>
      <c r="E3" s="104"/>
      <c r="F3" s="104"/>
      <c r="G3" s="104"/>
      <c r="H3" s="105" t="s">
        <v>49</v>
      </c>
      <c r="I3" s="105"/>
      <c r="J3" s="105"/>
      <c r="K3" s="105"/>
      <c r="L3" s="105"/>
      <c r="M3" s="105"/>
      <c r="N3" s="105"/>
      <c r="O3" s="105"/>
      <c r="P3" s="105"/>
      <c r="Q3" s="106" t="s">
        <v>50</v>
      </c>
      <c r="R3" s="106"/>
      <c r="S3" s="106"/>
      <c r="T3" s="106"/>
      <c r="U3" s="106"/>
    </row>
    <row r="4" spans="4:8" ht="6.75" customHeight="1">
      <c r="D4" s="2"/>
      <c r="E4" s="2"/>
      <c r="F4" s="2"/>
      <c r="G4" s="2"/>
      <c r="H4" s="2"/>
    </row>
    <row r="5" spans="1:21" ht="21" customHeight="1">
      <c r="A5" s="107" t="s">
        <v>1</v>
      </c>
      <c r="B5" s="110" t="s">
        <v>2</v>
      </c>
      <c r="C5" s="113" t="s">
        <v>3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4</v>
      </c>
      <c r="U5" s="116" t="s">
        <v>5</v>
      </c>
    </row>
    <row r="6" spans="1:21" ht="21" customHeight="1">
      <c r="A6" s="108"/>
      <c r="B6" s="111"/>
      <c r="C6" s="3"/>
      <c r="D6" s="118" t="s">
        <v>6</v>
      </c>
      <c r="E6" s="118"/>
      <c r="F6" s="118"/>
      <c r="G6" s="118"/>
      <c r="H6" s="118"/>
      <c r="I6" s="118" t="s">
        <v>7</v>
      </c>
      <c r="J6" s="118"/>
      <c r="K6" s="118"/>
      <c r="L6" s="118" t="s">
        <v>8</v>
      </c>
      <c r="M6" s="118"/>
      <c r="N6" s="118"/>
      <c r="O6" s="118" t="s">
        <v>9</v>
      </c>
      <c r="P6" s="118"/>
      <c r="Q6" s="118"/>
      <c r="R6" s="118" t="s">
        <v>10</v>
      </c>
      <c r="S6" s="118"/>
      <c r="T6" s="114"/>
      <c r="U6" s="116"/>
    </row>
    <row r="7" spans="1:21" ht="21" customHeight="1">
      <c r="A7" s="109"/>
      <c r="B7" s="11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15"/>
      <c r="U7" s="117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30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/>
      <c r="Q9" s="10"/>
      <c r="R9" s="8"/>
      <c r="S9" s="8"/>
      <c r="T9" s="12">
        <f>SUM(D9:E9,O9,P9,MAX(R9,S9))</f>
        <v>29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/>
      <c r="Q10" s="10"/>
      <c r="R10" s="8"/>
      <c r="S10" s="8"/>
      <c r="T10" s="12">
        <f aca="true" t="shared" si="1" ref="T10:T17">SUM(D10:E10,O10,P10,MAX(R10,S10))</f>
        <v>32</v>
      </c>
      <c r="U10" s="12" t="str">
        <f t="shared" si="0"/>
        <v>F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/>
      <c r="Q11" s="10"/>
      <c r="R11" s="8"/>
      <c r="S11" s="8"/>
      <c r="T11" s="12">
        <f t="shared" si="1"/>
        <v>31</v>
      </c>
      <c r="U11" s="12" t="str">
        <f t="shared" si="0"/>
        <v>F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/>
      <c r="Q12" s="10"/>
      <c r="R12" s="8"/>
      <c r="S12" s="8"/>
      <c r="T12" s="12">
        <f t="shared" si="1"/>
        <v>32</v>
      </c>
      <c r="U12" s="12" t="str">
        <f t="shared" si="0"/>
        <v>F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/>
      <c r="Q13" s="10"/>
      <c r="R13" s="8"/>
      <c r="S13" s="8"/>
      <c r="T13" s="12">
        <f t="shared" si="1"/>
        <v>29</v>
      </c>
      <c r="U13" s="12" t="str">
        <f t="shared" si="0"/>
        <v>F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30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/>
      <c r="Q15" s="10"/>
      <c r="R15" s="8"/>
      <c r="S15" s="8"/>
      <c r="T15" s="12">
        <f t="shared" si="1"/>
        <v>29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/>
      <c r="Q16" s="10"/>
      <c r="R16" s="8"/>
      <c r="S16" s="8"/>
      <c r="T16" s="12">
        <f t="shared" si="1"/>
        <v>31</v>
      </c>
      <c r="U16" s="12" t="str">
        <f t="shared" si="0"/>
        <v>F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/>
      <c r="Q17" s="10"/>
      <c r="R17" s="8"/>
      <c r="S17" s="8"/>
      <c r="T17" s="12">
        <f t="shared" si="1"/>
        <v>30</v>
      </c>
      <c r="U17" s="12" t="str">
        <f t="shared" si="0"/>
        <v>F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52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30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29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32</v>
      </c>
      <c r="E10" s="80">
        <f>MAX(Bpredlog!R10,Bpredlog!S10)</f>
        <v>0</v>
      </c>
      <c r="F10" s="22" t="str">
        <f>Bpredlog!U10</f>
        <v>F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31</v>
      </c>
      <c r="E11" s="80">
        <f>MAX(Bpredlog!R11,Bpredlog!S11)</f>
        <v>0</v>
      </c>
      <c r="F11" s="22" t="str">
        <f>Bpredlog!U11</f>
        <v>F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32</v>
      </c>
      <c r="E12" s="80">
        <f>MAX(Bpredlog!R12,Bpredlog!S12)</f>
        <v>0</v>
      </c>
      <c r="F12" s="22" t="str">
        <f>Bpredlog!U12</f>
        <v>F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29</v>
      </c>
      <c r="E13" s="80">
        <f>MAX(Bpredlog!R13,Bpredlog!S13)</f>
        <v>0</v>
      </c>
      <c r="F13" s="22" t="str">
        <f>Bpredlog!U13</f>
        <v>F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30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29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31</v>
      </c>
      <c r="E16" s="80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30</v>
      </c>
      <c r="E17" s="80">
        <f>MAX(Bpredlog!R17,Bpredlog!S17)</f>
        <v>0</v>
      </c>
      <c r="F17" s="22" t="str">
        <f>Bpredlog!U17</f>
        <v>F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4:C24"/>
    <mergeCell ref="B15:C15"/>
    <mergeCell ref="B14:C14"/>
    <mergeCell ref="B26:C26"/>
    <mergeCell ref="B22:C22"/>
    <mergeCell ref="B23:C23"/>
    <mergeCell ref="B25:C25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1" ht="12.75">
      <c r="A2" s="138" t="s">
        <v>48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53</v>
      </c>
      <c r="P2" s="143"/>
      <c r="Q2" s="143"/>
      <c r="R2" s="144"/>
      <c r="S2" s="144"/>
      <c r="T2" s="144"/>
      <c r="U2" s="145"/>
    </row>
    <row r="3" spans="1:21" ht="21" customHeight="1">
      <c r="A3" s="146" t="s">
        <v>55</v>
      </c>
      <c r="B3" s="146"/>
      <c r="C3" s="146"/>
      <c r="D3" s="147" t="s">
        <v>51</v>
      </c>
      <c r="E3" s="147"/>
      <c r="F3" s="147"/>
      <c r="G3" s="147"/>
      <c r="H3" s="148" t="s">
        <v>49</v>
      </c>
      <c r="I3" s="148"/>
      <c r="J3" s="148"/>
      <c r="K3" s="148"/>
      <c r="L3" s="148"/>
      <c r="M3" s="148"/>
      <c r="N3" s="148"/>
      <c r="O3" s="148"/>
      <c r="P3" s="148"/>
      <c r="Q3" s="149" t="s">
        <v>50</v>
      </c>
      <c r="R3" s="149"/>
      <c r="S3" s="149"/>
      <c r="T3" s="149"/>
      <c r="U3" s="14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50" t="s">
        <v>1</v>
      </c>
      <c r="B5" s="153" t="s">
        <v>2</v>
      </c>
      <c r="C5" s="156" t="s">
        <v>3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7" t="s">
        <v>4</v>
      </c>
      <c r="U5" s="159" t="s">
        <v>5</v>
      </c>
    </row>
    <row r="6" spans="1:21" ht="21" customHeight="1">
      <c r="A6" s="151"/>
      <c r="B6" s="154"/>
      <c r="C6" s="46"/>
      <c r="D6" s="161" t="s">
        <v>6</v>
      </c>
      <c r="E6" s="161"/>
      <c r="F6" s="161"/>
      <c r="G6" s="161"/>
      <c r="H6" s="161"/>
      <c r="I6" s="161" t="s">
        <v>7</v>
      </c>
      <c r="J6" s="161"/>
      <c r="K6" s="161"/>
      <c r="L6" s="161" t="s">
        <v>8</v>
      </c>
      <c r="M6" s="161"/>
      <c r="N6" s="161"/>
      <c r="O6" s="161" t="s">
        <v>9</v>
      </c>
      <c r="P6" s="161"/>
      <c r="Q6" s="161"/>
      <c r="R6" s="161" t="s">
        <v>10</v>
      </c>
      <c r="S6" s="161"/>
      <c r="T6" s="157"/>
      <c r="U6" s="159"/>
    </row>
    <row r="7" spans="1:21" ht="21" customHeight="1" thickBot="1">
      <c r="A7" s="152"/>
      <c r="B7" s="15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58"/>
      <c r="U7" s="160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19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20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22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20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30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/>
      <c r="Q13" s="57"/>
      <c r="R13" s="55"/>
      <c r="S13" s="50"/>
      <c r="T13" s="50">
        <f t="shared" si="0"/>
        <v>0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20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/>
      <c r="Q16" s="57"/>
      <c r="R16" s="55"/>
      <c r="S16" s="50"/>
      <c r="T16" s="50">
        <f t="shared" si="0"/>
        <v>23</v>
      </c>
      <c r="U16" s="50" t="str">
        <f t="shared" si="1"/>
        <v>F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27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/>
      <c r="Q18" s="57"/>
      <c r="R18" s="55"/>
      <c r="S18" s="50"/>
      <c r="T18" s="50">
        <f t="shared" si="0"/>
        <v>32</v>
      </c>
      <c r="U18" s="50" t="str">
        <f t="shared" si="1"/>
        <v>F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/>
      <c r="Q19" s="57"/>
      <c r="R19" s="55"/>
      <c r="S19" s="50"/>
      <c r="T19" s="50">
        <f>SUM(D19:E19,O19,P19,MAX(R19,S19))</f>
        <v>32</v>
      </c>
      <c r="U19" s="50" t="str">
        <f>IF(T19&gt;89,"A",IF(T19&gt;79,"B",IF(T19&gt;69,"C",IF(T19&gt;59,"D",IF(T19&gt;49,"E","F")))))</f>
        <v>F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20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21" t="s">
        <v>20</v>
      </c>
      <c r="B1" s="121"/>
      <c r="C1" s="121"/>
      <c r="D1" s="121"/>
      <c r="E1" s="121"/>
      <c r="F1" s="15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53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55</v>
      </c>
      <c r="B4" s="124"/>
      <c r="C4" s="124"/>
      <c r="D4" s="124" t="s">
        <v>54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8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8" customFormat="1" ht="42" customHeight="1" thickBot="1">
      <c r="A7" s="127"/>
      <c r="B7" s="130"/>
      <c r="C7" s="131"/>
      <c r="D7" s="19" t="s">
        <v>24</v>
      </c>
      <c r="E7" s="20" t="s">
        <v>25</v>
      </c>
      <c r="F7" s="135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19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20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22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20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30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0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20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23</v>
      </c>
      <c r="E16" s="80">
        <f>MAX(Cpredlog!R16:S16)</f>
        <v>0</v>
      </c>
      <c r="F16" s="22" t="str">
        <f>Cpredlog!U16</f>
        <v>F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27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32</v>
      </c>
      <c r="E18" s="80">
        <f>MAX(Cpredlog!R18:S18)</f>
        <v>0</v>
      </c>
      <c r="F18" s="22" t="str">
        <f>Cpredlog!U18</f>
        <v>F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32</v>
      </c>
      <c r="E19" s="80">
        <f>MAX(Cpredlog!R19:S19)</f>
        <v>0</v>
      </c>
      <c r="F19" s="22" t="str">
        <f>Cpredlog!U19</f>
        <v>F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20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2018-05-16T21:56:31Z</dcterms:modified>
  <cp:category/>
  <cp:version/>
  <cp:contentType/>
  <cp:contentStatus/>
</cp:coreProperties>
</file>