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</sheets>
  <externalReferences>
    <externalReference r:id="rId8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<sst xmlns="http://schemas.openxmlformats.org/spreadsheetml/2006/main" count="398" uniqueCount="249">
  <si>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</si>
  <si>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</si>
  <si>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</si>
  <si>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</si>
  <si>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</si>
  <si>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</si>
  <si>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</si>
  <si>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</si>
  <si>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</si>
  <si>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</si>
  <si>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</si>
  <si>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</si>
  <si>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</si>
  <si>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</si>
  <si>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</si>
  <si>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</si>
  <si>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</si>
  <si>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</si>
  <si>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</si>
  <si>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</si>
  <si>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</si>
  <si>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</si>
  <si>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</si>
  <si>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</si>
  <si>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</si>
  <si>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</si>
  <si>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</si>
  <si>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</si>
  <si>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</si>
  <si>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</si>
  <si>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</si>
  <si>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</si>
  <si>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</si>
  <si>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</si>
  <si>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</si>
  <si>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</si>
  <si>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</si>
  <si>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</si>
  <si>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</si>
  <si>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</si>
  <si>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</si>
  <si>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</si>
  <si>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</si>
  <si>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</si>
  <si>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</si>
  <si>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</si>
  <si>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</si>
  <si>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</si>
  <si>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</si>
  <si>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</si>
  <si>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</si>
  <si>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</si>
  <si>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</si>
  <si>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</si>
  <si>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</si>
  <si>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</si>
  <si>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</si>
  <si>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</si>
  <si>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</si>
  <si>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</si>
  <si>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</si>
  <si>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</si>
  <si>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</si>
  <si>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</si>
  <si>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</si>
  <si>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</si>
  <si>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</si>
  <si>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4</t>
  </si>
  <si>
    <t>5</t>
  </si>
  <si>
    <t>7</t>
  </si>
  <si>
    <t>11</t>
  </si>
  <si>
    <t>16</t>
  </si>
  <si>
    <t>19</t>
  </si>
  <si>
    <t>20</t>
  </si>
  <si>
    <t>22</t>
  </si>
  <si>
    <t>23</t>
  </si>
  <si>
    <t>24</t>
  </si>
  <si>
    <t>26</t>
  </si>
  <si>
    <t>27</t>
  </si>
  <si>
    <t>28</t>
  </si>
  <si>
    <t>45</t>
  </si>
  <si>
    <t>51</t>
  </si>
  <si>
    <t>3</t>
  </si>
  <si>
    <t>12</t>
  </si>
  <si>
    <t>33</t>
  </si>
  <si>
    <t>2</t>
  </si>
  <si>
    <t>14</t>
  </si>
  <si>
    <t>21</t>
  </si>
  <si>
    <t>25</t>
  </si>
  <si>
    <t>44</t>
  </si>
  <si>
    <t>50</t>
  </si>
  <si>
    <t>God. Upisa</t>
  </si>
  <si>
    <t>Broj ECTS kredita: 7,5</t>
  </si>
  <si>
    <t>K1k</t>
  </si>
  <si>
    <t>K2k</t>
  </si>
  <si>
    <t>Ispitk</t>
  </si>
  <si>
    <t>2013</t>
  </si>
  <si>
    <t>prof.dr Vesna Rubežić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</si>
  <si>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</si>
  <si>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</si>
  <si>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</si>
  <si>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</si>
  <si>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</si>
  <si>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</si>
  <si>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</si>
  <si>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</si>
  <si>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</si>
  <si>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</si>
  <si>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</si>
  <si>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</si>
  <si>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</si>
  <si>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</si>
  <si>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</si>
  <si>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</si>
  <si>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</si>
  <si>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</si>
  <si>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</si>
  <si>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</si>
  <si>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</si>
  <si>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</si>
  <si>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</si>
  <si>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</si>
  <si>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</si>
  <si>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 xml:space="preserve">NASTAVNIK: Prof. Dr </t>
  </si>
  <si>
    <t>OBRAZAC ZA ZAKLJUČNE OCJENE, studijske 2015/2016. ljetnji semestar</t>
  </si>
  <si>
    <t>OBRAZAC za evidenciju osvojenih poena na predmetu i predlog ocjene, studijske 2015/2016. ljetnji semestar</t>
  </si>
  <si>
    <t xml:space="preserve">SARADNICI: </t>
  </si>
  <si>
    <t>Marko Čarmak</t>
  </si>
  <si>
    <t>Nikola Đurašković</t>
  </si>
  <si>
    <t>Ena Đapić</t>
  </si>
  <si>
    <t>Rade Musić</t>
  </si>
  <si>
    <t>Ivona Stojanović</t>
  </si>
  <si>
    <t>Aleksandra Vuković</t>
  </si>
  <si>
    <t>Miloš Dedović</t>
  </si>
  <si>
    <t>Biljana Knežević</t>
  </si>
  <si>
    <t>Luka Šaranović</t>
  </si>
  <si>
    <t>Ognjen Lukačević</t>
  </si>
  <si>
    <t>Dimitrije Bojović</t>
  </si>
  <si>
    <t>Aleksa Vujošević</t>
  </si>
  <si>
    <t>Milan Đurović</t>
  </si>
  <si>
    <t>32</t>
  </si>
  <si>
    <t>Luka Martinović</t>
  </si>
  <si>
    <t>Mirko Raičević</t>
  </si>
  <si>
    <t>34</t>
  </si>
  <si>
    <t>Predrag Delibašić</t>
  </si>
  <si>
    <t>35</t>
  </si>
  <si>
    <t>Neško Milović</t>
  </si>
  <si>
    <t>37</t>
  </si>
  <si>
    <t>Miloš Kilibarda</t>
  </si>
  <si>
    <t>43</t>
  </si>
  <si>
    <t>Tamara Ninković</t>
  </si>
  <si>
    <t>Filip Mišurović</t>
  </si>
  <si>
    <t>Nikola Đukanović</t>
  </si>
  <si>
    <t>47</t>
  </si>
  <si>
    <t>Bogdan Aprcović</t>
  </si>
  <si>
    <t>Vuko Prelević</t>
  </si>
  <si>
    <t>52</t>
  </si>
  <si>
    <t>Andrija Ostojić</t>
  </si>
  <si>
    <t>53</t>
  </si>
  <si>
    <t>Boško Kovačević</t>
  </si>
  <si>
    <t>55</t>
  </si>
  <si>
    <t>Andrija Vujović</t>
  </si>
  <si>
    <t>58</t>
  </si>
  <si>
    <t>Svetozar Tomović</t>
  </si>
  <si>
    <t>60</t>
  </si>
  <si>
    <t>Đurđina Musić</t>
  </si>
  <si>
    <t>61</t>
  </si>
  <si>
    <t>Katarina Kecojević</t>
  </si>
  <si>
    <t>62</t>
  </si>
  <si>
    <t>Milica Korać</t>
  </si>
  <si>
    <t>63</t>
  </si>
  <si>
    <t>Milovan Lukovac</t>
  </si>
  <si>
    <t>64</t>
  </si>
  <si>
    <t>Bogdana Knežević</t>
  </si>
  <si>
    <t>65</t>
  </si>
  <si>
    <t>Saša Nikolić</t>
  </si>
  <si>
    <t>69</t>
  </si>
  <si>
    <t>Marina Marunović</t>
  </si>
  <si>
    <t>70</t>
  </si>
  <si>
    <t>Ivan Ćurčić</t>
  </si>
  <si>
    <t>71</t>
  </si>
  <si>
    <t>Irena Bašanović</t>
  </si>
  <si>
    <t>81</t>
  </si>
  <si>
    <t>Anastasija Popović</t>
  </si>
  <si>
    <t>84</t>
  </si>
  <si>
    <t>Lazar Vučinić</t>
  </si>
  <si>
    <t>87</t>
  </si>
  <si>
    <t>Nikola Bakić</t>
  </si>
  <si>
    <t>91</t>
  </si>
  <si>
    <t>Emina Jahić</t>
  </si>
  <si>
    <t>97</t>
  </si>
  <si>
    <t>Nebojša Kljajić</t>
  </si>
  <si>
    <t>Kristina Vulezić</t>
  </si>
  <si>
    <t>Stefan Todorović</t>
  </si>
  <si>
    <t>41</t>
  </si>
  <si>
    <t>Stefan Jovović</t>
  </si>
  <si>
    <t>Filip Vulanović</t>
  </si>
  <si>
    <t>57</t>
  </si>
  <si>
    <t>Ivan Konatar</t>
  </si>
  <si>
    <t>59</t>
  </si>
  <si>
    <t>Maida Kurtagić</t>
  </si>
  <si>
    <t>Vasilije Sinđić</t>
  </si>
  <si>
    <t>67</t>
  </si>
  <si>
    <t>Radisav Jelić</t>
  </si>
  <si>
    <t>79</t>
  </si>
  <si>
    <t>Miloš Kadić</t>
  </si>
  <si>
    <t>85</t>
  </si>
  <si>
    <t>Miljan Janketić</t>
  </si>
  <si>
    <t>9043</t>
  </si>
  <si>
    <t>Milivoje Lopušina</t>
  </si>
  <si>
    <t>Radonja Šoškić</t>
  </si>
  <si>
    <t>Damir Redžematović</t>
  </si>
  <si>
    <t>Nikola Špadijer</t>
  </si>
  <si>
    <t>Valentina Đukić</t>
  </si>
  <si>
    <t>Maja Vuksanović</t>
  </si>
  <si>
    <t>Marko Vujović</t>
  </si>
  <si>
    <t>Vasilisa Brnjada</t>
  </si>
  <si>
    <t>Milan Ružić</t>
  </si>
  <si>
    <t>Filip Daković</t>
  </si>
  <si>
    <t>Danilo Mijanović</t>
  </si>
  <si>
    <t>68</t>
  </si>
  <si>
    <t>Maksim Vučinić</t>
  </si>
  <si>
    <t>74</t>
  </si>
  <si>
    <t>Igor Radusinović</t>
  </si>
  <si>
    <t>2012</t>
  </si>
  <si>
    <t>Veljko Đurović</t>
  </si>
  <si>
    <t>Stefan Loncović</t>
  </si>
  <si>
    <t>2011</t>
  </si>
  <si>
    <t>Nebojša Maraš</t>
  </si>
  <si>
    <t>83</t>
  </si>
  <si>
    <t>Vuk Đurović</t>
  </si>
  <si>
    <t>100</t>
  </si>
  <si>
    <t>Dijana Joković</t>
  </si>
  <si>
    <t>2010</t>
  </si>
  <si>
    <t>Nebojša Pejović</t>
  </si>
  <si>
    <t>Mensur Dizdarević</t>
  </si>
  <si>
    <t>Aleksandar Pupavac</t>
  </si>
  <si>
    <t>Mirko Dvožak</t>
  </si>
  <si>
    <t>Boban Dedić</t>
  </si>
  <si>
    <t>9011</t>
  </si>
  <si>
    <t>Tanja Koprivica</t>
  </si>
  <si>
    <t>2009</t>
  </si>
  <si>
    <t>Nikola Vidović</t>
  </si>
  <si>
    <t>Đuro Velaš</t>
  </si>
  <si>
    <t>2008</t>
  </si>
  <si>
    <t>Mladen Kovačević</t>
  </si>
  <si>
    <t>Milan Bojanić</t>
  </si>
  <si>
    <t>2005</t>
  </si>
  <si>
    <t>Sandra Simonović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</si>
</sst>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33872179"/>
        <c:axId val="36414156"/>
      </c:barChart>
      <c:catAx>
        <c:axId val="3387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4156"/>
        <c:crosses val="autoZero"/>
        <c:auto val="1"/>
        <c:lblOffset val="100"/>
        <c:tickLblSkip val="1"/>
        <c:noMultiLvlLbl val="0"/>
      </c:catAx>
      <c:valAx>
        <c:axId val="36414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9291949"/>
        <c:axId val="63865494"/>
      </c:barChart>
      <c:catAx>
        <c:axId val="5929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5494"/>
        <c:crosses val="autoZero"/>
        <c:auto val="1"/>
        <c:lblOffset val="100"/>
        <c:tickLblSkip val="1"/>
        <c:noMultiLvlLbl val="0"/>
      </c:catAx>
      <c:valAx>
        <c:axId val="63865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734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64882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0"/>
  <sheetViews>
    <sheetView tabSelected="1" zoomScale="85" zoomScaleNormal="85" zoomScalePageLayoutView="0" workbookViewId="0" topLeftCell="A1">
      <pane xSplit="3" ySplit="1" topLeftCell="D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55" sqref="Z55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63</v>
      </c>
      <c r="B1" s="67" t="s">
        <v>91</v>
      </c>
      <c r="C1" s="67" t="s">
        <v>66</v>
      </c>
      <c r="D1" s="54" t="s">
        <v>63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93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94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95</v>
      </c>
      <c r="AA1" s="56" t="s">
        <v>9</v>
      </c>
      <c r="AB1" s="56" t="s">
        <v>8</v>
      </c>
    </row>
    <row r="2" spans="1:28" ht="12.75">
      <c r="A2" s="67" t="s">
        <v>85</v>
      </c>
      <c r="B2" s="67" t="s">
        <v>100</v>
      </c>
      <c r="C2" s="67" t="s">
        <v>127</v>
      </c>
      <c r="D2" s="57" t="str">
        <f>A2&amp;"/"&amp;B2</f>
        <v>2/2015</v>
      </c>
      <c r="E2" s="61"/>
      <c r="F2" s="59"/>
      <c r="G2" s="55">
        <v>10</v>
      </c>
      <c r="H2" s="55">
        <v>27</v>
      </c>
      <c r="I2" s="55">
        <f>IF(ISBLANK(H2),(IF(ISBLANK(G2),"",G2)),(IF(ISBLANK(H2),"",H2)))</f>
        <v>27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27</v>
      </c>
      <c r="X2" s="58">
        <v>24</v>
      </c>
      <c r="Y2" s="83"/>
      <c r="Z2" s="58">
        <f aca="true" t="shared" si="1" ref="Z2:Z33">IF(ISBLANK(Y2),(IF(ISBLANK(X2),"",X2)),(IF(ISBLANK(Y2),"",Y2)))</f>
        <v>24</v>
      </c>
      <c r="AA2" s="63">
        <f>IF(AND(OR(ISTEXT(W2),ISBLANK(W2)),OR(ISTEXT(Z2),ISBLANK(Z2))),"",N(W2)+N(Z2))</f>
        <v>51</v>
      </c>
      <c r="AB2" s="56" t="str">
        <f>IF(ISBLANK(C2),"",IF(ISTEXT(AA2),"F",LOOKUP(AA2,Statistika!$S$3:$T$9)))</f>
        <v>E</v>
      </c>
    </row>
    <row r="3" spans="1:28" ht="12.75">
      <c r="A3" s="67" t="s">
        <v>69</v>
      </c>
      <c r="B3" s="67" t="s">
        <v>100</v>
      </c>
      <c r="C3" s="67" t="s">
        <v>128</v>
      </c>
      <c r="D3" s="57" t="str">
        <f aca="true" t="shared" si="2" ref="D3:D66">A3&amp;"/"&amp;B3</f>
        <v>7/2015</v>
      </c>
      <c r="E3" s="61"/>
      <c r="F3" s="59"/>
      <c r="G3" s="55">
        <v>16</v>
      </c>
      <c r="H3" s="55">
        <v>31</v>
      </c>
      <c r="I3" s="55">
        <f aca="true" t="shared" si="3" ref="I3:I66">IF(ISBLANK(H3),(IF(ISBLANK(G3),"",G3)),(IF(ISBLANK(H3),"",H3)))</f>
        <v>31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45">IF(AND(ISBLANK(E3),ISBLANK(F3),ISBLANK(J3),ISBLANK(K3),ISBLANK(L3)),"",E3+F3+J3+K3+L3)</f>
      </c>
      <c r="V3" s="59">
        <f aca="true" t="shared" si="5" ref="V3:V44">IF(AND(ISBLANK(M3),ISBLANK(N3),ISBLANK(O3),ISBLANK(P3),ISBLANK(T3)),"",M3+N3+O3+P3+T3)</f>
      </c>
      <c r="W3" s="58">
        <f aca="true" t="shared" si="6" ref="W3:W45">IF(AND(OR(ISTEXT(I3),ISBLANK(I3)),OR(ISTEXT(S3),ISBLANK(S3)),OR(ISTEXT(U3),ISBLANK(U3)),OR(ISTEXT(V3),ISBLANK(V3))),"",N(I3)+N(S3)+N(U3)+N(V3))</f>
        <v>31</v>
      </c>
      <c r="X3" s="58">
        <v>3</v>
      </c>
      <c r="Y3" s="83">
        <v>20</v>
      </c>
      <c r="Z3" s="58">
        <f t="shared" si="1"/>
        <v>20</v>
      </c>
      <c r="AA3" s="63">
        <f aca="true" t="shared" si="7" ref="AA3:AA66">IF(AND(OR(ISTEXT(W3),ISBLANK(W3)),OR(ISTEXT(Z3),ISBLANK(Z3))),"",N(W3)+N(Z3))</f>
        <v>51</v>
      </c>
      <c r="AB3" s="56" t="str">
        <f>IF(ISBLANK(C3),"",IF(ISTEXT(AA3),"F",LOOKUP(AA3,Statistika!$S$3:$T$9)))</f>
        <v>E</v>
      </c>
    </row>
    <row r="4" spans="1:28" ht="12.75">
      <c r="A4" s="67" t="s">
        <v>70</v>
      </c>
      <c r="B4" s="67" t="s">
        <v>100</v>
      </c>
      <c r="C4" s="67" t="s">
        <v>129</v>
      </c>
      <c r="D4" s="57" t="str">
        <f t="shared" si="2"/>
        <v>11/2015</v>
      </c>
      <c r="E4" s="61"/>
      <c r="F4" s="59"/>
      <c r="G4" s="55">
        <v>0</v>
      </c>
      <c r="H4" s="55">
        <v>44</v>
      </c>
      <c r="I4" s="55">
        <f t="shared" si="3"/>
        <v>44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44</v>
      </c>
      <c r="X4" s="58">
        <v>28</v>
      </c>
      <c r="Y4" s="83"/>
      <c r="Z4" s="58">
        <f t="shared" si="1"/>
        <v>28</v>
      </c>
      <c r="AA4" s="63">
        <f t="shared" si="7"/>
        <v>72</v>
      </c>
      <c r="AB4" s="56" t="str">
        <f>IF(ISBLANK(C4),"",IF(ISTEXT(AA4),"F",LOOKUP(AA4,Statistika!$S$3:$T$9)))</f>
        <v>C</v>
      </c>
    </row>
    <row r="5" spans="1:28" ht="12.75">
      <c r="A5" s="67" t="s">
        <v>83</v>
      </c>
      <c r="B5" s="67" t="s">
        <v>100</v>
      </c>
      <c r="C5" s="67" t="s">
        <v>130</v>
      </c>
      <c r="D5" s="57" t="str">
        <f t="shared" si="2"/>
        <v>12/2015</v>
      </c>
      <c r="E5" s="61"/>
      <c r="F5" s="59"/>
      <c r="G5" s="55">
        <v>12</v>
      </c>
      <c r="H5" s="55">
        <v>35</v>
      </c>
      <c r="I5" s="55">
        <f t="shared" si="3"/>
        <v>35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35</v>
      </c>
      <c r="X5" s="58">
        <v>22</v>
      </c>
      <c r="Y5" s="83"/>
      <c r="Z5" s="58">
        <f t="shared" si="1"/>
        <v>22</v>
      </c>
      <c r="AA5" s="63">
        <f t="shared" si="7"/>
        <v>57</v>
      </c>
      <c r="AB5" s="56" t="str">
        <f>IF(ISBLANK(C5),"",IF(ISTEXT(AA5),"F",LOOKUP(AA5,Statistika!$S$3:$T$9)))</f>
        <v>E</v>
      </c>
    </row>
    <row r="6" spans="1:28" ht="12.75">
      <c r="A6" s="67" t="s">
        <v>71</v>
      </c>
      <c r="B6" s="67" t="s">
        <v>100</v>
      </c>
      <c r="C6" s="67" t="s">
        <v>131</v>
      </c>
      <c r="D6" s="57" t="str">
        <f t="shared" si="2"/>
        <v>16/2015</v>
      </c>
      <c r="E6" s="61"/>
      <c r="F6" s="59"/>
      <c r="G6" s="55">
        <v>15</v>
      </c>
      <c r="H6" s="55">
        <v>23</v>
      </c>
      <c r="I6" s="55">
        <f t="shared" si="3"/>
        <v>23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23</v>
      </c>
      <c r="X6" s="58">
        <v>0</v>
      </c>
      <c r="Y6" s="83">
        <v>23</v>
      </c>
      <c r="Z6" s="58">
        <f t="shared" si="1"/>
        <v>23</v>
      </c>
      <c r="AA6" s="63">
        <f t="shared" si="7"/>
        <v>46</v>
      </c>
      <c r="AB6" s="56" t="str">
        <f>IF(ISBLANK(C6),"",IF(ISTEXT(AA6),"F",LOOKUP(AA6,Statistika!$S$3:$T$9)))</f>
        <v>F</v>
      </c>
    </row>
    <row r="7" spans="1:28" ht="12.75">
      <c r="A7" s="67" t="s">
        <v>72</v>
      </c>
      <c r="B7" s="67" t="s">
        <v>100</v>
      </c>
      <c r="C7" s="67" t="s">
        <v>132</v>
      </c>
      <c r="D7" s="57" t="str">
        <f t="shared" si="2"/>
        <v>19/2015</v>
      </c>
      <c r="E7" s="61"/>
      <c r="F7" s="59"/>
      <c r="G7" s="55">
        <v>28</v>
      </c>
      <c r="H7" s="55"/>
      <c r="I7" s="55">
        <f t="shared" si="3"/>
        <v>28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28</v>
      </c>
      <c r="X7" s="58"/>
      <c r="Y7" s="83">
        <v>30</v>
      </c>
      <c r="Z7" s="58">
        <f t="shared" si="1"/>
        <v>30</v>
      </c>
      <c r="AA7" s="63">
        <f t="shared" si="7"/>
        <v>58</v>
      </c>
      <c r="AB7" s="56" t="str">
        <f>IF(ISBLANK(C7),"",IF(ISTEXT(AA7),"F",LOOKUP(AA7,Statistika!$S$3:$T$9)))</f>
        <v>E</v>
      </c>
    </row>
    <row r="8" spans="1:28" ht="12.75">
      <c r="A8" s="67" t="s">
        <v>73</v>
      </c>
      <c r="B8" s="67" t="s">
        <v>100</v>
      </c>
      <c r="C8" s="67" t="s">
        <v>133</v>
      </c>
      <c r="D8" s="57" t="str">
        <f t="shared" si="2"/>
        <v>20/2015</v>
      </c>
      <c r="E8" s="61"/>
      <c r="F8" s="59"/>
      <c r="G8" s="55">
        <v>8</v>
      </c>
      <c r="H8" s="55">
        <v>26</v>
      </c>
      <c r="I8" s="55">
        <f t="shared" si="3"/>
        <v>26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26</v>
      </c>
      <c r="X8" s="58">
        <v>19</v>
      </c>
      <c r="Y8" s="83">
        <v>38</v>
      </c>
      <c r="Z8" s="58">
        <f t="shared" si="1"/>
        <v>38</v>
      </c>
      <c r="AA8" s="63">
        <f t="shared" si="7"/>
        <v>64</v>
      </c>
      <c r="AB8" s="56" t="str">
        <f>IF(ISBLANK(C8),"",IF(ISTEXT(AA8),"F",LOOKUP(AA8,Statistika!$S$3:$T$9)))</f>
        <v>D</v>
      </c>
    </row>
    <row r="9" spans="1:28" ht="12.75">
      <c r="A9" s="67" t="s">
        <v>87</v>
      </c>
      <c r="B9" s="67" t="s">
        <v>100</v>
      </c>
      <c r="C9" s="67" t="s">
        <v>134</v>
      </c>
      <c r="D9" s="57" t="str">
        <f t="shared" si="2"/>
        <v>21/2015</v>
      </c>
      <c r="E9" s="61"/>
      <c r="F9" s="59"/>
      <c r="G9" s="55">
        <v>28</v>
      </c>
      <c r="H9" s="55">
        <v>38</v>
      </c>
      <c r="I9" s="55">
        <f t="shared" si="3"/>
        <v>38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38</v>
      </c>
      <c r="X9" s="58">
        <v>32</v>
      </c>
      <c r="Y9" s="83"/>
      <c r="Z9" s="58">
        <f t="shared" si="1"/>
        <v>32</v>
      </c>
      <c r="AA9" s="63">
        <f t="shared" si="7"/>
        <v>70</v>
      </c>
      <c r="AB9" s="56" t="str">
        <f>IF(ISBLANK(C9),"",IF(ISTEXT(AA9),"F",LOOKUP(AA9,Statistika!$S$3:$T$9)))</f>
        <v>C</v>
      </c>
    </row>
    <row r="10" spans="1:28" ht="12.75">
      <c r="A10" s="67" t="s">
        <v>74</v>
      </c>
      <c r="B10" s="67" t="s">
        <v>100</v>
      </c>
      <c r="C10" s="67" t="s">
        <v>135</v>
      </c>
      <c r="D10" s="57" t="str">
        <f t="shared" si="2"/>
        <v>22/2015</v>
      </c>
      <c r="E10" s="61"/>
      <c r="F10" s="59"/>
      <c r="G10" s="55">
        <v>30</v>
      </c>
      <c r="H10" s="55"/>
      <c r="I10" s="55">
        <f t="shared" si="3"/>
        <v>30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30</v>
      </c>
      <c r="X10" s="58">
        <v>22</v>
      </c>
      <c r="Y10" s="83"/>
      <c r="Z10" s="58">
        <f t="shared" si="1"/>
        <v>22</v>
      </c>
      <c r="AA10" s="63">
        <f t="shared" si="7"/>
        <v>52</v>
      </c>
      <c r="AB10" s="56" t="str">
        <f>IF(ISBLANK(C10),"",IF(ISTEXT(AA10),"F",LOOKUP(AA10,Statistika!$S$3:$T$9)))</f>
        <v>E</v>
      </c>
    </row>
    <row r="11" spans="1:28" ht="12.75">
      <c r="A11" s="67" t="s">
        <v>75</v>
      </c>
      <c r="B11" s="67" t="s">
        <v>100</v>
      </c>
      <c r="C11" s="67" t="s">
        <v>136</v>
      </c>
      <c r="D11" s="57" t="str">
        <f t="shared" si="2"/>
        <v>23/2015</v>
      </c>
      <c r="E11" s="61"/>
      <c r="F11" s="59"/>
      <c r="G11" s="55">
        <v>32</v>
      </c>
      <c r="H11" s="55"/>
      <c r="I11" s="55">
        <f t="shared" si="3"/>
        <v>32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32</v>
      </c>
      <c r="X11" s="58">
        <v>39</v>
      </c>
      <c r="Y11" s="83"/>
      <c r="Z11" s="58">
        <f t="shared" si="1"/>
        <v>39</v>
      </c>
      <c r="AA11" s="63">
        <f t="shared" si="7"/>
        <v>71</v>
      </c>
      <c r="AB11" s="56" t="str">
        <f>IF(ISBLANK(C11),"",IF(ISTEXT(AA11),"F",LOOKUP(AA11,Statistika!$S$3:$T$9)))</f>
        <v>C</v>
      </c>
    </row>
    <row r="12" spans="1:28" ht="12.75">
      <c r="A12" s="67" t="s">
        <v>76</v>
      </c>
      <c r="B12" s="67" t="s">
        <v>100</v>
      </c>
      <c r="C12" s="67" t="s">
        <v>137</v>
      </c>
      <c r="D12" s="57" t="str">
        <f t="shared" si="2"/>
        <v>24/2015</v>
      </c>
      <c r="E12" s="61"/>
      <c r="F12" s="59"/>
      <c r="G12" s="55">
        <v>32</v>
      </c>
      <c r="H12" s="55"/>
      <c r="I12" s="55">
        <f t="shared" si="3"/>
        <v>32</v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  <v>32</v>
      </c>
      <c r="X12" s="58">
        <v>21</v>
      </c>
      <c r="Y12" s="83"/>
      <c r="Z12" s="58">
        <f t="shared" si="1"/>
        <v>21</v>
      </c>
      <c r="AA12" s="63">
        <f t="shared" si="7"/>
        <v>53</v>
      </c>
      <c r="AB12" s="56" t="str">
        <f>IF(ISBLANK(C12),"",IF(ISTEXT(AA12),"F",LOOKUP(AA12,Statistika!$S$3:$T$9)))</f>
        <v>E</v>
      </c>
    </row>
    <row r="13" spans="1:28" ht="12.75">
      <c r="A13" s="67" t="s">
        <v>77</v>
      </c>
      <c r="B13" s="67" t="s">
        <v>100</v>
      </c>
      <c r="C13" s="67" t="s">
        <v>138</v>
      </c>
      <c r="D13" s="57" t="str">
        <f t="shared" si="2"/>
        <v>26/2015</v>
      </c>
      <c r="E13" s="61"/>
      <c r="F13" s="59"/>
      <c r="G13" s="55"/>
      <c r="H13" s="55">
        <v>6</v>
      </c>
      <c r="I13" s="55">
        <f t="shared" si="3"/>
        <v>6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6</v>
      </c>
      <c r="X13" s="58"/>
      <c r="Y13" s="83"/>
      <c r="Z13" s="58">
        <f t="shared" si="1"/>
      </c>
      <c r="AA13" s="63">
        <f t="shared" si="7"/>
        <v>6</v>
      </c>
      <c r="AB13" s="56" t="str">
        <f>IF(ISBLANK(C13),"",IF(ISTEXT(AA13),"F",LOOKUP(AA13,Statistika!$S$3:$T$9)))</f>
        <v>F</v>
      </c>
    </row>
    <row r="14" spans="1:28" ht="12.75">
      <c r="A14" s="67" t="s">
        <v>79</v>
      </c>
      <c r="B14" s="67" t="s">
        <v>100</v>
      </c>
      <c r="C14" s="67" t="s">
        <v>139</v>
      </c>
      <c r="D14" s="57" t="str">
        <f t="shared" si="2"/>
        <v>28/2015</v>
      </c>
      <c r="E14" s="61"/>
      <c r="F14" s="59"/>
      <c r="G14" s="55">
        <v>24</v>
      </c>
      <c r="H14" s="55"/>
      <c r="I14" s="55">
        <f t="shared" si="3"/>
        <v>24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24</v>
      </c>
      <c r="X14" s="58">
        <v>10</v>
      </c>
      <c r="Y14" s="83">
        <v>29</v>
      </c>
      <c r="Z14" s="58">
        <f t="shared" si="1"/>
        <v>29</v>
      </c>
      <c r="AA14" s="63">
        <f t="shared" si="7"/>
        <v>53</v>
      </c>
      <c r="AB14" s="56" t="str">
        <f>IF(ISBLANK(C14),"",IF(ISTEXT(AA14),"F",LOOKUP(AA14,Statistika!$S$3:$T$9)))</f>
        <v>E</v>
      </c>
    </row>
    <row r="15" spans="1:28" ht="12.75">
      <c r="A15" s="67" t="s">
        <v>140</v>
      </c>
      <c r="B15" s="67" t="s">
        <v>100</v>
      </c>
      <c r="C15" s="67" t="s">
        <v>141</v>
      </c>
      <c r="D15" s="57" t="str">
        <f t="shared" si="2"/>
        <v>32/2015</v>
      </c>
      <c r="E15" s="61"/>
      <c r="F15" s="59"/>
      <c r="G15" s="66">
        <v>39</v>
      </c>
      <c r="H15" s="55"/>
      <c r="I15" s="55">
        <f t="shared" si="3"/>
        <v>39</v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  <v>39</v>
      </c>
      <c r="X15" s="58">
        <v>31</v>
      </c>
      <c r="Y15" s="83"/>
      <c r="Z15" s="58">
        <f t="shared" si="1"/>
        <v>31</v>
      </c>
      <c r="AA15" s="63">
        <f t="shared" si="7"/>
        <v>70</v>
      </c>
      <c r="AB15" s="56" t="str">
        <f>IF(ISBLANK(C15),"",IF(ISTEXT(AA15),"F",LOOKUP(AA15,Statistika!$S$3:$T$9)))</f>
        <v>C</v>
      </c>
    </row>
    <row r="16" spans="1:28" ht="12.75">
      <c r="A16" s="67" t="s">
        <v>84</v>
      </c>
      <c r="B16" s="67" t="s">
        <v>100</v>
      </c>
      <c r="C16" s="67" t="s">
        <v>142</v>
      </c>
      <c r="D16" s="57" t="str">
        <f t="shared" si="2"/>
        <v>33/2015</v>
      </c>
      <c r="E16" s="61"/>
      <c r="F16" s="59"/>
      <c r="G16" s="55">
        <v>38</v>
      </c>
      <c r="H16" s="55"/>
      <c r="I16" s="55">
        <f t="shared" si="3"/>
        <v>38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38</v>
      </c>
      <c r="X16" s="58">
        <v>48</v>
      </c>
      <c r="Y16" s="83"/>
      <c r="Z16" s="58">
        <f t="shared" si="1"/>
        <v>48</v>
      </c>
      <c r="AA16" s="63">
        <f t="shared" si="7"/>
        <v>86</v>
      </c>
      <c r="AB16" s="56" t="str">
        <f>IF(ISBLANK(C16),"",IF(ISTEXT(AA16),"F",LOOKUP(AA16,Statistika!$S$3:$T$9)))</f>
        <v>B</v>
      </c>
    </row>
    <row r="17" spans="1:28" ht="12.75">
      <c r="A17" s="67" t="s">
        <v>143</v>
      </c>
      <c r="B17" s="67" t="s">
        <v>100</v>
      </c>
      <c r="C17" s="67" t="s">
        <v>144</v>
      </c>
      <c r="D17" s="57" t="str">
        <f t="shared" si="2"/>
        <v>34/2015</v>
      </c>
      <c r="E17" s="61"/>
      <c r="F17" s="59"/>
      <c r="G17" s="55">
        <v>44</v>
      </c>
      <c r="H17" s="55"/>
      <c r="I17" s="55">
        <f t="shared" si="3"/>
        <v>44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44</v>
      </c>
      <c r="X17" s="58">
        <v>50</v>
      </c>
      <c r="Y17" s="83"/>
      <c r="Z17" s="58">
        <f t="shared" si="1"/>
        <v>50</v>
      </c>
      <c r="AA17" s="63">
        <f t="shared" si="7"/>
        <v>94</v>
      </c>
      <c r="AB17" s="56" t="str">
        <f>IF(ISBLANK(C17),"",IF(ISTEXT(AA17),"F",LOOKUP(AA17,Statistika!$S$3:$T$9)))</f>
        <v>A</v>
      </c>
    </row>
    <row r="18" spans="1:28" ht="12.75">
      <c r="A18" s="67" t="s">
        <v>145</v>
      </c>
      <c r="B18" s="67" t="s">
        <v>100</v>
      </c>
      <c r="C18" s="67" t="s">
        <v>146</v>
      </c>
      <c r="D18" s="57" t="str">
        <f t="shared" si="2"/>
        <v>35/2015</v>
      </c>
      <c r="E18" s="61"/>
      <c r="F18" s="59"/>
      <c r="G18" s="55"/>
      <c r="H18" s="55">
        <v>33</v>
      </c>
      <c r="I18" s="55">
        <f t="shared" si="3"/>
        <v>33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33</v>
      </c>
      <c r="X18" s="58"/>
      <c r="Y18" s="83">
        <v>25</v>
      </c>
      <c r="Z18" s="58">
        <f t="shared" si="1"/>
        <v>25</v>
      </c>
      <c r="AA18" s="63">
        <f t="shared" si="7"/>
        <v>58</v>
      </c>
      <c r="AB18" s="56" t="str">
        <f>IF(ISBLANK(C18),"",IF(ISTEXT(AA18),"F",LOOKUP(AA18,Statistika!$S$3:$T$9)))</f>
        <v>E</v>
      </c>
    </row>
    <row r="19" spans="1:28" ht="12.75">
      <c r="A19" s="67" t="s">
        <v>147</v>
      </c>
      <c r="B19" s="67" t="s">
        <v>100</v>
      </c>
      <c r="C19" s="67" t="s">
        <v>148</v>
      </c>
      <c r="D19" s="57" t="str">
        <f t="shared" si="2"/>
        <v>37/2015</v>
      </c>
      <c r="E19" s="61"/>
      <c r="F19" s="59"/>
      <c r="G19" s="55">
        <v>20</v>
      </c>
      <c r="H19" s="55">
        <v>33</v>
      </c>
      <c r="I19" s="55">
        <f t="shared" si="3"/>
        <v>33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33</v>
      </c>
      <c r="X19" s="58">
        <v>25</v>
      </c>
      <c r="Y19" s="83"/>
      <c r="Z19" s="58">
        <f t="shared" si="1"/>
        <v>25</v>
      </c>
      <c r="AA19" s="63">
        <f t="shared" si="7"/>
        <v>58</v>
      </c>
      <c r="AB19" s="56" t="str">
        <f>IF(ISBLANK(C19),"",IF(ISTEXT(AA19),"F",LOOKUP(AA19,Statistika!$S$3:$T$9)))</f>
        <v>E</v>
      </c>
    </row>
    <row r="20" spans="1:28" ht="12.75">
      <c r="A20" s="67" t="s">
        <v>149</v>
      </c>
      <c r="B20" s="67" t="s">
        <v>100</v>
      </c>
      <c r="C20" s="67" t="s">
        <v>150</v>
      </c>
      <c r="D20" s="57" t="str">
        <f t="shared" si="2"/>
        <v>43/2015</v>
      </c>
      <c r="E20" s="61"/>
      <c r="F20" s="59"/>
      <c r="G20" s="55">
        <v>50</v>
      </c>
      <c r="H20" s="55"/>
      <c r="I20" s="55">
        <f t="shared" si="3"/>
        <v>50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50</v>
      </c>
      <c r="X20" s="58">
        <v>50</v>
      </c>
      <c r="Y20" s="83"/>
      <c r="Z20" s="58">
        <f t="shared" si="1"/>
        <v>50</v>
      </c>
      <c r="AA20" s="63">
        <f t="shared" si="7"/>
        <v>100</v>
      </c>
      <c r="AB20" s="56" t="str">
        <f>IF(ISBLANK(C20),"",IF(ISTEXT(AA20),"F",LOOKUP(AA20,Statistika!$S$3:$T$9)))</f>
        <v>A</v>
      </c>
    </row>
    <row r="21" spans="1:28" ht="12.75">
      <c r="A21" s="67" t="s">
        <v>89</v>
      </c>
      <c r="B21" s="67" t="s">
        <v>100</v>
      </c>
      <c r="C21" s="67" t="s">
        <v>151</v>
      </c>
      <c r="D21" s="57" t="str">
        <f t="shared" si="2"/>
        <v>44/2015</v>
      </c>
      <c r="E21" s="61"/>
      <c r="F21" s="59"/>
      <c r="G21" s="55">
        <v>32</v>
      </c>
      <c r="H21" s="55"/>
      <c r="I21" s="55">
        <f t="shared" si="3"/>
        <v>32</v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  <v>32</v>
      </c>
      <c r="X21" s="58">
        <v>30</v>
      </c>
      <c r="Y21" s="83"/>
      <c r="Z21" s="58">
        <f t="shared" si="1"/>
        <v>30</v>
      </c>
      <c r="AA21" s="63">
        <f t="shared" si="7"/>
        <v>62</v>
      </c>
      <c r="AB21" s="56" t="str">
        <f>IF(ISBLANK(C21),"",IF(ISTEXT(AA21),"F",LOOKUP(AA21,Statistika!$S$3:$T$9)))</f>
        <v>D</v>
      </c>
    </row>
    <row r="22" spans="1:28" ht="12.75">
      <c r="A22" s="67" t="s">
        <v>80</v>
      </c>
      <c r="B22" s="67" t="s">
        <v>100</v>
      </c>
      <c r="C22" s="67" t="s">
        <v>152</v>
      </c>
      <c r="D22" s="57" t="str">
        <f t="shared" si="2"/>
        <v>45/2015</v>
      </c>
      <c r="E22" s="61"/>
      <c r="F22" s="59"/>
      <c r="G22" s="55">
        <v>25</v>
      </c>
      <c r="H22" s="55">
        <v>30</v>
      </c>
      <c r="I22" s="55">
        <f t="shared" si="3"/>
        <v>30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30</v>
      </c>
      <c r="X22" s="58">
        <v>0</v>
      </c>
      <c r="Y22" s="83">
        <v>23</v>
      </c>
      <c r="Z22" s="58">
        <f t="shared" si="1"/>
        <v>23</v>
      </c>
      <c r="AA22" s="63">
        <f t="shared" si="7"/>
        <v>53</v>
      </c>
      <c r="AB22" s="56" t="str">
        <f>IF(ISBLANK(C22),"",IF(ISTEXT(AA22),"F",LOOKUP(AA22,Statistika!$S$3:$T$9)))</f>
        <v>E</v>
      </c>
    </row>
    <row r="23" spans="1:28" ht="12.75">
      <c r="A23" s="67" t="s">
        <v>153</v>
      </c>
      <c r="B23" s="67" t="s">
        <v>100</v>
      </c>
      <c r="C23" s="67" t="s">
        <v>154</v>
      </c>
      <c r="D23" s="57" t="str">
        <f t="shared" si="2"/>
        <v>47/2015</v>
      </c>
      <c r="E23" s="61"/>
      <c r="F23" s="59"/>
      <c r="G23" s="55">
        <v>0</v>
      </c>
      <c r="H23" s="55">
        <v>31</v>
      </c>
      <c r="I23" s="55">
        <f t="shared" si="3"/>
        <v>31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31</v>
      </c>
      <c r="X23" s="58">
        <v>19</v>
      </c>
      <c r="Y23" s="83"/>
      <c r="Z23" s="58">
        <f t="shared" si="1"/>
        <v>19</v>
      </c>
      <c r="AA23" s="63">
        <f t="shared" si="7"/>
        <v>50</v>
      </c>
      <c r="AB23" s="56" t="str">
        <f>IF(ISBLANK(C23),"",IF(ISTEXT(AA23),"F",LOOKUP(AA23,Statistika!$S$3:$T$9)))</f>
        <v>E</v>
      </c>
    </row>
    <row r="24" spans="1:28" ht="12.75">
      <c r="A24" s="67" t="s">
        <v>90</v>
      </c>
      <c r="B24" s="67" t="s">
        <v>100</v>
      </c>
      <c r="C24" s="67" t="s">
        <v>155</v>
      </c>
      <c r="D24" s="57" t="str">
        <f t="shared" si="2"/>
        <v>50/2015</v>
      </c>
      <c r="E24" s="61"/>
      <c r="F24" s="59"/>
      <c r="G24" s="55"/>
      <c r="H24" s="55"/>
      <c r="I24" s="55">
        <f t="shared" si="3"/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</c>
      <c r="X24" s="58"/>
      <c r="Y24" s="83"/>
      <c r="Z24" s="58">
        <f t="shared" si="1"/>
      </c>
      <c r="AA24" s="63">
        <f t="shared" si="7"/>
      </c>
      <c r="AB24" s="56" t="str">
        <f>IF(ISBLANK(C24),"",IF(ISTEXT(AA24),"F",LOOKUP(AA24,Statistika!$S$3:$T$9)))</f>
        <v>F</v>
      </c>
    </row>
    <row r="25" spans="1:28" ht="12.75">
      <c r="A25" s="67" t="s">
        <v>156</v>
      </c>
      <c r="B25" s="67" t="s">
        <v>100</v>
      </c>
      <c r="C25" s="67" t="s">
        <v>157</v>
      </c>
      <c r="D25" s="57" t="str">
        <f t="shared" si="2"/>
        <v>52/2015</v>
      </c>
      <c r="E25" s="61"/>
      <c r="F25" s="59"/>
      <c r="G25" s="55">
        <v>25</v>
      </c>
      <c r="H25" s="55">
        <v>44</v>
      </c>
      <c r="I25" s="55">
        <f t="shared" si="3"/>
        <v>44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44</v>
      </c>
      <c r="X25" s="58">
        <v>27</v>
      </c>
      <c r="Y25" s="83">
        <v>32</v>
      </c>
      <c r="Z25" s="58">
        <f t="shared" si="1"/>
        <v>32</v>
      </c>
      <c r="AA25" s="63">
        <f t="shared" si="7"/>
        <v>76</v>
      </c>
      <c r="AB25" s="56" t="str">
        <f>IF(ISBLANK(C25),"",IF(ISTEXT(AA25),"F",LOOKUP(AA25,Statistika!$S$3:$T$9)))</f>
        <v>C</v>
      </c>
    </row>
    <row r="26" spans="1:28" ht="12.75">
      <c r="A26" s="67" t="s">
        <v>158</v>
      </c>
      <c r="B26" s="67" t="s">
        <v>100</v>
      </c>
      <c r="C26" s="67" t="s">
        <v>159</v>
      </c>
      <c r="D26" s="57" t="str">
        <f t="shared" si="2"/>
        <v>53/2015</v>
      </c>
      <c r="E26" s="61"/>
      <c r="F26" s="59"/>
      <c r="G26" s="55">
        <v>28</v>
      </c>
      <c r="H26" s="55"/>
      <c r="I26" s="55">
        <f t="shared" si="3"/>
        <v>28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28</v>
      </c>
      <c r="X26" s="58"/>
      <c r="Y26" s="83">
        <v>29</v>
      </c>
      <c r="Z26" s="58">
        <f t="shared" si="1"/>
        <v>29</v>
      </c>
      <c r="AA26" s="63">
        <f t="shared" si="7"/>
        <v>57</v>
      </c>
      <c r="AB26" s="56" t="str">
        <f>IF(ISBLANK(C26),"",IF(ISTEXT(AA26),"F",LOOKUP(AA26,Statistika!$S$3:$T$9)))</f>
        <v>E</v>
      </c>
    </row>
    <row r="27" spans="1:28" ht="12.75">
      <c r="A27" s="67" t="s">
        <v>160</v>
      </c>
      <c r="B27" s="67" t="s">
        <v>100</v>
      </c>
      <c r="C27" s="67" t="s">
        <v>161</v>
      </c>
      <c r="D27" s="57" t="str">
        <f t="shared" si="2"/>
        <v>55/2015</v>
      </c>
      <c r="E27" s="61"/>
      <c r="F27" s="59"/>
      <c r="G27" s="55">
        <v>40</v>
      </c>
      <c r="H27" s="55"/>
      <c r="I27" s="55">
        <f t="shared" si="3"/>
        <v>40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40</v>
      </c>
      <c r="X27" s="58">
        <v>50</v>
      </c>
      <c r="Y27" s="83"/>
      <c r="Z27" s="58">
        <f t="shared" si="1"/>
        <v>50</v>
      </c>
      <c r="AA27" s="63">
        <f t="shared" si="7"/>
        <v>90</v>
      </c>
      <c r="AB27" s="56" t="str">
        <f>IF(ISBLANK(C27),"",IF(ISTEXT(AA27),"F",LOOKUP(AA27,Statistika!$S$3:$T$9)))</f>
        <v>A</v>
      </c>
    </row>
    <row r="28" spans="1:28" ht="12.75">
      <c r="A28" s="67" t="s">
        <v>162</v>
      </c>
      <c r="B28" s="67" t="s">
        <v>100</v>
      </c>
      <c r="C28" s="67" t="s">
        <v>163</v>
      </c>
      <c r="D28" s="57" t="str">
        <f t="shared" si="2"/>
        <v>58/2015</v>
      </c>
      <c r="E28" s="61"/>
      <c r="F28" s="59"/>
      <c r="G28" s="55">
        <v>28</v>
      </c>
      <c r="H28" s="55"/>
      <c r="I28" s="55">
        <f t="shared" si="3"/>
        <v>28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28</v>
      </c>
      <c r="X28" s="58">
        <v>22</v>
      </c>
      <c r="Y28" s="83"/>
      <c r="Z28" s="58">
        <f t="shared" si="1"/>
        <v>22</v>
      </c>
      <c r="AA28" s="63">
        <f t="shared" si="7"/>
        <v>50</v>
      </c>
      <c r="AB28" s="56" t="str">
        <f>IF(ISBLANK(C28),"",IF(ISTEXT(AA28),"F",LOOKUP(AA28,Statistika!$S$3:$T$9)))</f>
        <v>E</v>
      </c>
    </row>
    <row r="29" spans="1:28" ht="12.75">
      <c r="A29" s="67" t="s">
        <v>164</v>
      </c>
      <c r="B29" s="67" t="s">
        <v>100</v>
      </c>
      <c r="C29" s="67" t="s">
        <v>165</v>
      </c>
      <c r="D29" s="57" t="str">
        <f t="shared" si="2"/>
        <v>60/2015</v>
      </c>
      <c r="E29" s="61"/>
      <c r="F29" s="59"/>
      <c r="G29" s="55">
        <v>21</v>
      </c>
      <c r="H29" s="55">
        <v>39</v>
      </c>
      <c r="I29" s="55">
        <f t="shared" si="3"/>
        <v>39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39</v>
      </c>
      <c r="X29" s="58"/>
      <c r="Y29" s="83">
        <v>21</v>
      </c>
      <c r="Z29" s="58">
        <f t="shared" si="1"/>
        <v>21</v>
      </c>
      <c r="AA29" s="63">
        <f t="shared" si="7"/>
        <v>60</v>
      </c>
      <c r="AB29" s="56" t="str">
        <f>IF(ISBLANK(C29),"",IF(ISTEXT(AA29),"F",LOOKUP(AA29,Statistika!$S$3:$T$9)))</f>
        <v>D</v>
      </c>
    </row>
    <row r="30" spans="1:28" ht="12.75">
      <c r="A30" s="67" t="s">
        <v>166</v>
      </c>
      <c r="B30" s="67" t="s">
        <v>100</v>
      </c>
      <c r="C30" s="67" t="s">
        <v>167</v>
      </c>
      <c r="D30" s="57" t="str">
        <f t="shared" si="2"/>
        <v>61/2015</v>
      </c>
      <c r="E30" s="61"/>
      <c r="F30" s="59"/>
      <c r="G30" s="55">
        <v>35</v>
      </c>
      <c r="H30" s="55">
        <v>43</v>
      </c>
      <c r="I30" s="55">
        <f t="shared" si="3"/>
        <v>43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43</v>
      </c>
      <c r="X30" s="58">
        <v>37</v>
      </c>
      <c r="Y30" s="83"/>
      <c r="Z30" s="58">
        <f t="shared" si="1"/>
        <v>37</v>
      </c>
      <c r="AA30" s="63">
        <f t="shared" si="7"/>
        <v>80</v>
      </c>
      <c r="AB30" s="56" t="str">
        <f>IF(ISBLANK(C30),"",IF(ISTEXT(AA30),"F",LOOKUP(AA30,Statistika!$S$3:$T$9)))</f>
        <v>B</v>
      </c>
    </row>
    <row r="31" spans="1:28" ht="12.75">
      <c r="A31" s="67" t="s">
        <v>168</v>
      </c>
      <c r="B31" s="67" t="s">
        <v>100</v>
      </c>
      <c r="C31" s="67" t="s">
        <v>169</v>
      </c>
      <c r="D31" s="57" t="str">
        <f t="shared" si="2"/>
        <v>62/2015</v>
      </c>
      <c r="E31" s="61"/>
      <c r="F31" s="59"/>
      <c r="G31" s="55"/>
      <c r="H31" s="55">
        <v>17</v>
      </c>
      <c r="I31" s="55">
        <f t="shared" si="3"/>
        <v>17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17</v>
      </c>
      <c r="X31" s="58"/>
      <c r="Y31" s="83">
        <v>4</v>
      </c>
      <c r="Z31" s="58">
        <f t="shared" si="1"/>
        <v>4</v>
      </c>
      <c r="AA31" s="63">
        <f t="shared" si="7"/>
        <v>21</v>
      </c>
      <c r="AB31" s="56" t="str">
        <f>IF(ISBLANK(C31),"",IF(ISTEXT(AA31),"F",LOOKUP(AA31,Statistika!$S$3:$T$9)))</f>
        <v>F</v>
      </c>
    </row>
    <row r="32" spans="1:28" ht="12.75">
      <c r="A32" s="67" t="s">
        <v>170</v>
      </c>
      <c r="B32" s="67" t="s">
        <v>100</v>
      </c>
      <c r="C32" s="67" t="s">
        <v>171</v>
      </c>
      <c r="D32" s="57" t="str">
        <f t="shared" si="2"/>
        <v>63/2015</v>
      </c>
      <c r="E32" s="61"/>
      <c r="F32" s="59"/>
      <c r="G32" s="55">
        <v>24</v>
      </c>
      <c r="H32" s="55"/>
      <c r="I32" s="55">
        <f t="shared" si="3"/>
        <v>24</v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  <v>24</v>
      </c>
      <c r="X32" s="58">
        <v>26</v>
      </c>
      <c r="Y32" s="83"/>
      <c r="Z32" s="58">
        <f t="shared" si="1"/>
        <v>26</v>
      </c>
      <c r="AA32" s="63">
        <f t="shared" si="7"/>
        <v>50</v>
      </c>
      <c r="AB32" s="56" t="str">
        <f>IF(ISBLANK(C32),"",IF(ISTEXT(AA32),"F",LOOKUP(AA32,Statistika!$S$3:$T$9)))</f>
        <v>E</v>
      </c>
    </row>
    <row r="33" spans="1:28" ht="12.75">
      <c r="A33" s="67" t="s">
        <v>172</v>
      </c>
      <c r="B33" s="67" t="s">
        <v>100</v>
      </c>
      <c r="C33" s="67" t="s">
        <v>173</v>
      </c>
      <c r="D33" s="57" t="str">
        <f t="shared" si="2"/>
        <v>64/2015</v>
      </c>
      <c r="E33" s="61"/>
      <c r="F33" s="59"/>
      <c r="G33" s="55">
        <v>28</v>
      </c>
      <c r="H33" s="55"/>
      <c r="I33" s="55">
        <f t="shared" si="3"/>
        <v>28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28</v>
      </c>
      <c r="X33" s="58">
        <v>0</v>
      </c>
      <c r="Y33" s="83">
        <v>2</v>
      </c>
      <c r="Z33" s="58">
        <f t="shared" si="1"/>
        <v>2</v>
      </c>
      <c r="AA33" s="63">
        <f t="shared" si="7"/>
        <v>30</v>
      </c>
      <c r="AB33" s="56" t="str">
        <f>IF(ISBLANK(C33),"",IF(ISTEXT(AA33),"F",LOOKUP(AA33,Statistika!$S$3:$T$9)))</f>
        <v>F</v>
      </c>
    </row>
    <row r="34" spans="1:28" ht="12.75">
      <c r="A34" s="67" t="s">
        <v>174</v>
      </c>
      <c r="B34" s="67" t="s">
        <v>100</v>
      </c>
      <c r="C34" s="67" t="s">
        <v>175</v>
      </c>
      <c r="D34" s="57" t="str">
        <f t="shared" si="2"/>
        <v>65/2015</v>
      </c>
      <c r="E34" s="61"/>
      <c r="F34" s="59"/>
      <c r="G34" s="55">
        <v>42</v>
      </c>
      <c r="H34" s="55"/>
      <c r="I34" s="55">
        <f t="shared" si="3"/>
        <v>42</v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aca="true" t="shared" si="8" ref="S34:S65"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  <v>42</v>
      </c>
      <c r="X34" s="58"/>
      <c r="Y34" s="83">
        <v>35</v>
      </c>
      <c r="Z34" s="58">
        <f aca="true" t="shared" si="9" ref="Z34:Z65">IF(ISBLANK(Y34),(IF(ISBLANK(X34),"",X34)),(IF(ISBLANK(Y34),"",Y34)))</f>
        <v>35</v>
      </c>
      <c r="AA34" s="63">
        <f t="shared" si="7"/>
        <v>77</v>
      </c>
      <c r="AB34" s="56" t="str">
        <f>IF(ISBLANK(C34),"",IF(ISTEXT(AA34),"F",LOOKUP(AA34,Statistika!$S$3:$T$9)))</f>
        <v>C</v>
      </c>
    </row>
    <row r="35" spans="1:28" ht="12.75">
      <c r="A35" s="67" t="s">
        <v>176</v>
      </c>
      <c r="B35" s="67" t="s">
        <v>100</v>
      </c>
      <c r="C35" s="67" t="s">
        <v>177</v>
      </c>
      <c r="D35" s="57" t="str">
        <f t="shared" si="2"/>
        <v>69/2015</v>
      </c>
      <c r="E35" s="61"/>
      <c r="F35" s="59"/>
      <c r="G35" s="55">
        <v>14</v>
      </c>
      <c r="H35" s="55">
        <v>35</v>
      </c>
      <c r="I35" s="55">
        <f t="shared" si="3"/>
        <v>35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8"/>
      </c>
      <c r="T35" s="59"/>
      <c r="U35" s="59">
        <f t="shared" si="4"/>
      </c>
      <c r="V35" s="59">
        <f t="shared" si="5"/>
      </c>
      <c r="W35" s="58">
        <f t="shared" si="6"/>
        <v>35</v>
      </c>
      <c r="X35" s="58">
        <v>10</v>
      </c>
      <c r="Y35" s="83">
        <v>31</v>
      </c>
      <c r="Z35" s="58">
        <f t="shared" si="9"/>
        <v>31</v>
      </c>
      <c r="AA35" s="63">
        <f t="shared" si="7"/>
        <v>66</v>
      </c>
      <c r="AB35" s="56" t="str">
        <f>IF(ISBLANK(C35),"",IF(ISTEXT(AA35),"F",LOOKUP(AA35,Statistika!$S$3:$T$9)))</f>
        <v>D</v>
      </c>
    </row>
    <row r="36" spans="1:28" ht="12.75">
      <c r="A36" s="67" t="s">
        <v>178</v>
      </c>
      <c r="B36" s="67" t="s">
        <v>100</v>
      </c>
      <c r="C36" s="67" t="s">
        <v>179</v>
      </c>
      <c r="D36" s="57" t="str">
        <f t="shared" si="2"/>
        <v>70/2015</v>
      </c>
      <c r="E36" s="61"/>
      <c r="F36" s="59"/>
      <c r="G36" s="55">
        <v>9</v>
      </c>
      <c r="H36" s="55"/>
      <c r="I36" s="55">
        <f t="shared" si="3"/>
        <v>9</v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8"/>
      </c>
      <c r="T36" s="59"/>
      <c r="U36" s="59">
        <f t="shared" si="4"/>
      </c>
      <c r="V36" s="59">
        <f t="shared" si="5"/>
      </c>
      <c r="W36" s="58">
        <f t="shared" si="6"/>
        <v>9</v>
      </c>
      <c r="X36" s="58"/>
      <c r="Y36" s="83"/>
      <c r="Z36" s="58">
        <f t="shared" si="9"/>
      </c>
      <c r="AA36" s="63">
        <f t="shared" si="7"/>
        <v>9</v>
      </c>
      <c r="AB36" s="56" t="str">
        <f>IF(ISBLANK(C36),"",IF(ISTEXT(AA36),"F",LOOKUP(AA36,Statistika!$S$3:$T$9)))</f>
        <v>F</v>
      </c>
    </row>
    <row r="37" spans="1:28" ht="12.75">
      <c r="A37" s="67" t="s">
        <v>180</v>
      </c>
      <c r="B37" s="67" t="s">
        <v>100</v>
      </c>
      <c r="C37" s="67" t="s">
        <v>181</v>
      </c>
      <c r="D37" s="57" t="str">
        <f t="shared" si="2"/>
        <v>71/2015</v>
      </c>
      <c r="E37" s="61"/>
      <c r="F37" s="59"/>
      <c r="G37" s="55">
        <v>34</v>
      </c>
      <c r="H37" s="55"/>
      <c r="I37" s="55">
        <f t="shared" si="3"/>
        <v>34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8"/>
      </c>
      <c r="T37" s="59"/>
      <c r="U37" s="59">
        <f t="shared" si="4"/>
      </c>
      <c r="V37" s="59">
        <f t="shared" si="5"/>
      </c>
      <c r="W37" s="58">
        <f t="shared" si="6"/>
        <v>34</v>
      </c>
      <c r="X37" s="58">
        <v>26</v>
      </c>
      <c r="Y37" s="83">
        <v>37</v>
      </c>
      <c r="Z37" s="58">
        <f t="shared" si="9"/>
        <v>37</v>
      </c>
      <c r="AA37" s="63">
        <f t="shared" si="7"/>
        <v>71</v>
      </c>
      <c r="AB37" s="56" t="str">
        <f>IF(ISBLANK(C37),"",IF(ISTEXT(AA37),"F",LOOKUP(AA37,Statistika!$S$3:$T$9)))</f>
        <v>C</v>
      </c>
    </row>
    <row r="38" spans="1:28" ht="12.75">
      <c r="A38" s="67" t="s">
        <v>182</v>
      </c>
      <c r="B38" s="67" t="s">
        <v>100</v>
      </c>
      <c r="C38" s="67" t="s">
        <v>183</v>
      </c>
      <c r="D38" s="57" t="str">
        <f t="shared" si="2"/>
        <v>81/2015</v>
      </c>
      <c r="E38" s="61"/>
      <c r="F38" s="59"/>
      <c r="G38" s="55">
        <v>49</v>
      </c>
      <c r="H38" s="55"/>
      <c r="I38" s="55">
        <f t="shared" si="3"/>
        <v>49</v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8"/>
      </c>
      <c r="T38" s="59"/>
      <c r="U38" s="59">
        <f t="shared" si="4"/>
      </c>
      <c r="V38" s="59">
        <f t="shared" si="5"/>
      </c>
      <c r="W38" s="58">
        <f t="shared" si="6"/>
        <v>49</v>
      </c>
      <c r="X38" s="58">
        <v>50</v>
      </c>
      <c r="Y38" s="83"/>
      <c r="Z38" s="58">
        <f t="shared" si="9"/>
        <v>50</v>
      </c>
      <c r="AA38" s="63">
        <f t="shared" si="7"/>
        <v>99</v>
      </c>
      <c r="AB38" s="56" t="str">
        <f>IF(ISBLANK(C38),"",IF(ISTEXT(AA38),"F",LOOKUP(AA38,Statistika!$S$3:$T$9)))</f>
        <v>A</v>
      </c>
    </row>
    <row r="39" spans="1:28" ht="12.75">
      <c r="A39" s="67" t="s">
        <v>184</v>
      </c>
      <c r="B39" s="67" t="s">
        <v>100</v>
      </c>
      <c r="C39" s="67" t="s">
        <v>185</v>
      </c>
      <c r="D39" s="57" t="str">
        <f t="shared" si="2"/>
        <v>84/2015</v>
      </c>
      <c r="E39" s="61"/>
      <c r="F39" s="59"/>
      <c r="G39" s="55">
        <v>13</v>
      </c>
      <c r="H39" s="55">
        <v>26</v>
      </c>
      <c r="I39" s="55">
        <f t="shared" si="3"/>
        <v>26</v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8"/>
      </c>
      <c r="T39" s="59"/>
      <c r="U39" s="59">
        <f t="shared" si="4"/>
      </c>
      <c r="V39" s="59">
        <f t="shared" si="5"/>
      </c>
      <c r="W39" s="58">
        <f t="shared" si="6"/>
        <v>26</v>
      </c>
      <c r="X39" s="58">
        <v>4</v>
      </c>
      <c r="Y39" s="83">
        <v>15</v>
      </c>
      <c r="Z39" s="58">
        <f t="shared" si="9"/>
        <v>15</v>
      </c>
      <c r="AA39" s="63">
        <f t="shared" si="7"/>
        <v>41</v>
      </c>
      <c r="AB39" s="56" t="str">
        <f>IF(ISBLANK(C39),"",IF(ISTEXT(AA39),"F",LOOKUP(AA39,Statistika!$S$3:$T$9)))</f>
        <v>F</v>
      </c>
    </row>
    <row r="40" spans="1:28" ht="12.75">
      <c r="A40" s="67" t="s">
        <v>186</v>
      </c>
      <c r="B40" s="67" t="s">
        <v>100</v>
      </c>
      <c r="C40" s="67" t="s">
        <v>187</v>
      </c>
      <c r="D40" s="57" t="str">
        <f t="shared" si="2"/>
        <v>87/2015</v>
      </c>
      <c r="E40" s="61"/>
      <c r="F40" s="59"/>
      <c r="G40" s="55">
        <v>0</v>
      </c>
      <c r="H40" s="55">
        <v>39</v>
      </c>
      <c r="I40" s="55">
        <f t="shared" si="3"/>
        <v>39</v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8"/>
      </c>
      <c r="T40" s="59"/>
      <c r="U40" s="59">
        <f t="shared" si="4"/>
      </c>
      <c r="V40" s="59">
        <f t="shared" si="5"/>
      </c>
      <c r="W40" s="58">
        <f t="shared" si="6"/>
        <v>39</v>
      </c>
      <c r="X40" s="58">
        <v>15</v>
      </c>
      <c r="Y40" s="83"/>
      <c r="Z40" s="58">
        <f t="shared" si="9"/>
        <v>15</v>
      </c>
      <c r="AA40" s="63">
        <f t="shared" si="7"/>
        <v>54</v>
      </c>
      <c r="AB40" s="56" t="str">
        <f>IF(ISBLANK(C40),"",IF(ISTEXT(AA40),"F",LOOKUP(AA40,Statistika!$S$3:$T$9)))</f>
        <v>E</v>
      </c>
    </row>
    <row r="41" spans="1:28" ht="12.75">
      <c r="A41" s="67" t="s">
        <v>188</v>
      </c>
      <c r="B41" s="67" t="s">
        <v>100</v>
      </c>
      <c r="C41" s="67" t="s">
        <v>189</v>
      </c>
      <c r="D41" s="57" t="str">
        <f t="shared" si="2"/>
        <v>91/2015</v>
      </c>
      <c r="E41" s="61"/>
      <c r="F41" s="59"/>
      <c r="G41" s="55">
        <v>19</v>
      </c>
      <c r="H41" s="55"/>
      <c r="I41" s="55">
        <f t="shared" si="3"/>
        <v>19</v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8"/>
      </c>
      <c r="T41" s="59"/>
      <c r="U41" s="59">
        <f t="shared" si="4"/>
      </c>
      <c r="V41" s="59">
        <f t="shared" si="5"/>
      </c>
      <c r="W41" s="58">
        <f t="shared" si="6"/>
        <v>19</v>
      </c>
      <c r="X41" s="58">
        <v>16</v>
      </c>
      <c r="Y41" s="83"/>
      <c r="Z41" s="58">
        <f t="shared" si="9"/>
        <v>16</v>
      </c>
      <c r="AA41" s="63">
        <f t="shared" si="7"/>
        <v>35</v>
      </c>
      <c r="AB41" s="56" t="str">
        <f>IF(ISBLANK(C41),"",IF(ISTEXT(AA41),"F",LOOKUP(AA41,Statistika!$S$3:$T$9)))</f>
        <v>F</v>
      </c>
    </row>
    <row r="42" spans="1:28" ht="12.75">
      <c r="A42" s="67" t="s">
        <v>190</v>
      </c>
      <c r="B42" s="67" t="s">
        <v>100</v>
      </c>
      <c r="C42" s="67" t="s">
        <v>191</v>
      </c>
      <c r="D42" s="57" t="str">
        <f t="shared" si="2"/>
        <v>97/2015</v>
      </c>
      <c r="E42" s="61"/>
      <c r="F42" s="59"/>
      <c r="G42" s="55"/>
      <c r="H42" s="55"/>
      <c r="I42" s="55">
        <f t="shared" si="3"/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8"/>
      </c>
      <c r="T42" s="59"/>
      <c r="U42" s="59">
        <f t="shared" si="4"/>
      </c>
      <c r="V42" s="59">
        <f t="shared" si="5"/>
      </c>
      <c r="W42" s="58">
        <f t="shared" si="6"/>
      </c>
      <c r="X42" s="58"/>
      <c r="Y42" s="83"/>
      <c r="Z42" s="58">
        <f t="shared" si="9"/>
      </c>
      <c r="AA42" s="63">
        <f t="shared" si="7"/>
      </c>
      <c r="AB42" s="56" t="str">
        <f>IF(ISBLANK(C42),"",IF(ISTEXT(AA42),"F",LOOKUP(AA42,Statistika!$S$3:$T$9)))</f>
        <v>F</v>
      </c>
    </row>
    <row r="43" spans="1:28" ht="12.75">
      <c r="A43" s="67" t="s">
        <v>71</v>
      </c>
      <c r="B43" s="67" t="s">
        <v>99</v>
      </c>
      <c r="C43" s="67" t="s">
        <v>192</v>
      </c>
      <c r="D43" s="57" t="str">
        <f t="shared" si="2"/>
        <v>16/2014</v>
      </c>
      <c r="E43" s="61"/>
      <c r="F43" s="59"/>
      <c r="G43" s="55">
        <v>7</v>
      </c>
      <c r="H43" s="55">
        <v>15</v>
      </c>
      <c r="I43" s="55">
        <f t="shared" si="3"/>
        <v>15</v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8"/>
      </c>
      <c r="T43" s="59"/>
      <c r="U43" s="59">
        <f t="shared" si="4"/>
      </c>
      <c r="V43" s="59">
        <f t="shared" si="5"/>
      </c>
      <c r="W43" s="58">
        <f t="shared" si="6"/>
        <v>15</v>
      </c>
      <c r="X43" s="58">
        <v>0</v>
      </c>
      <c r="Y43" s="83">
        <v>1</v>
      </c>
      <c r="Z43" s="58">
        <f t="shared" si="9"/>
        <v>1</v>
      </c>
      <c r="AA43" s="63">
        <f t="shared" si="7"/>
        <v>16</v>
      </c>
      <c r="AB43" s="56" t="str">
        <f>IF(ISBLANK(C43),"",IF(ISTEXT(AA43),"F",LOOKUP(AA43,Statistika!$S$3:$T$9)))</f>
        <v>F</v>
      </c>
    </row>
    <row r="44" spans="1:28" ht="12.75">
      <c r="A44" s="67" t="s">
        <v>88</v>
      </c>
      <c r="B44" s="67" t="s">
        <v>99</v>
      </c>
      <c r="C44" s="67" t="s">
        <v>193</v>
      </c>
      <c r="D44" s="57" t="str">
        <f t="shared" si="2"/>
        <v>25/2014</v>
      </c>
      <c r="E44" s="61"/>
      <c r="F44" s="59"/>
      <c r="G44" s="55"/>
      <c r="H44" s="55"/>
      <c r="I44" s="55">
        <f t="shared" si="3"/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8"/>
      </c>
      <c r="T44" s="59"/>
      <c r="U44" s="59">
        <f t="shared" si="4"/>
      </c>
      <c r="V44" s="59">
        <f t="shared" si="5"/>
      </c>
      <c r="W44" s="58">
        <f t="shared" si="6"/>
      </c>
      <c r="X44" s="58"/>
      <c r="Y44" s="83"/>
      <c r="Z44" s="58">
        <f t="shared" si="9"/>
      </c>
      <c r="AA44" s="63">
        <f t="shared" si="7"/>
      </c>
      <c r="AB44" s="56" t="str">
        <f>IF(ISBLANK(C44),"",IF(ISTEXT(AA44),"F",LOOKUP(AA44,Statistika!$S$3:$T$9)))</f>
        <v>F</v>
      </c>
    </row>
    <row r="45" spans="1:28" ht="12.75">
      <c r="A45" s="67" t="s">
        <v>194</v>
      </c>
      <c r="B45" s="67" t="s">
        <v>99</v>
      </c>
      <c r="C45" s="67" t="s">
        <v>195</v>
      </c>
      <c r="D45" s="57" t="str">
        <f t="shared" si="2"/>
        <v>41/2014</v>
      </c>
      <c r="E45" s="61"/>
      <c r="F45" s="59"/>
      <c r="G45" s="55"/>
      <c r="H45" s="55">
        <v>17</v>
      </c>
      <c r="I45" s="55">
        <f t="shared" si="3"/>
        <v>17</v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8"/>
      </c>
      <c r="T45" s="59"/>
      <c r="U45" s="59">
        <f t="shared" si="4"/>
      </c>
      <c r="V45" s="59">
        <f>IF(AND(ISBLANK(M45),ISBLANK(N45),ISBLANK(O45),ISBLANK(P45),ISBLANK(T45)),"",M45+N45+O45+P45+T45)</f>
      </c>
      <c r="W45" s="58">
        <f t="shared" si="6"/>
        <v>17</v>
      </c>
      <c r="X45" s="58"/>
      <c r="Y45" s="58">
        <v>29</v>
      </c>
      <c r="Z45" s="58">
        <f t="shared" si="9"/>
        <v>29</v>
      </c>
      <c r="AA45" s="63">
        <f t="shared" si="7"/>
        <v>46</v>
      </c>
      <c r="AB45" s="56" t="str">
        <f>IF(ISBLANK(C45),"",IF(ISTEXT(AA45),"F",LOOKUP(AA45,Statistika!$S$3:$T$9)))</f>
        <v>F</v>
      </c>
    </row>
    <row r="46" spans="1:28" ht="12.75">
      <c r="A46" s="67" t="s">
        <v>158</v>
      </c>
      <c r="B46" s="67" t="s">
        <v>99</v>
      </c>
      <c r="C46" s="67" t="s">
        <v>196</v>
      </c>
      <c r="D46" s="57" t="str">
        <f t="shared" si="2"/>
        <v>53/2014</v>
      </c>
      <c r="E46" s="61"/>
      <c r="F46" s="59"/>
      <c r="G46" s="55"/>
      <c r="H46" s="55"/>
      <c r="I46" s="55">
        <f t="shared" si="3"/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8"/>
      </c>
      <c r="T46" s="59"/>
      <c r="U46" s="59">
        <f aca="true" t="shared" si="10" ref="U46:U95">IF(AND(ISBLANK(E46),ISBLANK(F46),ISBLANK(J46),ISBLANK(K46),ISBLANK(L46)),"",E46+F46+J46+K46+L46)</f>
      </c>
      <c r="V46" s="59">
        <f aca="true" t="shared" si="11" ref="V46:V95">IF(AND(ISBLANK(M46),ISBLANK(N46),ISBLANK(O46),ISBLANK(P46),ISBLANK(T46)),"",M46+N46+O46+P46+T46)</f>
      </c>
      <c r="W46" s="58">
        <f aca="true" t="shared" si="12" ref="W46:W95">IF(AND(OR(ISTEXT(I46),ISBLANK(I46)),OR(ISTEXT(S46),ISBLANK(S46)),OR(ISTEXT(U46),ISBLANK(U46)),OR(ISTEXT(V46),ISBLANK(V46))),"",N(I46)+N(S46)+N(U46)+N(V46))</f>
      </c>
      <c r="X46" s="58"/>
      <c r="Y46" s="58"/>
      <c r="Z46" s="58">
        <f t="shared" si="9"/>
      </c>
      <c r="AA46" s="63">
        <f t="shared" si="7"/>
      </c>
      <c r="AB46" s="56" t="str">
        <f>IF(ISBLANK(C46),"",IF(ISTEXT(AA46),"F",LOOKUP(AA46,Statistika!$S$3:$T$9)))</f>
        <v>F</v>
      </c>
    </row>
    <row r="47" spans="1:28" ht="12.75">
      <c r="A47" s="67" t="s">
        <v>197</v>
      </c>
      <c r="B47" s="67" t="s">
        <v>99</v>
      </c>
      <c r="C47" s="67" t="s">
        <v>198</v>
      </c>
      <c r="D47" s="57" t="str">
        <f t="shared" si="2"/>
        <v>57/2014</v>
      </c>
      <c r="E47" s="61"/>
      <c r="F47" s="59"/>
      <c r="G47" s="55"/>
      <c r="H47" s="55"/>
      <c r="I47" s="55">
        <f t="shared" si="3"/>
      </c>
      <c r="J47" s="59"/>
      <c r="K47" s="59"/>
      <c r="L47" s="59"/>
      <c r="M47" s="59"/>
      <c r="N47" s="59"/>
      <c r="O47" s="62"/>
      <c r="P47" s="62"/>
      <c r="Q47" s="59"/>
      <c r="R47" s="58"/>
      <c r="S47" s="59">
        <f t="shared" si="8"/>
      </c>
      <c r="T47" s="59"/>
      <c r="U47" s="59">
        <f t="shared" si="10"/>
      </c>
      <c r="V47" s="59">
        <f t="shared" si="11"/>
      </c>
      <c r="W47" s="58">
        <f t="shared" si="12"/>
      </c>
      <c r="X47" s="58"/>
      <c r="Y47" s="58"/>
      <c r="Z47" s="58">
        <f t="shared" si="9"/>
      </c>
      <c r="AA47" s="63">
        <f t="shared" si="7"/>
      </c>
      <c r="AB47" s="56" t="str">
        <f>IF(ISBLANK(C47),"",IF(ISTEXT(AA47),"F",LOOKUP(AA47,Statistika!$S$3:$T$9)))</f>
        <v>F</v>
      </c>
    </row>
    <row r="48" spans="1:28" ht="12.75">
      <c r="A48" s="67" t="s">
        <v>199</v>
      </c>
      <c r="B48" s="67" t="s">
        <v>99</v>
      </c>
      <c r="C48" s="67" t="s">
        <v>200</v>
      </c>
      <c r="D48" s="57" t="str">
        <f t="shared" si="2"/>
        <v>59/2014</v>
      </c>
      <c r="E48" s="61"/>
      <c r="F48" s="59"/>
      <c r="G48" s="55">
        <v>7</v>
      </c>
      <c r="H48" s="55">
        <v>11</v>
      </c>
      <c r="I48" s="55">
        <f t="shared" si="3"/>
        <v>11</v>
      </c>
      <c r="J48" s="59"/>
      <c r="K48" s="59"/>
      <c r="L48" s="59"/>
      <c r="M48" s="59"/>
      <c r="N48" s="59"/>
      <c r="O48" s="62"/>
      <c r="P48" s="62"/>
      <c r="Q48" s="59"/>
      <c r="R48" s="58"/>
      <c r="S48" s="59">
        <f t="shared" si="8"/>
      </c>
      <c r="T48" s="59"/>
      <c r="U48" s="59">
        <f t="shared" si="10"/>
      </c>
      <c r="V48" s="59">
        <f t="shared" si="11"/>
      </c>
      <c r="W48" s="58">
        <f t="shared" si="12"/>
        <v>11</v>
      </c>
      <c r="X48" s="58">
        <v>3</v>
      </c>
      <c r="Y48" s="58"/>
      <c r="Z48" s="58">
        <f t="shared" si="9"/>
        <v>3</v>
      </c>
      <c r="AA48" s="63">
        <f t="shared" si="7"/>
        <v>14</v>
      </c>
      <c r="AB48" s="56" t="str">
        <f>IF(ISBLANK(C48),"",IF(ISTEXT(AA48),"F",LOOKUP(AA48,Statistika!$S$3:$T$9)))</f>
        <v>F</v>
      </c>
    </row>
    <row r="49" spans="1:28" ht="12.75">
      <c r="A49" s="67" t="s">
        <v>174</v>
      </c>
      <c r="B49" s="67" t="s">
        <v>99</v>
      </c>
      <c r="C49" s="67" t="s">
        <v>201</v>
      </c>
      <c r="D49" s="57" t="str">
        <f t="shared" si="2"/>
        <v>65/2014</v>
      </c>
      <c r="E49" s="61"/>
      <c r="F49" s="59"/>
      <c r="G49" s="55">
        <v>27</v>
      </c>
      <c r="H49" s="55"/>
      <c r="I49" s="55">
        <f t="shared" si="3"/>
        <v>27</v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8"/>
      </c>
      <c r="T49" s="59"/>
      <c r="U49" s="59">
        <f t="shared" si="10"/>
      </c>
      <c r="V49" s="59">
        <f t="shared" si="11"/>
      </c>
      <c r="W49" s="58">
        <f t="shared" si="12"/>
        <v>27</v>
      </c>
      <c r="X49" s="58">
        <v>24</v>
      </c>
      <c r="Y49" s="58"/>
      <c r="Z49" s="58">
        <f t="shared" si="9"/>
        <v>24</v>
      </c>
      <c r="AA49" s="63">
        <f t="shared" si="7"/>
        <v>51</v>
      </c>
      <c r="AB49" s="56" t="str">
        <f>IF(ISBLANK(C49),"",IF(ISTEXT(AA49),"F",LOOKUP(AA49,Statistika!$S$3:$T$9)))</f>
        <v>E</v>
      </c>
    </row>
    <row r="50" spans="1:28" ht="12.75">
      <c r="A50" s="67" t="s">
        <v>202</v>
      </c>
      <c r="B50" s="67" t="s">
        <v>99</v>
      </c>
      <c r="C50" s="67" t="s">
        <v>203</v>
      </c>
      <c r="D50" s="57" t="str">
        <f t="shared" si="2"/>
        <v>67/2014</v>
      </c>
      <c r="E50" s="61"/>
      <c r="F50" s="59"/>
      <c r="G50" s="55">
        <v>0</v>
      </c>
      <c r="H50" s="55">
        <v>23</v>
      </c>
      <c r="I50" s="55">
        <f t="shared" si="3"/>
        <v>23</v>
      </c>
      <c r="J50" s="59"/>
      <c r="K50" s="59"/>
      <c r="L50" s="59"/>
      <c r="M50" s="59"/>
      <c r="N50" s="59"/>
      <c r="O50" s="62"/>
      <c r="P50" s="62"/>
      <c r="Q50" s="59"/>
      <c r="R50" s="62"/>
      <c r="S50" s="59">
        <f t="shared" si="8"/>
      </c>
      <c r="T50" s="59"/>
      <c r="U50" s="59">
        <f t="shared" si="10"/>
      </c>
      <c r="V50" s="59">
        <f t="shared" si="11"/>
      </c>
      <c r="W50" s="58">
        <f t="shared" si="12"/>
        <v>23</v>
      </c>
      <c r="X50" s="58">
        <v>2</v>
      </c>
      <c r="Y50" s="58">
        <v>30</v>
      </c>
      <c r="Z50" s="58">
        <f t="shared" si="9"/>
        <v>30</v>
      </c>
      <c r="AA50" s="63">
        <f t="shared" si="7"/>
        <v>53</v>
      </c>
      <c r="AB50" s="56" t="str">
        <f>IF(ISBLANK(C50),"",IF(ISTEXT(AA50),"F",LOOKUP(AA50,Statistika!$S$3:$T$9)))</f>
        <v>E</v>
      </c>
    </row>
    <row r="51" spans="1:28" ht="12.75">
      <c r="A51" s="67" t="s">
        <v>204</v>
      </c>
      <c r="B51" s="67" t="s">
        <v>99</v>
      </c>
      <c r="C51" s="67" t="s">
        <v>205</v>
      </c>
      <c r="D51" s="57" t="str">
        <f t="shared" si="2"/>
        <v>79/2014</v>
      </c>
      <c r="E51" s="61"/>
      <c r="F51" s="59"/>
      <c r="G51" s="55">
        <v>0</v>
      </c>
      <c r="H51" s="55">
        <v>15</v>
      </c>
      <c r="I51" s="55">
        <f t="shared" si="3"/>
        <v>15</v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8"/>
      </c>
      <c r="T51" s="59"/>
      <c r="U51" s="59">
        <f t="shared" si="10"/>
      </c>
      <c r="V51" s="59">
        <f t="shared" si="11"/>
      </c>
      <c r="W51" s="58">
        <f t="shared" si="12"/>
        <v>15</v>
      </c>
      <c r="X51" s="58"/>
      <c r="Y51" s="58"/>
      <c r="Z51" s="58">
        <f t="shared" si="9"/>
      </c>
      <c r="AA51" s="63">
        <f t="shared" si="7"/>
        <v>15</v>
      </c>
      <c r="AB51" s="56" t="str">
        <f>IF(ISBLANK(C51),"",IF(ISTEXT(AA51),"F",LOOKUP(AA51,Statistika!$S$3:$T$9)))</f>
        <v>F</v>
      </c>
    </row>
    <row r="52" spans="1:28" ht="12.75">
      <c r="A52" s="67" t="s">
        <v>206</v>
      </c>
      <c r="B52" s="67" t="s">
        <v>99</v>
      </c>
      <c r="C52" s="67" t="s">
        <v>207</v>
      </c>
      <c r="D52" s="57" t="str">
        <f t="shared" si="2"/>
        <v>85/2014</v>
      </c>
      <c r="E52" s="61"/>
      <c r="F52" s="59"/>
      <c r="G52" s="55">
        <v>3</v>
      </c>
      <c r="H52" s="55">
        <v>15</v>
      </c>
      <c r="I52" s="55">
        <f t="shared" si="3"/>
        <v>15</v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8"/>
      </c>
      <c r="T52" s="59"/>
      <c r="U52" s="59">
        <f t="shared" si="10"/>
      </c>
      <c r="V52" s="59">
        <f t="shared" si="11"/>
      </c>
      <c r="W52" s="58">
        <f t="shared" si="12"/>
        <v>15</v>
      </c>
      <c r="X52" s="58">
        <v>0</v>
      </c>
      <c r="Y52" s="58">
        <v>16</v>
      </c>
      <c r="Z52" s="58">
        <f t="shared" si="9"/>
        <v>16</v>
      </c>
      <c r="AA52" s="63">
        <f t="shared" si="7"/>
        <v>31</v>
      </c>
      <c r="AB52" s="56" t="str">
        <f>IF(ISBLANK(C52),"",IF(ISTEXT(AA52),"F",LOOKUP(AA52,Statistika!$S$3:$T$9)))</f>
        <v>F</v>
      </c>
    </row>
    <row r="53" spans="1:28" ht="12.75">
      <c r="A53" s="67" t="s">
        <v>208</v>
      </c>
      <c r="B53" s="67" t="s">
        <v>99</v>
      </c>
      <c r="C53" s="67" t="s">
        <v>209</v>
      </c>
      <c r="D53" s="57" t="str">
        <f t="shared" si="2"/>
        <v>9043/2014</v>
      </c>
      <c r="E53" s="61"/>
      <c r="F53" s="59"/>
      <c r="G53" s="55"/>
      <c r="H53" s="55"/>
      <c r="I53" s="55">
        <f t="shared" si="3"/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8"/>
      </c>
      <c r="T53" s="59"/>
      <c r="U53" s="59">
        <f t="shared" si="10"/>
      </c>
      <c r="V53" s="59">
        <f t="shared" si="11"/>
      </c>
      <c r="W53" s="58">
        <f t="shared" si="12"/>
      </c>
      <c r="X53" s="58"/>
      <c r="Y53" s="58"/>
      <c r="Z53" s="58">
        <f t="shared" si="9"/>
      </c>
      <c r="AA53" s="63">
        <f t="shared" si="7"/>
      </c>
      <c r="AB53" s="56" t="str">
        <f>IF(ISBLANK(C53),"",IF(ISTEXT(AA53),"F",LOOKUP(AA53,Statistika!$S$3:$T$9)))</f>
        <v>F</v>
      </c>
    </row>
    <row r="54" spans="1:28" ht="12.75">
      <c r="A54" s="67" t="s">
        <v>82</v>
      </c>
      <c r="B54" s="67" t="s">
        <v>96</v>
      </c>
      <c r="C54" s="67" t="s">
        <v>210</v>
      </c>
      <c r="D54" s="57" t="str">
        <f t="shared" si="2"/>
        <v>3/2013</v>
      </c>
      <c r="E54" s="61"/>
      <c r="F54" s="59"/>
      <c r="G54" s="55">
        <v>23</v>
      </c>
      <c r="H54" s="55"/>
      <c r="I54" s="55">
        <f t="shared" si="3"/>
        <v>23</v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8"/>
      </c>
      <c r="T54" s="59"/>
      <c r="U54" s="59">
        <f t="shared" si="10"/>
      </c>
      <c r="V54" s="59">
        <f t="shared" si="11"/>
      </c>
      <c r="W54" s="58">
        <f t="shared" si="12"/>
        <v>23</v>
      </c>
      <c r="X54" s="58">
        <v>0</v>
      </c>
      <c r="Y54" s="58">
        <v>35</v>
      </c>
      <c r="Z54" s="58">
        <f t="shared" si="9"/>
        <v>35</v>
      </c>
      <c r="AA54" s="63">
        <f t="shared" si="7"/>
        <v>58</v>
      </c>
      <c r="AB54" s="56" t="str">
        <f>IF(ISBLANK(C54),"",IF(ISTEXT(AA54),"F",LOOKUP(AA54,Statistika!$S$3:$T$9)))</f>
        <v>E</v>
      </c>
    </row>
    <row r="55" spans="1:28" ht="12.75">
      <c r="A55" s="67" t="s">
        <v>67</v>
      </c>
      <c r="B55" s="67" t="s">
        <v>96</v>
      </c>
      <c r="C55" s="67" t="s">
        <v>211</v>
      </c>
      <c r="D55" s="57" t="str">
        <f t="shared" si="2"/>
        <v>4/2013</v>
      </c>
      <c r="E55" s="61"/>
      <c r="F55" s="59"/>
      <c r="G55" s="55"/>
      <c r="H55" s="55">
        <v>20</v>
      </c>
      <c r="I55" s="55">
        <f t="shared" si="3"/>
        <v>20</v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8"/>
      </c>
      <c r="T55" s="59"/>
      <c r="U55" s="59">
        <f t="shared" si="10"/>
      </c>
      <c r="V55" s="59">
        <f t="shared" si="11"/>
      </c>
      <c r="W55" s="58">
        <f t="shared" si="12"/>
        <v>20</v>
      </c>
      <c r="X55" s="58">
        <v>1</v>
      </c>
      <c r="Y55" s="58">
        <v>15</v>
      </c>
      <c r="Z55" s="58">
        <f t="shared" si="9"/>
        <v>15</v>
      </c>
      <c r="AA55" s="63">
        <f t="shared" si="7"/>
        <v>35</v>
      </c>
      <c r="AB55" s="56" t="str">
        <f>IF(ISBLANK(C55),"",IF(ISTEXT(AA55),"F",LOOKUP(AA55,Statistika!$S$3:$T$9)))</f>
        <v>F</v>
      </c>
    </row>
    <row r="56" spans="1:28" ht="12.75">
      <c r="A56" s="67" t="s">
        <v>76</v>
      </c>
      <c r="B56" s="67" t="s">
        <v>96</v>
      </c>
      <c r="C56" s="67" t="s">
        <v>212</v>
      </c>
      <c r="D56" s="57" t="str">
        <f t="shared" si="2"/>
        <v>24/2013</v>
      </c>
      <c r="E56" s="61"/>
      <c r="F56" s="59"/>
      <c r="G56" s="66"/>
      <c r="H56" s="55"/>
      <c r="I56" s="55">
        <f t="shared" si="3"/>
      </c>
      <c r="J56" s="59"/>
      <c r="K56" s="59"/>
      <c r="L56" s="59"/>
      <c r="M56" s="59"/>
      <c r="N56" s="59"/>
      <c r="O56" s="62"/>
      <c r="P56" s="62"/>
      <c r="Q56" s="59"/>
      <c r="R56" s="62"/>
      <c r="S56" s="59">
        <f t="shared" si="8"/>
      </c>
      <c r="T56" s="59"/>
      <c r="U56" s="59">
        <f t="shared" si="10"/>
      </c>
      <c r="V56" s="59">
        <f t="shared" si="11"/>
      </c>
      <c r="W56" s="58">
        <f t="shared" si="12"/>
      </c>
      <c r="X56" s="58"/>
      <c r="Y56" s="58"/>
      <c r="Z56" s="58">
        <f t="shared" si="9"/>
      </c>
      <c r="AA56" s="63">
        <f t="shared" si="7"/>
      </c>
      <c r="AB56" s="56" t="str">
        <f>IF(ISBLANK(C56),"",IF(ISTEXT(AA56),"F",LOOKUP(AA56,Statistika!$S$3:$T$9)))</f>
        <v>F</v>
      </c>
    </row>
    <row r="57" spans="1:28" ht="12.75">
      <c r="A57" s="67" t="s">
        <v>88</v>
      </c>
      <c r="B57" s="67" t="s">
        <v>96</v>
      </c>
      <c r="C57" s="67" t="s">
        <v>213</v>
      </c>
      <c r="D57" s="57" t="str">
        <f t="shared" si="2"/>
        <v>25/2013</v>
      </c>
      <c r="E57" s="61"/>
      <c r="F57" s="59"/>
      <c r="G57" s="55">
        <v>11</v>
      </c>
      <c r="H57" s="55">
        <v>11</v>
      </c>
      <c r="I57" s="55">
        <f t="shared" si="3"/>
        <v>11</v>
      </c>
      <c r="J57" s="59"/>
      <c r="K57" s="59"/>
      <c r="L57" s="59"/>
      <c r="M57" s="59"/>
      <c r="N57" s="59"/>
      <c r="O57" s="62"/>
      <c r="P57" s="62"/>
      <c r="Q57" s="59"/>
      <c r="R57" s="58"/>
      <c r="S57" s="59">
        <f t="shared" si="8"/>
      </c>
      <c r="T57" s="59"/>
      <c r="U57" s="59">
        <f t="shared" si="10"/>
      </c>
      <c r="V57" s="59">
        <f t="shared" si="11"/>
      </c>
      <c r="W57" s="58">
        <f t="shared" si="12"/>
        <v>11</v>
      </c>
      <c r="X57" s="58">
        <v>16</v>
      </c>
      <c r="Y57" s="58"/>
      <c r="Z57" s="58">
        <f t="shared" si="9"/>
        <v>16</v>
      </c>
      <c r="AA57" s="63">
        <f t="shared" si="7"/>
        <v>27</v>
      </c>
      <c r="AB57" s="56" t="str">
        <f>IF(ISBLANK(C57),"",IF(ISTEXT(AA57),"F",LOOKUP(AA57,Statistika!$S$3:$T$9)))</f>
        <v>F</v>
      </c>
    </row>
    <row r="58" spans="1:28" ht="12" customHeight="1">
      <c r="A58" s="67" t="s">
        <v>78</v>
      </c>
      <c r="B58" s="67" t="s">
        <v>96</v>
      </c>
      <c r="C58" s="67" t="s">
        <v>214</v>
      </c>
      <c r="D58" s="57" t="str">
        <f t="shared" si="2"/>
        <v>27/2013</v>
      </c>
      <c r="E58" s="61"/>
      <c r="F58" s="59"/>
      <c r="G58" s="55">
        <v>3</v>
      </c>
      <c r="H58" s="55"/>
      <c r="I58" s="55">
        <f t="shared" si="3"/>
        <v>3</v>
      </c>
      <c r="J58" s="59"/>
      <c r="K58" s="59"/>
      <c r="L58" s="59"/>
      <c r="M58" s="59"/>
      <c r="N58" s="59"/>
      <c r="O58" s="62"/>
      <c r="P58" s="62"/>
      <c r="Q58" s="59"/>
      <c r="R58" s="62"/>
      <c r="S58" s="59">
        <f t="shared" si="8"/>
      </c>
      <c r="T58" s="59"/>
      <c r="U58" s="59">
        <f t="shared" si="10"/>
      </c>
      <c r="V58" s="59">
        <f t="shared" si="11"/>
      </c>
      <c r="W58" s="58">
        <f t="shared" si="12"/>
        <v>3</v>
      </c>
      <c r="X58" s="58"/>
      <c r="Y58" s="58"/>
      <c r="Z58" s="58">
        <f t="shared" si="9"/>
      </c>
      <c r="AA58" s="63">
        <f t="shared" si="7"/>
        <v>3</v>
      </c>
      <c r="AB58" s="56" t="str">
        <f>IF(ISBLANK(C58),"",IF(ISTEXT(AA58),"F",LOOKUP(AA58,Statistika!$S$3:$T$9)))</f>
        <v>F</v>
      </c>
    </row>
    <row r="59" spans="1:28" ht="12.75">
      <c r="A59" s="67" t="s">
        <v>81</v>
      </c>
      <c r="B59" s="67" t="s">
        <v>96</v>
      </c>
      <c r="C59" s="67" t="s">
        <v>215</v>
      </c>
      <c r="D59" s="57" t="str">
        <f t="shared" si="2"/>
        <v>51/2013</v>
      </c>
      <c r="E59" s="61"/>
      <c r="F59" s="59"/>
      <c r="G59" s="55">
        <v>22</v>
      </c>
      <c r="H59" s="55"/>
      <c r="I59" s="55">
        <f t="shared" si="3"/>
        <v>22</v>
      </c>
      <c r="J59" s="59"/>
      <c r="K59" s="59"/>
      <c r="L59" s="59"/>
      <c r="M59" s="59"/>
      <c r="N59" s="59"/>
      <c r="O59" s="62"/>
      <c r="P59" s="62"/>
      <c r="Q59" s="59"/>
      <c r="R59" s="58"/>
      <c r="S59" s="59">
        <f t="shared" si="8"/>
      </c>
      <c r="T59" s="59"/>
      <c r="U59" s="59">
        <f t="shared" si="10"/>
      </c>
      <c r="V59" s="59">
        <f t="shared" si="11"/>
      </c>
      <c r="W59" s="58">
        <f t="shared" si="12"/>
        <v>22</v>
      </c>
      <c r="X59" s="58"/>
      <c r="Y59" s="58">
        <v>18</v>
      </c>
      <c r="Z59" s="58">
        <f t="shared" si="9"/>
        <v>18</v>
      </c>
      <c r="AA59" s="63">
        <f t="shared" si="7"/>
        <v>40</v>
      </c>
      <c r="AB59" s="56" t="str">
        <f>IF(ISBLANK(C59),"",IF(ISTEXT(AA59),"F",LOOKUP(AA59,Statistika!$S$3:$T$9)))</f>
        <v>F</v>
      </c>
    </row>
    <row r="60" spans="1:28" ht="12.75">
      <c r="A60" s="67" t="s">
        <v>197</v>
      </c>
      <c r="B60" s="67" t="s">
        <v>96</v>
      </c>
      <c r="C60" s="67" t="s">
        <v>216</v>
      </c>
      <c r="D60" s="57" t="str">
        <f t="shared" si="2"/>
        <v>57/2013</v>
      </c>
      <c r="E60" s="61"/>
      <c r="F60" s="59"/>
      <c r="G60" s="55">
        <v>20</v>
      </c>
      <c r="H60" s="55">
        <v>7</v>
      </c>
      <c r="I60" s="55">
        <v>20</v>
      </c>
      <c r="J60" s="59"/>
      <c r="K60" s="59"/>
      <c r="L60" s="59"/>
      <c r="M60" s="59"/>
      <c r="N60" s="59"/>
      <c r="O60" s="62"/>
      <c r="P60" s="62"/>
      <c r="Q60" s="59"/>
      <c r="R60" s="62"/>
      <c r="S60" s="59">
        <f t="shared" si="8"/>
      </c>
      <c r="T60" s="59"/>
      <c r="U60" s="59">
        <f t="shared" si="10"/>
      </c>
      <c r="V60" s="59">
        <f t="shared" si="11"/>
      </c>
      <c r="W60" s="58">
        <f t="shared" si="12"/>
        <v>20</v>
      </c>
      <c r="X60" s="58"/>
      <c r="Y60" s="58"/>
      <c r="Z60" s="58">
        <f t="shared" si="9"/>
      </c>
      <c r="AA60" s="63">
        <f t="shared" si="7"/>
        <v>20</v>
      </c>
      <c r="AB60" s="56" t="str">
        <f>IF(ISBLANK(C60),"",IF(ISTEXT(AA60),"F",LOOKUP(AA60,Statistika!$S$3:$T$9)))</f>
        <v>F</v>
      </c>
    </row>
    <row r="61" spans="1:28" ht="12.75">
      <c r="A61" s="67" t="s">
        <v>170</v>
      </c>
      <c r="B61" s="67" t="s">
        <v>96</v>
      </c>
      <c r="C61" s="67" t="s">
        <v>217</v>
      </c>
      <c r="D61" s="57" t="str">
        <f t="shared" si="2"/>
        <v>63/2013</v>
      </c>
      <c r="E61" s="61"/>
      <c r="F61" s="59"/>
      <c r="G61" s="55">
        <v>5</v>
      </c>
      <c r="H61" s="55">
        <v>8</v>
      </c>
      <c r="I61" s="55">
        <f t="shared" si="3"/>
        <v>8</v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8"/>
      </c>
      <c r="T61" s="59"/>
      <c r="U61" s="59">
        <f t="shared" si="10"/>
      </c>
      <c r="V61" s="59">
        <f t="shared" si="11"/>
      </c>
      <c r="W61" s="58">
        <f t="shared" si="12"/>
        <v>8</v>
      </c>
      <c r="X61" s="58"/>
      <c r="Y61" s="58"/>
      <c r="Z61" s="58">
        <f t="shared" si="9"/>
      </c>
      <c r="AA61" s="63">
        <f t="shared" si="7"/>
        <v>8</v>
      </c>
      <c r="AB61" s="56" t="str">
        <f>IF(ISBLANK(C61),"",IF(ISTEXT(AA61),"F",LOOKUP(AA61,Statistika!$S$3:$T$9)))</f>
        <v>F</v>
      </c>
    </row>
    <row r="62" spans="1:28" ht="12.75">
      <c r="A62" s="67" t="s">
        <v>174</v>
      </c>
      <c r="B62" s="67" t="s">
        <v>96</v>
      </c>
      <c r="C62" s="67" t="s">
        <v>218</v>
      </c>
      <c r="D62" s="57" t="str">
        <f t="shared" si="2"/>
        <v>65/2013</v>
      </c>
      <c r="E62" s="61"/>
      <c r="F62" s="59"/>
      <c r="G62" s="55">
        <v>10</v>
      </c>
      <c r="H62" s="55">
        <v>23</v>
      </c>
      <c r="I62" s="55">
        <f t="shared" si="3"/>
        <v>23</v>
      </c>
      <c r="J62" s="59"/>
      <c r="K62" s="59"/>
      <c r="L62" s="59"/>
      <c r="M62" s="59"/>
      <c r="N62" s="59"/>
      <c r="O62" s="62"/>
      <c r="P62" s="62"/>
      <c r="Q62" s="59"/>
      <c r="R62" s="58"/>
      <c r="S62" s="59">
        <f t="shared" si="8"/>
      </c>
      <c r="T62" s="59"/>
      <c r="U62" s="59">
        <f t="shared" si="10"/>
      </c>
      <c r="V62" s="59">
        <f t="shared" si="11"/>
      </c>
      <c r="W62" s="58">
        <f t="shared" si="12"/>
        <v>23</v>
      </c>
      <c r="X62" s="58"/>
      <c r="Y62" s="58"/>
      <c r="Z62" s="58">
        <f t="shared" si="9"/>
      </c>
      <c r="AA62" s="63">
        <f t="shared" si="7"/>
        <v>23</v>
      </c>
      <c r="AB62" s="56" t="str">
        <f>IF(ISBLANK(C62),"",IF(ISTEXT(AA62),"F",LOOKUP(AA62,Statistika!$S$3:$T$9)))</f>
        <v>F</v>
      </c>
    </row>
    <row r="63" spans="1:28" ht="12.75">
      <c r="A63" s="67" t="s">
        <v>202</v>
      </c>
      <c r="B63" s="67" t="s">
        <v>96</v>
      </c>
      <c r="C63" s="67" t="s">
        <v>219</v>
      </c>
      <c r="D63" s="57" t="str">
        <f t="shared" si="2"/>
        <v>67/2013</v>
      </c>
      <c r="E63" s="61"/>
      <c r="F63" s="59"/>
      <c r="G63" s="55">
        <v>15</v>
      </c>
      <c r="H63" s="55">
        <v>25</v>
      </c>
      <c r="I63" s="55">
        <f t="shared" si="3"/>
        <v>25</v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8"/>
      </c>
      <c r="T63" s="59"/>
      <c r="U63" s="59">
        <f t="shared" si="10"/>
      </c>
      <c r="V63" s="59">
        <f t="shared" si="11"/>
      </c>
      <c r="W63" s="58">
        <f t="shared" si="12"/>
        <v>25</v>
      </c>
      <c r="X63" s="58"/>
      <c r="Y63" s="58">
        <v>18</v>
      </c>
      <c r="Z63" s="58">
        <f t="shared" si="9"/>
        <v>18</v>
      </c>
      <c r="AA63" s="63">
        <f t="shared" si="7"/>
        <v>43</v>
      </c>
      <c r="AB63" s="56" t="str">
        <f>IF(ISBLANK(C63),"",IF(ISTEXT(AA63),"F",LOOKUP(AA63,Statistika!$S$3:$T$9)))</f>
        <v>F</v>
      </c>
    </row>
    <row r="64" spans="1:28" ht="12.75">
      <c r="A64" s="67" t="s">
        <v>220</v>
      </c>
      <c r="B64" s="67" t="s">
        <v>96</v>
      </c>
      <c r="C64" s="67" t="s">
        <v>221</v>
      </c>
      <c r="D64" s="57" t="str">
        <f t="shared" si="2"/>
        <v>68/2013</v>
      </c>
      <c r="E64" s="61"/>
      <c r="F64" s="59"/>
      <c r="G64" s="55">
        <v>9</v>
      </c>
      <c r="H64" s="55">
        <v>28</v>
      </c>
      <c r="I64" s="55">
        <f t="shared" si="3"/>
        <v>28</v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8"/>
      </c>
      <c r="T64" s="59"/>
      <c r="U64" s="59">
        <f t="shared" si="10"/>
      </c>
      <c r="V64" s="59">
        <f t="shared" si="11"/>
      </c>
      <c r="W64" s="58">
        <f t="shared" si="12"/>
        <v>28</v>
      </c>
      <c r="X64" s="58"/>
      <c r="Y64" s="58">
        <v>14</v>
      </c>
      <c r="Z64" s="58">
        <f t="shared" si="9"/>
        <v>14</v>
      </c>
      <c r="AA64" s="63">
        <f t="shared" si="7"/>
        <v>42</v>
      </c>
      <c r="AB64" s="56" t="str">
        <f>IF(ISBLANK(C64),"",IF(ISTEXT(AA64),"F",LOOKUP(AA64,Statistika!$S$3:$T$9)))</f>
        <v>F</v>
      </c>
    </row>
    <row r="65" spans="1:28" ht="12.75">
      <c r="A65" s="67" t="s">
        <v>222</v>
      </c>
      <c r="B65" s="67" t="s">
        <v>96</v>
      </c>
      <c r="C65" s="67" t="s">
        <v>223</v>
      </c>
      <c r="D65" s="57" t="str">
        <f t="shared" si="2"/>
        <v>74/2013</v>
      </c>
      <c r="E65" s="61"/>
      <c r="F65" s="59"/>
      <c r="G65" s="55">
        <v>13</v>
      </c>
      <c r="H65" s="55">
        <v>18</v>
      </c>
      <c r="I65" s="55">
        <f t="shared" si="3"/>
        <v>18</v>
      </c>
      <c r="J65" s="62"/>
      <c r="K65" s="59"/>
      <c r="L65" s="59"/>
      <c r="M65" s="59"/>
      <c r="N65" s="59"/>
      <c r="O65" s="62"/>
      <c r="P65" s="62"/>
      <c r="Q65" s="59"/>
      <c r="R65" s="62"/>
      <c r="S65" s="59">
        <f t="shared" si="8"/>
      </c>
      <c r="T65" s="59"/>
      <c r="U65" s="59">
        <f t="shared" si="10"/>
      </c>
      <c r="V65" s="59">
        <f t="shared" si="11"/>
      </c>
      <c r="W65" s="58">
        <f t="shared" si="12"/>
        <v>18</v>
      </c>
      <c r="X65" s="58"/>
      <c r="Y65" s="58">
        <v>0</v>
      </c>
      <c r="Z65" s="58">
        <f t="shared" si="9"/>
        <v>0</v>
      </c>
      <c r="AA65" s="63">
        <f t="shared" si="7"/>
        <v>18</v>
      </c>
      <c r="AB65" s="56" t="str">
        <f>IF(ISBLANK(C65),"",IF(ISTEXT(AA65),"F",LOOKUP(AA65,Statistika!$S$3:$T$9)))</f>
        <v>F</v>
      </c>
    </row>
    <row r="66" spans="1:28" ht="12.75">
      <c r="A66" s="67" t="s">
        <v>68</v>
      </c>
      <c r="B66" s="67" t="s">
        <v>224</v>
      </c>
      <c r="C66" s="67" t="s">
        <v>225</v>
      </c>
      <c r="D66" s="57" t="str">
        <f t="shared" si="2"/>
        <v>5/2012</v>
      </c>
      <c r="E66" s="61"/>
      <c r="F66" s="59"/>
      <c r="G66" s="55">
        <v>21</v>
      </c>
      <c r="H66" s="55"/>
      <c r="I66" s="55">
        <f t="shared" si="3"/>
        <v>21</v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aca="true" t="shared" si="13" ref="S66:S81">IF(ISBLANK(R66),(IF(ISBLANK(Q66),"",Q66)),(IF(ISBLANK(R66),"",R66)))</f>
      </c>
      <c r="T66" s="59"/>
      <c r="U66" s="59">
        <f t="shared" si="10"/>
      </c>
      <c r="V66" s="59">
        <f t="shared" si="11"/>
      </c>
      <c r="W66" s="58">
        <f t="shared" si="12"/>
        <v>21</v>
      </c>
      <c r="X66" s="58">
        <v>7</v>
      </c>
      <c r="Y66" s="58">
        <v>29</v>
      </c>
      <c r="Z66" s="58">
        <f aca="true" t="shared" si="14" ref="Z66:Z81">IF(ISBLANK(Y66),(IF(ISBLANK(X66),"",X66)),(IF(ISBLANK(Y66),"",Y66)))</f>
        <v>29</v>
      </c>
      <c r="AA66" s="63">
        <f t="shared" si="7"/>
        <v>50</v>
      </c>
      <c r="AB66" s="56" t="str">
        <f>IF(ISBLANK(C66),"",IF(ISTEXT(AA66),"F",LOOKUP(AA66,Statistika!$S$3:$T$9)))</f>
        <v>E</v>
      </c>
    </row>
    <row r="67" spans="1:28" ht="12.75">
      <c r="A67" s="67" t="s">
        <v>69</v>
      </c>
      <c r="B67" s="67" t="s">
        <v>224</v>
      </c>
      <c r="C67" s="67" t="s">
        <v>226</v>
      </c>
      <c r="D67" s="57" t="str">
        <f aca="true" t="shared" si="15" ref="D67:D130">A67&amp;"/"&amp;B67</f>
        <v>7/2012</v>
      </c>
      <c r="E67" s="61"/>
      <c r="F67" s="59"/>
      <c r="G67" s="55">
        <v>25</v>
      </c>
      <c r="H67" s="55"/>
      <c r="I67" s="55">
        <f aca="true" t="shared" si="16" ref="I67:I130">IF(ISBLANK(H67),(IF(ISBLANK(G67),"",G67)),(IF(ISBLANK(H67),"",H67)))</f>
        <v>25</v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13"/>
      </c>
      <c r="T67" s="59"/>
      <c r="U67" s="59">
        <f t="shared" si="10"/>
      </c>
      <c r="V67" s="59">
        <f t="shared" si="11"/>
      </c>
      <c r="W67" s="58">
        <f t="shared" si="12"/>
        <v>25</v>
      </c>
      <c r="X67" s="58">
        <v>0</v>
      </c>
      <c r="Y67" s="58">
        <v>20</v>
      </c>
      <c r="Z67" s="58">
        <f t="shared" si="14"/>
        <v>20</v>
      </c>
      <c r="AA67" s="63">
        <f aca="true" t="shared" si="17" ref="AA67:AA130">IF(AND(OR(ISTEXT(W67),ISBLANK(W67)),OR(ISTEXT(Z67),ISBLANK(Z67))),"",N(W67)+N(Z67))</f>
        <v>45</v>
      </c>
      <c r="AB67" s="56" t="str">
        <f>IF(ISBLANK(C67),"",IF(ISTEXT(AA67),"F",LOOKUP(AA67,Statistika!$S$3:$T$9)))</f>
        <v>F</v>
      </c>
    </row>
    <row r="68" spans="1:28" ht="12.75">
      <c r="A68" s="67" t="s">
        <v>73</v>
      </c>
      <c r="B68" s="67" t="s">
        <v>227</v>
      </c>
      <c r="C68" s="67" t="s">
        <v>228</v>
      </c>
      <c r="D68" s="57" t="str">
        <f t="shared" si="15"/>
        <v>20/2011</v>
      </c>
      <c r="E68" s="61"/>
      <c r="F68" s="59"/>
      <c r="G68" s="55"/>
      <c r="H68" s="55">
        <v>7</v>
      </c>
      <c r="I68" s="55">
        <f t="shared" si="16"/>
        <v>7</v>
      </c>
      <c r="J68" s="59"/>
      <c r="K68" s="59"/>
      <c r="L68" s="59"/>
      <c r="M68" s="59"/>
      <c r="N68" s="59"/>
      <c r="O68" s="62"/>
      <c r="P68" s="62"/>
      <c r="Q68" s="59"/>
      <c r="R68" s="58"/>
      <c r="S68" s="59">
        <f t="shared" si="13"/>
      </c>
      <c r="T68" s="59"/>
      <c r="U68" s="59">
        <f t="shared" si="10"/>
      </c>
      <c r="V68" s="59">
        <f t="shared" si="11"/>
      </c>
      <c r="W68" s="58">
        <f t="shared" si="12"/>
        <v>7</v>
      </c>
      <c r="X68" s="58">
        <v>0</v>
      </c>
      <c r="Y68" s="58">
        <v>8</v>
      </c>
      <c r="Z68" s="58">
        <f t="shared" si="14"/>
        <v>8</v>
      </c>
      <c r="AA68" s="63">
        <f t="shared" si="17"/>
        <v>15</v>
      </c>
      <c r="AB68" s="56" t="str">
        <f>IF(ISBLANK(C68),"",IF(ISTEXT(AA68),"F",LOOKUP(AA68,Statistika!$S$3:$T$9)))</f>
        <v>F</v>
      </c>
    </row>
    <row r="69" spans="1:28" ht="12.75">
      <c r="A69" s="67" t="s">
        <v>229</v>
      </c>
      <c r="B69" s="67" t="s">
        <v>227</v>
      </c>
      <c r="C69" s="67" t="s">
        <v>230</v>
      </c>
      <c r="D69" s="57" t="str">
        <f t="shared" si="15"/>
        <v>83/2011</v>
      </c>
      <c r="E69" s="61"/>
      <c r="F69" s="59"/>
      <c r="G69" s="55">
        <v>21</v>
      </c>
      <c r="H69" s="55"/>
      <c r="I69" s="55">
        <f t="shared" si="16"/>
        <v>21</v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13"/>
      </c>
      <c r="T69" s="59"/>
      <c r="U69" s="59">
        <f t="shared" si="10"/>
      </c>
      <c r="V69" s="59">
        <f t="shared" si="11"/>
      </c>
      <c r="W69" s="58">
        <f t="shared" si="12"/>
        <v>21</v>
      </c>
      <c r="X69" s="58"/>
      <c r="Y69" s="58">
        <v>41</v>
      </c>
      <c r="Z69" s="58">
        <f t="shared" si="14"/>
        <v>41</v>
      </c>
      <c r="AA69" s="63">
        <f t="shared" si="17"/>
        <v>62</v>
      </c>
      <c r="AB69" s="56" t="str">
        <f>IF(ISBLANK(C69),"",IF(ISTEXT(AA69),"F",LOOKUP(AA69,Statistika!$S$3:$T$9)))</f>
        <v>D</v>
      </c>
    </row>
    <row r="70" spans="1:28" ht="12.75">
      <c r="A70" s="67" t="s">
        <v>231</v>
      </c>
      <c r="B70" s="67" t="s">
        <v>227</v>
      </c>
      <c r="C70" s="67" t="s">
        <v>232</v>
      </c>
      <c r="D70" s="57" t="str">
        <f t="shared" si="15"/>
        <v>100/2011</v>
      </c>
      <c r="E70" s="61"/>
      <c r="F70" s="59"/>
      <c r="G70" s="55"/>
      <c r="H70" s="55"/>
      <c r="I70" s="55">
        <f t="shared" si="16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13"/>
      </c>
      <c r="T70" s="59"/>
      <c r="U70" s="59">
        <f t="shared" si="10"/>
      </c>
      <c r="V70" s="59">
        <f t="shared" si="11"/>
      </c>
      <c r="W70" s="58">
        <f t="shared" si="12"/>
      </c>
      <c r="X70" s="58"/>
      <c r="Y70" s="58"/>
      <c r="Z70" s="58">
        <f t="shared" si="14"/>
      </c>
      <c r="AA70" s="63">
        <f t="shared" si="17"/>
      </c>
      <c r="AB70" s="56" t="str">
        <f>IF(ISBLANK(C70),"",IF(ISTEXT(AA70),"F",LOOKUP(AA70,Statistika!$S$3:$T$9)))</f>
        <v>F</v>
      </c>
    </row>
    <row r="71" spans="1:28" ht="12.75">
      <c r="A71" s="67" t="s">
        <v>83</v>
      </c>
      <c r="B71" s="67" t="s">
        <v>233</v>
      </c>
      <c r="C71" s="67" t="s">
        <v>234</v>
      </c>
      <c r="D71" s="57" t="str">
        <f t="shared" si="15"/>
        <v>12/2010</v>
      </c>
      <c r="E71" s="61"/>
      <c r="F71" s="59"/>
      <c r="G71" s="55">
        <v>28</v>
      </c>
      <c r="H71" s="55"/>
      <c r="I71" s="55">
        <f t="shared" si="16"/>
        <v>28</v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13"/>
      </c>
      <c r="T71" s="59"/>
      <c r="U71" s="59">
        <f t="shared" si="10"/>
      </c>
      <c r="V71" s="59">
        <f t="shared" si="11"/>
      </c>
      <c r="W71" s="58">
        <f t="shared" si="12"/>
        <v>28</v>
      </c>
      <c r="X71" s="58"/>
      <c r="Y71" s="58">
        <v>25</v>
      </c>
      <c r="Z71" s="58">
        <f t="shared" si="14"/>
        <v>25</v>
      </c>
      <c r="AA71" s="63">
        <f t="shared" si="17"/>
        <v>53</v>
      </c>
      <c r="AB71" s="56" t="str">
        <f>IF(ISBLANK(C71),"",IF(ISTEXT(AA71),"F",LOOKUP(AA71,Statistika!$S$3:$T$9)))</f>
        <v>E</v>
      </c>
    </row>
    <row r="72" spans="1:28" ht="12.75">
      <c r="A72" s="67" t="s">
        <v>79</v>
      </c>
      <c r="B72" s="67" t="s">
        <v>233</v>
      </c>
      <c r="C72" s="67" t="s">
        <v>235</v>
      </c>
      <c r="D72" s="57" t="str">
        <f t="shared" si="15"/>
        <v>28/2010</v>
      </c>
      <c r="E72" s="61"/>
      <c r="F72" s="59"/>
      <c r="G72" s="55">
        <v>5</v>
      </c>
      <c r="H72" s="55">
        <v>8</v>
      </c>
      <c r="I72" s="55">
        <f t="shared" si="16"/>
        <v>8</v>
      </c>
      <c r="J72" s="59"/>
      <c r="K72" s="59"/>
      <c r="L72" s="59"/>
      <c r="M72" s="59"/>
      <c r="N72" s="59"/>
      <c r="O72" s="62"/>
      <c r="P72" s="62"/>
      <c r="Q72" s="59"/>
      <c r="R72" s="58"/>
      <c r="S72" s="59">
        <f t="shared" si="13"/>
      </c>
      <c r="T72" s="59"/>
      <c r="U72" s="59">
        <f t="shared" si="10"/>
      </c>
      <c r="V72" s="59">
        <f t="shared" si="11"/>
      </c>
      <c r="W72" s="58">
        <f t="shared" si="12"/>
        <v>8</v>
      </c>
      <c r="X72" s="58"/>
      <c r="Y72" s="58"/>
      <c r="Z72" s="58">
        <f t="shared" si="14"/>
      </c>
      <c r="AA72" s="63">
        <f t="shared" si="17"/>
        <v>8</v>
      </c>
      <c r="AB72" s="56" t="str">
        <f>IF(ISBLANK(C72),"",IF(ISTEXT(AA72),"F",LOOKUP(AA72,Statistika!$S$3:$T$9)))</f>
        <v>F</v>
      </c>
    </row>
    <row r="73" spans="1:28" ht="12.75">
      <c r="A73" s="67" t="s">
        <v>84</v>
      </c>
      <c r="B73" s="67" t="s">
        <v>233</v>
      </c>
      <c r="C73" s="67" t="s">
        <v>236</v>
      </c>
      <c r="D73" s="57" t="str">
        <f t="shared" si="15"/>
        <v>33/2010</v>
      </c>
      <c r="E73" s="61"/>
      <c r="F73" s="59"/>
      <c r="G73" s="55"/>
      <c r="H73" s="55"/>
      <c r="I73" s="55">
        <f t="shared" si="16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13"/>
      </c>
      <c r="T73" s="59"/>
      <c r="U73" s="59">
        <f t="shared" si="10"/>
      </c>
      <c r="V73" s="59">
        <f t="shared" si="11"/>
      </c>
      <c r="W73" s="58">
        <f t="shared" si="12"/>
      </c>
      <c r="X73" s="58"/>
      <c r="Y73" s="58"/>
      <c r="Z73" s="58">
        <f t="shared" si="14"/>
      </c>
      <c r="AA73" s="63">
        <f t="shared" si="17"/>
      </c>
      <c r="AB73" s="56" t="str">
        <f>IF(ISBLANK(C73),"",IF(ISTEXT(AA73),"F",LOOKUP(AA73,Statistika!$S$3:$T$9)))</f>
        <v>F</v>
      </c>
    </row>
    <row r="74" spans="1:28" ht="12.75">
      <c r="A74" s="67" t="s">
        <v>89</v>
      </c>
      <c r="B74" s="67" t="s">
        <v>233</v>
      </c>
      <c r="C74" s="67" t="s">
        <v>237</v>
      </c>
      <c r="D74" s="57" t="str">
        <f t="shared" si="15"/>
        <v>44/2010</v>
      </c>
      <c r="E74" s="61"/>
      <c r="F74" s="59"/>
      <c r="G74" s="55"/>
      <c r="H74" s="55">
        <v>4</v>
      </c>
      <c r="I74" s="55">
        <f t="shared" si="16"/>
        <v>4</v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13"/>
      </c>
      <c r="T74" s="59"/>
      <c r="U74" s="59">
        <f t="shared" si="10"/>
      </c>
      <c r="V74" s="59">
        <f t="shared" si="11"/>
      </c>
      <c r="W74" s="58">
        <f t="shared" si="12"/>
        <v>4</v>
      </c>
      <c r="X74" s="58"/>
      <c r="Y74" s="58"/>
      <c r="Z74" s="58">
        <f t="shared" si="14"/>
      </c>
      <c r="AA74" s="63">
        <f t="shared" si="17"/>
        <v>4</v>
      </c>
      <c r="AB74" s="56" t="str">
        <f>IF(ISBLANK(C74),"",IF(ISTEXT(AA74),"F",LOOKUP(AA74,Statistika!$S$3:$T$9)))</f>
        <v>F</v>
      </c>
    </row>
    <row r="75" spans="1:28" ht="12.75">
      <c r="A75" s="67" t="s">
        <v>170</v>
      </c>
      <c r="B75" s="67" t="s">
        <v>233</v>
      </c>
      <c r="C75" s="67" t="s">
        <v>238</v>
      </c>
      <c r="D75" s="57" t="str">
        <f t="shared" si="15"/>
        <v>63/2010</v>
      </c>
      <c r="E75" s="61"/>
      <c r="F75" s="59"/>
      <c r="G75" s="55"/>
      <c r="H75" s="55"/>
      <c r="I75" s="55">
        <f t="shared" si="16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13"/>
      </c>
      <c r="T75" s="59"/>
      <c r="U75" s="59">
        <f t="shared" si="10"/>
      </c>
      <c r="V75" s="59">
        <f t="shared" si="11"/>
      </c>
      <c r="W75" s="58">
        <f t="shared" si="12"/>
      </c>
      <c r="X75" s="58"/>
      <c r="Y75" s="58"/>
      <c r="Z75" s="58">
        <f t="shared" si="14"/>
      </c>
      <c r="AA75" s="63">
        <f t="shared" si="17"/>
      </c>
      <c r="AB75" s="56" t="str">
        <f>IF(ISBLANK(C75),"",IF(ISTEXT(AA75),"F",LOOKUP(AA75,Statistika!$S$3:$T$9)))</f>
        <v>F</v>
      </c>
    </row>
    <row r="76" spans="1:28" ht="12.75">
      <c r="A76" s="67" t="s">
        <v>239</v>
      </c>
      <c r="B76" s="67" t="s">
        <v>233</v>
      </c>
      <c r="C76" s="67" t="s">
        <v>240</v>
      </c>
      <c r="D76" s="57" t="str">
        <f t="shared" si="15"/>
        <v>9011/2010</v>
      </c>
      <c r="E76" s="61"/>
      <c r="F76" s="59"/>
      <c r="G76" s="55"/>
      <c r="H76" s="55"/>
      <c r="I76" s="55">
        <f t="shared" si="16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13"/>
      </c>
      <c r="T76" s="59"/>
      <c r="U76" s="59">
        <f t="shared" si="10"/>
      </c>
      <c r="V76" s="59">
        <f t="shared" si="11"/>
      </c>
      <c r="W76" s="58">
        <f t="shared" si="12"/>
      </c>
      <c r="X76" s="58"/>
      <c r="Y76" s="58"/>
      <c r="Z76" s="58">
        <f t="shared" si="14"/>
      </c>
      <c r="AA76" s="63">
        <f t="shared" si="17"/>
      </c>
      <c r="AB76" s="56" t="str">
        <f>IF(ISBLANK(C76),"",IF(ISTEXT(AA76),"F",LOOKUP(AA76,Statistika!$S$3:$T$9)))</f>
        <v>F</v>
      </c>
    </row>
    <row r="77" spans="1:28" ht="12.75">
      <c r="A77" s="67" t="s">
        <v>82</v>
      </c>
      <c r="B77" s="67" t="s">
        <v>241</v>
      </c>
      <c r="C77" s="67" t="s">
        <v>242</v>
      </c>
      <c r="D77" s="57" t="str">
        <f t="shared" si="15"/>
        <v>3/2009</v>
      </c>
      <c r="E77" s="61"/>
      <c r="F77" s="59"/>
      <c r="G77" s="55"/>
      <c r="H77" s="55">
        <v>24</v>
      </c>
      <c r="I77" s="55">
        <f t="shared" si="16"/>
        <v>24</v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13"/>
      </c>
      <c r="T77" s="59"/>
      <c r="U77" s="59">
        <f t="shared" si="10"/>
      </c>
      <c r="V77" s="59">
        <f t="shared" si="11"/>
      </c>
      <c r="W77" s="58">
        <f t="shared" si="12"/>
        <v>24</v>
      </c>
      <c r="X77" s="58"/>
      <c r="Y77" s="58">
        <v>35</v>
      </c>
      <c r="Z77" s="58">
        <f t="shared" si="14"/>
        <v>35</v>
      </c>
      <c r="AA77" s="63">
        <f t="shared" si="17"/>
        <v>59</v>
      </c>
      <c r="AB77" s="56" t="str">
        <f>IF(ISBLANK(C77),"",IF(ISTEXT(AA77),"F",LOOKUP(AA77,Statistika!$S$3:$T$9)))</f>
        <v>E</v>
      </c>
    </row>
    <row r="78" spans="1:28" ht="12.75">
      <c r="A78" s="67" t="s">
        <v>79</v>
      </c>
      <c r="B78" s="67" t="s">
        <v>241</v>
      </c>
      <c r="C78" s="67" t="s">
        <v>243</v>
      </c>
      <c r="D78" s="57" t="str">
        <f t="shared" si="15"/>
        <v>28/2009</v>
      </c>
      <c r="E78" s="61"/>
      <c r="F78" s="59"/>
      <c r="G78" s="55">
        <v>4</v>
      </c>
      <c r="H78" s="55">
        <v>28</v>
      </c>
      <c r="I78" s="55">
        <f t="shared" si="16"/>
        <v>28</v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13"/>
      </c>
      <c r="T78" s="59"/>
      <c r="U78" s="59">
        <f t="shared" si="10"/>
      </c>
      <c r="V78" s="59">
        <f t="shared" si="11"/>
      </c>
      <c r="W78" s="58">
        <f t="shared" si="12"/>
        <v>28</v>
      </c>
      <c r="X78" s="58">
        <v>14</v>
      </c>
      <c r="Y78" s="58">
        <v>38</v>
      </c>
      <c r="Z78" s="58">
        <f t="shared" si="14"/>
        <v>38</v>
      </c>
      <c r="AA78" s="63">
        <f t="shared" si="17"/>
        <v>66</v>
      </c>
      <c r="AB78" s="56" t="str">
        <f>IF(ISBLANK(C78),"",IF(ISTEXT(AA78),"F",LOOKUP(AA78,Statistika!$S$3:$T$9)))</f>
        <v>D</v>
      </c>
    </row>
    <row r="79" spans="1:28" ht="12.75">
      <c r="A79" s="67" t="s">
        <v>86</v>
      </c>
      <c r="B79" s="67" t="s">
        <v>244</v>
      </c>
      <c r="C79" s="67" t="s">
        <v>245</v>
      </c>
      <c r="D79" s="57" t="str">
        <f t="shared" si="15"/>
        <v>14/2008</v>
      </c>
      <c r="E79" s="61"/>
      <c r="F79" s="59"/>
      <c r="G79" s="55">
        <v>20</v>
      </c>
      <c r="H79" s="55"/>
      <c r="I79" s="55">
        <f t="shared" si="16"/>
        <v>20</v>
      </c>
      <c r="J79" s="59"/>
      <c r="K79" s="59"/>
      <c r="L79" s="59"/>
      <c r="M79" s="59"/>
      <c r="N79" s="59"/>
      <c r="O79" s="62"/>
      <c r="P79" s="62"/>
      <c r="Q79" s="59"/>
      <c r="R79" s="58"/>
      <c r="S79" s="59">
        <f t="shared" si="13"/>
      </c>
      <c r="T79" s="59"/>
      <c r="U79" s="59">
        <f t="shared" si="10"/>
      </c>
      <c r="V79" s="59">
        <f t="shared" si="11"/>
      </c>
      <c r="W79" s="58">
        <f t="shared" si="12"/>
        <v>20</v>
      </c>
      <c r="X79" s="58">
        <v>17</v>
      </c>
      <c r="Y79" s="58">
        <v>20</v>
      </c>
      <c r="Z79" s="58">
        <f t="shared" si="14"/>
        <v>20</v>
      </c>
      <c r="AA79" s="63">
        <f t="shared" si="17"/>
        <v>40</v>
      </c>
      <c r="AB79" s="56" t="str">
        <f>IF(ISBLANK(C79),"",IF(ISTEXT(AA79),"F",LOOKUP(AA79,Statistika!$S$3:$T$9)))</f>
        <v>F</v>
      </c>
    </row>
    <row r="80" spans="1:28" ht="12.75">
      <c r="A80" s="67" t="s">
        <v>75</v>
      </c>
      <c r="B80" s="67" t="s">
        <v>244</v>
      </c>
      <c r="C80" s="67" t="s">
        <v>246</v>
      </c>
      <c r="D80" s="57" t="str">
        <f t="shared" si="15"/>
        <v>23/2008</v>
      </c>
      <c r="E80" s="61"/>
      <c r="F80" s="59"/>
      <c r="G80" s="55">
        <v>0</v>
      </c>
      <c r="H80" s="55"/>
      <c r="I80" s="55">
        <f t="shared" si="16"/>
        <v>0</v>
      </c>
      <c r="J80" s="59"/>
      <c r="K80" s="59"/>
      <c r="L80" s="59"/>
      <c r="M80" s="59"/>
      <c r="N80" s="59"/>
      <c r="O80" s="62"/>
      <c r="P80" s="62"/>
      <c r="Q80" s="59"/>
      <c r="R80" s="58"/>
      <c r="S80" s="59">
        <f t="shared" si="13"/>
      </c>
      <c r="T80" s="59"/>
      <c r="U80" s="59">
        <f t="shared" si="10"/>
      </c>
      <c r="V80" s="59">
        <f t="shared" si="11"/>
      </c>
      <c r="W80" s="58">
        <f t="shared" si="12"/>
        <v>0</v>
      </c>
      <c r="X80" s="58"/>
      <c r="Y80" s="58"/>
      <c r="Z80" s="58">
        <f t="shared" si="14"/>
      </c>
      <c r="AA80" s="63">
        <f t="shared" si="17"/>
        <v>0</v>
      </c>
      <c r="AB80" s="56" t="str">
        <f>IF(ISBLANK(C80),"",IF(ISTEXT(AA80),"F",LOOKUP(AA80,Statistika!$S$3:$T$9)))</f>
        <v>F</v>
      </c>
    </row>
    <row r="81" spans="1:28" ht="12.75">
      <c r="A81" s="67" t="s">
        <v>74</v>
      </c>
      <c r="B81" s="67" t="s">
        <v>247</v>
      </c>
      <c r="C81" s="67" t="s">
        <v>248</v>
      </c>
      <c r="D81" s="57" t="str">
        <f t="shared" si="15"/>
        <v>22/2005</v>
      </c>
      <c r="E81" s="61"/>
      <c r="F81" s="59"/>
      <c r="G81" s="55"/>
      <c r="H81" s="55"/>
      <c r="I81" s="55">
        <f t="shared" si="16"/>
      </c>
      <c r="J81" s="59"/>
      <c r="K81" s="59"/>
      <c r="L81" s="59"/>
      <c r="M81" s="59"/>
      <c r="N81" s="59"/>
      <c r="O81" s="62"/>
      <c r="P81" s="62"/>
      <c r="Q81" s="59"/>
      <c r="R81" s="58"/>
      <c r="S81" s="59">
        <f t="shared" si="13"/>
      </c>
      <c r="T81" s="59"/>
      <c r="U81" s="59">
        <f t="shared" si="10"/>
      </c>
      <c r="V81" s="59">
        <f t="shared" si="11"/>
      </c>
      <c r="W81" s="58">
        <f t="shared" si="12"/>
      </c>
      <c r="X81" s="58"/>
      <c r="Y81" s="58"/>
      <c r="Z81" s="58">
        <f t="shared" si="14"/>
      </c>
      <c r="AA81" s="63">
        <f t="shared" si="17"/>
      </c>
      <c r="AB81" s="56" t="str">
        <f>IF(ISBLANK(C81),"",IF(ISTEXT(AA81),"F",LOOKUP(AA81,Statistika!$S$3:$T$9)))</f>
        <v>F</v>
      </c>
    </row>
    <row r="82" spans="1:28" ht="12.75">
      <c r="A82" s="67"/>
      <c r="B82" s="67"/>
      <c r="C82" s="67"/>
      <c r="D82" s="57" t="str">
        <f t="shared" si="15"/>
        <v>/</v>
      </c>
      <c r="E82" s="61"/>
      <c r="F82" s="59"/>
      <c r="G82" s="55"/>
      <c r="H82" s="55"/>
      <c r="I82" s="55">
        <f t="shared" si="16"/>
      </c>
      <c r="J82" s="59"/>
      <c r="K82" s="59"/>
      <c r="L82" s="59"/>
      <c r="M82" s="59"/>
      <c r="N82" s="59"/>
      <c r="O82" s="62"/>
      <c r="P82" s="62"/>
      <c r="Q82" s="59"/>
      <c r="R82" s="58"/>
      <c r="S82" s="59">
        <f aca="true" t="shared" si="18" ref="S82:S109">IF(ISBLANK(R82),(IF(ISBLANK(Q82),"",Q82)),(IF(ISBLANK(R82),"",R82)))</f>
      </c>
      <c r="T82" s="59"/>
      <c r="U82" s="59">
        <f t="shared" si="10"/>
      </c>
      <c r="V82" s="59">
        <f t="shared" si="11"/>
      </c>
      <c r="W82" s="58">
        <f t="shared" si="12"/>
      </c>
      <c r="X82" s="58"/>
      <c r="Y82" s="58"/>
      <c r="Z82" s="58">
        <f aca="true" t="shared" si="19" ref="Z82:Z130">IF(ISBLANK(Y82),(IF(ISBLANK(X82),"",X82)),(IF(ISBLANK(Y82),"",Y82)))</f>
      </c>
      <c r="AA82" s="63">
        <f t="shared" si="17"/>
      </c>
      <c r="AB82" s="56">
        <f>IF(ISBLANK(C82),"",IF(ISTEXT(AA82),"F",LOOKUP(AA82,Statistika!$S$3:$T$9)))</f>
      </c>
    </row>
    <row r="83" spans="1:28" ht="12.75">
      <c r="A83" s="67"/>
      <c r="B83" s="67"/>
      <c r="C83" s="67"/>
      <c r="D83" s="57" t="str">
        <f t="shared" si="15"/>
        <v>/</v>
      </c>
      <c r="E83" s="61"/>
      <c r="F83" s="59"/>
      <c r="G83" s="55"/>
      <c r="H83" s="55"/>
      <c r="I83" s="55">
        <f t="shared" si="16"/>
      </c>
      <c r="J83" s="59"/>
      <c r="K83" s="59"/>
      <c r="L83" s="59"/>
      <c r="M83" s="59"/>
      <c r="N83" s="59"/>
      <c r="O83" s="62"/>
      <c r="P83" s="62"/>
      <c r="Q83" s="59"/>
      <c r="R83" s="58"/>
      <c r="S83" s="59">
        <f t="shared" si="18"/>
      </c>
      <c r="T83" s="59"/>
      <c r="U83" s="59">
        <f t="shared" si="10"/>
      </c>
      <c r="V83" s="59">
        <f t="shared" si="11"/>
      </c>
      <c r="W83" s="58">
        <f t="shared" si="12"/>
      </c>
      <c r="X83" s="58"/>
      <c r="Y83" s="58"/>
      <c r="Z83" s="58">
        <f t="shared" si="19"/>
      </c>
      <c r="AA83" s="63">
        <f t="shared" si="17"/>
      </c>
      <c r="AB83" s="56">
        <f>IF(ISBLANK(C83),"",IF(ISTEXT(AA83),"F",LOOKUP(AA83,Statistika!$S$3:$T$9)))</f>
      </c>
    </row>
    <row r="84" spans="1:28" ht="12.75">
      <c r="A84" s="67"/>
      <c r="B84" s="67"/>
      <c r="C84" s="67"/>
      <c r="D84" s="57" t="str">
        <f t="shared" si="15"/>
        <v>/</v>
      </c>
      <c r="E84" s="61"/>
      <c r="F84" s="59"/>
      <c r="G84" s="55"/>
      <c r="H84" s="55"/>
      <c r="I84" s="55">
        <f t="shared" si="16"/>
      </c>
      <c r="J84" s="59"/>
      <c r="K84" s="59"/>
      <c r="L84" s="59"/>
      <c r="M84" s="59"/>
      <c r="N84" s="59"/>
      <c r="O84" s="62"/>
      <c r="P84" s="62"/>
      <c r="Q84" s="59"/>
      <c r="R84" s="58"/>
      <c r="S84" s="59">
        <f t="shared" si="18"/>
      </c>
      <c r="T84" s="59"/>
      <c r="U84" s="59">
        <f t="shared" si="10"/>
      </c>
      <c r="V84" s="59">
        <f t="shared" si="11"/>
      </c>
      <c r="W84" s="58">
        <f t="shared" si="12"/>
      </c>
      <c r="X84" s="58"/>
      <c r="Y84" s="58"/>
      <c r="Z84" s="58">
        <f t="shared" si="19"/>
      </c>
      <c r="AA84" s="63">
        <f t="shared" si="17"/>
      </c>
      <c r="AB84" s="56">
        <f>IF(ISBLANK(C84),"",IF(ISTEXT(AA84),"F",LOOKUP(AA84,Statistika!$S$3:$T$9)))</f>
      </c>
    </row>
    <row r="85" spans="1:28" ht="12.75">
      <c r="A85" s="67"/>
      <c r="B85" s="67"/>
      <c r="C85" s="67"/>
      <c r="D85" s="57" t="str">
        <f t="shared" si="15"/>
        <v>/</v>
      </c>
      <c r="E85" s="61"/>
      <c r="F85" s="59"/>
      <c r="G85" s="55"/>
      <c r="H85" s="55"/>
      <c r="I85" s="55">
        <f t="shared" si="16"/>
      </c>
      <c r="J85" s="59"/>
      <c r="K85" s="59"/>
      <c r="L85" s="59"/>
      <c r="M85" s="59"/>
      <c r="N85" s="59"/>
      <c r="O85" s="62"/>
      <c r="P85" s="62"/>
      <c r="Q85" s="59"/>
      <c r="R85" s="58"/>
      <c r="S85" s="59">
        <f t="shared" si="18"/>
      </c>
      <c r="T85" s="59"/>
      <c r="U85" s="59">
        <f t="shared" si="10"/>
      </c>
      <c r="V85" s="59">
        <f t="shared" si="11"/>
      </c>
      <c r="W85" s="58">
        <f t="shared" si="12"/>
      </c>
      <c r="X85" s="58"/>
      <c r="Y85" s="58"/>
      <c r="Z85" s="58">
        <f t="shared" si="19"/>
      </c>
      <c r="AA85" s="63">
        <f t="shared" si="17"/>
      </c>
      <c r="AB85" s="56">
        <f>IF(ISBLANK(C85),"",IF(ISTEXT(AA85),"F",LOOKUP(AA85,Statistika!$S$3:$T$9)))</f>
      </c>
    </row>
    <row r="86" spans="1:28" ht="12.75">
      <c r="A86" s="67"/>
      <c r="B86" s="67"/>
      <c r="C86" s="67"/>
      <c r="D86" s="57" t="str">
        <f t="shared" si="15"/>
        <v>/</v>
      </c>
      <c r="E86" s="61"/>
      <c r="F86" s="59"/>
      <c r="G86" s="55"/>
      <c r="H86" s="55"/>
      <c r="I86" s="55">
        <f t="shared" si="16"/>
      </c>
      <c r="J86" s="59"/>
      <c r="K86" s="59"/>
      <c r="L86" s="59"/>
      <c r="M86" s="59"/>
      <c r="N86" s="59"/>
      <c r="O86" s="62"/>
      <c r="P86" s="62"/>
      <c r="Q86" s="59"/>
      <c r="R86" s="58"/>
      <c r="S86" s="59">
        <f t="shared" si="18"/>
      </c>
      <c r="T86" s="59"/>
      <c r="U86" s="59">
        <f t="shared" si="10"/>
      </c>
      <c r="V86" s="59">
        <f t="shared" si="11"/>
      </c>
      <c r="W86" s="58">
        <f t="shared" si="12"/>
      </c>
      <c r="X86" s="58"/>
      <c r="Y86" s="58"/>
      <c r="Z86" s="58">
        <f t="shared" si="19"/>
      </c>
      <c r="AA86" s="63">
        <f t="shared" si="17"/>
      </c>
      <c r="AB86" s="56">
        <f>IF(ISBLANK(C86),"",IF(ISTEXT(AA86),"F",LOOKUP(AA86,Statistika!$S$3:$T$9)))</f>
      </c>
    </row>
    <row r="87" spans="1:28" ht="12.75">
      <c r="A87" s="67"/>
      <c r="B87" s="67"/>
      <c r="C87" s="67"/>
      <c r="D87" s="57" t="str">
        <f t="shared" si="15"/>
        <v>/</v>
      </c>
      <c r="E87" s="61"/>
      <c r="F87" s="59"/>
      <c r="G87" s="55"/>
      <c r="H87" s="55"/>
      <c r="I87" s="55">
        <f t="shared" si="16"/>
      </c>
      <c r="J87" s="59"/>
      <c r="K87" s="59"/>
      <c r="L87" s="59"/>
      <c r="M87" s="59"/>
      <c r="N87" s="59"/>
      <c r="O87" s="62"/>
      <c r="P87" s="62"/>
      <c r="Q87" s="59"/>
      <c r="R87" s="58"/>
      <c r="S87" s="59">
        <f t="shared" si="18"/>
      </c>
      <c r="T87" s="59"/>
      <c r="U87" s="59">
        <f t="shared" si="10"/>
      </c>
      <c r="V87" s="59">
        <f t="shared" si="11"/>
      </c>
      <c r="W87" s="58">
        <f t="shared" si="12"/>
      </c>
      <c r="X87" s="58"/>
      <c r="Y87" s="58"/>
      <c r="Z87" s="58">
        <f t="shared" si="19"/>
      </c>
      <c r="AA87" s="63">
        <f t="shared" si="17"/>
      </c>
      <c r="AB87" s="56">
        <f>IF(ISBLANK(C87),"",IF(ISTEXT(AA87),"F",LOOKUP(AA87,Statistika!$S$3:$T$9)))</f>
      </c>
    </row>
    <row r="88" spans="1:28" ht="12.75">
      <c r="A88" s="67"/>
      <c r="B88" s="67"/>
      <c r="C88" s="67"/>
      <c r="D88" s="57" t="str">
        <f t="shared" si="15"/>
        <v>/</v>
      </c>
      <c r="E88" s="61"/>
      <c r="F88" s="59"/>
      <c r="G88" s="55"/>
      <c r="H88" s="55"/>
      <c r="I88" s="55">
        <f t="shared" si="16"/>
      </c>
      <c r="J88" s="59"/>
      <c r="K88" s="59"/>
      <c r="L88" s="59"/>
      <c r="M88" s="59"/>
      <c r="N88" s="59"/>
      <c r="O88" s="62"/>
      <c r="P88" s="62"/>
      <c r="Q88" s="59"/>
      <c r="R88" s="58"/>
      <c r="S88" s="59">
        <f t="shared" si="18"/>
      </c>
      <c r="T88" s="59"/>
      <c r="U88" s="59">
        <f t="shared" si="10"/>
      </c>
      <c r="V88" s="59">
        <f t="shared" si="11"/>
      </c>
      <c r="W88" s="58">
        <f t="shared" si="12"/>
      </c>
      <c r="X88" s="58"/>
      <c r="Y88" s="58"/>
      <c r="Z88" s="58">
        <f t="shared" si="19"/>
      </c>
      <c r="AA88" s="63">
        <f t="shared" si="17"/>
      </c>
      <c r="AB88" s="56">
        <f>IF(ISBLANK(C88),"",IF(ISTEXT(AA88),"F",LOOKUP(AA88,Statistika!$S$3:$T$9)))</f>
      </c>
    </row>
    <row r="89" spans="1:28" ht="12.75">
      <c r="A89" s="67"/>
      <c r="B89" s="67"/>
      <c r="C89" s="67"/>
      <c r="D89" s="57" t="str">
        <f t="shared" si="15"/>
        <v>/</v>
      </c>
      <c r="E89" s="61"/>
      <c r="F89" s="59"/>
      <c r="G89" s="55"/>
      <c r="H89" s="55"/>
      <c r="I89" s="55">
        <f t="shared" si="16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t="shared" si="18"/>
      </c>
      <c r="T89" s="59"/>
      <c r="U89" s="59">
        <f t="shared" si="10"/>
      </c>
      <c r="V89" s="59">
        <f t="shared" si="11"/>
      </c>
      <c r="W89" s="58">
        <f t="shared" si="12"/>
      </c>
      <c r="X89" s="58"/>
      <c r="Y89" s="58"/>
      <c r="Z89" s="58">
        <f t="shared" si="19"/>
      </c>
      <c r="AA89" s="63">
        <f t="shared" si="17"/>
      </c>
      <c r="AB89" s="56">
        <f>IF(ISBLANK(C89),"",IF(ISTEXT(AA89),"F",LOOKUP(AA89,Statistika!$S$3:$T$9)))</f>
      </c>
    </row>
    <row r="90" spans="1:28" ht="12.75">
      <c r="A90" s="67"/>
      <c r="B90" s="67"/>
      <c r="C90" s="67"/>
      <c r="D90" s="57" t="str">
        <f t="shared" si="15"/>
        <v>/</v>
      </c>
      <c r="E90" s="61"/>
      <c r="F90" s="59"/>
      <c r="G90" s="55"/>
      <c r="H90" s="55"/>
      <c r="I90" s="55">
        <f t="shared" si="16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18"/>
      </c>
      <c r="T90" s="59"/>
      <c r="U90" s="59">
        <f t="shared" si="10"/>
      </c>
      <c r="V90" s="59">
        <f t="shared" si="11"/>
      </c>
      <c r="W90" s="58">
        <f t="shared" si="12"/>
      </c>
      <c r="X90" s="58"/>
      <c r="Y90" s="58"/>
      <c r="Z90" s="58">
        <f t="shared" si="19"/>
      </c>
      <c r="AA90" s="63">
        <f t="shared" si="17"/>
      </c>
      <c r="AB90" s="56">
        <f>IF(ISBLANK(C90),"",IF(ISTEXT(AA90),"F",LOOKUP(AA90,Statistika!$S$3:$T$9)))</f>
      </c>
    </row>
    <row r="91" spans="1:28" ht="12.75">
      <c r="A91" s="67"/>
      <c r="B91" s="67"/>
      <c r="C91" s="67"/>
      <c r="D91" s="57" t="str">
        <f t="shared" si="15"/>
        <v>/</v>
      </c>
      <c r="E91" s="61"/>
      <c r="F91" s="59"/>
      <c r="G91" s="55"/>
      <c r="H91" s="55"/>
      <c r="I91" s="55">
        <f t="shared" si="16"/>
      </c>
      <c r="J91" s="59"/>
      <c r="K91" s="59"/>
      <c r="L91" s="59"/>
      <c r="M91" s="59"/>
      <c r="N91" s="59"/>
      <c r="O91" s="62"/>
      <c r="P91" s="62"/>
      <c r="Q91" s="59"/>
      <c r="R91" s="58"/>
      <c r="S91" s="59">
        <f t="shared" si="18"/>
      </c>
      <c r="T91" s="59"/>
      <c r="U91" s="59">
        <f t="shared" si="10"/>
      </c>
      <c r="V91" s="59">
        <f t="shared" si="11"/>
      </c>
      <c r="W91" s="58">
        <f t="shared" si="12"/>
      </c>
      <c r="X91" s="58"/>
      <c r="Y91" s="58"/>
      <c r="Z91" s="58">
        <f t="shared" si="19"/>
      </c>
      <c r="AA91" s="63">
        <f t="shared" si="17"/>
      </c>
      <c r="AB91" s="56">
        <f>IF(ISBLANK(C91),"",IF(ISTEXT(AA91),"F",LOOKUP(AA91,Statistika!$S$3:$T$9)))</f>
      </c>
    </row>
    <row r="92" spans="1:28" ht="12.75">
      <c r="A92" s="67"/>
      <c r="B92" s="67"/>
      <c r="C92" s="67"/>
      <c r="D92" s="57" t="str">
        <f t="shared" si="15"/>
        <v>/</v>
      </c>
      <c r="E92" s="61"/>
      <c r="F92" s="59"/>
      <c r="G92" s="55"/>
      <c r="H92" s="55"/>
      <c r="I92" s="55">
        <f t="shared" si="16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18"/>
      </c>
      <c r="T92" s="59"/>
      <c r="U92" s="59">
        <f t="shared" si="10"/>
      </c>
      <c r="V92" s="59">
        <f t="shared" si="11"/>
      </c>
      <c r="W92" s="58">
        <f t="shared" si="12"/>
      </c>
      <c r="X92" s="58"/>
      <c r="Y92" s="58"/>
      <c r="Z92" s="58">
        <f t="shared" si="19"/>
      </c>
      <c r="AA92" s="63">
        <f t="shared" si="17"/>
      </c>
      <c r="AB92" s="56">
        <f>IF(ISBLANK(C92),"",IF(ISTEXT(AA92),"F",LOOKUP(AA92,Statistika!$S$3:$T$9)))</f>
      </c>
    </row>
    <row r="93" spans="1:28" ht="12.75">
      <c r="A93" s="67"/>
      <c r="B93" s="67"/>
      <c r="C93" s="67"/>
      <c r="D93" s="57" t="str">
        <f t="shared" si="15"/>
        <v>/</v>
      </c>
      <c r="E93" s="61"/>
      <c r="F93" s="59"/>
      <c r="G93" s="55"/>
      <c r="H93" s="55"/>
      <c r="I93" s="55">
        <f t="shared" si="16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18"/>
      </c>
      <c r="T93" s="59"/>
      <c r="U93" s="59">
        <f t="shared" si="10"/>
      </c>
      <c r="V93" s="59">
        <f t="shared" si="11"/>
      </c>
      <c r="W93" s="58">
        <f t="shared" si="12"/>
      </c>
      <c r="X93" s="58"/>
      <c r="Y93" s="58"/>
      <c r="Z93" s="58">
        <f t="shared" si="19"/>
      </c>
      <c r="AA93" s="63">
        <f t="shared" si="17"/>
      </c>
      <c r="AB93" s="56">
        <f>IF(ISBLANK(C93),"",IF(ISTEXT(AA93),"F",LOOKUP(AA93,Statistika!$S$3:$T$9)))</f>
      </c>
    </row>
    <row r="94" spans="1:28" ht="12.75">
      <c r="A94" s="67"/>
      <c r="B94" s="67"/>
      <c r="C94" s="67"/>
      <c r="D94" s="57" t="str">
        <f t="shared" si="15"/>
        <v>/</v>
      </c>
      <c r="E94" s="61"/>
      <c r="F94" s="59"/>
      <c r="G94" s="55"/>
      <c r="H94" s="55"/>
      <c r="I94" s="55">
        <f t="shared" si="16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18"/>
      </c>
      <c r="T94" s="59"/>
      <c r="U94" s="59">
        <f t="shared" si="10"/>
      </c>
      <c r="V94" s="59">
        <f t="shared" si="11"/>
      </c>
      <c r="W94" s="58">
        <f t="shared" si="12"/>
      </c>
      <c r="X94" s="58"/>
      <c r="Y94" s="58"/>
      <c r="Z94" s="58">
        <f t="shared" si="19"/>
      </c>
      <c r="AA94" s="63">
        <f t="shared" si="17"/>
      </c>
      <c r="AB94" s="56">
        <f>IF(ISBLANK(C94),"",IF(ISTEXT(AA94),"F",LOOKUP(AA94,Statistika!$S$3:$T$9)))</f>
      </c>
    </row>
    <row r="95" spans="1:28" ht="12.75">
      <c r="A95" s="67"/>
      <c r="B95" s="67"/>
      <c r="C95" s="67"/>
      <c r="D95" s="57" t="str">
        <f t="shared" si="15"/>
        <v>/</v>
      </c>
      <c r="E95" s="61"/>
      <c r="F95" s="59"/>
      <c r="G95" s="55"/>
      <c r="H95" s="55"/>
      <c r="I95" s="55">
        <f t="shared" si="16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18"/>
      </c>
      <c r="T95" s="59"/>
      <c r="U95" s="59">
        <f t="shared" si="10"/>
      </c>
      <c r="V95" s="59">
        <f t="shared" si="11"/>
      </c>
      <c r="W95" s="58">
        <f t="shared" si="12"/>
      </c>
      <c r="X95" s="58"/>
      <c r="Y95" s="58"/>
      <c r="Z95" s="58">
        <f t="shared" si="19"/>
      </c>
      <c r="AA95" s="63">
        <f t="shared" si="17"/>
      </c>
      <c r="AB95" s="56">
        <f>IF(ISBLANK(C95),"",IF(ISTEXT(AA95),"F",LOOKUP(AA95,Statistika!$S$3:$T$9)))</f>
      </c>
    </row>
    <row r="96" spans="1:28" ht="12.75">
      <c r="A96" s="67"/>
      <c r="B96" s="67"/>
      <c r="C96" s="67"/>
      <c r="D96" s="57" t="str">
        <f t="shared" si="15"/>
        <v>/</v>
      </c>
      <c r="E96" s="61"/>
      <c r="F96" s="59"/>
      <c r="G96" s="55"/>
      <c r="H96" s="55"/>
      <c r="I96" s="55">
        <f t="shared" si="16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18"/>
      </c>
      <c r="T96" s="59"/>
      <c r="U96" s="59">
        <f aca="true" t="shared" si="20" ref="U96:U159">IF(AND(ISBLANK(E96),ISBLANK(F96),ISBLANK(J96),ISBLANK(K96),ISBLANK(L96)),"",E96+F96+J96+K96+L96)</f>
      </c>
      <c r="V96" s="59">
        <f aca="true" t="shared" si="21" ref="V96:V159">IF(AND(ISBLANK(M96),ISBLANK(N96),ISBLANK(O96),ISBLANK(P96),ISBLANK(T96)),"",M96+N96+O96+P96+T96)</f>
      </c>
      <c r="W96" s="58">
        <f aca="true" t="shared" si="22" ref="W96:W159">IF(AND(OR(ISTEXT(I96),ISBLANK(I96)),OR(ISTEXT(S96),ISBLANK(S96)),OR(ISTEXT(U96),ISBLANK(U96)),OR(ISTEXT(V96),ISBLANK(V96))),"",N(I96)+N(S96)+N(U96)+N(V96))</f>
      </c>
      <c r="X96" s="58"/>
      <c r="Y96" s="58"/>
      <c r="Z96" s="58">
        <f t="shared" si="19"/>
      </c>
      <c r="AA96" s="63">
        <f t="shared" si="17"/>
      </c>
      <c r="AB96" s="56">
        <f>IF(ISBLANK(C96),"",IF(ISTEXT(AA96),"F",LOOKUP(AA96,Statistika!$S$3:$T$9)))</f>
      </c>
    </row>
    <row r="97" spans="1:28" ht="12.75">
      <c r="A97" s="67"/>
      <c r="B97" s="67"/>
      <c r="C97" s="67"/>
      <c r="D97" s="57" t="str">
        <f t="shared" si="15"/>
        <v>/</v>
      </c>
      <c r="E97" s="61"/>
      <c r="F97" s="59"/>
      <c r="G97" s="55"/>
      <c r="H97" s="55"/>
      <c r="I97" s="55">
        <f t="shared" si="16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18"/>
      </c>
      <c r="T97" s="59"/>
      <c r="U97" s="59">
        <f t="shared" si="20"/>
      </c>
      <c r="V97" s="59">
        <f t="shared" si="21"/>
      </c>
      <c r="W97" s="58">
        <f t="shared" si="22"/>
      </c>
      <c r="X97" s="58"/>
      <c r="Y97" s="58"/>
      <c r="Z97" s="58">
        <f t="shared" si="19"/>
      </c>
      <c r="AA97" s="63">
        <f t="shared" si="17"/>
      </c>
      <c r="AB97" s="56">
        <f>IF(ISBLANK(C97),"",IF(ISTEXT(AA97),"F",LOOKUP(AA97,Statistika!$S$3:$T$9)))</f>
      </c>
    </row>
    <row r="98" spans="1:28" ht="12.75">
      <c r="A98" s="67"/>
      <c r="B98" s="67"/>
      <c r="C98" s="67"/>
      <c r="D98" s="57" t="str">
        <f t="shared" si="15"/>
        <v>/</v>
      </c>
      <c r="E98" s="61"/>
      <c r="F98" s="59"/>
      <c r="G98" s="55"/>
      <c r="H98" s="55"/>
      <c r="I98" s="55">
        <f t="shared" si="16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18"/>
      </c>
      <c r="T98" s="59"/>
      <c r="U98" s="59">
        <f t="shared" si="20"/>
      </c>
      <c r="V98" s="59">
        <f t="shared" si="21"/>
      </c>
      <c r="W98" s="58">
        <f t="shared" si="22"/>
      </c>
      <c r="X98" s="58"/>
      <c r="Y98" s="58"/>
      <c r="Z98" s="58">
        <f t="shared" si="19"/>
      </c>
      <c r="AA98" s="63">
        <f t="shared" si="17"/>
      </c>
      <c r="AB98" s="56">
        <f>IF(ISBLANK(C98),"",IF(ISTEXT(AA98),"F",LOOKUP(AA98,Statistika!$S$3:$T$9)))</f>
      </c>
    </row>
    <row r="99" spans="1:28" ht="12.75">
      <c r="A99" s="67"/>
      <c r="B99" s="67"/>
      <c r="C99" s="67"/>
      <c r="D99" s="57" t="str">
        <f t="shared" si="15"/>
        <v>/</v>
      </c>
      <c r="E99" s="61"/>
      <c r="F99" s="59"/>
      <c r="G99" s="55"/>
      <c r="H99" s="55"/>
      <c r="I99" s="55">
        <f t="shared" si="16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18"/>
      </c>
      <c r="T99" s="59"/>
      <c r="U99" s="59">
        <f t="shared" si="20"/>
      </c>
      <c r="V99" s="59">
        <f t="shared" si="21"/>
      </c>
      <c r="W99" s="58">
        <f t="shared" si="22"/>
      </c>
      <c r="X99" s="58"/>
      <c r="Y99" s="58"/>
      <c r="Z99" s="58">
        <f t="shared" si="19"/>
      </c>
      <c r="AA99" s="63">
        <f t="shared" si="17"/>
      </c>
      <c r="AB99" s="56">
        <f>IF(ISBLANK(C99),"",IF(ISTEXT(AA99),"F",LOOKUP(AA99,Statistika!$S$3:$T$9)))</f>
      </c>
    </row>
    <row r="100" spans="1:28" ht="12.75">
      <c r="A100" s="67"/>
      <c r="B100" s="67"/>
      <c r="C100" s="67"/>
      <c r="D100" s="57" t="str">
        <f t="shared" si="15"/>
        <v>/</v>
      </c>
      <c r="E100" s="61"/>
      <c r="F100" s="59"/>
      <c r="G100" s="55"/>
      <c r="H100" s="55"/>
      <c r="I100" s="55">
        <f t="shared" si="16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18"/>
      </c>
      <c r="T100" s="59"/>
      <c r="U100" s="59">
        <f t="shared" si="20"/>
      </c>
      <c r="V100" s="59">
        <f t="shared" si="21"/>
      </c>
      <c r="W100" s="58">
        <f t="shared" si="22"/>
      </c>
      <c r="X100" s="58"/>
      <c r="Y100" s="58"/>
      <c r="Z100" s="58">
        <f t="shared" si="19"/>
      </c>
      <c r="AA100" s="63">
        <f t="shared" si="17"/>
      </c>
      <c r="AB100" s="56">
        <f>IF(ISBLANK(C100),"",IF(ISTEXT(AA100),"F",LOOKUP(AA100,Statistika!$S$3:$T$9)))</f>
      </c>
    </row>
    <row r="101" spans="1:28" ht="12.75">
      <c r="A101" s="67"/>
      <c r="B101" s="67"/>
      <c r="C101" s="67"/>
      <c r="D101" s="57" t="str">
        <f t="shared" si="15"/>
        <v>/</v>
      </c>
      <c r="E101" s="61"/>
      <c r="F101" s="59"/>
      <c r="G101" s="55"/>
      <c r="H101" s="55"/>
      <c r="I101" s="55">
        <f t="shared" si="16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18"/>
      </c>
      <c r="T101" s="59"/>
      <c r="U101" s="59">
        <f t="shared" si="20"/>
      </c>
      <c r="V101" s="59">
        <f t="shared" si="21"/>
      </c>
      <c r="W101" s="58">
        <f t="shared" si="22"/>
      </c>
      <c r="X101" s="58"/>
      <c r="Y101" s="58"/>
      <c r="Z101" s="58">
        <f t="shared" si="19"/>
      </c>
      <c r="AA101" s="63">
        <f t="shared" si="17"/>
      </c>
      <c r="AB101" s="56">
        <f>IF(ISBLANK(C101),"",IF(ISTEXT(AA101),"F",LOOKUP(AA101,Statistika!$S$3:$T$9)))</f>
      </c>
    </row>
    <row r="102" spans="1:28" ht="12.75">
      <c r="A102" s="67"/>
      <c r="B102" s="67"/>
      <c r="C102" s="67"/>
      <c r="D102" s="57" t="str">
        <f t="shared" si="15"/>
        <v>/</v>
      </c>
      <c r="E102" s="61"/>
      <c r="F102" s="59"/>
      <c r="G102" s="55"/>
      <c r="H102" s="55"/>
      <c r="I102" s="55">
        <f t="shared" si="16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18"/>
      </c>
      <c r="T102" s="59"/>
      <c r="U102" s="59">
        <f t="shared" si="20"/>
      </c>
      <c r="V102" s="59">
        <f t="shared" si="21"/>
      </c>
      <c r="W102" s="58">
        <f t="shared" si="22"/>
      </c>
      <c r="X102" s="58"/>
      <c r="Y102" s="58"/>
      <c r="Z102" s="58">
        <f t="shared" si="19"/>
      </c>
      <c r="AA102" s="63">
        <f t="shared" si="17"/>
      </c>
      <c r="AB102" s="56">
        <f>IF(ISBLANK(C102),"",IF(ISTEXT(AA102),"F",LOOKUP(AA102,Statistika!$S$3:$T$9)))</f>
      </c>
    </row>
    <row r="103" spans="1:28" ht="12.75">
      <c r="A103" s="67"/>
      <c r="B103" s="67"/>
      <c r="C103" s="67"/>
      <c r="D103" s="57" t="str">
        <f t="shared" si="15"/>
        <v>/</v>
      </c>
      <c r="E103" s="61"/>
      <c r="F103" s="61"/>
      <c r="G103" s="55"/>
      <c r="H103" s="55"/>
      <c r="I103" s="55">
        <f t="shared" si="16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18"/>
      </c>
      <c r="T103" s="59"/>
      <c r="U103" s="59">
        <f t="shared" si="20"/>
      </c>
      <c r="V103" s="59">
        <f t="shared" si="21"/>
      </c>
      <c r="W103" s="58">
        <f t="shared" si="22"/>
      </c>
      <c r="X103" s="58"/>
      <c r="Y103" s="58"/>
      <c r="Z103" s="58">
        <f t="shared" si="19"/>
      </c>
      <c r="AA103" s="63">
        <f t="shared" si="17"/>
      </c>
      <c r="AB103" s="56">
        <f>IF(ISBLANK(C103),"",IF(ISTEXT(AA103),"F",LOOKUP(AA103,Statistika!$S$3:$T$9)))</f>
      </c>
    </row>
    <row r="104" spans="1:28" ht="12.75">
      <c r="A104" s="67"/>
      <c r="B104" s="67"/>
      <c r="C104" s="67"/>
      <c r="D104" s="57" t="str">
        <f t="shared" si="15"/>
        <v>/</v>
      </c>
      <c r="E104" s="61"/>
      <c r="F104" s="59"/>
      <c r="G104" s="55"/>
      <c r="H104" s="55"/>
      <c r="I104" s="55">
        <f t="shared" si="16"/>
      </c>
      <c r="J104" s="59"/>
      <c r="K104" s="59"/>
      <c r="L104" s="59"/>
      <c r="M104" s="59"/>
      <c r="N104" s="59"/>
      <c r="O104" s="62"/>
      <c r="P104" s="62"/>
      <c r="Q104" s="59"/>
      <c r="R104" s="62"/>
      <c r="S104" s="59">
        <f t="shared" si="18"/>
      </c>
      <c r="T104" s="59"/>
      <c r="U104" s="59">
        <f t="shared" si="20"/>
      </c>
      <c r="V104" s="59">
        <f t="shared" si="21"/>
      </c>
      <c r="W104" s="58">
        <f t="shared" si="22"/>
      </c>
      <c r="X104" s="58"/>
      <c r="Y104" s="58"/>
      <c r="Z104" s="58">
        <f t="shared" si="19"/>
      </c>
      <c r="AA104" s="63">
        <f t="shared" si="17"/>
      </c>
      <c r="AB104" s="56">
        <f>IF(ISBLANK(C104),"",IF(ISTEXT(AA104),"F",LOOKUP(AA104,Statistika!$S$3:$T$9)))</f>
      </c>
    </row>
    <row r="105" spans="1:28" ht="12.75">
      <c r="A105" s="67"/>
      <c r="B105" s="67"/>
      <c r="C105" s="67"/>
      <c r="D105" s="57" t="str">
        <f t="shared" si="15"/>
        <v>/</v>
      </c>
      <c r="E105" s="61"/>
      <c r="F105" s="59"/>
      <c r="G105" s="55"/>
      <c r="H105" s="55"/>
      <c r="I105" s="55">
        <f t="shared" si="16"/>
      </c>
      <c r="J105" s="59"/>
      <c r="K105" s="59"/>
      <c r="L105" s="59"/>
      <c r="M105" s="59"/>
      <c r="N105" s="59"/>
      <c r="O105" s="62"/>
      <c r="P105" s="62"/>
      <c r="Q105" s="59"/>
      <c r="R105" s="62"/>
      <c r="S105" s="59">
        <f t="shared" si="18"/>
      </c>
      <c r="T105" s="59"/>
      <c r="U105" s="59">
        <f t="shared" si="20"/>
      </c>
      <c r="V105" s="59">
        <f t="shared" si="21"/>
      </c>
      <c r="W105" s="58">
        <f t="shared" si="22"/>
      </c>
      <c r="X105" s="58"/>
      <c r="Y105" s="58"/>
      <c r="Z105" s="58">
        <f t="shared" si="19"/>
      </c>
      <c r="AA105" s="63">
        <f t="shared" si="17"/>
      </c>
      <c r="AB105" s="56">
        <f>IF(ISBLANK(C105),"",IF(ISTEXT(AA105),"F",LOOKUP(AA105,Statistika!$S$3:$T$9)))</f>
      </c>
    </row>
    <row r="106" spans="1:28" ht="12.75">
      <c r="A106" s="67"/>
      <c r="B106" s="67"/>
      <c r="C106" s="67"/>
      <c r="D106" s="57" t="str">
        <f t="shared" si="15"/>
        <v>/</v>
      </c>
      <c r="E106" s="61"/>
      <c r="F106" s="59"/>
      <c r="G106" s="55"/>
      <c r="H106" s="55"/>
      <c r="I106" s="55">
        <f t="shared" si="16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t="shared" si="18"/>
      </c>
      <c r="T106" s="59"/>
      <c r="U106" s="59">
        <f t="shared" si="20"/>
      </c>
      <c r="V106" s="59">
        <f t="shared" si="21"/>
      </c>
      <c r="W106" s="58">
        <f t="shared" si="22"/>
      </c>
      <c r="X106" s="58"/>
      <c r="Y106" s="58"/>
      <c r="Z106" s="58">
        <f t="shared" si="19"/>
      </c>
      <c r="AA106" s="63">
        <f t="shared" si="17"/>
      </c>
      <c r="AB106" s="56">
        <f>IF(ISBLANK(C106),"",IF(ISTEXT(AA106),"F",LOOKUP(AA106,Statistika!$S$3:$T$9)))</f>
      </c>
    </row>
    <row r="107" spans="1:28" ht="12.75">
      <c r="A107" s="67"/>
      <c r="B107" s="67"/>
      <c r="C107" s="67"/>
      <c r="D107" s="57" t="str">
        <f t="shared" si="15"/>
        <v>/</v>
      </c>
      <c r="E107" s="61"/>
      <c r="F107" s="59"/>
      <c r="G107" s="55"/>
      <c r="H107" s="55"/>
      <c r="I107" s="55">
        <f t="shared" si="16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18"/>
      </c>
      <c r="T107" s="59"/>
      <c r="U107" s="59">
        <f t="shared" si="20"/>
      </c>
      <c r="V107" s="59">
        <f t="shared" si="21"/>
      </c>
      <c r="W107" s="58">
        <f t="shared" si="22"/>
      </c>
      <c r="X107" s="58"/>
      <c r="Y107" s="58"/>
      <c r="Z107" s="58">
        <f t="shared" si="19"/>
      </c>
      <c r="AA107" s="63">
        <f t="shared" si="17"/>
      </c>
      <c r="AB107" s="56">
        <f>IF(ISBLANK(C107),"",IF(ISTEXT(AA107),"F",LOOKUP(AA107,Statistika!$S$3:$T$9)))</f>
      </c>
    </row>
    <row r="108" spans="1:28" ht="12.75">
      <c r="A108" s="67"/>
      <c r="B108" s="67"/>
      <c r="C108" s="67"/>
      <c r="D108" s="57" t="str">
        <f t="shared" si="15"/>
        <v>/</v>
      </c>
      <c r="E108" s="61"/>
      <c r="F108" s="59"/>
      <c r="G108" s="55"/>
      <c r="H108" s="55"/>
      <c r="I108" s="55">
        <f t="shared" si="16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18"/>
      </c>
      <c r="T108" s="59"/>
      <c r="U108" s="59">
        <f t="shared" si="20"/>
      </c>
      <c r="V108" s="59">
        <f t="shared" si="21"/>
      </c>
      <c r="W108" s="58">
        <f t="shared" si="22"/>
      </c>
      <c r="X108" s="58"/>
      <c r="Y108" s="58"/>
      <c r="Z108" s="58">
        <f t="shared" si="19"/>
      </c>
      <c r="AA108" s="63">
        <f t="shared" si="17"/>
      </c>
      <c r="AB108" s="56">
        <f>IF(ISBLANK(C108),"",IF(ISTEXT(AA108),"F",LOOKUP(AA108,Statistika!$S$3:$T$9)))</f>
      </c>
    </row>
    <row r="109" spans="1:28" ht="12.75">
      <c r="A109" s="67"/>
      <c r="B109" s="67"/>
      <c r="C109" s="67"/>
      <c r="D109" s="57" t="str">
        <f t="shared" si="15"/>
        <v>/</v>
      </c>
      <c r="E109" s="61"/>
      <c r="F109" s="59"/>
      <c r="G109" s="55"/>
      <c r="H109" s="55"/>
      <c r="I109" s="55">
        <f t="shared" si="16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18"/>
      </c>
      <c r="T109" s="59"/>
      <c r="U109" s="59">
        <f t="shared" si="20"/>
      </c>
      <c r="V109" s="59">
        <f t="shared" si="21"/>
      </c>
      <c r="W109" s="58">
        <f t="shared" si="22"/>
      </c>
      <c r="X109" s="58"/>
      <c r="Y109" s="58"/>
      <c r="Z109" s="58">
        <f t="shared" si="19"/>
      </c>
      <c r="AA109" s="63">
        <f t="shared" si="17"/>
      </c>
      <c r="AB109" s="56">
        <f>IF(ISBLANK(C109),"",IF(ISTEXT(AA109),"F",LOOKUP(AA109,Statistika!$S$3:$T$9)))</f>
      </c>
    </row>
    <row r="110" spans="1:28" ht="12.75">
      <c r="A110" s="67"/>
      <c r="B110" s="67"/>
      <c r="C110" s="67"/>
      <c r="D110" s="57" t="str">
        <f t="shared" si="15"/>
        <v>/</v>
      </c>
      <c r="E110" s="61"/>
      <c r="F110" s="59"/>
      <c r="G110" s="55"/>
      <c r="H110" s="55"/>
      <c r="I110" s="55">
        <f t="shared" si="16"/>
      </c>
      <c r="J110" s="59"/>
      <c r="K110" s="59"/>
      <c r="L110" s="59"/>
      <c r="M110" s="59"/>
      <c r="N110" s="59"/>
      <c r="O110" s="62"/>
      <c r="P110" s="62"/>
      <c r="Q110" s="59"/>
      <c r="R110" s="62"/>
      <c r="S110" s="59">
        <f aca="true" t="shared" si="23" ref="S110:S173">IF(ISBLANK(R110),(IF(ISBLANK(Q110),"",Q110)),(IF(ISBLANK(R110),"",R110)))</f>
      </c>
      <c r="T110" s="59"/>
      <c r="U110" s="59">
        <f t="shared" si="20"/>
      </c>
      <c r="V110" s="59">
        <f t="shared" si="21"/>
      </c>
      <c r="W110" s="58">
        <f t="shared" si="22"/>
      </c>
      <c r="X110" s="58"/>
      <c r="Y110" s="58"/>
      <c r="Z110" s="58">
        <f t="shared" si="19"/>
      </c>
      <c r="AA110" s="63">
        <f t="shared" si="17"/>
      </c>
      <c r="AB110" s="56">
        <f>IF(ISBLANK(C110),"",IF(ISTEXT(AA110),"F",LOOKUP(AA110,Statistika!$S$3:$T$9)))</f>
      </c>
    </row>
    <row r="111" spans="1:28" ht="12.75">
      <c r="A111" s="67"/>
      <c r="B111" s="67"/>
      <c r="C111" s="67"/>
      <c r="D111" s="57" t="str">
        <f t="shared" si="15"/>
        <v>/</v>
      </c>
      <c r="E111" s="61"/>
      <c r="F111" s="59"/>
      <c r="G111" s="55"/>
      <c r="H111" s="55"/>
      <c r="I111" s="55">
        <f t="shared" si="16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3"/>
      </c>
      <c r="T111" s="59"/>
      <c r="U111" s="59">
        <f t="shared" si="20"/>
      </c>
      <c r="V111" s="59">
        <f t="shared" si="21"/>
      </c>
      <c r="W111" s="58">
        <f t="shared" si="22"/>
      </c>
      <c r="X111" s="58"/>
      <c r="Y111" s="58"/>
      <c r="Z111" s="58">
        <f t="shared" si="19"/>
      </c>
      <c r="AA111" s="63">
        <f t="shared" si="17"/>
      </c>
      <c r="AB111" s="56">
        <f>IF(ISBLANK(C111),"",IF(ISTEXT(AA111),"F",LOOKUP(AA111,Statistika!$S$3:$T$9)))</f>
      </c>
    </row>
    <row r="112" spans="1:28" ht="12.75">
      <c r="A112" s="67"/>
      <c r="B112" s="67"/>
      <c r="C112" s="67"/>
      <c r="D112" s="57" t="str">
        <f t="shared" si="15"/>
        <v>/</v>
      </c>
      <c r="E112" s="61"/>
      <c r="F112" s="59"/>
      <c r="G112" s="55"/>
      <c r="H112" s="55"/>
      <c r="I112" s="55">
        <f t="shared" si="16"/>
      </c>
      <c r="J112" s="59"/>
      <c r="K112" s="59"/>
      <c r="L112" s="59"/>
      <c r="M112" s="59"/>
      <c r="N112" s="59"/>
      <c r="O112" s="62"/>
      <c r="P112" s="62"/>
      <c r="Q112" s="59"/>
      <c r="R112" s="58"/>
      <c r="S112" s="59">
        <f t="shared" si="23"/>
      </c>
      <c r="T112" s="58"/>
      <c r="U112" s="59">
        <f t="shared" si="20"/>
      </c>
      <c r="V112" s="59">
        <f t="shared" si="21"/>
      </c>
      <c r="W112" s="58">
        <f t="shared" si="22"/>
      </c>
      <c r="X112" s="58"/>
      <c r="Y112" s="58"/>
      <c r="Z112" s="58">
        <f t="shared" si="19"/>
      </c>
      <c r="AA112" s="63">
        <f t="shared" si="17"/>
      </c>
      <c r="AB112" s="56">
        <f>IF(ISBLANK(C112),"",IF(ISTEXT(AA112),"F",LOOKUP(AA112,Statistika!$S$3:$T$9)))</f>
      </c>
    </row>
    <row r="113" spans="1:28" ht="12.75">
      <c r="A113" s="67"/>
      <c r="B113" s="67"/>
      <c r="C113" s="67"/>
      <c r="D113" s="57" t="str">
        <f t="shared" si="15"/>
        <v>/</v>
      </c>
      <c r="E113" s="61"/>
      <c r="F113" s="59"/>
      <c r="G113" s="55"/>
      <c r="H113" s="55"/>
      <c r="I113" s="55">
        <f t="shared" si="16"/>
      </c>
      <c r="J113" s="59"/>
      <c r="K113" s="59"/>
      <c r="L113" s="59"/>
      <c r="M113" s="59"/>
      <c r="N113" s="59"/>
      <c r="O113" s="62"/>
      <c r="P113" s="62"/>
      <c r="Q113" s="59"/>
      <c r="R113" s="58"/>
      <c r="S113" s="59">
        <f t="shared" si="23"/>
      </c>
      <c r="T113" s="59"/>
      <c r="U113" s="59">
        <f t="shared" si="20"/>
      </c>
      <c r="V113" s="59">
        <f t="shared" si="21"/>
      </c>
      <c r="W113" s="58">
        <f t="shared" si="22"/>
      </c>
      <c r="X113" s="58"/>
      <c r="Y113" s="58"/>
      <c r="Z113" s="58">
        <f t="shared" si="19"/>
      </c>
      <c r="AA113" s="63">
        <f t="shared" si="17"/>
      </c>
      <c r="AB113" s="56">
        <f>IF(ISBLANK(C113),"",IF(ISTEXT(AA113),"F",LOOKUP(AA113,Statistika!$S$3:$T$9)))</f>
      </c>
    </row>
    <row r="114" spans="1:28" ht="12.75">
      <c r="A114" s="67"/>
      <c r="B114" s="67"/>
      <c r="C114" s="67"/>
      <c r="D114" s="57" t="str">
        <f t="shared" si="15"/>
        <v>/</v>
      </c>
      <c r="E114" s="61"/>
      <c r="F114" s="59"/>
      <c r="G114" s="55"/>
      <c r="H114" s="55"/>
      <c r="I114" s="55">
        <f t="shared" si="16"/>
      </c>
      <c r="J114" s="59"/>
      <c r="K114" s="59"/>
      <c r="L114" s="59"/>
      <c r="M114" s="59"/>
      <c r="N114" s="59"/>
      <c r="O114" s="62"/>
      <c r="P114" s="62"/>
      <c r="Q114" s="59"/>
      <c r="R114" s="58"/>
      <c r="S114" s="59">
        <f t="shared" si="23"/>
      </c>
      <c r="T114" s="59"/>
      <c r="U114" s="59">
        <f t="shared" si="20"/>
      </c>
      <c r="V114" s="59">
        <f t="shared" si="21"/>
      </c>
      <c r="W114" s="58">
        <f t="shared" si="22"/>
      </c>
      <c r="X114" s="58"/>
      <c r="Y114" s="58"/>
      <c r="Z114" s="58">
        <f t="shared" si="19"/>
      </c>
      <c r="AA114" s="63">
        <f t="shared" si="17"/>
      </c>
      <c r="AB114" s="56">
        <f>IF(ISBLANK(C114),"",IF(ISTEXT(AA114),"F",LOOKUP(AA114,Statistika!$S$3:$T$9)))</f>
      </c>
    </row>
    <row r="115" spans="1:28" ht="12.75">
      <c r="A115" s="67"/>
      <c r="B115" s="67"/>
      <c r="C115" s="67"/>
      <c r="D115" s="57" t="str">
        <f t="shared" si="15"/>
        <v>/</v>
      </c>
      <c r="E115" s="61"/>
      <c r="F115" s="59"/>
      <c r="G115" s="55"/>
      <c r="H115" s="55"/>
      <c r="I115" s="55">
        <f t="shared" si="16"/>
      </c>
      <c r="J115" s="59"/>
      <c r="K115" s="59"/>
      <c r="L115" s="59"/>
      <c r="M115" s="59"/>
      <c r="N115" s="59"/>
      <c r="O115" s="62"/>
      <c r="P115" s="62"/>
      <c r="Q115" s="59"/>
      <c r="R115" s="62"/>
      <c r="S115" s="59">
        <f t="shared" si="23"/>
      </c>
      <c r="T115" s="59"/>
      <c r="U115" s="59">
        <f t="shared" si="20"/>
      </c>
      <c r="V115" s="59">
        <f t="shared" si="21"/>
      </c>
      <c r="W115" s="58">
        <f t="shared" si="22"/>
      </c>
      <c r="X115" s="58"/>
      <c r="Y115" s="58"/>
      <c r="Z115" s="58">
        <f t="shared" si="19"/>
      </c>
      <c r="AA115" s="63">
        <f t="shared" si="17"/>
      </c>
      <c r="AB115" s="56">
        <f>IF(ISBLANK(C115),"",IF(ISTEXT(AA115),"F",LOOKUP(AA115,Statistika!$S$3:$T$9)))</f>
      </c>
    </row>
    <row r="116" spans="1:28" ht="12.75">
      <c r="A116" s="67"/>
      <c r="B116" s="67"/>
      <c r="C116" s="67"/>
      <c r="D116" s="57" t="str">
        <f t="shared" si="15"/>
        <v>/</v>
      </c>
      <c r="E116" s="61"/>
      <c r="F116" s="59"/>
      <c r="G116" s="55"/>
      <c r="H116" s="55"/>
      <c r="I116" s="55">
        <f t="shared" si="16"/>
      </c>
      <c r="J116" s="59"/>
      <c r="K116" s="59"/>
      <c r="L116" s="59"/>
      <c r="M116" s="59"/>
      <c r="N116" s="59"/>
      <c r="O116" s="62"/>
      <c r="P116" s="62"/>
      <c r="Q116" s="59"/>
      <c r="R116" s="62"/>
      <c r="S116" s="59">
        <f t="shared" si="23"/>
      </c>
      <c r="T116" s="59"/>
      <c r="U116" s="59">
        <f t="shared" si="20"/>
      </c>
      <c r="V116" s="59">
        <f t="shared" si="21"/>
      </c>
      <c r="W116" s="58">
        <f t="shared" si="22"/>
      </c>
      <c r="X116" s="58"/>
      <c r="Y116" s="58"/>
      <c r="Z116" s="58">
        <f t="shared" si="19"/>
      </c>
      <c r="AA116" s="63">
        <f t="shared" si="17"/>
      </c>
      <c r="AB116" s="56">
        <f>IF(ISBLANK(C116),"",IF(ISTEXT(AA116),"F",LOOKUP(AA116,Statistika!$S$3:$T$9)))</f>
      </c>
    </row>
    <row r="117" spans="1:28" ht="12.75">
      <c r="A117" s="67"/>
      <c r="B117" s="67"/>
      <c r="C117" s="67"/>
      <c r="D117" s="57" t="str">
        <f t="shared" si="15"/>
        <v>/</v>
      </c>
      <c r="E117" s="61"/>
      <c r="F117" s="59"/>
      <c r="G117" s="55"/>
      <c r="H117" s="55"/>
      <c r="I117" s="55">
        <f t="shared" si="16"/>
      </c>
      <c r="J117" s="59"/>
      <c r="K117" s="59"/>
      <c r="L117" s="59"/>
      <c r="M117" s="59"/>
      <c r="N117" s="59"/>
      <c r="O117" s="62"/>
      <c r="P117" s="62"/>
      <c r="Q117" s="59"/>
      <c r="R117" s="58"/>
      <c r="S117" s="59">
        <f t="shared" si="23"/>
      </c>
      <c r="T117" s="59"/>
      <c r="U117" s="59">
        <f t="shared" si="20"/>
      </c>
      <c r="V117" s="59">
        <f t="shared" si="21"/>
      </c>
      <c r="W117" s="58">
        <f t="shared" si="22"/>
      </c>
      <c r="X117" s="58"/>
      <c r="Y117" s="58"/>
      <c r="Z117" s="58">
        <f t="shared" si="19"/>
      </c>
      <c r="AA117" s="63">
        <f t="shared" si="17"/>
      </c>
      <c r="AB117" s="56">
        <f>IF(ISBLANK(C117),"",IF(ISTEXT(AA117),"F",LOOKUP(AA117,Statistika!$S$3:$T$9)))</f>
      </c>
    </row>
    <row r="118" spans="1:28" ht="12.75">
      <c r="A118" s="67"/>
      <c r="B118" s="67"/>
      <c r="C118" s="67"/>
      <c r="D118" s="57" t="str">
        <f t="shared" si="15"/>
        <v>/</v>
      </c>
      <c r="E118" s="61"/>
      <c r="F118" s="59"/>
      <c r="G118" s="55"/>
      <c r="H118" s="55"/>
      <c r="I118" s="55">
        <f t="shared" si="16"/>
      </c>
      <c r="J118" s="59"/>
      <c r="K118" s="59"/>
      <c r="L118" s="59"/>
      <c r="M118" s="59"/>
      <c r="N118" s="59"/>
      <c r="O118" s="62"/>
      <c r="P118" s="62"/>
      <c r="Q118" s="59"/>
      <c r="R118" s="58"/>
      <c r="S118" s="59">
        <f t="shared" si="23"/>
      </c>
      <c r="T118" s="59"/>
      <c r="U118" s="59">
        <f t="shared" si="20"/>
      </c>
      <c r="V118" s="59">
        <f t="shared" si="21"/>
      </c>
      <c r="W118" s="58">
        <f t="shared" si="22"/>
      </c>
      <c r="X118" s="58"/>
      <c r="Y118" s="58"/>
      <c r="Z118" s="58">
        <f t="shared" si="19"/>
      </c>
      <c r="AA118" s="63">
        <f t="shared" si="17"/>
      </c>
      <c r="AB118" s="56">
        <f>IF(ISBLANK(C118),"",IF(ISTEXT(AA118),"F",LOOKUP(AA118,Statistika!$S$3:$T$9)))</f>
      </c>
    </row>
    <row r="119" spans="1:28" ht="12.75">
      <c r="A119" s="67"/>
      <c r="B119" s="67"/>
      <c r="C119" s="67"/>
      <c r="D119" s="57" t="str">
        <f t="shared" si="15"/>
        <v>/</v>
      </c>
      <c r="E119" s="61"/>
      <c r="F119" s="59"/>
      <c r="G119" s="55"/>
      <c r="H119" s="55"/>
      <c r="I119" s="55">
        <f t="shared" si="16"/>
      </c>
      <c r="J119" s="58"/>
      <c r="K119" s="58"/>
      <c r="L119" s="58"/>
      <c r="M119" s="58"/>
      <c r="N119" s="59"/>
      <c r="O119" s="58"/>
      <c r="P119" s="58"/>
      <c r="Q119" s="58"/>
      <c r="R119" s="58"/>
      <c r="S119" s="59">
        <f t="shared" si="23"/>
      </c>
      <c r="T119" s="59"/>
      <c r="U119" s="59">
        <f t="shared" si="20"/>
      </c>
      <c r="V119" s="59">
        <f t="shared" si="21"/>
      </c>
      <c r="W119" s="58">
        <f t="shared" si="22"/>
      </c>
      <c r="X119" s="58"/>
      <c r="Y119" s="58"/>
      <c r="Z119" s="58">
        <f t="shared" si="19"/>
      </c>
      <c r="AA119" s="63">
        <f t="shared" si="17"/>
      </c>
      <c r="AB119" s="56">
        <f>IF(ISBLANK(C119),"",IF(ISTEXT(AA119),"F",LOOKUP(AA119,Statistika!$S$3:$T$9)))</f>
      </c>
    </row>
    <row r="120" spans="1:28" ht="12.75">
      <c r="A120" s="67"/>
      <c r="B120" s="67"/>
      <c r="C120" s="67"/>
      <c r="D120" s="57" t="str">
        <f t="shared" si="15"/>
        <v>/</v>
      </c>
      <c r="E120" s="61"/>
      <c r="F120" s="59"/>
      <c r="G120" s="55"/>
      <c r="H120" s="55"/>
      <c r="I120" s="55">
        <f t="shared" si="16"/>
      </c>
      <c r="J120" s="59"/>
      <c r="K120" s="59"/>
      <c r="L120" s="59"/>
      <c r="M120" s="59"/>
      <c r="N120" s="59"/>
      <c r="O120" s="62"/>
      <c r="P120" s="62"/>
      <c r="Q120" s="59"/>
      <c r="R120" s="58"/>
      <c r="S120" s="59">
        <f t="shared" si="23"/>
      </c>
      <c r="T120" s="59"/>
      <c r="U120" s="59">
        <f t="shared" si="20"/>
      </c>
      <c r="V120" s="59">
        <f t="shared" si="21"/>
      </c>
      <c r="W120" s="58">
        <f t="shared" si="22"/>
      </c>
      <c r="X120" s="58"/>
      <c r="Y120" s="58"/>
      <c r="Z120" s="58">
        <f t="shared" si="19"/>
      </c>
      <c r="AA120" s="63">
        <f t="shared" si="17"/>
      </c>
      <c r="AB120" s="56">
        <f>IF(ISBLANK(C120),"",IF(ISTEXT(AA120),"F",LOOKUP(AA120,Statistika!$S$3:$T$9)))</f>
      </c>
    </row>
    <row r="121" spans="1:28" ht="12.75">
      <c r="A121" s="67"/>
      <c r="B121" s="67"/>
      <c r="C121" s="67"/>
      <c r="D121" s="57" t="str">
        <f t="shared" si="15"/>
        <v>/</v>
      </c>
      <c r="E121" s="61"/>
      <c r="F121" s="59"/>
      <c r="G121" s="55"/>
      <c r="H121" s="55"/>
      <c r="I121" s="55">
        <f t="shared" si="16"/>
      </c>
      <c r="J121" s="59"/>
      <c r="K121" s="59"/>
      <c r="L121" s="59"/>
      <c r="M121" s="59"/>
      <c r="N121" s="59"/>
      <c r="O121" s="62"/>
      <c r="P121" s="62"/>
      <c r="Q121" s="59"/>
      <c r="R121" s="58"/>
      <c r="S121" s="59">
        <f t="shared" si="23"/>
      </c>
      <c r="T121" s="59"/>
      <c r="U121" s="59">
        <f t="shared" si="20"/>
      </c>
      <c r="V121" s="59">
        <f t="shared" si="21"/>
      </c>
      <c r="W121" s="58">
        <f t="shared" si="22"/>
      </c>
      <c r="X121" s="58"/>
      <c r="Y121" s="58"/>
      <c r="Z121" s="58">
        <f t="shared" si="19"/>
      </c>
      <c r="AA121" s="63">
        <f t="shared" si="17"/>
      </c>
      <c r="AB121" s="56">
        <f>IF(ISBLANK(C121),"",IF(ISTEXT(AA121),"F",LOOKUP(AA121,Statistika!$S$3:$T$9)))</f>
      </c>
    </row>
    <row r="122" spans="1:28" ht="12.75">
      <c r="A122" s="67"/>
      <c r="B122" s="67"/>
      <c r="C122" s="67"/>
      <c r="D122" s="57" t="str">
        <f t="shared" si="15"/>
        <v>/</v>
      </c>
      <c r="E122" s="61"/>
      <c r="F122" s="59"/>
      <c r="G122" s="55"/>
      <c r="H122" s="55"/>
      <c r="I122" s="55">
        <f t="shared" si="16"/>
      </c>
      <c r="J122" s="59"/>
      <c r="K122" s="59"/>
      <c r="L122" s="59"/>
      <c r="M122" s="59"/>
      <c r="N122" s="59"/>
      <c r="O122" s="62"/>
      <c r="P122" s="62"/>
      <c r="Q122" s="59"/>
      <c r="R122" s="58"/>
      <c r="S122" s="59">
        <f t="shared" si="23"/>
      </c>
      <c r="T122" s="59"/>
      <c r="U122" s="59">
        <f t="shared" si="20"/>
      </c>
      <c r="V122" s="59">
        <f t="shared" si="21"/>
      </c>
      <c r="W122" s="58">
        <f t="shared" si="22"/>
      </c>
      <c r="X122" s="58"/>
      <c r="Y122" s="58"/>
      <c r="Z122" s="58">
        <f t="shared" si="19"/>
      </c>
      <c r="AA122" s="63">
        <f t="shared" si="17"/>
      </c>
      <c r="AB122" s="56">
        <f>IF(ISBLANK(C122),"",IF(ISTEXT(AA122),"F",LOOKUP(AA122,Statistika!$S$3:$T$9)))</f>
      </c>
    </row>
    <row r="123" spans="1:28" ht="12.75">
      <c r="A123" s="67"/>
      <c r="B123" s="67"/>
      <c r="C123" s="67"/>
      <c r="D123" s="57" t="str">
        <f t="shared" si="15"/>
        <v>/</v>
      </c>
      <c r="E123" s="61"/>
      <c r="F123" s="59"/>
      <c r="G123" s="55"/>
      <c r="H123" s="55"/>
      <c r="I123" s="55">
        <f t="shared" si="16"/>
      </c>
      <c r="J123" s="59"/>
      <c r="K123" s="59"/>
      <c r="L123" s="59"/>
      <c r="M123" s="59"/>
      <c r="N123" s="59"/>
      <c r="O123" s="62"/>
      <c r="P123" s="62"/>
      <c r="Q123" s="59"/>
      <c r="R123" s="58"/>
      <c r="S123" s="59">
        <f t="shared" si="23"/>
      </c>
      <c r="T123" s="59"/>
      <c r="U123" s="59">
        <f t="shared" si="20"/>
      </c>
      <c r="V123" s="59">
        <f t="shared" si="21"/>
      </c>
      <c r="W123" s="58">
        <f t="shared" si="22"/>
      </c>
      <c r="X123" s="58"/>
      <c r="Y123" s="58"/>
      <c r="Z123" s="58">
        <f t="shared" si="19"/>
      </c>
      <c r="AA123" s="63">
        <f t="shared" si="17"/>
      </c>
      <c r="AB123" s="56">
        <f>IF(ISBLANK(C123),"",IF(ISTEXT(AA123),"F",LOOKUP(AA123,Statistika!$S$3:$T$9)))</f>
      </c>
    </row>
    <row r="124" spans="1:28" ht="12.75">
      <c r="A124" s="67"/>
      <c r="B124" s="67"/>
      <c r="C124" s="67"/>
      <c r="D124" s="57" t="str">
        <f t="shared" si="15"/>
        <v>/</v>
      </c>
      <c r="E124" s="61"/>
      <c r="F124" s="59"/>
      <c r="G124" s="55"/>
      <c r="H124" s="55"/>
      <c r="I124" s="55">
        <f t="shared" si="16"/>
      </c>
      <c r="J124" s="59"/>
      <c r="K124" s="59"/>
      <c r="L124" s="59"/>
      <c r="M124" s="59"/>
      <c r="N124" s="59"/>
      <c r="O124" s="62"/>
      <c r="P124" s="62"/>
      <c r="Q124" s="59"/>
      <c r="R124" s="58"/>
      <c r="S124" s="59">
        <f t="shared" si="23"/>
      </c>
      <c r="T124" s="59"/>
      <c r="U124" s="59">
        <f t="shared" si="20"/>
      </c>
      <c r="V124" s="59">
        <f t="shared" si="21"/>
      </c>
      <c r="W124" s="58">
        <f t="shared" si="22"/>
      </c>
      <c r="X124" s="58"/>
      <c r="Y124" s="58"/>
      <c r="Z124" s="58">
        <f t="shared" si="19"/>
      </c>
      <c r="AA124" s="63">
        <f t="shared" si="17"/>
      </c>
      <c r="AB124" s="56">
        <f>IF(ISBLANK(C124),"",IF(ISTEXT(AA124),"F",LOOKUP(AA124,Statistika!$S$3:$T$9)))</f>
      </c>
    </row>
    <row r="125" spans="1:28" ht="12.75">
      <c r="A125" s="67"/>
      <c r="B125" s="67"/>
      <c r="C125" s="67"/>
      <c r="D125" s="57" t="str">
        <f t="shared" si="15"/>
        <v>/</v>
      </c>
      <c r="E125" s="61"/>
      <c r="F125" s="59"/>
      <c r="G125" s="55"/>
      <c r="H125" s="55"/>
      <c r="I125" s="55">
        <f t="shared" si="16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23"/>
      </c>
      <c r="T125" s="59"/>
      <c r="U125" s="59">
        <f t="shared" si="20"/>
      </c>
      <c r="V125" s="59">
        <f t="shared" si="21"/>
      </c>
      <c r="W125" s="58">
        <f t="shared" si="22"/>
      </c>
      <c r="X125" s="58"/>
      <c r="Y125" s="58"/>
      <c r="Z125" s="58">
        <f t="shared" si="19"/>
      </c>
      <c r="AA125" s="63">
        <f t="shared" si="17"/>
      </c>
      <c r="AB125" s="56">
        <f>IF(ISBLANK(C125),"",IF(ISTEXT(AA125),"F",LOOKUP(AA125,Statistika!$S$3:$T$9)))</f>
      </c>
    </row>
    <row r="126" spans="1:28" ht="12.75">
      <c r="A126" s="67"/>
      <c r="B126" s="67"/>
      <c r="C126" s="67"/>
      <c r="D126" s="57" t="str">
        <f t="shared" si="15"/>
        <v>/</v>
      </c>
      <c r="E126" s="61"/>
      <c r="F126" s="59"/>
      <c r="G126" s="55"/>
      <c r="H126" s="55"/>
      <c r="I126" s="55">
        <f t="shared" si="16"/>
      </c>
      <c r="J126" s="59"/>
      <c r="K126" s="59"/>
      <c r="L126" s="59"/>
      <c r="M126" s="59"/>
      <c r="N126" s="59"/>
      <c r="O126" s="62"/>
      <c r="P126" s="62"/>
      <c r="Q126" s="59"/>
      <c r="R126" s="58"/>
      <c r="S126" s="59">
        <f t="shared" si="23"/>
      </c>
      <c r="T126" s="59"/>
      <c r="U126" s="59">
        <f t="shared" si="20"/>
      </c>
      <c r="V126" s="59">
        <f t="shared" si="21"/>
      </c>
      <c r="W126" s="58">
        <f t="shared" si="22"/>
      </c>
      <c r="X126" s="58"/>
      <c r="Y126" s="58"/>
      <c r="Z126" s="58">
        <f t="shared" si="19"/>
      </c>
      <c r="AA126" s="63">
        <f t="shared" si="17"/>
      </c>
      <c r="AB126" s="56">
        <f>IF(ISBLANK(C126),"",IF(ISTEXT(AA126),"F",LOOKUP(AA126,Statistika!$S$3:$T$9)))</f>
      </c>
    </row>
    <row r="127" spans="1:28" ht="12.75">
      <c r="A127" s="67"/>
      <c r="B127" s="67"/>
      <c r="C127" s="67"/>
      <c r="D127" s="57" t="str">
        <f t="shared" si="15"/>
        <v>/</v>
      </c>
      <c r="E127" s="61"/>
      <c r="F127" s="59"/>
      <c r="G127" s="55"/>
      <c r="H127" s="55"/>
      <c r="I127" s="55">
        <f t="shared" si="16"/>
      </c>
      <c r="J127" s="59"/>
      <c r="K127" s="59"/>
      <c r="L127" s="59"/>
      <c r="M127" s="59"/>
      <c r="N127" s="59"/>
      <c r="O127" s="62"/>
      <c r="P127" s="62"/>
      <c r="Q127" s="59"/>
      <c r="R127" s="58"/>
      <c r="S127" s="59">
        <f t="shared" si="23"/>
      </c>
      <c r="T127" s="59"/>
      <c r="U127" s="59">
        <f t="shared" si="20"/>
      </c>
      <c r="V127" s="59">
        <f t="shared" si="21"/>
      </c>
      <c r="W127" s="58">
        <f t="shared" si="22"/>
      </c>
      <c r="X127" s="58"/>
      <c r="Y127" s="58"/>
      <c r="Z127" s="58">
        <f t="shared" si="19"/>
      </c>
      <c r="AA127" s="63">
        <f t="shared" si="17"/>
      </c>
      <c r="AB127" s="56">
        <f>IF(ISBLANK(C127),"",IF(ISTEXT(AA127),"F",LOOKUP(AA127,Statistika!$S$3:$T$9)))</f>
      </c>
    </row>
    <row r="128" spans="1:28" ht="12.75">
      <c r="A128" s="67"/>
      <c r="B128" s="67"/>
      <c r="C128" s="67"/>
      <c r="D128" s="57" t="str">
        <f t="shared" si="15"/>
        <v>/</v>
      </c>
      <c r="E128" s="61"/>
      <c r="F128" s="59"/>
      <c r="G128" s="55"/>
      <c r="H128" s="55"/>
      <c r="I128" s="55">
        <f t="shared" si="16"/>
      </c>
      <c r="J128" s="59"/>
      <c r="K128" s="59"/>
      <c r="L128" s="59"/>
      <c r="M128" s="59"/>
      <c r="N128" s="59"/>
      <c r="O128" s="62"/>
      <c r="P128" s="62"/>
      <c r="Q128" s="59"/>
      <c r="R128" s="58"/>
      <c r="S128" s="59">
        <f t="shared" si="23"/>
      </c>
      <c r="T128" s="59"/>
      <c r="U128" s="59">
        <f t="shared" si="20"/>
      </c>
      <c r="V128" s="59">
        <f t="shared" si="21"/>
      </c>
      <c r="W128" s="58">
        <f t="shared" si="22"/>
      </c>
      <c r="X128" s="58"/>
      <c r="Y128" s="58"/>
      <c r="Z128" s="58">
        <f t="shared" si="19"/>
      </c>
      <c r="AA128" s="63">
        <f t="shared" si="17"/>
      </c>
      <c r="AB128" s="56">
        <f>IF(ISBLANK(C128),"",IF(ISTEXT(AA128),"F",LOOKUP(AA128,Statistika!$S$3:$T$9)))</f>
      </c>
    </row>
    <row r="129" spans="1:28" ht="12.75">
      <c r="A129" s="67"/>
      <c r="B129" s="67"/>
      <c r="C129" s="67"/>
      <c r="D129" s="57" t="str">
        <f t="shared" si="15"/>
        <v>/</v>
      </c>
      <c r="E129" s="61"/>
      <c r="F129" s="59"/>
      <c r="G129" s="55"/>
      <c r="H129" s="55"/>
      <c r="I129" s="55">
        <f t="shared" si="16"/>
      </c>
      <c r="J129" s="59"/>
      <c r="K129" s="59"/>
      <c r="L129" s="59"/>
      <c r="M129" s="59"/>
      <c r="N129" s="59"/>
      <c r="O129" s="62"/>
      <c r="P129" s="62"/>
      <c r="Q129" s="59"/>
      <c r="R129" s="58"/>
      <c r="S129" s="59">
        <f t="shared" si="23"/>
      </c>
      <c r="T129" s="59"/>
      <c r="U129" s="59">
        <f t="shared" si="20"/>
      </c>
      <c r="V129" s="59">
        <f t="shared" si="21"/>
      </c>
      <c r="W129" s="58">
        <f t="shared" si="22"/>
      </c>
      <c r="X129" s="58"/>
      <c r="Y129" s="58"/>
      <c r="Z129" s="58">
        <f t="shared" si="19"/>
      </c>
      <c r="AA129" s="63">
        <f t="shared" si="17"/>
      </c>
      <c r="AB129" s="56">
        <f>IF(ISBLANK(C129),"",IF(ISTEXT(AA129),"F",LOOKUP(AA129,Statistika!$S$3:$T$9)))</f>
      </c>
    </row>
    <row r="130" spans="1:28" ht="12.75">
      <c r="A130" s="67"/>
      <c r="B130" s="67"/>
      <c r="C130" s="67"/>
      <c r="D130" s="57" t="str">
        <f t="shared" si="15"/>
        <v>/</v>
      </c>
      <c r="E130" s="61"/>
      <c r="F130" s="59"/>
      <c r="G130" s="55"/>
      <c r="H130" s="55"/>
      <c r="I130" s="55">
        <f t="shared" si="16"/>
      </c>
      <c r="J130" s="59"/>
      <c r="K130" s="59"/>
      <c r="L130" s="59"/>
      <c r="M130" s="59"/>
      <c r="N130" s="59"/>
      <c r="O130" s="62"/>
      <c r="P130" s="62"/>
      <c r="Q130" s="59"/>
      <c r="R130" s="58"/>
      <c r="S130" s="59">
        <f t="shared" si="23"/>
      </c>
      <c r="T130" s="59"/>
      <c r="U130" s="59">
        <f t="shared" si="20"/>
      </c>
      <c r="V130" s="59">
        <f t="shared" si="21"/>
      </c>
      <c r="W130" s="58">
        <f t="shared" si="22"/>
      </c>
      <c r="X130" s="58"/>
      <c r="Y130" s="58"/>
      <c r="Z130" s="58">
        <f t="shared" si="19"/>
      </c>
      <c r="AA130" s="63">
        <f t="shared" si="17"/>
      </c>
      <c r="AB130" s="56">
        <f>IF(ISBLANK(C130),"",IF(ISTEXT(AA130),"F",LOOKUP(AA130,Statistika!$S$3:$T$9)))</f>
      </c>
    </row>
    <row r="131" spans="1:28" ht="12.75">
      <c r="A131" s="67"/>
      <c r="B131" s="67"/>
      <c r="C131" s="67"/>
      <c r="D131" s="57" t="str">
        <f aca="true" t="shared" si="24" ref="D131:D185">A131&amp;"/"&amp;B131</f>
        <v>/</v>
      </c>
      <c r="E131" s="61"/>
      <c r="F131" s="59"/>
      <c r="G131" s="55"/>
      <c r="H131" s="55"/>
      <c r="I131" s="55">
        <f aca="true" t="shared" si="25" ref="I131:I194">IF(ISBLANK(H131),(IF(ISBLANK(G131),"",G131)),(IF(ISBLANK(H131),"",H131)))</f>
      </c>
      <c r="J131" s="59"/>
      <c r="K131" s="59"/>
      <c r="L131" s="59"/>
      <c r="M131" s="59"/>
      <c r="N131" s="59"/>
      <c r="O131" s="62"/>
      <c r="P131" s="62"/>
      <c r="Q131" s="59"/>
      <c r="R131" s="58"/>
      <c r="S131" s="59">
        <f t="shared" si="23"/>
      </c>
      <c r="T131" s="59"/>
      <c r="U131" s="59">
        <f t="shared" si="20"/>
      </c>
      <c r="V131" s="59">
        <f t="shared" si="21"/>
      </c>
      <c r="W131" s="58">
        <f t="shared" si="22"/>
      </c>
      <c r="X131" s="58"/>
      <c r="Y131" s="58"/>
      <c r="Z131" s="58">
        <f aca="true" t="shared" si="26" ref="Z131:Z185">IF(ISBLANK(Y131),(IF(ISBLANK(X131),"",X131)),(IF(ISBLANK(Y131),"",Y131)))</f>
      </c>
      <c r="AA131" s="63">
        <f aca="true" t="shared" si="27" ref="AA131:AA185">IF(AND(OR(ISTEXT(W131),ISBLANK(W131)),OR(ISTEXT(Z131),ISBLANK(Z131))),"",N(W131)+N(Z131))</f>
      </c>
      <c r="AB131" s="56">
        <f>IF(ISBLANK(C131),"",IF(ISTEXT(AA131),"F",LOOKUP(AA131,Statistika!$S$3:$T$9)))</f>
      </c>
    </row>
    <row r="132" spans="1:28" ht="12.75">
      <c r="A132" s="67"/>
      <c r="B132" s="67"/>
      <c r="C132" s="67"/>
      <c r="D132" s="57" t="str">
        <f t="shared" si="24"/>
        <v>/</v>
      </c>
      <c r="E132" s="61"/>
      <c r="F132" s="59"/>
      <c r="G132" s="55"/>
      <c r="H132" s="55"/>
      <c r="I132" s="55">
        <f t="shared" si="25"/>
      </c>
      <c r="J132" s="59"/>
      <c r="K132" s="59"/>
      <c r="L132" s="59"/>
      <c r="M132" s="59"/>
      <c r="N132" s="59"/>
      <c r="O132" s="62"/>
      <c r="P132" s="62"/>
      <c r="Q132" s="59"/>
      <c r="R132" s="58"/>
      <c r="S132" s="59">
        <f t="shared" si="23"/>
      </c>
      <c r="T132" s="59"/>
      <c r="U132" s="59">
        <f t="shared" si="20"/>
      </c>
      <c r="V132" s="59">
        <f t="shared" si="21"/>
      </c>
      <c r="W132" s="58">
        <f t="shared" si="22"/>
      </c>
      <c r="X132" s="58"/>
      <c r="Y132" s="58"/>
      <c r="Z132" s="58">
        <f t="shared" si="26"/>
      </c>
      <c r="AA132" s="63">
        <f t="shared" si="27"/>
      </c>
      <c r="AB132" s="56">
        <f>IF(ISBLANK(C132),"",IF(ISTEXT(AA132),"F",LOOKUP(AA132,Statistika!$S$3:$T$9)))</f>
      </c>
    </row>
    <row r="133" spans="1:28" ht="12.75">
      <c r="A133" s="67"/>
      <c r="B133" s="67"/>
      <c r="C133" s="67"/>
      <c r="D133" s="57" t="str">
        <f t="shared" si="24"/>
        <v>/</v>
      </c>
      <c r="E133" s="61"/>
      <c r="F133" s="59"/>
      <c r="G133" s="55"/>
      <c r="H133" s="55"/>
      <c r="I133" s="55">
        <f t="shared" si="25"/>
      </c>
      <c r="J133" s="59"/>
      <c r="K133" s="59"/>
      <c r="L133" s="59"/>
      <c r="M133" s="59"/>
      <c r="N133" s="59"/>
      <c r="O133" s="62"/>
      <c r="P133" s="62"/>
      <c r="Q133" s="59"/>
      <c r="R133" s="58"/>
      <c r="S133" s="59">
        <f t="shared" si="23"/>
      </c>
      <c r="T133" s="59"/>
      <c r="U133" s="59">
        <f t="shared" si="20"/>
      </c>
      <c r="V133" s="59">
        <f t="shared" si="21"/>
      </c>
      <c r="W133" s="58">
        <f t="shared" si="22"/>
      </c>
      <c r="X133" s="58"/>
      <c r="Y133" s="58"/>
      <c r="Z133" s="58">
        <f t="shared" si="26"/>
      </c>
      <c r="AA133" s="63">
        <f t="shared" si="27"/>
      </c>
      <c r="AB133" s="56">
        <f>IF(ISBLANK(C133),"",IF(ISTEXT(AA133),"F",LOOKUP(AA133,Statistika!$S$3:$T$9)))</f>
      </c>
    </row>
    <row r="134" spans="1:28" ht="12.75">
      <c r="A134" s="67"/>
      <c r="B134" s="67"/>
      <c r="C134" s="67"/>
      <c r="D134" s="57" t="str">
        <f t="shared" si="24"/>
        <v>/</v>
      </c>
      <c r="E134" s="61"/>
      <c r="F134" s="59"/>
      <c r="G134" s="55"/>
      <c r="H134" s="55"/>
      <c r="I134" s="55">
        <f t="shared" si="25"/>
      </c>
      <c r="J134" s="59"/>
      <c r="K134" s="59"/>
      <c r="L134" s="59"/>
      <c r="M134" s="59"/>
      <c r="N134" s="59"/>
      <c r="O134" s="62"/>
      <c r="P134" s="62"/>
      <c r="Q134" s="59"/>
      <c r="R134" s="58"/>
      <c r="S134" s="59">
        <f t="shared" si="23"/>
      </c>
      <c r="T134" s="59"/>
      <c r="U134" s="59">
        <f t="shared" si="20"/>
      </c>
      <c r="V134" s="59">
        <f t="shared" si="21"/>
      </c>
      <c r="W134" s="58">
        <f t="shared" si="22"/>
      </c>
      <c r="X134" s="58"/>
      <c r="Y134" s="58"/>
      <c r="Z134" s="58">
        <f t="shared" si="26"/>
      </c>
      <c r="AA134" s="63">
        <f t="shared" si="27"/>
      </c>
      <c r="AB134" s="56">
        <f>IF(ISBLANK(C134),"",IF(ISTEXT(AA134),"F",LOOKUP(AA134,Statistika!$S$3:$T$9)))</f>
      </c>
    </row>
    <row r="135" spans="1:28" ht="12.75">
      <c r="A135" s="67"/>
      <c r="B135" s="67"/>
      <c r="C135" s="67"/>
      <c r="D135" s="57" t="str">
        <f t="shared" si="24"/>
        <v>/</v>
      </c>
      <c r="E135" s="61"/>
      <c r="F135" s="61"/>
      <c r="G135" s="55"/>
      <c r="H135" s="55"/>
      <c r="I135" s="55">
        <f t="shared" si="25"/>
      </c>
      <c r="J135" s="59"/>
      <c r="K135" s="59"/>
      <c r="L135" s="59"/>
      <c r="M135" s="59"/>
      <c r="N135" s="59"/>
      <c r="O135" s="62"/>
      <c r="P135" s="62"/>
      <c r="Q135" s="59"/>
      <c r="R135" s="58"/>
      <c r="S135" s="59">
        <f t="shared" si="23"/>
      </c>
      <c r="T135" s="59"/>
      <c r="U135" s="59">
        <f t="shared" si="20"/>
      </c>
      <c r="V135" s="59">
        <f t="shared" si="21"/>
      </c>
      <c r="W135" s="58">
        <f t="shared" si="22"/>
      </c>
      <c r="X135" s="58"/>
      <c r="Y135" s="58"/>
      <c r="Z135" s="58">
        <f t="shared" si="26"/>
      </c>
      <c r="AA135" s="63">
        <f t="shared" si="27"/>
      </c>
      <c r="AB135" s="56">
        <f>IF(ISBLANK(C135),"",IF(ISTEXT(AA135),"F",LOOKUP(AA135,Statistika!$S$3:$T$9)))</f>
      </c>
    </row>
    <row r="136" spans="1:28" ht="12.75">
      <c r="A136" s="67"/>
      <c r="B136" s="67"/>
      <c r="C136" s="67"/>
      <c r="D136" s="57" t="str">
        <f t="shared" si="24"/>
        <v>/</v>
      </c>
      <c r="E136" s="61"/>
      <c r="F136" s="59"/>
      <c r="G136" s="55"/>
      <c r="H136" s="55"/>
      <c r="I136" s="55">
        <f t="shared" si="25"/>
      </c>
      <c r="J136" s="59"/>
      <c r="K136" s="59"/>
      <c r="L136" s="59"/>
      <c r="M136" s="59"/>
      <c r="N136" s="59"/>
      <c r="O136" s="62"/>
      <c r="P136" s="62"/>
      <c r="Q136" s="59"/>
      <c r="R136" s="58"/>
      <c r="S136" s="59">
        <f t="shared" si="23"/>
      </c>
      <c r="T136" s="59"/>
      <c r="U136" s="59">
        <f t="shared" si="20"/>
      </c>
      <c r="V136" s="59">
        <f t="shared" si="21"/>
      </c>
      <c r="W136" s="58">
        <f t="shared" si="22"/>
      </c>
      <c r="X136" s="58"/>
      <c r="Y136" s="58"/>
      <c r="Z136" s="58">
        <f t="shared" si="26"/>
      </c>
      <c r="AA136" s="63">
        <f t="shared" si="27"/>
      </c>
      <c r="AB136" s="56">
        <f>IF(ISBLANK(C136),"",IF(ISTEXT(AA136),"F",LOOKUP(AA136,Statistika!$S$3:$T$9)))</f>
      </c>
    </row>
    <row r="137" spans="1:28" ht="12.75">
      <c r="A137" s="67"/>
      <c r="B137" s="67"/>
      <c r="C137" s="67"/>
      <c r="D137" s="57" t="str">
        <f t="shared" si="24"/>
        <v>/</v>
      </c>
      <c r="E137" s="61"/>
      <c r="F137" s="59"/>
      <c r="G137" s="55"/>
      <c r="H137" s="55"/>
      <c r="I137" s="55">
        <f t="shared" si="25"/>
      </c>
      <c r="J137" s="59"/>
      <c r="K137" s="59"/>
      <c r="L137" s="59"/>
      <c r="M137" s="59"/>
      <c r="N137" s="59"/>
      <c r="O137" s="62"/>
      <c r="P137" s="62"/>
      <c r="Q137" s="59"/>
      <c r="R137" s="58"/>
      <c r="S137" s="59">
        <f t="shared" si="23"/>
      </c>
      <c r="T137" s="59"/>
      <c r="U137" s="59">
        <f t="shared" si="20"/>
      </c>
      <c r="V137" s="59">
        <f t="shared" si="21"/>
      </c>
      <c r="W137" s="58">
        <f t="shared" si="22"/>
      </c>
      <c r="X137" s="58"/>
      <c r="Y137" s="58"/>
      <c r="Z137" s="58">
        <f t="shared" si="26"/>
      </c>
      <c r="AA137" s="63">
        <f t="shared" si="27"/>
      </c>
      <c r="AB137" s="56">
        <f>IF(ISBLANK(C137),"",IF(ISTEXT(AA137),"F",LOOKUP(AA137,Statistika!$S$3:$T$9)))</f>
      </c>
    </row>
    <row r="138" spans="1:28" ht="12.75">
      <c r="A138" s="67"/>
      <c r="B138" s="67"/>
      <c r="C138" s="67"/>
      <c r="D138" s="57" t="str">
        <f t="shared" si="24"/>
        <v>/</v>
      </c>
      <c r="E138" s="61"/>
      <c r="F138" s="59"/>
      <c r="G138" s="55"/>
      <c r="H138" s="55"/>
      <c r="I138" s="55">
        <f t="shared" si="25"/>
      </c>
      <c r="J138" s="59"/>
      <c r="K138" s="59"/>
      <c r="L138" s="59"/>
      <c r="M138" s="59"/>
      <c r="N138" s="59"/>
      <c r="O138" s="62"/>
      <c r="P138" s="62"/>
      <c r="Q138" s="59"/>
      <c r="R138" s="58"/>
      <c r="S138" s="59">
        <f t="shared" si="23"/>
      </c>
      <c r="T138" s="59"/>
      <c r="U138" s="59">
        <f t="shared" si="20"/>
      </c>
      <c r="V138" s="59">
        <f t="shared" si="21"/>
      </c>
      <c r="W138" s="58">
        <f t="shared" si="22"/>
      </c>
      <c r="X138" s="58"/>
      <c r="Y138" s="58"/>
      <c r="Z138" s="58">
        <f t="shared" si="26"/>
      </c>
      <c r="AA138" s="63">
        <f t="shared" si="27"/>
      </c>
      <c r="AB138" s="56">
        <f>IF(ISBLANK(C138),"",IF(ISTEXT(AA138),"F",LOOKUP(AA138,Statistika!$S$3:$T$9)))</f>
      </c>
    </row>
    <row r="139" spans="1:28" ht="12.75">
      <c r="A139" s="67"/>
      <c r="B139" s="67"/>
      <c r="C139" s="67"/>
      <c r="D139" s="57" t="str">
        <f t="shared" si="24"/>
        <v>/</v>
      </c>
      <c r="E139" s="61"/>
      <c r="F139" s="59"/>
      <c r="G139" s="55"/>
      <c r="H139" s="55"/>
      <c r="I139" s="55">
        <f t="shared" si="25"/>
      </c>
      <c r="J139" s="59"/>
      <c r="K139" s="59"/>
      <c r="L139" s="59"/>
      <c r="M139" s="59"/>
      <c r="N139" s="59"/>
      <c r="O139" s="62"/>
      <c r="P139" s="62"/>
      <c r="Q139" s="59"/>
      <c r="R139" s="58"/>
      <c r="S139" s="59">
        <f t="shared" si="23"/>
      </c>
      <c r="T139" s="59"/>
      <c r="U139" s="59">
        <f t="shared" si="20"/>
      </c>
      <c r="V139" s="59">
        <f t="shared" si="21"/>
      </c>
      <c r="W139" s="58">
        <f t="shared" si="22"/>
      </c>
      <c r="X139" s="58"/>
      <c r="Y139" s="58"/>
      <c r="Z139" s="58">
        <f t="shared" si="26"/>
      </c>
      <c r="AA139" s="63">
        <f t="shared" si="27"/>
      </c>
      <c r="AB139" s="56">
        <f>IF(ISBLANK(C139),"",IF(ISTEXT(AA139),"F",LOOKUP(AA139,Statistika!$S$3:$T$9)))</f>
      </c>
    </row>
    <row r="140" spans="1:28" ht="12.75">
      <c r="A140" s="67"/>
      <c r="B140" s="67"/>
      <c r="C140" s="67"/>
      <c r="D140" s="57" t="str">
        <f t="shared" si="24"/>
        <v>/</v>
      </c>
      <c r="E140" s="61"/>
      <c r="F140" s="59"/>
      <c r="G140" s="55"/>
      <c r="H140" s="55"/>
      <c r="I140" s="55">
        <f t="shared" si="25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23"/>
      </c>
      <c r="T140" s="59"/>
      <c r="U140" s="59">
        <f t="shared" si="20"/>
      </c>
      <c r="V140" s="59">
        <f t="shared" si="21"/>
      </c>
      <c r="W140" s="58">
        <f t="shared" si="22"/>
      </c>
      <c r="X140" s="58"/>
      <c r="Y140" s="58"/>
      <c r="Z140" s="58">
        <f t="shared" si="26"/>
      </c>
      <c r="AA140" s="63">
        <f t="shared" si="27"/>
      </c>
      <c r="AB140" s="56">
        <f>IF(ISBLANK(C140),"",IF(ISTEXT(AA140),"F",LOOKUP(AA140,Statistika!$S$3:$T$9)))</f>
      </c>
    </row>
    <row r="141" spans="1:28" ht="12.75">
      <c r="A141" s="67"/>
      <c r="B141" s="67"/>
      <c r="C141" s="67"/>
      <c r="D141" s="57" t="str">
        <f t="shared" si="24"/>
        <v>/</v>
      </c>
      <c r="E141" s="61"/>
      <c r="F141" s="59"/>
      <c r="G141" s="55"/>
      <c r="H141" s="55"/>
      <c r="I141" s="55">
        <f t="shared" si="25"/>
      </c>
      <c r="J141" s="59"/>
      <c r="K141" s="59"/>
      <c r="L141" s="59"/>
      <c r="M141" s="59"/>
      <c r="N141" s="59"/>
      <c r="O141" s="62"/>
      <c r="P141" s="62"/>
      <c r="Q141" s="59"/>
      <c r="R141" s="58"/>
      <c r="S141" s="59">
        <f t="shared" si="23"/>
      </c>
      <c r="T141" s="59"/>
      <c r="U141" s="59">
        <f t="shared" si="20"/>
      </c>
      <c r="V141" s="59">
        <f t="shared" si="21"/>
      </c>
      <c r="W141" s="58">
        <f t="shared" si="22"/>
      </c>
      <c r="X141" s="58"/>
      <c r="Y141" s="58"/>
      <c r="Z141" s="58">
        <f t="shared" si="26"/>
      </c>
      <c r="AA141" s="63">
        <f t="shared" si="27"/>
      </c>
      <c r="AB141" s="56">
        <f>IF(ISBLANK(C141),"",IF(ISTEXT(AA141),"F",LOOKUP(AA141,Statistika!$S$3:$T$9)))</f>
      </c>
    </row>
    <row r="142" spans="1:28" ht="12.75">
      <c r="A142" s="67"/>
      <c r="B142" s="67"/>
      <c r="C142" s="67"/>
      <c r="D142" s="57" t="str">
        <f t="shared" si="24"/>
        <v>/</v>
      </c>
      <c r="E142" s="61"/>
      <c r="F142" s="59"/>
      <c r="G142" s="55"/>
      <c r="H142" s="55"/>
      <c r="I142" s="55">
        <f t="shared" si="25"/>
      </c>
      <c r="J142" s="59"/>
      <c r="K142" s="59"/>
      <c r="L142" s="59"/>
      <c r="M142" s="59"/>
      <c r="N142" s="59"/>
      <c r="O142" s="62"/>
      <c r="P142" s="62"/>
      <c r="Q142" s="59"/>
      <c r="R142" s="58"/>
      <c r="S142" s="59">
        <f t="shared" si="23"/>
      </c>
      <c r="T142" s="59"/>
      <c r="U142" s="59">
        <f t="shared" si="20"/>
      </c>
      <c r="V142" s="59">
        <f t="shared" si="21"/>
      </c>
      <c r="W142" s="58">
        <f t="shared" si="22"/>
      </c>
      <c r="X142" s="58"/>
      <c r="Y142" s="58"/>
      <c r="Z142" s="58">
        <f t="shared" si="26"/>
      </c>
      <c r="AA142" s="63">
        <f t="shared" si="27"/>
      </c>
      <c r="AB142" s="56">
        <f>IF(ISBLANK(C142),"",IF(ISTEXT(AA142),"F",LOOKUP(AA142,Statistika!$S$3:$T$9)))</f>
      </c>
    </row>
    <row r="143" spans="1:28" ht="12.75">
      <c r="A143" s="67"/>
      <c r="B143" s="67"/>
      <c r="C143" s="67"/>
      <c r="D143" s="57" t="str">
        <f t="shared" si="24"/>
        <v>/</v>
      </c>
      <c r="E143" s="61"/>
      <c r="F143" s="59"/>
      <c r="G143" s="55"/>
      <c r="H143" s="55"/>
      <c r="I143" s="55">
        <f t="shared" si="25"/>
      </c>
      <c r="J143" s="59"/>
      <c r="K143" s="59"/>
      <c r="L143" s="59"/>
      <c r="M143" s="59"/>
      <c r="N143" s="59"/>
      <c r="O143" s="62"/>
      <c r="P143" s="62"/>
      <c r="Q143" s="59"/>
      <c r="R143" s="58"/>
      <c r="S143" s="59">
        <f t="shared" si="23"/>
      </c>
      <c r="T143" s="59"/>
      <c r="U143" s="59">
        <f t="shared" si="20"/>
      </c>
      <c r="V143" s="59">
        <f t="shared" si="21"/>
      </c>
      <c r="W143" s="58">
        <f t="shared" si="22"/>
      </c>
      <c r="X143" s="58"/>
      <c r="Y143" s="58"/>
      <c r="Z143" s="58">
        <f t="shared" si="26"/>
      </c>
      <c r="AA143" s="63">
        <f t="shared" si="27"/>
      </c>
      <c r="AB143" s="56">
        <f>IF(ISBLANK(C143),"",IF(ISTEXT(AA143),"F",LOOKUP(AA143,Statistika!$S$3:$T$9)))</f>
      </c>
    </row>
    <row r="144" spans="1:28" ht="12.75">
      <c r="A144" s="67"/>
      <c r="B144" s="67"/>
      <c r="C144" s="67"/>
      <c r="D144" s="57" t="str">
        <f t="shared" si="24"/>
        <v>/</v>
      </c>
      <c r="E144" s="61"/>
      <c r="F144" s="59"/>
      <c r="G144" s="55"/>
      <c r="H144" s="55"/>
      <c r="I144" s="55">
        <f t="shared" si="25"/>
      </c>
      <c r="J144" s="59"/>
      <c r="K144" s="59"/>
      <c r="L144" s="59"/>
      <c r="M144" s="59"/>
      <c r="N144" s="59"/>
      <c r="O144" s="62"/>
      <c r="P144" s="62"/>
      <c r="Q144" s="59"/>
      <c r="R144" s="58"/>
      <c r="S144" s="59">
        <f t="shared" si="23"/>
      </c>
      <c r="T144" s="59"/>
      <c r="U144" s="59">
        <f t="shared" si="20"/>
      </c>
      <c r="V144" s="59">
        <f t="shared" si="21"/>
      </c>
      <c r="W144" s="58">
        <f t="shared" si="22"/>
      </c>
      <c r="X144" s="58"/>
      <c r="Y144" s="58"/>
      <c r="Z144" s="58">
        <f t="shared" si="26"/>
      </c>
      <c r="AA144" s="63">
        <f t="shared" si="27"/>
      </c>
      <c r="AB144" s="56">
        <f>IF(ISBLANK(C144),"",IF(ISTEXT(AA144),"F",LOOKUP(AA144,Statistika!$S$3:$T$9)))</f>
      </c>
    </row>
    <row r="145" spans="1:28" ht="12.75">
      <c r="A145" s="67"/>
      <c r="B145" s="67"/>
      <c r="C145" s="67"/>
      <c r="D145" s="57" t="str">
        <f t="shared" si="24"/>
        <v>/</v>
      </c>
      <c r="E145" s="61"/>
      <c r="F145" s="59"/>
      <c r="G145" s="55"/>
      <c r="H145" s="55"/>
      <c r="I145" s="55">
        <f t="shared" si="25"/>
      </c>
      <c r="J145" s="59"/>
      <c r="K145" s="59"/>
      <c r="L145" s="59"/>
      <c r="M145" s="59"/>
      <c r="N145" s="59"/>
      <c r="O145" s="62"/>
      <c r="P145" s="62"/>
      <c r="Q145" s="59"/>
      <c r="R145" s="58"/>
      <c r="S145" s="59">
        <f t="shared" si="23"/>
      </c>
      <c r="T145" s="59"/>
      <c r="U145" s="59">
        <f t="shared" si="20"/>
      </c>
      <c r="V145" s="59">
        <f t="shared" si="21"/>
      </c>
      <c r="W145" s="58">
        <f t="shared" si="22"/>
      </c>
      <c r="X145" s="58"/>
      <c r="Y145" s="58"/>
      <c r="Z145" s="58">
        <f t="shared" si="26"/>
      </c>
      <c r="AA145" s="63">
        <f t="shared" si="27"/>
      </c>
      <c r="AB145" s="56">
        <f>IF(ISBLANK(C145),"",IF(ISTEXT(AA145),"F",LOOKUP(AA145,Statistika!$S$3:$T$9)))</f>
      </c>
    </row>
    <row r="146" spans="1:28" ht="12.75">
      <c r="A146" s="67"/>
      <c r="B146" s="67"/>
      <c r="C146" s="67"/>
      <c r="D146" s="57" t="str">
        <f t="shared" si="24"/>
        <v>/</v>
      </c>
      <c r="E146" s="61"/>
      <c r="F146" s="59"/>
      <c r="G146" s="55"/>
      <c r="H146" s="55"/>
      <c r="I146" s="55">
        <f t="shared" si="25"/>
      </c>
      <c r="J146" s="59"/>
      <c r="K146" s="59"/>
      <c r="L146" s="59"/>
      <c r="M146" s="59"/>
      <c r="N146" s="59"/>
      <c r="O146" s="62"/>
      <c r="P146" s="62"/>
      <c r="Q146" s="59"/>
      <c r="R146" s="58"/>
      <c r="S146" s="59">
        <f t="shared" si="23"/>
      </c>
      <c r="T146" s="59"/>
      <c r="U146" s="59">
        <f t="shared" si="20"/>
      </c>
      <c r="V146" s="59">
        <f t="shared" si="21"/>
      </c>
      <c r="W146" s="58">
        <f t="shared" si="22"/>
      </c>
      <c r="X146" s="58"/>
      <c r="Y146" s="58"/>
      <c r="Z146" s="58">
        <f t="shared" si="26"/>
      </c>
      <c r="AA146" s="63">
        <f t="shared" si="27"/>
      </c>
      <c r="AB146" s="56">
        <f>IF(ISBLANK(C146),"",IF(ISTEXT(AA146),"F",LOOKUP(AA146,Statistika!$S$3:$T$9)))</f>
      </c>
    </row>
    <row r="147" spans="1:28" ht="12.75">
      <c r="A147" s="67"/>
      <c r="B147" s="67"/>
      <c r="C147" s="67"/>
      <c r="D147" s="57" t="str">
        <f t="shared" si="24"/>
        <v>/</v>
      </c>
      <c r="E147" s="61"/>
      <c r="F147" s="59"/>
      <c r="G147" s="55"/>
      <c r="H147" s="55"/>
      <c r="I147" s="55">
        <f t="shared" si="25"/>
      </c>
      <c r="J147" s="59"/>
      <c r="K147" s="59"/>
      <c r="L147" s="59"/>
      <c r="M147" s="59"/>
      <c r="N147" s="59"/>
      <c r="O147" s="62"/>
      <c r="P147" s="62"/>
      <c r="Q147" s="59"/>
      <c r="R147" s="58"/>
      <c r="S147" s="59">
        <f t="shared" si="23"/>
      </c>
      <c r="T147" s="59"/>
      <c r="U147" s="59">
        <f t="shared" si="20"/>
      </c>
      <c r="V147" s="59">
        <f t="shared" si="21"/>
      </c>
      <c r="W147" s="58">
        <f t="shared" si="22"/>
      </c>
      <c r="X147" s="58"/>
      <c r="Y147" s="58"/>
      <c r="Z147" s="58">
        <f t="shared" si="26"/>
      </c>
      <c r="AA147" s="63">
        <f t="shared" si="27"/>
      </c>
      <c r="AB147" s="56">
        <f>IF(ISBLANK(C147),"",IF(ISTEXT(AA147),"F",LOOKUP(AA147,Statistika!$S$3:$T$9)))</f>
      </c>
    </row>
    <row r="148" spans="1:28" ht="12.75">
      <c r="A148" s="67"/>
      <c r="B148" s="67"/>
      <c r="C148" s="67"/>
      <c r="D148" s="57" t="str">
        <f t="shared" si="24"/>
        <v>/</v>
      </c>
      <c r="E148" s="61"/>
      <c r="F148" s="59"/>
      <c r="G148" s="55"/>
      <c r="H148" s="55"/>
      <c r="I148" s="55">
        <f t="shared" si="25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23"/>
      </c>
      <c r="T148" s="59"/>
      <c r="U148" s="59">
        <f t="shared" si="20"/>
      </c>
      <c r="V148" s="59">
        <f t="shared" si="21"/>
      </c>
      <c r="W148" s="58">
        <f t="shared" si="22"/>
      </c>
      <c r="X148" s="58"/>
      <c r="Y148" s="58"/>
      <c r="Z148" s="58">
        <f t="shared" si="26"/>
      </c>
      <c r="AA148" s="63">
        <f t="shared" si="27"/>
      </c>
      <c r="AB148" s="56">
        <f>IF(ISBLANK(C148),"",IF(ISTEXT(AA148),"F",LOOKUP(AA148,Statistika!$S$3:$T$9)))</f>
      </c>
    </row>
    <row r="149" spans="1:28" ht="12.75">
      <c r="A149" s="67"/>
      <c r="B149" s="67"/>
      <c r="C149" s="67"/>
      <c r="D149" s="57" t="str">
        <f t="shared" si="24"/>
        <v>/</v>
      </c>
      <c r="E149" s="61"/>
      <c r="F149" s="59"/>
      <c r="G149" s="55"/>
      <c r="H149" s="55"/>
      <c r="I149" s="55">
        <f t="shared" si="25"/>
      </c>
      <c r="J149" s="59"/>
      <c r="K149" s="59"/>
      <c r="L149" s="59"/>
      <c r="M149" s="59"/>
      <c r="N149" s="59"/>
      <c r="O149" s="62"/>
      <c r="P149" s="62"/>
      <c r="Q149" s="59"/>
      <c r="R149" s="58"/>
      <c r="S149" s="59">
        <f t="shared" si="23"/>
      </c>
      <c r="T149" s="59"/>
      <c r="U149" s="59">
        <f t="shared" si="20"/>
      </c>
      <c r="V149" s="59">
        <f t="shared" si="21"/>
      </c>
      <c r="W149" s="58">
        <f t="shared" si="22"/>
      </c>
      <c r="X149" s="58"/>
      <c r="Y149" s="58"/>
      <c r="Z149" s="58">
        <f t="shared" si="26"/>
      </c>
      <c r="AA149" s="63">
        <f t="shared" si="27"/>
      </c>
      <c r="AB149" s="56">
        <f>IF(ISBLANK(C149),"",IF(ISTEXT(AA149),"F",LOOKUP(AA149,Statistika!$S$3:$T$9)))</f>
      </c>
    </row>
    <row r="150" spans="1:28" ht="12.75">
      <c r="A150" s="67"/>
      <c r="B150" s="67"/>
      <c r="C150" s="67"/>
      <c r="D150" s="57" t="str">
        <f t="shared" si="24"/>
        <v>/</v>
      </c>
      <c r="E150" s="61"/>
      <c r="F150" s="59"/>
      <c r="G150" s="55"/>
      <c r="H150" s="55"/>
      <c r="I150" s="55">
        <f t="shared" si="25"/>
      </c>
      <c r="J150" s="59"/>
      <c r="K150" s="59"/>
      <c r="L150" s="59"/>
      <c r="M150" s="59"/>
      <c r="N150" s="59"/>
      <c r="O150" s="62"/>
      <c r="P150" s="62"/>
      <c r="Q150" s="59"/>
      <c r="R150" s="58"/>
      <c r="S150" s="59">
        <f t="shared" si="23"/>
      </c>
      <c r="T150" s="59"/>
      <c r="U150" s="59">
        <f t="shared" si="20"/>
      </c>
      <c r="V150" s="59">
        <f t="shared" si="21"/>
      </c>
      <c r="W150" s="58">
        <f t="shared" si="22"/>
      </c>
      <c r="X150" s="58"/>
      <c r="Y150" s="58"/>
      <c r="Z150" s="58">
        <f t="shared" si="26"/>
      </c>
      <c r="AA150" s="63">
        <f t="shared" si="27"/>
      </c>
      <c r="AB150" s="56">
        <f>IF(ISBLANK(C150),"",IF(ISTEXT(AA150),"F",LOOKUP(AA150,Statistika!$S$3:$T$9)))</f>
      </c>
    </row>
    <row r="151" spans="1:28" ht="12.75">
      <c r="A151" s="67"/>
      <c r="B151" s="67"/>
      <c r="C151" s="67"/>
      <c r="D151" s="57" t="str">
        <f t="shared" si="24"/>
        <v>/</v>
      </c>
      <c r="E151" s="61"/>
      <c r="F151" s="59"/>
      <c r="G151" s="55"/>
      <c r="H151" s="55"/>
      <c r="I151" s="55">
        <f t="shared" si="25"/>
      </c>
      <c r="J151" s="59"/>
      <c r="K151" s="59"/>
      <c r="L151" s="59"/>
      <c r="M151" s="59"/>
      <c r="N151" s="59"/>
      <c r="O151" s="62"/>
      <c r="P151" s="62"/>
      <c r="Q151" s="59"/>
      <c r="R151" s="58"/>
      <c r="S151" s="59">
        <f t="shared" si="23"/>
      </c>
      <c r="T151" s="59"/>
      <c r="U151" s="59">
        <f t="shared" si="20"/>
      </c>
      <c r="V151" s="59">
        <f t="shared" si="21"/>
      </c>
      <c r="W151" s="58">
        <f t="shared" si="22"/>
      </c>
      <c r="X151" s="58"/>
      <c r="Y151" s="58"/>
      <c r="Z151" s="58">
        <f t="shared" si="26"/>
      </c>
      <c r="AA151" s="63">
        <f t="shared" si="27"/>
      </c>
      <c r="AB151" s="56">
        <f>IF(ISBLANK(C151),"",IF(ISTEXT(AA151),"F",LOOKUP(AA151,Statistika!$S$3:$T$9)))</f>
      </c>
    </row>
    <row r="152" spans="1:28" ht="12.75">
      <c r="A152" s="67"/>
      <c r="B152" s="67"/>
      <c r="C152" s="67"/>
      <c r="D152" s="57" t="str">
        <f t="shared" si="24"/>
        <v>/</v>
      </c>
      <c r="E152" s="61"/>
      <c r="F152" s="59"/>
      <c r="G152" s="55"/>
      <c r="H152" s="55"/>
      <c r="I152" s="55">
        <f t="shared" si="25"/>
      </c>
      <c r="J152" s="59"/>
      <c r="K152" s="59"/>
      <c r="L152" s="59"/>
      <c r="M152" s="59"/>
      <c r="N152" s="59"/>
      <c r="O152" s="62"/>
      <c r="P152" s="62"/>
      <c r="Q152" s="59"/>
      <c r="R152" s="58"/>
      <c r="S152" s="59">
        <f t="shared" si="23"/>
      </c>
      <c r="T152" s="59"/>
      <c r="U152" s="59">
        <f t="shared" si="20"/>
      </c>
      <c r="V152" s="59">
        <f t="shared" si="21"/>
      </c>
      <c r="W152" s="58">
        <f t="shared" si="22"/>
      </c>
      <c r="X152" s="58"/>
      <c r="Y152" s="58"/>
      <c r="Z152" s="58">
        <f t="shared" si="26"/>
      </c>
      <c r="AA152" s="63">
        <f t="shared" si="27"/>
      </c>
      <c r="AB152" s="56">
        <f>IF(ISBLANK(C152),"",IF(ISTEXT(AA152),"F",LOOKUP(AA152,Statistika!$S$3:$T$9)))</f>
      </c>
    </row>
    <row r="153" spans="1:28" ht="12.75">
      <c r="A153" s="67"/>
      <c r="B153" s="67"/>
      <c r="C153" s="67"/>
      <c r="D153" s="57" t="str">
        <f t="shared" si="24"/>
        <v>/</v>
      </c>
      <c r="E153" s="61"/>
      <c r="F153" s="59"/>
      <c r="G153" s="55"/>
      <c r="H153" s="55"/>
      <c r="I153" s="55">
        <f t="shared" si="25"/>
      </c>
      <c r="J153" s="59"/>
      <c r="K153" s="59"/>
      <c r="L153" s="59"/>
      <c r="M153" s="59"/>
      <c r="N153" s="59"/>
      <c r="O153" s="62"/>
      <c r="P153" s="62"/>
      <c r="Q153" s="59"/>
      <c r="R153" s="58"/>
      <c r="S153" s="59">
        <f t="shared" si="23"/>
      </c>
      <c r="T153" s="59"/>
      <c r="U153" s="59">
        <f t="shared" si="20"/>
      </c>
      <c r="V153" s="59">
        <f t="shared" si="21"/>
      </c>
      <c r="W153" s="58">
        <f t="shared" si="22"/>
      </c>
      <c r="X153" s="58"/>
      <c r="Y153" s="58"/>
      <c r="Z153" s="58">
        <f t="shared" si="26"/>
      </c>
      <c r="AA153" s="63">
        <f t="shared" si="27"/>
      </c>
      <c r="AB153" s="56">
        <f>IF(ISBLANK(C153),"",IF(ISTEXT(AA153),"F",LOOKUP(AA153,Statistika!$S$3:$T$9)))</f>
      </c>
    </row>
    <row r="154" spans="1:28" ht="12.75">
      <c r="A154" s="67"/>
      <c r="B154" s="67"/>
      <c r="C154" s="67"/>
      <c r="D154" s="57" t="str">
        <f t="shared" si="24"/>
        <v>/</v>
      </c>
      <c r="E154" s="61"/>
      <c r="F154" s="59"/>
      <c r="G154" s="55"/>
      <c r="H154" s="55"/>
      <c r="I154" s="55">
        <f t="shared" si="25"/>
      </c>
      <c r="J154" s="59"/>
      <c r="K154" s="59"/>
      <c r="L154" s="59"/>
      <c r="M154" s="59"/>
      <c r="N154" s="59"/>
      <c r="O154" s="62"/>
      <c r="P154" s="62"/>
      <c r="Q154" s="59"/>
      <c r="R154" s="58"/>
      <c r="S154" s="59">
        <f t="shared" si="23"/>
      </c>
      <c r="T154" s="59"/>
      <c r="U154" s="59">
        <f t="shared" si="20"/>
      </c>
      <c r="V154" s="59">
        <f t="shared" si="21"/>
      </c>
      <c r="W154" s="58">
        <f t="shared" si="22"/>
      </c>
      <c r="X154" s="58"/>
      <c r="Y154" s="58"/>
      <c r="Z154" s="58">
        <f t="shared" si="26"/>
      </c>
      <c r="AA154" s="63">
        <f t="shared" si="27"/>
      </c>
      <c r="AB154" s="56">
        <f>IF(ISBLANK(C154),"",IF(ISTEXT(AA154),"F",LOOKUP(AA154,Statistika!$S$3:$T$9)))</f>
      </c>
    </row>
    <row r="155" spans="1:28" ht="12.75">
      <c r="A155" s="67"/>
      <c r="B155" s="67"/>
      <c r="C155" s="67"/>
      <c r="D155" s="57" t="str">
        <f t="shared" si="24"/>
        <v>/</v>
      </c>
      <c r="E155" s="61"/>
      <c r="F155" s="59"/>
      <c r="G155" s="55"/>
      <c r="H155" s="55"/>
      <c r="I155" s="55">
        <f t="shared" si="25"/>
      </c>
      <c r="J155" s="59"/>
      <c r="K155" s="59"/>
      <c r="L155" s="59"/>
      <c r="M155" s="59"/>
      <c r="N155" s="59"/>
      <c r="O155" s="62"/>
      <c r="P155" s="62"/>
      <c r="Q155" s="59"/>
      <c r="R155" s="58"/>
      <c r="S155" s="59">
        <f t="shared" si="23"/>
      </c>
      <c r="T155" s="59"/>
      <c r="U155" s="59">
        <f t="shared" si="20"/>
      </c>
      <c r="V155" s="59">
        <f t="shared" si="21"/>
      </c>
      <c r="W155" s="58">
        <f t="shared" si="22"/>
      </c>
      <c r="X155" s="58"/>
      <c r="Y155" s="58"/>
      <c r="Z155" s="58">
        <f t="shared" si="26"/>
      </c>
      <c r="AA155" s="63">
        <f t="shared" si="27"/>
      </c>
      <c r="AB155" s="56">
        <f>IF(ISBLANK(C155),"",IF(ISTEXT(AA155),"F",LOOKUP(AA155,Statistika!$S$3:$T$9)))</f>
      </c>
    </row>
    <row r="156" spans="1:28" ht="12.75">
      <c r="A156" s="67"/>
      <c r="B156" s="67"/>
      <c r="C156" s="67"/>
      <c r="D156" s="57" t="str">
        <f t="shared" si="24"/>
        <v>/</v>
      </c>
      <c r="E156" s="61"/>
      <c r="F156" s="59"/>
      <c r="G156" s="55"/>
      <c r="H156" s="55"/>
      <c r="I156" s="55">
        <f t="shared" si="25"/>
      </c>
      <c r="J156" s="59"/>
      <c r="K156" s="59"/>
      <c r="L156" s="59"/>
      <c r="M156" s="59"/>
      <c r="N156" s="59"/>
      <c r="O156" s="62"/>
      <c r="P156" s="62"/>
      <c r="Q156" s="59"/>
      <c r="R156" s="58"/>
      <c r="S156" s="59">
        <f t="shared" si="23"/>
      </c>
      <c r="T156" s="59"/>
      <c r="U156" s="59">
        <f t="shared" si="20"/>
      </c>
      <c r="V156" s="59">
        <f t="shared" si="21"/>
      </c>
      <c r="W156" s="58">
        <f t="shared" si="22"/>
      </c>
      <c r="X156" s="58"/>
      <c r="Y156" s="58"/>
      <c r="Z156" s="58">
        <f t="shared" si="26"/>
      </c>
      <c r="AA156" s="63">
        <f t="shared" si="27"/>
      </c>
      <c r="AB156" s="56">
        <f>IF(ISBLANK(C156),"",IF(ISTEXT(AA156),"F",LOOKUP(AA156,Statistika!$S$3:$T$9)))</f>
      </c>
    </row>
    <row r="157" spans="1:28" ht="12.75">
      <c r="A157" s="67"/>
      <c r="B157" s="67"/>
      <c r="C157" s="67"/>
      <c r="D157" s="57" t="str">
        <f t="shared" si="24"/>
        <v>/</v>
      </c>
      <c r="E157" s="61"/>
      <c r="F157" s="59"/>
      <c r="G157" s="55"/>
      <c r="H157" s="55"/>
      <c r="I157" s="55">
        <f t="shared" si="25"/>
      </c>
      <c r="J157" s="59"/>
      <c r="K157" s="59"/>
      <c r="L157" s="59"/>
      <c r="M157" s="59"/>
      <c r="N157" s="59"/>
      <c r="O157" s="62"/>
      <c r="P157" s="62"/>
      <c r="Q157" s="59"/>
      <c r="R157" s="58"/>
      <c r="S157" s="59">
        <f t="shared" si="23"/>
      </c>
      <c r="T157" s="59"/>
      <c r="U157" s="59">
        <f t="shared" si="20"/>
      </c>
      <c r="V157" s="59">
        <f t="shared" si="21"/>
      </c>
      <c r="W157" s="58">
        <f t="shared" si="22"/>
      </c>
      <c r="X157" s="58"/>
      <c r="Y157" s="58"/>
      <c r="Z157" s="58">
        <f t="shared" si="26"/>
      </c>
      <c r="AA157" s="63">
        <f t="shared" si="27"/>
      </c>
      <c r="AB157" s="56">
        <f>IF(ISBLANK(C157),"",IF(ISTEXT(AA157),"F",LOOKUP(AA157,Statistika!$S$3:$T$9)))</f>
      </c>
    </row>
    <row r="158" spans="1:28" ht="12.75">
      <c r="A158" s="67"/>
      <c r="B158" s="67"/>
      <c r="C158" s="67"/>
      <c r="D158" s="57" t="str">
        <f t="shared" si="24"/>
        <v>/</v>
      </c>
      <c r="E158" s="61"/>
      <c r="F158" s="59"/>
      <c r="G158" s="55"/>
      <c r="H158" s="55"/>
      <c r="I158" s="55">
        <f t="shared" si="25"/>
      </c>
      <c r="J158" s="59"/>
      <c r="K158" s="59"/>
      <c r="L158" s="59"/>
      <c r="M158" s="59"/>
      <c r="N158" s="59"/>
      <c r="O158" s="62"/>
      <c r="P158" s="62"/>
      <c r="Q158" s="59"/>
      <c r="R158" s="58"/>
      <c r="S158" s="59">
        <f t="shared" si="23"/>
      </c>
      <c r="T158" s="59"/>
      <c r="U158" s="59">
        <f t="shared" si="20"/>
      </c>
      <c r="V158" s="59">
        <f t="shared" si="21"/>
      </c>
      <c r="W158" s="58">
        <f t="shared" si="22"/>
      </c>
      <c r="X158" s="58"/>
      <c r="Y158" s="58"/>
      <c r="Z158" s="58">
        <f t="shared" si="26"/>
      </c>
      <c r="AA158" s="63">
        <f t="shared" si="27"/>
      </c>
      <c r="AB158" s="56">
        <f>IF(ISBLANK(C158),"",IF(ISTEXT(AA158),"F",LOOKUP(AA158,Statistika!$S$3:$T$9)))</f>
      </c>
    </row>
    <row r="159" spans="1:28" ht="12.75">
      <c r="A159" s="67"/>
      <c r="B159" s="67"/>
      <c r="C159" s="67"/>
      <c r="D159" s="57" t="str">
        <f t="shared" si="24"/>
        <v>/</v>
      </c>
      <c r="E159" s="61"/>
      <c r="F159" s="59"/>
      <c r="G159" s="55"/>
      <c r="H159" s="55"/>
      <c r="I159" s="55">
        <f t="shared" si="25"/>
      </c>
      <c r="J159" s="59"/>
      <c r="K159" s="59"/>
      <c r="L159" s="59"/>
      <c r="M159" s="59"/>
      <c r="N159" s="59"/>
      <c r="O159" s="62"/>
      <c r="P159" s="62"/>
      <c r="Q159" s="59"/>
      <c r="R159" s="58"/>
      <c r="S159" s="59">
        <f t="shared" si="23"/>
      </c>
      <c r="T159" s="59"/>
      <c r="U159" s="59">
        <f t="shared" si="20"/>
      </c>
      <c r="V159" s="59">
        <f t="shared" si="21"/>
      </c>
      <c r="W159" s="58">
        <f t="shared" si="22"/>
      </c>
      <c r="X159" s="58"/>
      <c r="Y159" s="58"/>
      <c r="Z159" s="58">
        <f t="shared" si="26"/>
      </c>
      <c r="AA159" s="63">
        <f t="shared" si="27"/>
      </c>
      <c r="AB159" s="56">
        <f>IF(ISBLANK(C159),"",IF(ISTEXT(AA159),"F",LOOKUP(AA159,Statistika!$S$3:$T$9)))</f>
      </c>
    </row>
    <row r="160" spans="1:28" ht="12.75">
      <c r="A160" s="67"/>
      <c r="B160" s="67"/>
      <c r="C160" s="67"/>
      <c r="D160" s="57" t="str">
        <f t="shared" si="24"/>
        <v>/</v>
      </c>
      <c r="E160" s="61"/>
      <c r="F160" s="59"/>
      <c r="G160" s="55"/>
      <c r="H160" s="55"/>
      <c r="I160" s="55">
        <f t="shared" si="25"/>
      </c>
      <c r="J160" s="59"/>
      <c r="K160" s="59"/>
      <c r="L160" s="59"/>
      <c r="M160" s="59"/>
      <c r="N160" s="59"/>
      <c r="O160" s="62"/>
      <c r="P160" s="62"/>
      <c r="Q160" s="59"/>
      <c r="R160" s="58"/>
      <c r="S160" s="59">
        <f t="shared" si="23"/>
      </c>
      <c r="T160" s="59"/>
      <c r="U160" s="59">
        <f aca="true" t="shared" si="28" ref="U160:U223">IF(AND(ISBLANK(E160),ISBLANK(F160),ISBLANK(J160),ISBLANK(K160),ISBLANK(L160)),"",E160+F160+J160+K160+L160)</f>
      </c>
      <c r="V160" s="59">
        <f aca="true" t="shared" si="29" ref="V160:V185">IF(AND(ISBLANK(M160),ISBLANK(N160),ISBLANK(O160),ISBLANK(P160),ISBLANK(T160)),"",M160+N160+O160+P160+T160)</f>
      </c>
      <c r="W160" s="58">
        <f aca="true" t="shared" si="30" ref="W160:W223">IF(AND(OR(ISTEXT(I160),ISBLANK(I160)),OR(ISTEXT(S160),ISBLANK(S160)),OR(ISTEXT(U160),ISBLANK(U160)),OR(ISTEXT(V160),ISBLANK(V160))),"",N(I160)+N(S160)+N(U160)+N(V160))</f>
      </c>
      <c r="X160" s="58"/>
      <c r="Y160" s="58"/>
      <c r="Z160" s="58">
        <f t="shared" si="26"/>
      </c>
      <c r="AA160" s="63">
        <f t="shared" si="27"/>
      </c>
      <c r="AB160" s="56">
        <f>IF(ISBLANK(C160),"",IF(ISTEXT(AA160),"F",LOOKUP(AA160,Statistika!$S$3:$T$9)))</f>
      </c>
    </row>
    <row r="161" spans="1:28" ht="12.75">
      <c r="A161" s="67"/>
      <c r="B161" s="67"/>
      <c r="C161" s="67"/>
      <c r="D161" s="57" t="str">
        <f t="shared" si="24"/>
        <v>/</v>
      </c>
      <c r="E161" s="61"/>
      <c r="F161" s="59"/>
      <c r="G161" s="55"/>
      <c r="H161" s="55"/>
      <c r="I161" s="55">
        <f t="shared" si="25"/>
      </c>
      <c r="J161" s="59"/>
      <c r="K161" s="59"/>
      <c r="L161" s="59"/>
      <c r="M161" s="59"/>
      <c r="N161" s="59"/>
      <c r="O161" s="62"/>
      <c r="P161" s="62"/>
      <c r="Q161" s="59"/>
      <c r="R161" s="58"/>
      <c r="S161" s="59">
        <f t="shared" si="23"/>
      </c>
      <c r="T161" s="59"/>
      <c r="U161" s="59">
        <f t="shared" si="28"/>
      </c>
      <c r="V161" s="59">
        <f t="shared" si="29"/>
      </c>
      <c r="W161" s="58">
        <f t="shared" si="30"/>
      </c>
      <c r="X161" s="58"/>
      <c r="Y161" s="58"/>
      <c r="Z161" s="58">
        <f t="shared" si="26"/>
      </c>
      <c r="AA161" s="63">
        <f t="shared" si="27"/>
      </c>
      <c r="AB161" s="56">
        <f>IF(ISBLANK(C161),"",IF(ISTEXT(AA161),"F",LOOKUP(AA161,Statistika!$S$3:$T$9)))</f>
      </c>
    </row>
    <row r="162" spans="1:28" ht="12.75">
      <c r="A162" s="67"/>
      <c r="B162" s="67"/>
      <c r="C162" s="67"/>
      <c r="D162" s="57" t="str">
        <f t="shared" si="24"/>
        <v>/</v>
      </c>
      <c r="E162" s="61"/>
      <c r="F162" s="59"/>
      <c r="G162" s="55"/>
      <c r="H162" s="55"/>
      <c r="I162" s="55">
        <f t="shared" si="25"/>
      </c>
      <c r="J162" s="59"/>
      <c r="K162" s="59"/>
      <c r="L162" s="59"/>
      <c r="M162" s="59"/>
      <c r="N162" s="59"/>
      <c r="O162" s="62"/>
      <c r="P162" s="62"/>
      <c r="Q162" s="59"/>
      <c r="R162" s="58"/>
      <c r="S162" s="59">
        <f t="shared" si="23"/>
      </c>
      <c r="T162" s="59"/>
      <c r="U162" s="59">
        <f t="shared" si="28"/>
      </c>
      <c r="V162" s="59">
        <f t="shared" si="29"/>
      </c>
      <c r="W162" s="58">
        <f t="shared" si="30"/>
      </c>
      <c r="X162" s="58"/>
      <c r="Y162" s="58"/>
      <c r="Z162" s="58">
        <f t="shared" si="26"/>
      </c>
      <c r="AA162" s="63">
        <f t="shared" si="27"/>
      </c>
      <c r="AB162" s="56">
        <f>IF(ISBLANK(C162),"",IF(ISTEXT(AA162),"F",LOOKUP(AA162,Statistika!$S$3:$T$9)))</f>
      </c>
    </row>
    <row r="163" spans="1:28" ht="12.75">
      <c r="A163" s="67"/>
      <c r="B163" s="67"/>
      <c r="C163" s="67"/>
      <c r="D163" s="57" t="str">
        <f t="shared" si="24"/>
        <v>/</v>
      </c>
      <c r="E163" s="61"/>
      <c r="F163" s="59"/>
      <c r="G163" s="55"/>
      <c r="H163" s="55"/>
      <c r="I163" s="55">
        <f t="shared" si="25"/>
      </c>
      <c r="J163" s="59"/>
      <c r="K163" s="59"/>
      <c r="L163" s="59"/>
      <c r="M163" s="59"/>
      <c r="N163" s="59"/>
      <c r="O163" s="62"/>
      <c r="P163" s="62"/>
      <c r="Q163" s="59"/>
      <c r="R163" s="58"/>
      <c r="S163" s="59">
        <f t="shared" si="23"/>
      </c>
      <c r="T163" s="59"/>
      <c r="U163" s="59">
        <f t="shared" si="28"/>
      </c>
      <c r="V163" s="59">
        <f t="shared" si="29"/>
      </c>
      <c r="W163" s="58">
        <f t="shared" si="30"/>
      </c>
      <c r="X163" s="58"/>
      <c r="Y163" s="58"/>
      <c r="Z163" s="58">
        <f t="shared" si="26"/>
      </c>
      <c r="AA163" s="63">
        <f t="shared" si="27"/>
      </c>
      <c r="AB163" s="56">
        <f>IF(ISBLANK(C163),"",IF(ISTEXT(AA163),"F",LOOKUP(AA163,Statistika!$S$3:$T$9)))</f>
      </c>
    </row>
    <row r="164" spans="1:28" ht="12.75">
      <c r="A164" s="67"/>
      <c r="B164" s="67"/>
      <c r="C164" s="67"/>
      <c r="D164" s="57" t="str">
        <f t="shared" si="24"/>
        <v>/</v>
      </c>
      <c r="E164" s="61"/>
      <c r="F164" s="59"/>
      <c r="G164" s="55"/>
      <c r="H164" s="55"/>
      <c r="I164" s="55">
        <f t="shared" si="25"/>
      </c>
      <c r="J164" s="59"/>
      <c r="K164" s="59"/>
      <c r="L164" s="59"/>
      <c r="M164" s="59"/>
      <c r="N164" s="59"/>
      <c r="O164" s="62"/>
      <c r="P164" s="62"/>
      <c r="Q164" s="59"/>
      <c r="R164" s="58"/>
      <c r="S164" s="59">
        <f t="shared" si="23"/>
      </c>
      <c r="T164" s="59"/>
      <c r="U164" s="59">
        <f t="shared" si="28"/>
      </c>
      <c r="V164" s="59">
        <f t="shared" si="29"/>
      </c>
      <c r="W164" s="58">
        <f t="shared" si="30"/>
      </c>
      <c r="X164" s="58"/>
      <c r="Y164" s="58"/>
      <c r="Z164" s="58">
        <f t="shared" si="26"/>
      </c>
      <c r="AA164" s="63">
        <f t="shared" si="27"/>
      </c>
      <c r="AB164" s="56">
        <f>IF(ISBLANK(C164),"",IF(ISTEXT(AA164),"F",LOOKUP(AA164,Statistika!$S$3:$T$9)))</f>
      </c>
    </row>
    <row r="165" spans="1:28" ht="12.75">
      <c r="A165" s="67"/>
      <c r="B165" s="67"/>
      <c r="C165" s="67"/>
      <c r="D165" s="57" t="str">
        <f t="shared" si="24"/>
        <v>/</v>
      </c>
      <c r="E165" s="61"/>
      <c r="F165" s="59"/>
      <c r="G165" s="55"/>
      <c r="H165" s="55"/>
      <c r="I165" s="55">
        <f t="shared" si="25"/>
      </c>
      <c r="J165" s="59"/>
      <c r="K165" s="59"/>
      <c r="L165" s="59"/>
      <c r="M165" s="59"/>
      <c r="N165" s="59"/>
      <c r="O165" s="62"/>
      <c r="P165" s="62"/>
      <c r="Q165" s="59"/>
      <c r="R165" s="58"/>
      <c r="S165" s="59">
        <f t="shared" si="23"/>
      </c>
      <c r="T165" s="59"/>
      <c r="U165" s="59">
        <f t="shared" si="28"/>
      </c>
      <c r="V165" s="59">
        <f t="shared" si="29"/>
      </c>
      <c r="W165" s="58">
        <f t="shared" si="30"/>
      </c>
      <c r="X165" s="58"/>
      <c r="Y165" s="58"/>
      <c r="Z165" s="58">
        <f t="shared" si="26"/>
      </c>
      <c r="AA165" s="63">
        <f t="shared" si="27"/>
      </c>
      <c r="AB165" s="56">
        <f>IF(ISBLANK(C165),"",IF(ISTEXT(AA165),"F",LOOKUP(AA165,Statistika!$S$3:$T$9)))</f>
      </c>
    </row>
    <row r="166" spans="1:28" ht="12.75">
      <c r="A166" s="67"/>
      <c r="B166" s="67"/>
      <c r="C166" s="67"/>
      <c r="D166" s="57" t="str">
        <f t="shared" si="24"/>
        <v>/</v>
      </c>
      <c r="E166" s="61"/>
      <c r="F166" s="59"/>
      <c r="G166" s="55"/>
      <c r="H166" s="55"/>
      <c r="I166" s="55">
        <f t="shared" si="25"/>
      </c>
      <c r="J166" s="59"/>
      <c r="K166" s="59"/>
      <c r="L166" s="59"/>
      <c r="M166" s="59"/>
      <c r="N166" s="59"/>
      <c r="O166" s="62"/>
      <c r="P166" s="62"/>
      <c r="Q166" s="59"/>
      <c r="R166" s="58"/>
      <c r="S166" s="59">
        <f t="shared" si="23"/>
      </c>
      <c r="T166" s="59"/>
      <c r="U166" s="59">
        <f t="shared" si="28"/>
      </c>
      <c r="V166" s="59">
        <f t="shared" si="29"/>
      </c>
      <c r="W166" s="58">
        <f t="shared" si="30"/>
      </c>
      <c r="X166" s="58"/>
      <c r="Y166" s="58"/>
      <c r="Z166" s="58">
        <f t="shared" si="26"/>
      </c>
      <c r="AA166" s="63">
        <f t="shared" si="27"/>
      </c>
      <c r="AB166" s="56">
        <f>IF(ISBLANK(C166),"",IF(ISTEXT(AA166),"F",LOOKUP(AA166,Statistika!$S$3:$T$9)))</f>
      </c>
    </row>
    <row r="167" spans="1:28" ht="12.75">
      <c r="A167" s="67"/>
      <c r="B167" s="67"/>
      <c r="C167" s="67"/>
      <c r="D167" s="57" t="str">
        <f t="shared" si="24"/>
        <v>/</v>
      </c>
      <c r="E167" s="61"/>
      <c r="F167" s="59"/>
      <c r="G167" s="55"/>
      <c r="H167" s="55"/>
      <c r="I167" s="55">
        <f t="shared" si="25"/>
      </c>
      <c r="J167" s="59"/>
      <c r="K167" s="59"/>
      <c r="L167" s="59"/>
      <c r="M167" s="59"/>
      <c r="N167" s="59"/>
      <c r="O167" s="62"/>
      <c r="P167" s="62"/>
      <c r="Q167" s="59"/>
      <c r="R167" s="58"/>
      <c r="S167" s="59">
        <f t="shared" si="23"/>
      </c>
      <c r="T167" s="59"/>
      <c r="U167" s="59">
        <f t="shared" si="28"/>
      </c>
      <c r="V167" s="59">
        <f t="shared" si="29"/>
      </c>
      <c r="W167" s="58">
        <f t="shared" si="30"/>
      </c>
      <c r="X167" s="58"/>
      <c r="Y167" s="58"/>
      <c r="Z167" s="58">
        <f t="shared" si="26"/>
      </c>
      <c r="AA167" s="63">
        <f t="shared" si="27"/>
      </c>
      <c r="AB167" s="56">
        <f>IF(ISBLANK(C167),"",IF(ISTEXT(AA167),"F",LOOKUP(AA167,Statistika!$S$3:$T$9)))</f>
      </c>
    </row>
    <row r="168" spans="1:28" ht="12.75">
      <c r="A168" s="67"/>
      <c r="B168" s="67"/>
      <c r="C168" s="67"/>
      <c r="D168" s="57" t="str">
        <f t="shared" si="24"/>
        <v>/</v>
      </c>
      <c r="E168" s="61"/>
      <c r="F168" s="59"/>
      <c r="G168" s="55"/>
      <c r="H168" s="55"/>
      <c r="I168" s="55">
        <f t="shared" si="25"/>
      </c>
      <c r="J168" s="59"/>
      <c r="K168" s="59"/>
      <c r="L168" s="59"/>
      <c r="M168" s="59"/>
      <c r="N168" s="59"/>
      <c r="O168" s="62"/>
      <c r="P168" s="62"/>
      <c r="Q168" s="59"/>
      <c r="R168" s="58"/>
      <c r="S168" s="59">
        <f t="shared" si="23"/>
      </c>
      <c r="T168" s="59"/>
      <c r="U168" s="59">
        <f t="shared" si="28"/>
      </c>
      <c r="V168" s="59">
        <f t="shared" si="29"/>
      </c>
      <c r="W168" s="58">
        <f t="shared" si="30"/>
      </c>
      <c r="X168" s="58"/>
      <c r="Y168" s="58"/>
      <c r="Z168" s="58">
        <f t="shared" si="26"/>
      </c>
      <c r="AA168" s="63">
        <f t="shared" si="27"/>
      </c>
      <c r="AB168" s="56">
        <f>IF(ISBLANK(C168),"",IF(ISTEXT(AA168),"F",LOOKUP(AA168,Statistika!$S$3:$T$9)))</f>
      </c>
    </row>
    <row r="169" spans="1:28" ht="12.75">
      <c r="A169" s="67"/>
      <c r="B169" s="67"/>
      <c r="C169" s="67"/>
      <c r="D169" s="57" t="str">
        <f t="shared" si="24"/>
        <v>/</v>
      </c>
      <c r="E169" s="61"/>
      <c r="F169" s="59"/>
      <c r="G169" s="55"/>
      <c r="H169" s="55"/>
      <c r="I169" s="55">
        <f t="shared" si="25"/>
      </c>
      <c r="J169" s="59"/>
      <c r="K169" s="59"/>
      <c r="L169" s="59"/>
      <c r="M169" s="59"/>
      <c r="N169" s="59"/>
      <c r="O169" s="62"/>
      <c r="P169" s="62"/>
      <c r="Q169" s="59"/>
      <c r="R169" s="58"/>
      <c r="S169" s="59">
        <f t="shared" si="23"/>
      </c>
      <c r="T169" s="59"/>
      <c r="U169" s="59">
        <f t="shared" si="28"/>
      </c>
      <c r="V169" s="59">
        <f t="shared" si="29"/>
      </c>
      <c r="W169" s="58">
        <f t="shared" si="30"/>
      </c>
      <c r="X169" s="58"/>
      <c r="Y169" s="58"/>
      <c r="Z169" s="58">
        <f t="shared" si="26"/>
      </c>
      <c r="AA169" s="63">
        <f t="shared" si="27"/>
      </c>
      <c r="AB169" s="56">
        <f>IF(ISBLANK(C169),"",IF(ISTEXT(AA169),"F",LOOKUP(AA169,Statistika!$S$3:$T$9)))</f>
      </c>
    </row>
    <row r="170" spans="1:28" ht="12.75">
      <c r="A170" s="67"/>
      <c r="B170" s="67"/>
      <c r="C170" s="67"/>
      <c r="D170" s="57" t="str">
        <f t="shared" si="24"/>
        <v>/</v>
      </c>
      <c r="E170" s="61"/>
      <c r="F170" s="59"/>
      <c r="G170" s="55"/>
      <c r="H170" s="55"/>
      <c r="I170" s="55">
        <f t="shared" si="25"/>
      </c>
      <c r="J170" s="59"/>
      <c r="K170" s="59"/>
      <c r="L170" s="59"/>
      <c r="M170" s="59"/>
      <c r="N170" s="59"/>
      <c r="O170" s="62"/>
      <c r="P170" s="62"/>
      <c r="Q170" s="59"/>
      <c r="R170" s="58"/>
      <c r="S170" s="59">
        <f t="shared" si="23"/>
      </c>
      <c r="T170" s="59"/>
      <c r="U170" s="59">
        <f t="shared" si="28"/>
      </c>
      <c r="V170" s="59">
        <f t="shared" si="29"/>
      </c>
      <c r="W170" s="58">
        <f t="shared" si="30"/>
      </c>
      <c r="X170" s="58"/>
      <c r="Y170" s="58"/>
      <c r="Z170" s="58">
        <f t="shared" si="26"/>
      </c>
      <c r="AA170" s="63">
        <f t="shared" si="27"/>
      </c>
      <c r="AB170" s="56">
        <f>IF(ISBLANK(C170),"",IF(ISTEXT(AA170),"F",LOOKUP(AA170,Statistika!$S$3:$T$9)))</f>
      </c>
    </row>
    <row r="171" spans="1:28" ht="12.75">
      <c r="A171" s="67"/>
      <c r="B171" s="67"/>
      <c r="C171" s="67"/>
      <c r="D171" s="57" t="str">
        <f t="shared" si="24"/>
        <v>/</v>
      </c>
      <c r="E171" s="61"/>
      <c r="F171" s="59"/>
      <c r="G171" s="55"/>
      <c r="H171" s="55"/>
      <c r="I171" s="55">
        <f t="shared" si="25"/>
      </c>
      <c r="J171" s="59"/>
      <c r="K171" s="59"/>
      <c r="L171" s="59"/>
      <c r="M171" s="59"/>
      <c r="N171" s="59"/>
      <c r="O171" s="62"/>
      <c r="P171" s="62"/>
      <c r="Q171" s="59"/>
      <c r="R171" s="58"/>
      <c r="S171" s="59">
        <f t="shared" si="23"/>
      </c>
      <c r="T171" s="59"/>
      <c r="U171" s="59">
        <f t="shared" si="28"/>
      </c>
      <c r="V171" s="59">
        <f t="shared" si="29"/>
      </c>
      <c r="W171" s="58">
        <f t="shared" si="30"/>
      </c>
      <c r="X171" s="58"/>
      <c r="Y171" s="58"/>
      <c r="Z171" s="58">
        <f t="shared" si="26"/>
      </c>
      <c r="AA171" s="63">
        <f t="shared" si="27"/>
      </c>
      <c r="AB171" s="56">
        <f>IF(ISBLANK(C171),"",IF(ISTEXT(AA171),"F",LOOKUP(AA171,Statistika!$S$3:$T$9)))</f>
      </c>
    </row>
    <row r="172" spans="1:28" ht="12.75">
      <c r="A172" s="67"/>
      <c r="B172" s="67"/>
      <c r="C172" s="67"/>
      <c r="D172" s="57" t="str">
        <f t="shared" si="24"/>
        <v>/</v>
      </c>
      <c r="E172" s="61"/>
      <c r="F172" s="59"/>
      <c r="G172" s="55"/>
      <c r="H172" s="55"/>
      <c r="I172" s="55">
        <f t="shared" si="25"/>
      </c>
      <c r="J172" s="59"/>
      <c r="K172" s="59"/>
      <c r="L172" s="59"/>
      <c r="M172" s="59"/>
      <c r="N172" s="59"/>
      <c r="O172" s="62"/>
      <c r="P172" s="62"/>
      <c r="Q172" s="59"/>
      <c r="R172" s="58"/>
      <c r="S172" s="59">
        <f t="shared" si="23"/>
      </c>
      <c r="T172" s="59"/>
      <c r="U172" s="59">
        <f t="shared" si="28"/>
      </c>
      <c r="V172" s="59">
        <f t="shared" si="29"/>
      </c>
      <c r="W172" s="58">
        <f t="shared" si="30"/>
      </c>
      <c r="X172" s="58"/>
      <c r="Y172" s="58"/>
      <c r="Z172" s="58">
        <f t="shared" si="26"/>
      </c>
      <c r="AA172" s="63">
        <f t="shared" si="27"/>
      </c>
      <c r="AB172" s="56">
        <f>IF(ISBLANK(C172),"",IF(ISTEXT(AA172),"F",LOOKUP(AA172,Statistika!$S$3:$T$9)))</f>
      </c>
    </row>
    <row r="173" spans="1:28" ht="12.75">
      <c r="A173" s="67"/>
      <c r="B173" s="67"/>
      <c r="C173" s="67"/>
      <c r="D173" s="57" t="str">
        <f t="shared" si="24"/>
        <v>/</v>
      </c>
      <c r="E173" s="61"/>
      <c r="F173" s="59"/>
      <c r="G173" s="55"/>
      <c r="H173" s="55"/>
      <c r="I173" s="55">
        <f t="shared" si="25"/>
      </c>
      <c r="J173" s="59"/>
      <c r="K173" s="59"/>
      <c r="L173" s="59"/>
      <c r="M173" s="59"/>
      <c r="N173" s="59"/>
      <c r="O173" s="62"/>
      <c r="P173" s="62"/>
      <c r="Q173" s="59"/>
      <c r="R173" s="58"/>
      <c r="S173" s="59">
        <f t="shared" si="23"/>
      </c>
      <c r="T173" s="59"/>
      <c r="U173" s="59">
        <f t="shared" si="28"/>
      </c>
      <c r="V173" s="59">
        <f t="shared" si="29"/>
      </c>
      <c r="W173" s="58">
        <f t="shared" si="30"/>
      </c>
      <c r="X173" s="58"/>
      <c r="Y173" s="58"/>
      <c r="Z173" s="58">
        <f t="shared" si="26"/>
      </c>
      <c r="AA173" s="63">
        <f t="shared" si="27"/>
      </c>
      <c r="AB173" s="56">
        <f>IF(ISBLANK(C173),"",IF(ISTEXT(AA173),"F",LOOKUP(AA173,Statistika!$S$3:$T$9)))</f>
      </c>
    </row>
    <row r="174" spans="1:28" ht="12.75">
      <c r="A174" s="67"/>
      <c r="B174" s="67"/>
      <c r="C174" s="67"/>
      <c r="D174" s="57" t="str">
        <f t="shared" si="24"/>
        <v>/</v>
      </c>
      <c r="E174" s="61"/>
      <c r="F174" s="59"/>
      <c r="G174" s="55"/>
      <c r="H174" s="55"/>
      <c r="I174" s="55">
        <f t="shared" si="25"/>
      </c>
      <c r="J174" s="59"/>
      <c r="K174" s="59"/>
      <c r="L174" s="59"/>
      <c r="M174" s="59"/>
      <c r="N174" s="59"/>
      <c r="O174" s="62"/>
      <c r="P174" s="62"/>
      <c r="Q174" s="59"/>
      <c r="R174" s="58"/>
      <c r="S174" s="59">
        <f aca="true" t="shared" si="31" ref="S174:S185">IF(ISBLANK(R174),(IF(ISBLANK(Q174),"",Q174)),(IF(ISBLANK(R174),"",R174)))</f>
      </c>
      <c r="T174" s="59"/>
      <c r="U174" s="59">
        <f t="shared" si="28"/>
      </c>
      <c r="V174" s="59">
        <f t="shared" si="29"/>
      </c>
      <c r="W174" s="58">
        <f t="shared" si="30"/>
      </c>
      <c r="X174" s="58"/>
      <c r="Y174" s="58"/>
      <c r="Z174" s="58">
        <f t="shared" si="26"/>
      </c>
      <c r="AA174" s="63">
        <f t="shared" si="27"/>
      </c>
      <c r="AB174" s="56">
        <f>IF(ISBLANK(C174),"",IF(ISTEXT(AA174),"F",LOOKUP(AA174,Statistika!$S$3:$T$9)))</f>
      </c>
    </row>
    <row r="175" spans="1:28" ht="12.75">
      <c r="A175" s="67"/>
      <c r="B175" s="67"/>
      <c r="C175" s="67"/>
      <c r="D175" s="57" t="str">
        <f t="shared" si="24"/>
        <v>/</v>
      </c>
      <c r="E175" s="61"/>
      <c r="F175" s="59"/>
      <c r="G175" s="55"/>
      <c r="H175" s="55"/>
      <c r="I175" s="55">
        <f t="shared" si="25"/>
      </c>
      <c r="J175" s="59"/>
      <c r="K175" s="59"/>
      <c r="L175" s="59"/>
      <c r="M175" s="59"/>
      <c r="N175" s="59"/>
      <c r="O175" s="62"/>
      <c r="P175" s="62"/>
      <c r="Q175" s="59"/>
      <c r="R175" s="58"/>
      <c r="S175" s="59">
        <f t="shared" si="31"/>
      </c>
      <c r="T175" s="59"/>
      <c r="U175" s="59">
        <f t="shared" si="28"/>
      </c>
      <c r="V175" s="59">
        <f t="shared" si="29"/>
      </c>
      <c r="W175" s="58">
        <f t="shared" si="30"/>
      </c>
      <c r="X175" s="58"/>
      <c r="Y175" s="58"/>
      <c r="Z175" s="58">
        <f t="shared" si="26"/>
      </c>
      <c r="AA175" s="63">
        <f t="shared" si="27"/>
      </c>
      <c r="AB175" s="56">
        <f>IF(ISBLANK(C175),"",IF(ISTEXT(AA175),"F",LOOKUP(AA175,Statistika!$S$3:$T$9)))</f>
      </c>
    </row>
    <row r="176" spans="1:28" ht="12.75">
      <c r="A176" s="67"/>
      <c r="B176" s="67"/>
      <c r="C176" s="67"/>
      <c r="D176" s="57" t="str">
        <f t="shared" si="24"/>
        <v>/</v>
      </c>
      <c r="E176" s="61"/>
      <c r="F176" s="59"/>
      <c r="G176" s="55"/>
      <c r="H176" s="55"/>
      <c r="I176" s="55">
        <f t="shared" si="25"/>
      </c>
      <c r="J176" s="59"/>
      <c r="K176" s="59"/>
      <c r="L176" s="59"/>
      <c r="M176" s="59"/>
      <c r="N176" s="59"/>
      <c r="O176" s="62"/>
      <c r="P176" s="62"/>
      <c r="Q176" s="59"/>
      <c r="R176" s="58"/>
      <c r="S176" s="59">
        <f t="shared" si="31"/>
      </c>
      <c r="T176" s="59"/>
      <c r="U176" s="59">
        <f t="shared" si="28"/>
      </c>
      <c r="V176" s="59">
        <f t="shared" si="29"/>
      </c>
      <c r="W176" s="58">
        <f t="shared" si="30"/>
      </c>
      <c r="X176" s="58"/>
      <c r="Y176" s="58"/>
      <c r="Z176" s="58">
        <f t="shared" si="26"/>
      </c>
      <c r="AA176" s="63">
        <f t="shared" si="27"/>
      </c>
      <c r="AB176" s="56">
        <f>IF(ISBLANK(C176),"",IF(ISTEXT(AA176),"F",LOOKUP(AA176,Statistika!$S$3:$T$9)))</f>
      </c>
    </row>
    <row r="177" spans="1:28" ht="12.75">
      <c r="A177" s="67"/>
      <c r="B177" s="67"/>
      <c r="C177" s="67"/>
      <c r="D177" s="57" t="str">
        <f t="shared" si="24"/>
        <v>/</v>
      </c>
      <c r="E177" s="61"/>
      <c r="F177" s="59"/>
      <c r="G177" s="55"/>
      <c r="H177" s="55"/>
      <c r="I177" s="55">
        <f t="shared" si="25"/>
      </c>
      <c r="J177" s="59"/>
      <c r="K177" s="59"/>
      <c r="L177" s="59"/>
      <c r="M177" s="59"/>
      <c r="N177" s="59"/>
      <c r="O177" s="62"/>
      <c r="P177" s="62"/>
      <c r="Q177" s="59"/>
      <c r="R177" s="58"/>
      <c r="S177" s="59">
        <f t="shared" si="31"/>
      </c>
      <c r="T177" s="59"/>
      <c r="U177" s="59">
        <f t="shared" si="28"/>
      </c>
      <c r="V177" s="59">
        <f t="shared" si="29"/>
      </c>
      <c r="W177" s="58">
        <f t="shared" si="30"/>
      </c>
      <c r="X177" s="58"/>
      <c r="Y177" s="58"/>
      <c r="Z177" s="58">
        <f t="shared" si="26"/>
      </c>
      <c r="AA177" s="63">
        <f t="shared" si="27"/>
      </c>
      <c r="AB177" s="56">
        <f>IF(ISBLANK(C177),"",IF(ISTEXT(AA177),"F",LOOKUP(AA177,Statistika!$S$3:$T$9)))</f>
      </c>
    </row>
    <row r="178" spans="1:28" ht="12.75">
      <c r="A178" s="67"/>
      <c r="B178" s="67"/>
      <c r="C178" s="67"/>
      <c r="D178" s="57" t="str">
        <f t="shared" si="24"/>
        <v>/</v>
      </c>
      <c r="E178" s="61"/>
      <c r="F178" s="61"/>
      <c r="G178" s="55"/>
      <c r="H178" s="55"/>
      <c r="I178" s="55">
        <f t="shared" si="25"/>
      </c>
      <c r="J178" s="59"/>
      <c r="K178" s="59"/>
      <c r="L178" s="59"/>
      <c r="M178" s="59"/>
      <c r="N178" s="59"/>
      <c r="O178" s="62"/>
      <c r="P178" s="62"/>
      <c r="Q178" s="59"/>
      <c r="R178" s="58"/>
      <c r="S178" s="59">
        <f t="shared" si="31"/>
      </c>
      <c r="T178" s="59"/>
      <c r="U178" s="59">
        <f t="shared" si="28"/>
      </c>
      <c r="V178" s="59">
        <f t="shared" si="29"/>
      </c>
      <c r="W178" s="58">
        <f t="shared" si="30"/>
      </c>
      <c r="X178" s="58"/>
      <c r="Y178" s="58"/>
      <c r="Z178" s="58">
        <f t="shared" si="26"/>
      </c>
      <c r="AA178" s="63">
        <f t="shared" si="27"/>
      </c>
      <c r="AB178" s="56">
        <f>IF(ISBLANK(C178),"",IF(ISTEXT(AA178),"F",LOOKUP(AA178,Statistika!$S$3:$T$9)))</f>
      </c>
    </row>
    <row r="179" spans="1:28" ht="12.75">
      <c r="A179" s="67"/>
      <c r="B179" s="67"/>
      <c r="C179" s="67"/>
      <c r="D179" s="57" t="str">
        <f t="shared" si="24"/>
        <v>/</v>
      </c>
      <c r="E179" s="61"/>
      <c r="F179" s="61"/>
      <c r="G179" s="55"/>
      <c r="H179" s="55"/>
      <c r="I179" s="55">
        <f t="shared" si="25"/>
      </c>
      <c r="J179" s="59"/>
      <c r="K179" s="59"/>
      <c r="L179" s="59"/>
      <c r="M179" s="59"/>
      <c r="N179" s="59"/>
      <c r="O179" s="62"/>
      <c r="P179" s="62"/>
      <c r="Q179" s="59"/>
      <c r="R179" s="58"/>
      <c r="S179" s="59">
        <f t="shared" si="31"/>
      </c>
      <c r="T179" s="59"/>
      <c r="U179" s="59">
        <f t="shared" si="28"/>
      </c>
      <c r="V179" s="59">
        <f t="shared" si="29"/>
      </c>
      <c r="W179" s="58">
        <f t="shared" si="30"/>
      </c>
      <c r="X179" s="58"/>
      <c r="Y179" s="58"/>
      <c r="Z179" s="58">
        <f t="shared" si="26"/>
      </c>
      <c r="AA179" s="63">
        <f t="shared" si="27"/>
      </c>
      <c r="AB179" s="56">
        <f>IF(ISBLANK(C179),"",IF(ISTEXT(AA179),"F",LOOKUP(AA179,Statistika!$S$3:$T$9)))</f>
      </c>
    </row>
    <row r="180" spans="1:28" ht="12.75">
      <c r="A180" s="67"/>
      <c r="B180" s="67"/>
      <c r="C180" s="67"/>
      <c r="D180" s="57" t="str">
        <f t="shared" si="24"/>
        <v>/</v>
      </c>
      <c r="E180" s="61"/>
      <c r="F180" s="59"/>
      <c r="G180" s="55"/>
      <c r="H180" s="59"/>
      <c r="I180" s="55">
        <f t="shared" si="25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31"/>
      </c>
      <c r="T180" s="59"/>
      <c r="U180" s="59">
        <f t="shared" si="28"/>
      </c>
      <c r="V180" s="59">
        <f t="shared" si="29"/>
      </c>
      <c r="W180" s="58">
        <f t="shared" si="30"/>
      </c>
      <c r="X180" s="58"/>
      <c r="Y180" s="58"/>
      <c r="Z180" s="58">
        <f t="shared" si="26"/>
      </c>
      <c r="AA180" s="63">
        <f t="shared" si="27"/>
      </c>
      <c r="AB180" s="56">
        <f>IF(ISBLANK(C180),"",IF(ISTEXT(AA180),"F",LOOKUP(AA180,Statistika!$S$3:$T$9)))</f>
      </c>
    </row>
    <row r="181" spans="1:28" ht="12.75">
      <c r="A181" s="67"/>
      <c r="B181" s="67"/>
      <c r="C181" s="67"/>
      <c r="D181" s="57" t="str">
        <f t="shared" si="24"/>
        <v>/</v>
      </c>
      <c r="E181" s="61"/>
      <c r="F181" s="59"/>
      <c r="G181" s="55"/>
      <c r="H181" s="59"/>
      <c r="I181" s="55">
        <f t="shared" si="25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31"/>
      </c>
      <c r="T181" s="59"/>
      <c r="U181" s="59">
        <f t="shared" si="28"/>
      </c>
      <c r="V181" s="59">
        <f t="shared" si="29"/>
      </c>
      <c r="W181" s="58">
        <f t="shared" si="30"/>
      </c>
      <c r="X181" s="58"/>
      <c r="Y181" s="58"/>
      <c r="Z181" s="58">
        <f t="shared" si="26"/>
      </c>
      <c r="AA181" s="63">
        <f t="shared" si="27"/>
      </c>
      <c r="AB181" s="56">
        <f>IF(ISBLANK(C181),"",IF(ISTEXT(AA181),"F",LOOKUP(AA181,Statistika!$S$3:$T$9)))</f>
      </c>
    </row>
    <row r="182" spans="1:28" ht="12.75">
      <c r="A182" s="67"/>
      <c r="B182" s="67"/>
      <c r="C182" s="67"/>
      <c r="D182" s="57" t="str">
        <f t="shared" si="24"/>
        <v>/</v>
      </c>
      <c r="E182" s="61"/>
      <c r="F182" s="59"/>
      <c r="G182" s="55"/>
      <c r="H182" s="59"/>
      <c r="I182" s="55">
        <f t="shared" si="25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31"/>
      </c>
      <c r="T182" s="59"/>
      <c r="U182" s="59">
        <f t="shared" si="28"/>
      </c>
      <c r="V182" s="59">
        <f t="shared" si="29"/>
      </c>
      <c r="W182" s="58">
        <f t="shared" si="30"/>
      </c>
      <c r="X182" s="62"/>
      <c r="Y182" s="58"/>
      <c r="Z182" s="58">
        <f t="shared" si="26"/>
      </c>
      <c r="AA182" s="63">
        <f t="shared" si="27"/>
      </c>
      <c r="AB182" s="56">
        <f>IF(ISBLANK(C182),"",IF(ISTEXT(AA182),"F",LOOKUP(AA182,Statistika!$S$3:$T$9)))</f>
      </c>
    </row>
    <row r="183" spans="1:28" ht="12.75">
      <c r="A183" s="67"/>
      <c r="B183" s="67"/>
      <c r="C183" s="67"/>
      <c r="D183" s="57" t="str">
        <f t="shared" si="24"/>
        <v>/</v>
      </c>
      <c r="E183" s="61"/>
      <c r="F183" s="59"/>
      <c r="G183" s="55"/>
      <c r="H183" s="59"/>
      <c r="I183" s="55">
        <f t="shared" si="25"/>
      </c>
      <c r="J183" s="59"/>
      <c r="K183" s="59"/>
      <c r="L183" s="59"/>
      <c r="M183" s="59"/>
      <c r="N183" s="59"/>
      <c r="O183" s="62"/>
      <c r="P183" s="62"/>
      <c r="Q183" s="59"/>
      <c r="R183" s="62"/>
      <c r="S183" s="59">
        <f t="shared" si="31"/>
      </c>
      <c r="T183" s="59"/>
      <c r="U183" s="59">
        <f t="shared" si="28"/>
      </c>
      <c r="V183" s="59">
        <f t="shared" si="29"/>
      </c>
      <c r="W183" s="58">
        <f t="shared" si="30"/>
      </c>
      <c r="X183" s="62"/>
      <c r="Y183" s="58"/>
      <c r="Z183" s="58">
        <f t="shared" si="26"/>
      </c>
      <c r="AA183" s="63">
        <f t="shared" si="27"/>
      </c>
      <c r="AB183" s="56">
        <f>IF(ISBLANK(C183),"",IF(ISTEXT(AA183),"F",LOOKUP(AA183,Statistika!$S$3:$T$9)))</f>
      </c>
    </row>
    <row r="184" spans="1:28" ht="12.75">
      <c r="A184" s="67"/>
      <c r="B184" s="67"/>
      <c r="C184" s="67"/>
      <c r="D184" s="57" t="str">
        <f t="shared" si="24"/>
        <v>/</v>
      </c>
      <c r="E184" s="61"/>
      <c r="F184" s="59"/>
      <c r="G184" s="55"/>
      <c r="H184" s="59"/>
      <c r="I184" s="55">
        <f t="shared" si="25"/>
      </c>
      <c r="J184" s="59"/>
      <c r="K184" s="59"/>
      <c r="L184" s="59"/>
      <c r="M184" s="59"/>
      <c r="N184" s="59"/>
      <c r="O184" s="62"/>
      <c r="P184" s="62"/>
      <c r="Q184" s="59"/>
      <c r="R184" s="59"/>
      <c r="S184" s="59">
        <f t="shared" si="31"/>
      </c>
      <c r="T184" s="59"/>
      <c r="U184" s="59">
        <f t="shared" si="28"/>
      </c>
      <c r="V184" s="59">
        <f t="shared" si="29"/>
      </c>
      <c r="W184" s="58">
        <f t="shared" si="30"/>
      </c>
      <c r="X184" s="59"/>
      <c r="Y184" s="58"/>
      <c r="Z184" s="58">
        <f t="shared" si="26"/>
      </c>
      <c r="AA184" s="63">
        <f t="shared" si="27"/>
      </c>
      <c r="AB184" s="56">
        <f>IF(ISBLANK(C184),"",IF(ISTEXT(AA184),"F",LOOKUP(AA184,Statistika!$S$3:$T$9)))</f>
      </c>
    </row>
    <row r="185" spans="1:28" ht="12.75">
      <c r="A185" s="67"/>
      <c r="B185" s="67"/>
      <c r="C185" s="67"/>
      <c r="D185" s="57" t="str">
        <f t="shared" si="24"/>
        <v>/</v>
      </c>
      <c r="E185" s="61"/>
      <c r="F185" s="59"/>
      <c r="G185" s="55"/>
      <c r="H185" s="59"/>
      <c r="I185" s="55">
        <f t="shared" si="25"/>
      </c>
      <c r="J185" s="59"/>
      <c r="K185" s="59"/>
      <c r="L185" s="59"/>
      <c r="M185" s="59"/>
      <c r="N185" s="59"/>
      <c r="O185" s="62"/>
      <c r="P185" s="62"/>
      <c r="Q185" s="59"/>
      <c r="R185" s="59"/>
      <c r="S185" s="59">
        <f t="shared" si="31"/>
      </c>
      <c r="T185" s="59"/>
      <c r="U185" s="59">
        <f t="shared" si="28"/>
      </c>
      <c r="V185" s="59">
        <f t="shared" si="29"/>
      </c>
      <c r="W185" s="58">
        <f t="shared" si="30"/>
      </c>
      <c r="X185" s="59"/>
      <c r="Y185" s="58"/>
      <c r="Z185" s="58">
        <f t="shared" si="26"/>
      </c>
      <c r="AA185" s="63">
        <f t="shared" si="27"/>
      </c>
      <c r="AB185" s="56">
        <f>IF(ISBLANK(C185),"",IF(ISTEXT(AA185),"F",LOOKUP(AA185,Statistika!$S$3:$T$9)))</f>
      </c>
    </row>
    <row r="186" spans="1:28" ht="12.75">
      <c r="A186" s="67"/>
      <c r="B186" s="67"/>
      <c r="C186" s="67"/>
      <c r="D186" s="57" t="str">
        <f>A186&amp;"/"&amp;B186</f>
        <v>/</v>
      </c>
      <c r="E186" s="59"/>
      <c r="F186" s="58"/>
      <c r="G186" s="59"/>
      <c r="H186" s="59"/>
      <c r="I186" s="55">
        <f t="shared" si="25"/>
      </c>
      <c r="J186" s="59"/>
      <c r="K186" s="59"/>
      <c r="L186" s="59"/>
      <c r="M186" s="59"/>
      <c r="N186" s="62"/>
      <c r="O186" s="62"/>
      <c r="P186" s="59"/>
      <c r="Q186" s="59"/>
      <c r="R186" s="59"/>
      <c r="S186" s="59">
        <f>IF(ISBLANK(R186),(IF(ISBLANK(Q186),"",Q186)),(IF(ISBLANK(R186),"",R186)))</f>
      </c>
      <c r="T186" s="59"/>
      <c r="U186" s="59">
        <f t="shared" si="28"/>
      </c>
      <c r="V186" s="59">
        <f>IF(AND(ISBLANK(M186),ISBLANK(N186),ISBLANK(O186),ISBLANK(P186),ISBLANK(T186)),"",M186+N186+O186+P186+T186)</f>
      </c>
      <c r="W186" s="58">
        <f t="shared" si="30"/>
      </c>
      <c r="X186" s="58"/>
      <c r="Y186" s="58"/>
      <c r="Z186" s="58">
        <f>IF(ISBLANK(Y186),(IF(ISBLANK(X186),"",X186)),(IF(ISBLANK(Y186),"",Y186)))</f>
      </c>
      <c r="AA186" s="63">
        <f>IF(AND(OR(ISTEXT(W186),ISBLANK(W186)),OR(ISTEXT(Z186),ISBLANK(Z186))),"",N(W186)+N(Z186))</f>
      </c>
      <c r="AB186" s="56">
        <f>IF(ISBLANK(C186),"",IF(ISTEXT(AA186),"F",LOOKUP(AA186,Statistika!$S$3:$T$9)))</f>
      </c>
    </row>
    <row r="187" spans="1:28" ht="12.75">
      <c r="A187" s="67"/>
      <c r="B187" s="67"/>
      <c r="C187" s="67"/>
      <c r="D187" s="57" t="str">
        <f aca="true" t="shared" si="32" ref="D187:D199">A187&amp;"/"&amp;B187</f>
        <v>/</v>
      </c>
      <c r="E187" s="62"/>
      <c r="F187" s="59"/>
      <c r="G187" s="55"/>
      <c r="H187" s="59"/>
      <c r="I187" s="55">
        <f t="shared" si="25"/>
      </c>
      <c r="J187" s="59"/>
      <c r="K187" s="59"/>
      <c r="L187" s="59"/>
      <c r="M187" s="59"/>
      <c r="N187" s="59"/>
      <c r="O187" s="62"/>
      <c r="P187" s="62"/>
      <c r="Q187" s="59"/>
      <c r="R187" s="59"/>
      <c r="S187" s="59">
        <f aca="true" t="shared" si="33" ref="S187:S228">IF(ISBLANK(R187),(IF(ISBLANK(Q187),"",Q187)),(IF(ISBLANK(R187),"",R187)))</f>
      </c>
      <c r="T187" s="59"/>
      <c r="U187" s="59">
        <f t="shared" si="28"/>
      </c>
      <c r="V187" s="59">
        <f aca="true" t="shared" si="34" ref="V187:V228">IF(AND(ISBLANK(M187),ISBLANK(N187),ISBLANK(O187),ISBLANK(P187),ISBLANK(T187)),"",M187+N187+O187+P187+T187)</f>
      </c>
      <c r="W187" s="58">
        <f t="shared" si="30"/>
      </c>
      <c r="X187" s="59"/>
      <c r="Y187" s="58"/>
      <c r="Z187" s="58">
        <f aca="true" t="shared" si="35" ref="Z187:Z250">IF(ISBLANK(Y187),(IF(ISBLANK(X187),"",X187)),(IF(ISBLANK(Y187),"",Y187)))</f>
      </c>
      <c r="AA187" s="63">
        <f aca="true" t="shared" si="36" ref="AA187:AA250">IF(AND(OR(ISTEXT(W187),ISBLANK(W187)),OR(ISTEXT(Z187),ISBLANK(Z187))),"",N(W187)+N(Z187))</f>
      </c>
      <c r="AB187" s="56">
        <f>IF(ISBLANK(C187),"",IF(ISTEXT(AA187),"F",LOOKUP(AA187,Statistika!$S$3:$T$9)))</f>
      </c>
    </row>
    <row r="188" spans="1:28" ht="12.75">
      <c r="A188" s="67"/>
      <c r="B188" s="67"/>
      <c r="C188" s="67"/>
      <c r="D188" s="57" t="str">
        <f t="shared" si="32"/>
        <v>/</v>
      </c>
      <c r="E188" s="62"/>
      <c r="F188" s="59"/>
      <c r="G188" s="55"/>
      <c r="H188" s="59"/>
      <c r="I188" s="55">
        <f t="shared" si="25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33"/>
      </c>
      <c r="T188" s="59"/>
      <c r="U188" s="59">
        <f t="shared" si="28"/>
      </c>
      <c r="V188" s="59">
        <f t="shared" si="34"/>
      </c>
      <c r="W188" s="58">
        <f t="shared" si="30"/>
      </c>
      <c r="X188" s="58"/>
      <c r="Y188" s="58"/>
      <c r="Z188" s="58">
        <f t="shared" si="35"/>
      </c>
      <c r="AA188" s="63">
        <f t="shared" si="36"/>
      </c>
      <c r="AB188" s="56">
        <f>IF(ISBLANK(C188),"",IF(ISTEXT(AA188),"F",LOOKUP(AA188,Statistika!$S$3:$T$9)))</f>
      </c>
    </row>
    <row r="189" spans="1:28" ht="12.75">
      <c r="A189" s="67"/>
      <c r="B189" s="67"/>
      <c r="C189" s="67"/>
      <c r="D189" s="57" t="str">
        <f t="shared" si="32"/>
        <v>/</v>
      </c>
      <c r="E189" s="62"/>
      <c r="F189" s="59"/>
      <c r="G189" s="55"/>
      <c r="H189" s="59"/>
      <c r="I189" s="55">
        <f t="shared" si="25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33"/>
      </c>
      <c r="T189" s="59"/>
      <c r="U189" s="59">
        <f t="shared" si="28"/>
      </c>
      <c r="V189" s="59">
        <f t="shared" si="34"/>
      </c>
      <c r="W189" s="58">
        <f t="shared" si="30"/>
      </c>
      <c r="X189" s="58"/>
      <c r="Y189" s="58"/>
      <c r="Z189" s="58">
        <f t="shared" si="35"/>
      </c>
      <c r="AA189" s="63">
        <f t="shared" si="36"/>
      </c>
      <c r="AB189" s="56">
        <f>IF(ISBLANK(C189),"",IF(ISTEXT(AA189),"F",LOOKUP(AA189,Statistika!$S$3:$T$9)))</f>
      </c>
    </row>
    <row r="190" spans="1:28" ht="12.75">
      <c r="A190" s="67"/>
      <c r="B190" s="67"/>
      <c r="C190" s="67"/>
      <c r="D190" s="57" t="str">
        <f t="shared" si="32"/>
        <v>/</v>
      </c>
      <c r="E190" s="62"/>
      <c r="F190" s="59"/>
      <c r="G190" s="55"/>
      <c r="H190" s="59"/>
      <c r="I190" s="55">
        <f t="shared" si="25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33"/>
      </c>
      <c r="T190" s="59"/>
      <c r="U190" s="59">
        <f t="shared" si="28"/>
      </c>
      <c r="V190" s="59">
        <f t="shared" si="34"/>
      </c>
      <c r="W190" s="58">
        <f t="shared" si="30"/>
      </c>
      <c r="X190" s="58"/>
      <c r="Y190" s="58"/>
      <c r="Z190" s="58">
        <f t="shared" si="35"/>
      </c>
      <c r="AA190" s="63">
        <f t="shared" si="36"/>
      </c>
      <c r="AB190" s="56">
        <f>IF(ISBLANK(C190),"",IF(ISTEXT(AA190),"F",LOOKUP(AA190,Statistika!$S$3:$T$9)))</f>
      </c>
    </row>
    <row r="191" spans="1:28" ht="12.75">
      <c r="A191" s="67"/>
      <c r="B191" s="67"/>
      <c r="C191" s="67"/>
      <c r="D191" s="57" t="str">
        <f t="shared" si="32"/>
        <v>/</v>
      </c>
      <c r="E191" s="62"/>
      <c r="F191" s="59"/>
      <c r="G191" s="55"/>
      <c r="H191" s="59"/>
      <c r="I191" s="55">
        <f t="shared" si="25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33"/>
      </c>
      <c r="T191" s="59"/>
      <c r="U191" s="59">
        <f t="shared" si="28"/>
      </c>
      <c r="V191" s="59">
        <f t="shared" si="34"/>
      </c>
      <c r="W191" s="58">
        <f t="shared" si="30"/>
      </c>
      <c r="X191" s="58"/>
      <c r="Y191" s="58"/>
      <c r="Z191" s="58">
        <f t="shared" si="35"/>
      </c>
      <c r="AA191" s="63">
        <f t="shared" si="36"/>
      </c>
      <c r="AB191" s="56">
        <f>IF(ISBLANK(C191),"",IF(ISTEXT(AA191),"F",LOOKUP(AA191,Statistika!$S$3:$T$9)))</f>
      </c>
    </row>
    <row r="192" spans="1:28" ht="12.75">
      <c r="A192" s="67"/>
      <c r="B192" s="67"/>
      <c r="C192" s="67"/>
      <c r="D192" s="57" t="str">
        <f t="shared" si="32"/>
        <v>/</v>
      </c>
      <c r="E192" s="62"/>
      <c r="F192" s="59"/>
      <c r="G192" s="55"/>
      <c r="H192" s="59"/>
      <c r="I192" s="55">
        <f t="shared" si="25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33"/>
      </c>
      <c r="T192" s="59"/>
      <c r="U192" s="59">
        <f t="shared" si="28"/>
      </c>
      <c r="V192" s="59">
        <f t="shared" si="34"/>
      </c>
      <c r="W192" s="58">
        <f t="shared" si="30"/>
      </c>
      <c r="X192" s="58"/>
      <c r="Y192" s="58"/>
      <c r="Z192" s="58">
        <f t="shared" si="35"/>
      </c>
      <c r="AA192" s="63">
        <f t="shared" si="36"/>
      </c>
      <c r="AB192" s="56">
        <f>IF(ISBLANK(C192),"",IF(ISTEXT(AA192),"F",LOOKUP(AA192,Statistika!$S$3:$T$9)))</f>
      </c>
    </row>
    <row r="193" spans="1:28" ht="12.75">
      <c r="A193" s="67"/>
      <c r="B193" s="67"/>
      <c r="C193" s="67"/>
      <c r="D193" s="57" t="str">
        <f t="shared" si="32"/>
        <v>/</v>
      </c>
      <c r="E193" s="62"/>
      <c r="F193" s="59"/>
      <c r="G193" s="59"/>
      <c r="H193" s="59"/>
      <c r="I193" s="55">
        <f t="shared" si="25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33"/>
      </c>
      <c r="T193" s="59"/>
      <c r="U193" s="59">
        <f t="shared" si="28"/>
      </c>
      <c r="V193" s="59">
        <f t="shared" si="34"/>
      </c>
      <c r="W193" s="58">
        <f t="shared" si="30"/>
      </c>
      <c r="X193" s="58"/>
      <c r="Y193" s="58"/>
      <c r="Z193" s="58">
        <f t="shared" si="35"/>
      </c>
      <c r="AA193" s="63">
        <f t="shared" si="36"/>
      </c>
      <c r="AB193" s="56">
        <f>IF(ISBLANK(C193),"",IF(ISTEXT(AA193),"F",LOOKUP(AA193,Statistika!$S$3:$T$9)))</f>
      </c>
    </row>
    <row r="194" spans="1:28" ht="12.75">
      <c r="A194" s="67"/>
      <c r="B194" s="67"/>
      <c r="C194" s="67"/>
      <c r="D194" s="57" t="str">
        <f t="shared" si="32"/>
        <v>/</v>
      </c>
      <c r="E194" s="62"/>
      <c r="F194" s="59"/>
      <c r="G194" s="59"/>
      <c r="H194" s="59"/>
      <c r="I194" s="55">
        <f t="shared" si="25"/>
      </c>
      <c r="J194" s="59"/>
      <c r="K194" s="59"/>
      <c r="L194" s="59"/>
      <c r="M194" s="59"/>
      <c r="N194" s="59"/>
      <c r="O194" s="62"/>
      <c r="P194" s="62"/>
      <c r="Q194" s="59"/>
      <c r="R194" s="62"/>
      <c r="S194" s="59">
        <f t="shared" si="33"/>
      </c>
      <c r="T194" s="59"/>
      <c r="U194" s="59">
        <f t="shared" si="28"/>
      </c>
      <c r="V194" s="59">
        <f t="shared" si="34"/>
      </c>
      <c r="W194" s="58">
        <f t="shared" si="30"/>
      </c>
      <c r="X194" s="58"/>
      <c r="Y194" s="58"/>
      <c r="Z194" s="58">
        <f t="shared" si="35"/>
      </c>
      <c r="AA194" s="63">
        <f t="shared" si="36"/>
      </c>
      <c r="AB194" s="56">
        <f>IF(ISBLANK(C194),"",IF(ISTEXT(AA194),"F",LOOKUP(AA194,Statistika!$S$3:$T$9)))</f>
      </c>
    </row>
    <row r="195" spans="1:28" ht="12.75">
      <c r="A195" s="67"/>
      <c r="B195" s="67"/>
      <c r="C195" s="67"/>
      <c r="D195" s="57" t="str">
        <f t="shared" si="32"/>
        <v>/</v>
      </c>
      <c r="E195" s="62"/>
      <c r="F195" s="59"/>
      <c r="G195" s="59"/>
      <c r="H195" s="59"/>
      <c r="I195" s="55">
        <f aca="true" t="shared" si="37" ref="I195:I250">IF(ISBLANK(H195),(IF(ISBLANK(G195),"",G195)),(IF(ISBLANK(H195),"",H195)))</f>
      </c>
      <c r="J195" s="59"/>
      <c r="K195" s="59"/>
      <c r="L195" s="59"/>
      <c r="M195" s="59"/>
      <c r="N195" s="59"/>
      <c r="O195" s="62"/>
      <c r="P195" s="62"/>
      <c r="Q195" s="59"/>
      <c r="R195" s="62"/>
      <c r="S195" s="59">
        <f t="shared" si="33"/>
      </c>
      <c r="T195" s="59"/>
      <c r="U195" s="59">
        <f t="shared" si="28"/>
      </c>
      <c r="V195" s="59">
        <f t="shared" si="34"/>
      </c>
      <c r="W195" s="58">
        <f t="shared" si="30"/>
      </c>
      <c r="X195" s="58"/>
      <c r="Y195" s="58"/>
      <c r="Z195" s="58">
        <f t="shared" si="35"/>
      </c>
      <c r="AA195" s="63">
        <f t="shared" si="36"/>
      </c>
      <c r="AB195" s="56">
        <f>IF(ISBLANK(C195),"",IF(ISTEXT(AA195),"F",LOOKUP(AA195,Statistika!$S$3:$T$9)))</f>
      </c>
    </row>
    <row r="196" spans="1:28" ht="12.75">
      <c r="A196" s="67"/>
      <c r="B196" s="67"/>
      <c r="C196" s="67"/>
      <c r="D196" s="57" t="str">
        <f t="shared" si="32"/>
        <v>/</v>
      </c>
      <c r="E196" s="62"/>
      <c r="F196" s="59"/>
      <c r="G196" s="59"/>
      <c r="H196" s="59"/>
      <c r="I196" s="55">
        <f t="shared" si="37"/>
      </c>
      <c r="J196" s="59"/>
      <c r="K196" s="59"/>
      <c r="L196" s="59"/>
      <c r="M196" s="59"/>
      <c r="N196" s="59"/>
      <c r="O196" s="62"/>
      <c r="P196" s="62"/>
      <c r="Q196" s="59"/>
      <c r="R196" s="62"/>
      <c r="S196" s="59">
        <f t="shared" si="33"/>
      </c>
      <c r="T196" s="59"/>
      <c r="U196" s="59">
        <f t="shared" si="28"/>
      </c>
      <c r="V196" s="59">
        <f t="shared" si="34"/>
      </c>
      <c r="W196" s="58">
        <f t="shared" si="30"/>
      </c>
      <c r="X196" s="58"/>
      <c r="Y196" s="58"/>
      <c r="Z196" s="58">
        <f t="shared" si="35"/>
      </c>
      <c r="AA196" s="63">
        <f t="shared" si="36"/>
      </c>
      <c r="AB196" s="56">
        <f>IF(ISBLANK(C196),"",IF(ISTEXT(AA196),"F",LOOKUP(AA196,Statistika!$S$3:$T$9)))</f>
      </c>
    </row>
    <row r="197" spans="1:28" ht="12.75">
      <c r="A197" s="67"/>
      <c r="B197" s="67"/>
      <c r="C197" s="67"/>
      <c r="D197" s="57" t="str">
        <f t="shared" si="32"/>
        <v>/</v>
      </c>
      <c r="E197" s="62"/>
      <c r="F197" s="59"/>
      <c r="G197" s="55"/>
      <c r="H197" s="59"/>
      <c r="I197" s="55">
        <f t="shared" si="37"/>
      </c>
      <c r="J197" s="59"/>
      <c r="K197" s="59"/>
      <c r="L197" s="59"/>
      <c r="M197" s="59"/>
      <c r="N197" s="59"/>
      <c r="O197" s="62"/>
      <c r="P197" s="62"/>
      <c r="Q197" s="59"/>
      <c r="R197" s="62"/>
      <c r="S197" s="59">
        <f t="shared" si="33"/>
      </c>
      <c r="T197" s="59"/>
      <c r="U197" s="59">
        <f t="shared" si="28"/>
      </c>
      <c r="V197" s="59">
        <f t="shared" si="34"/>
      </c>
      <c r="W197" s="58">
        <f t="shared" si="30"/>
      </c>
      <c r="X197" s="58"/>
      <c r="Y197" s="58"/>
      <c r="Z197" s="58">
        <f t="shared" si="35"/>
      </c>
      <c r="AA197" s="63">
        <f t="shared" si="36"/>
      </c>
      <c r="AB197" s="56">
        <f>IF(ISBLANK(C197),"",IF(ISTEXT(AA197),"F",LOOKUP(AA197,Statistika!$S$3:$T$9)))</f>
      </c>
    </row>
    <row r="198" spans="1:28" ht="12.75">
      <c r="A198" s="67"/>
      <c r="B198" s="67"/>
      <c r="C198" s="67"/>
      <c r="D198" s="57" t="str">
        <f t="shared" si="32"/>
        <v>/</v>
      </c>
      <c r="E198" s="62"/>
      <c r="F198" s="59"/>
      <c r="G198" s="55"/>
      <c r="H198" s="59"/>
      <c r="I198" s="55">
        <f t="shared" si="37"/>
      </c>
      <c r="J198" s="59"/>
      <c r="K198" s="59"/>
      <c r="L198" s="59"/>
      <c r="M198" s="59"/>
      <c r="N198" s="59"/>
      <c r="O198" s="62"/>
      <c r="P198" s="62"/>
      <c r="Q198" s="59"/>
      <c r="R198" s="62"/>
      <c r="S198" s="59">
        <f t="shared" si="33"/>
      </c>
      <c r="T198" s="59"/>
      <c r="U198" s="59">
        <f t="shared" si="28"/>
      </c>
      <c r="V198" s="59">
        <f t="shared" si="34"/>
      </c>
      <c r="W198" s="58">
        <f t="shared" si="30"/>
      </c>
      <c r="X198" s="58"/>
      <c r="Y198" s="58"/>
      <c r="Z198" s="58">
        <f t="shared" si="35"/>
      </c>
      <c r="AA198" s="63">
        <f t="shared" si="36"/>
      </c>
      <c r="AB198" s="56">
        <f>IF(ISBLANK(C198),"",IF(ISTEXT(AA198),"F",LOOKUP(AA198,Statistika!$S$3:$T$9)))</f>
      </c>
    </row>
    <row r="199" spans="1:28" ht="12.75">
      <c r="A199" s="67"/>
      <c r="B199" s="67"/>
      <c r="C199" s="67"/>
      <c r="D199" s="57" t="str">
        <f t="shared" si="32"/>
        <v>/</v>
      </c>
      <c r="E199" s="62"/>
      <c r="F199" s="59"/>
      <c r="G199" s="55"/>
      <c r="H199" s="59"/>
      <c r="I199" s="55">
        <f t="shared" si="37"/>
      </c>
      <c r="J199" s="59"/>
      <c r="K199" s="59"/>
      <c r="L199" s="59"/>
      <c r="M199" s="59"/>
      <c r="N199" s="59"/>
      <c r="O199" s="62"/>
      <c r="P199" s="62"/>
      <c r="Q199" s="59"/>
      <c r="R199" s="62"/>
      <c r="S199" s="59">
        <f t="shared" si="33"/>
      </c>
      <c r="T199" s="59"/>
      <c r="U199" s="59">
        <f t="shared" si="28"/>
      </c>
      <c r="V199" s="59">
        <f t="shared" si="34"/>
      </c>
      <c r="W199" s="58">
        <f t="shared" si="30"/>
      </c>
      <c r="X199" s="58"/>
      <c r="Y199" s="58"/>
      <c r="Z199" s="58">
        <f t="shared" si="35"/>
      </c>
      <c r="AA199" s="63">
        <f t="shared" si="36"/>
      </c>
      <c r="AB199" s="56">
        <f>IF(ISBLANK(C199),"",IF(ISTEXT(AA199),"F",LOOKUP(AA199,Statistika!$S$3:$T$9)))</f>
      </c>
    </row>
    <row r="200" spans="1:28" ht="12.75">
      <c r="A200" s="67"/>
      <c r="B200" s="67"/>
      <c r="C200" s="67"/>
      <c r="D200" s="57" t="str">
        <f>A200&amp;"/"&amp;B200</f>
        <v>/</v>
      </c>
      <c r="E200" s="62"/>
      <c r="F200" s="59"/>
      <c r="G200" s="55"/>
      <c r="H200" s="59"/>
      <c r="I200" s="55">
        <f t="shared" si="37"/>
      </c>
      <c r="J200" s="59"/>
      <c r="K200" s="59"/>
      <c r="L200" s="59"/>
      <c r="M200" s="59"/>
      <c r="N200" s="59"/>
      <c r="O200" s="62"/>
      <c r="P200" s="62"/>
      <c r="Q200" s="59"/>
      <c r="R200" s="62"/>
      <c r="S200" s="59">
        <f t="shared" si="33"/>
      </c>
      <c r="T200" s="59"/>
      <c r="U200" s="59">
        <f t="shared" si="28"/>
      </c>
      <c r="V200" s="59">
        <f t="shared" si="34"/>
      </c>
      <c r="W200" s="58">
        <f t="shared" si="30"/>
      </c>
      <c r="X200" s="58"/>
      <c r="Y200" s="58"/>
      <c r="Z200" s="58">
        <f t="shared" si="35"/>
      </c>
      <c r="AA200" s="63">
        <f t="shared" si="36"/>
      </c>
      <c r="AB200" s="56">
        <f>IF(ISBLANK(C200),"",IF(ISTEXT(AA200),"F",LOOKUP(AA200,Statistika!$S$3:$T$9)))</f>
      </c>
    </row>
    <row r="201" spans="1:28" ht="12.75">
      <c r="A201" s="67"/>
      <c r="B201" s="67"/>
      <c r="C201" s="67"/>
      <c r="D201" s="57" t="str">
        <f aca="true" t="shared" si="38" ref="D201:D220">A201&amp;"/"&amp;B201</f>
        <v>/</v>
      </c>
      <c r="E201" s="62"/>
      <c r="F201" s="59"/>
      <c r="G201" s="55"/>
      <c r="H201" s="59"/>
      <c r="I201" s="55">
        <f t="shared" si="37"/>
      </c>
      <c r="J201" s="59"/>
      <c r="K201" s="59"/>
      <c r="L201" s="59"/>
      <c r="M201" s="59"/>
      <c r="N201" s="59"/>
      <c r="O201" s="62"/>
      <c r="P201" s="62"/>
      <c r="Q201" s="59"/>
      <c r="R201" s="62"/>
      <c r="S201" s="59">
        <f t="shared" si="33"/>
      </c>
      <c r="T201" s="59"/>
      <c r="U201" s="59">
        <f t="shared" si="28"/>
      </c>
      <c r="V201" s="59">
        <f t="shared" si="34"/>
      </c>
      <c r="W201" s="58">
        <f t="shared" si="30"/>
      </c>
      <c r="X201" s="58"/>
      <c r="Y201" s="58"/>
      <c r="Z201" s="58">
        <f t="shared" si="35"/>
      </c>
      <c r="AA201" s="63">
        <f t="shared" si="36"/>
      </c>
      <c r="AB201" s="56">
        <f>IF(ISBLANK(C201),"",IF(ISTEXT(AA201),"F",LOOKUP(AA201,Statistika!$S$3:$T$9)))</f>
      </c>
    </row>
    <row r="202" spans="1:28" ht="12.75">
      <c r="A202" s="67"/>
      <c r="B202" s="67"/>
      <c r="C202" s="67"/>
      <c r="D202" s="57" t="str">
        <f t="shared" si="38"/>
        <v>/</v>
      </c>
      <c r="E202" s="62"/>
      <c r="F202" s="59"/>
      <c r="G202" s="55"/>
      <c r="H202" s="59"/>
      <c r="I202" s="55">
        <f t="shared" si="37"/>
      </c>
      <c r="J202" s="59"/>
      <c r="K202" s="59"/>
      <c r="L202" s="59"/>
      <c r="M202" s="59"/>
      <c r="N202" s="59"/>
      <c r="O202" s="62"/>
      <c r="P202" s="62"/>
      <c r="Q202" s="59"/>
      <c r="R202" s="62"/>
      <c r="S202" s="59">
        <f t="shared" si="33"/>
      </c>
      <c r="T202" s="59"/>
      <c r="U202" s="59">
        <f t="shared" si="28"/>
      </c>
      <c r="V202" s="59">
        <f t="shared" si="34"/>
      </c>
      <c r="W202" s="58">
        <f t="shared" si="30"/>
      </c>
      <c r="X202" s="58"/>
      <c r="Y202" s="58"/>
      <c r="Z202" s="58">
        <f t="shared" si="35"/>
      </c>
      <c r="AA202" s="63">
        <f t="shared" si="36"/>
      </c>
      <c r="AB202" s="56">
        <f>IF(ISBLANK(C202),"",IF(ISTEXT(AA202),"F",LOOKUP(AA202,Statistika!$S$3:$T$9)))</f>
      </c>
    </row>
    <row r="203" spans="1:28" ht="12.75">
      <c r="A203" s="67"/>
      <c r="B203" s="67"/>
      <c r="C203" s="67"/>
      <c r="D203" s="57" t="str">
        <f t="shared" si="38"/>
        <v>/</v>
      </c>
      <c r="E203" s="62"/>
      <c r="F203" s="59"/>
      <c r="G203" s="55"/>
      <c r="H203" s="59"/>
      <c r="I203" s="55">
        <f t="shared" si="37"/>
      </c>
      <c r="J203" s="59"/>
      <c r="K203" s="59"/>
      <c r="L203" s="59"/>
      <c r="M203" s="59"/>
      <c r="N203" s="59"/>
      <c r="O203" s="62"/>
      <c r="P203" s="62"/>
      <c r="Q203" s="59"/>
      <c r="R203" s="62"/>
      <c r="S203" s="59">
        <f t="shared" si="33"/>
      </c>
      <c r="T203" s="59"/>
      <c r="U203" s="59">
        <f t="shared" si="28"/>
      </c>
      <c r="V203" s="59">
        <f t="shared" si="34"/>
      </c>
      <c r="W203" s="58">
        <f t="shared" si="30"/>
      </c>
      <c r="X203" s="58"/>
      <c r="Y203" s="58"/>
      <c r="Z203" s="58">
        <f t="shared" si="35"/>
      </c>
      <c r="AA203" s="63">
        <f t="shared" si="36"/>
      </c>
      <c r="AB203" s="56">
        <f>IF(ISBLANK(C203),"",IF(ISTEXT(AA203),"F",LOOKUP(AA203,Statistika!$S$3:$T$9)))</f>
      </c>
    </row>
    <row r="204" spans="1:28" ht="12.75">
      <c r="A204" s="67"/>
      <c r="B204" s="67"/>
      <c r="C204" s="67"/>
      <c r="D204" s="57" t="str">
        <f t="shared" si="38"/>
        <v>/</v>
      </c>
      <c r="E204" s="62"/>
      <c r="F204" s="59"/>
      <c r="G204" s="55"/>
      <c r="H204" s="59"/>
      <c r="I204" s="55">
        <f t="shared" si="37"/>
      </c>
      <c r="J204" s="59"/>
      <c r="K204" s="59"/>
      <c r="L204" s="59"/>
      <c r="M204" s="59"/>
      <c r="N204" s="59"/>
      <c r="O204" s="62"/>
      <c r="P204" s="62"/>
      <c r="Q204" s="59"/>
      <c r="R204" s="62"/>
      <c r="S204" s="59">
        <f t="shared" si="33"/>
      </c>
      <c r="T204" s="59"/>
      <c r="U204" s="59">
        <f t="shared" si="28"/>
      </c>
      <c r="V204" s="59">
        <f t="shared" si="34"/>
      </c>
      <c r="W204" s="58">
        <f t="shared" si="30"/>
      </c>
      <c r="X204" s="58"/>
      <c r="Y204" s="58"/>
      <c r="Z204" s="58">
        <f t="shared" si="35"/>
      </c>
      <c r="AA204" s="63">
        <f t="shared" si="36"/>
      </c>
      <c r="AB204" s="56">
        <f>IF(ISBLANK(C204),"",IF(ISTEXT(AA204),"F",LOOKUP(AA204,Statistika!$S$3:$T$9)))</f>
      </c>
    </row>
    <row r="205" spans="1:28" ht="12.75">
      <c r="A205" s="67"/>
      <c r="B205" s="67"/>
      <c r="C205" s="67"/>
      <c r="D205" s="57" t="str">
        <f t="shared" si="38"/>
        <v>/</v>
      </c>
      <c r="E205" s="62"/>
      <c r="F205" s="59"/>
      <c r="G205" s="55"/>
      <c r="H205" s="59"/>
      <c r="I205" s="55">
        <f t="shared" si="37"/>
      </c>
      <c r="J205" s="59"/>
      <c r="K205" s="59"/>
      <c r="L205" s="59"/>
      <c r="M205" s="59"/>
      <c r="N205" s="59"/>
      <c r="O205" s="62"/>
      <c r="P205" s="62"/>
      <c r="Q205" s="59"/>
      <c r="R205" s="62"/>
      <c r="S205" s="59">
        <f t="shared" si="33"/>
      </c>
      <c r="T205" s="59"/>
      <c r="U205" s="59">
        <f t="shared" si="28"/>
      </c>
      <c r="V205" s="59">
        <f t="shared" si="34"/>
      </c>
      <c r="W205" s="58">
        <f t="shared" si="30"/>
      </c>
      <c r="X205" s="58"/>
      <c r="Y205" s="58"/>
      <c r="Z205" s="58">
        <f t="shared" si="35"/>
      </c>
      <c r="AA205" s="63">
        <f t="shared" si="36"/>
      </c>
      <c r="AB205" s="56">
        <f>IF(ISBLANK(C205),"",IF(ISTEXT(AA205),"F",LOOKUP(AA205,Statistika!$S$3:$T$9)))</f>
      </c>
    </row>
    <row r="206" spans="1:28" ht="12.75">
      <c r="A206" s="67"/>
      <c r="B206" s="67"/>
      <c r="C206" s="67"/>
      <c r="D206" s="57" t="str">
        <f t="shared" si="38"/>
        <v>/</v>
      </c>
      <c r="E206" s="62"/>
      <c r="F206" s="59"/>
      <c r="G206" s="55"/>
      <c r="H206" s="59"/>
      <c r="I206" s="55">
        <f t="shared" si="37"/>
      </c>
      <c r="J206" s="59"/>
      <c r="K206" s="59"/>
      <c r="L206" s="59"/>
      <c r="M206" s="59"/>
      <c r="N206" s="59"/>
      <c r="O206" s="62"/>
      <c r="P206" s="62"/>
      <c r="Q206" s="59"/>
      <c r="R206" s="62"/>
      <c r="S206" s="59">
        <f t="shared" si="33"/>
      </c>
      <c r="T206" s="59"/>
      <c r="U206" s="59">
        <f t="shared" si="28"/>
      </c>
      <c r="V206" s="59">
        <f t="shared" si="34"/>
      </c>
      <c r="W206" s="58">
        <f t="shared" si="30"/>
      </c>
      <c r="X206" s="58"/>
      <c r="Y206" s="58"/>
      <c r="Z206" s="58">
        <f t="shared" si="35"/>
      </c>
      <c r="AA206" s="63">
        <f t="shared" si="36"/>
      </c>
      <c r="AB206" s="56">
        <f>IF(ISBLANK(C206),"",IF(ISTEXT(AA206),"F",LOOKUP(AA206,Statistika!$S$3:$T$9)))</f>
      </c>
    </row>
    <row r="207" spans="1:28" ht="12.75">
      <c r="A207" s="67"/>
      <c r="B207" s="67"/>
      <c r="C207" s="67"/>
      <c r="D207" s="57" t="str">
        <f t="shared" si="38"/>
        <v>/</v>
      </c>
      <c r="E207" s="62"/>
      <c r="F207" s="59"/>
      <c r="G207" s="55"/>
      <c r="H207" s="59"/>
      <c r="I207" s="55">
        <f t="shared" si="37"/>
      </c>
      <c r="J207" s="59"/>
      <c r="K207" s="59"/>
      <c r="L207" s="59"/>
      <c r="M207" s="59"/>
      <c r="N207" s="59"/>
      <c r="O207" s="62"/>
      <c r="P207" s="62"/>
      <c r="Q207" s="59"/>
      <c r="R207" s="62"/>
      <c r="S207" s="59">
        <f t="shared" si="33"/>
      </c>
      <c r="T207" s="59"/>
      <c r="U207" s="59">
        <f t="shared" si="28"/>
      </c>
      <c r="V207" s="59">
        <f t="shared" si="34"/>
      </c>
      <c r="W207" s="58">
        <f t="shared" si="30"/>
      </c>
      <c r="X207" s="58"/>
      <c r="Y207" s="58"/>
      <c r="Z207" s="58">
        <f t="shared" si="35"/>
      </c>
      <c r="AA207" s="63">
        <f t="shared" si="36"/>
      </c>
      <c r="AB207" s="56">
        <f>IF(ISBLANK(C207),"",IF(ISTEXT(AA207),"F",LOOKUP(AA207,Statistika!$S$3:$T$9)))</f>
      </c>
    </row>
    <row r="208" spans="1:28" ht="12.75">
      <c r="A208" s="67"/>
      <c r="B208" s="67"/>
      <c r="C208" s="67"/>
      <c r="D208" s="57" t="str">
        <f t="shared" si="38"/>
        <v>/</v>
      </c>
      <c r="E208" s="62"/>
      <c r="F208" s="59"/>
      <c r="G208" s="55"/>
      <c r="H208" s="59"/>
      <c r="I208" s="55">
        <f t="shared" si="37"/>
      </c>
      <c r="J208" s="59"/>
      <c r="K208" s="59"/>
      <c r="L208" s="59"/>
      <c r="M208" s="59"/>
      <c r="N208" s="59"/>
      <c r="O208" s="62"/>
      <c r="P208" s="62"/>
      <c r="Q208" s="59"/>
      <c r="R208" s="62"/>
      <c r="S208" s="59">
        <f t="shared" si="33"/>
      </c>
      <c r="T208" s="59"/>
      <c r="U208" s="59">
        <f t="shared" si="28"/>
      </c>
      <c r="V208" s="59">
        <f t="shared" si="34"/>
      </c>
      <c r="W208" s="58">
        <f t="shared" si="30"/>
      </c>
      <c r="X208" s="58"/>
      <c r="Y208" s="58"/>
      <c r="Z208" s="58">
        <f t="shared" si="35"/>
      </c>
      <c r="AA208" s="63">
        <f t="shared" si="36"/>
      </c>
      <c r="AB208" s="56">
        <f>IF(ISBLANK(C208),"",IF(ISTEXT(AA208),"F",LOOKUP(AA208,Statistika!$S$3:$T$9)))</f>
      </c>
    </row>
    <row r="209" spans="1:28" ht="12.75">
      <c r="A209" s="67"/>
      <c r="B209" s="67"/>
      <c r="C209" s="67"/>
      <c r="D209" s="57" t="str">
        <f t="shared" si="38"/>
        <v>/</v>
      </c>
      <c r="E209" s="62"/>
      <c r="F209" s="59"/>
      <c r="G209" s="55"/>
      <c r="H209" s="59"/>
      <c r="I209" s="55">
        <f t="shared" si="37"/>
      </c>
      <c r="J209" s="59"/>
      <c r="K209" s="59"/>
      <c r="L209" s="59"/>
      <c r="M209" s="59"/>
      <c r="N209" s="59"/>
      <c r="O209" s="62"/>
      <c r="P209" s="62"/>
      <c r="Q209" s="59"/>
      <c r="R209" s="62"/>
      <c r="S209" s="59">
        <f t="shared" si="33"/>
      </c>
      <c r="T209" s="59"/>
      <c r="U209" s="59">
        <f t="shared" si="28"/>
      </c>
      <c r="V209" s="59">
        <f t="shared" si="34"/>
      </c>
      <c r="W209" s="58">
        <f t="shared" si="30"/>
      </c>
      <c r="X209" s="58"/>
      <c r="Y209" s="58"/>
      <c r="Z209" s="58">
        <f t="shared" si="35"/>
      </c>
      <c r="AA209" s="63">
        <f t="shared" si="36"/>
      </c>
      <c r="AB209" s="56">
        <f>IF(ISBLANK(C209),"",IF(ISTEXT(AA209),"F",LOOKUP(AA209,Statistika!$S$3:$T$9)))</f>
      </c>
    </row>
    <row r="210" spans="1:28" ht="12.75">
      <c r="A210" s="67"/>
      <c r="B210" s="67"/>
      <c r="C210" s="67"/>
      <c r="D210" s="57" t="str">
        <f t="shared" si="38"/>
        <v>/</v>
      </c>
      <c r="E210" s="62"/>
      <c r="F210" s="59"/>
      <c r="G210" s="55"/>
      <c r="H210" s="59"/>
      <c r="I210" s="55">
        <f t="shared" si="37"/>
      </c>
      <c r="J210" s="59"/>
      <c r="K210" s="59"/>
      <c r="L210" s="59"/>
      <c r="M210" s="59"/>
      <c r="N210" s="59"/>
      <c r="O210" s="62"/>
      <c r="P210" s="62"/>
      <c r="Q210" s="59"/>
      <c r="R210" s="62"/>
      <c r="S210" s="59">
        <f t="shared" si="33"/>
      </c>
      <c r="T210" s="59"/>
      <c r="U210" s="59">
        <f t="shared" si="28"/>
      </c>
      <c r="V210" s="59">
        <f t="shared" si="34"/>
      </c>
      <c r="W210" s="58">
        <f t="shared" si="30"/>
      </c>
      <c r="X210" s="58"/>
      <c r="Y210" s="58"/>
      <c r="Z210" s="58">
        <f t="shared" si="35"/>
      </c>
      <c r="AA210" s="63">
        <f t="shared" si="36"/>
      </c>
      <c r="AB210" s="56">
        <f>IF(ISBLANK(C210),"",IF(ISTEXT(AA210),"F",LOOKUP(AA210,Statistika!$S$3:$T$9)))</f>
      </c>
    </row>
    <row r="211" spans="1:28" ht="12.75">
      <c r="A211" s="67"/>
      <c r="B211" s="67"/>
      <c r="C211" s="67"/>
      <c r="D211" s="57" t="str">
        <f t="shared" si="38"/>
        <v>/</v>
      </c>
      <c r="E211" s="62"/>
      <c r="F211" s="59"/>
      <c r="G211" s="55"/>
      <c r="H211" s="59"/>
      <c r="I211" s="55">
        <f t="shared" si="37"/>
      </c>
      <c r="J211" s="59"/>
      <c r="K211" s="59"/>
      <c r="L211" s="59"/>
      <c r="M211" s="59"/>
      <c r="N211" s="59"/>
      <c r="O211" s="62"/>
      <c r="P211" s="62"/>
      <c r="Q211" s="59"/>
      <c r="R211" s="62"/>
      <c r="S211" s="59">
        <f t="shared" si="33"/>
      </c>
      <c r="T211" s="59"/>
      <c r="U211" s="59">
        <f t="shared" si="28"/>
      </c>
      <c r="V211" s="59">
        <f t="shared" si="34"/>
      </c>
      <c r="W211" s="58">
        <f t="shared" si="30"/>
      </c>
      <c r="X211" s="58"/>
      <c r="Y211" s="58"/>
      <c r="Z211" s="58">
        <f t="shared" si="35"/>
      </c>
      <c r="AA211" s="63">
        <f t="shared" si="36"/>
      </c>
      <c r="AB211" s="56">
        <f>IF(ISBLANK(C211),"",IF(ISTEXT(AA211),"F",LOOKUP(AA211,Statistika!$S$3:$T$9)))</f>
      </c>
    </row>
    <row r="212" spans="1:28" ht="12.75">
      <c r="A212" s="67"/>
      <c r="B212" s="67"/>
      <c r="C212" s="67"/>
      <c r="D212" s="57" t="str">
        <f t="shared" si="38"/>
        <v>/</v>
      </c>
      <c r="E212" s="62"/>
      <c r="F212" s="59"/>
      <c r="G212" s="55"/>
      <c r="H212" s="59"/>
      <c r="I212" s="55">
        <f t="shared" si="37"/>
      </c>
      <c r="J212" s="59"/>
      <c r="K212" s="59"/>
      <c r="L212" s="59"/>
      <c r="M212" s="59"/>
      <c r="N212" s="59"/>
      <c r="O212" s="62"/>
      <c r="P212" s="62"/>
      <c r="Q212" s="59"/>
      <c r="R212" s="62"/>
      <c r="S212" s="59">
        <f t="shared" si="33"/>
      </c>
      <c r="T212" s="59"/>
      <c r="U212" s="59">
        <f t="shared" si="28"/>
      </c>
      <c r="V212" s="59">
        <f t="shared" si="34"/>
      </c>
      <c r="W212" s="58">
        <f t="shared" si="30"/>
      </c>
      <c r="X212" s="58"/>
      <c r="Y212" s="58"/>
      <c r="Z212" s="58">
        <f t="shared" si="35"/>
      </c>
      <c r="AA212" s="63">
        <f t="shared" si="36"/>
      </c>
      <c r="AB212" s="56">
        <f>IF(ISBLANK(C212),"",IF(ISTEXT(AA212),"F",LOOKUP(AA212,Statistika!$S$3:$T$9)))</f>
      </c>
    </row>
    <row r="213" spans="1:28" ht="12.75">
      <c r="A213" s="67"/>
      <c r="B213" s="67"/>
      <c r="C213" s="67"/>
      <c r="D213" s="57" t="str">
        <f t="shared" si="38"/>
        <v>/</v>
      </c>
      <c r="E213" s="62"/>
      <c r="F213" s="59"/>
      <c r="G213" s="55"/>
      <c r="H213" s="59"/>
      <c r="I213" s="55">
        <f t="shared" si="37"/>
      </c>
      <c r="J213" s="59"/>
      <c r="K213" s="59"/>
      <c r="L213" s="59"/>
      <c r="M213" s="59"/>
      <c r="N213" s="59"/>
      <c r="O213" s="62"/>
      <c r="P213" s="62"/>
      <c r="Q213" s="59"/>
      <c r="R213" s="62"/>
      <c r="S213" s="59">
        <f t="shared" si="33"/>
      </c>
      <c r="T213" s="59"/>
      <c r="U213" s="59">
        <f t="shared" si="28"/>
      </c>
      <c r="V213" s="59">
        <f t="shared" si="34"/>
      </c>
      <c r="W213" s="58">
        <f t="shared" si="30"/>
      </c>
      <c r="X213" s="58"/>
      <c r="Y213" s="58"/>
      <c r="Z213" s="58">
        <f t="shared" si="35"/>
      </c>
      <c r="AA213" s="63">
        <f t="shared" si="36"/>
      </c>
      <c r="AB213" s="56">
        <f>IF(ISBLANK(C213),"",IF(ISTEXT(AA213),"F",LOOKUP(AA213,Statistika!$S$3:$T$9)))</f>
      </c>
    </row>
    <row r="214" spans="1:28" ht="12.75">
      <c r="A214" s="67"/>
      <c r="B214" s="67"/>
      <c r="C214" s="67"/>
      <c r="D214" s="57" t="str">
        <f t="shared" si="38"/>
        <v>/</v>
      </c>
      <c r="E214" s="62"/>
      <c r="F214" s="59"/>
      <c r="G214" s="55"/>
      <c r="H214" s="59"/>
      <c r="I214" s="55">
        <f t="shared" si="37"/>
      </c>
      <c r="J214" s="59"/>
      <c r="K214" s="59"/>
      <c r="L214" s="59"/>
      <c r="M214" s="59"/>
      <c r="N214" s="59"/>
      <c r="O214" s="62"/>
      <c r="P214" s="62"/>
      <c r="Q214" s="59"/>
      <c r="R214" s="62"/>
      <c r="S214" s="59">
        <f t="shared" si="33"/>
      </c>
      <c r="T214" s="59"/>
      <c r="U214" s="59">
        <f t="shared" si="28"/>
      </c>
      <c r="V214" s="59">
        <f t="shared" si="34"/>
      </c>
      <c r="W214" s="58">
        <f t="shared" si="30"/>
      </c>
      <c r="X214" s="58"/>
      <c r="Y214" s="58"/>
      <c r="Z214" s="58">
        <f t="shared" si="35"/>
      </c>
      <c r="AA214" s="63">
        <f t="shared" si="36"/>
      </c>
      <c r="AB214" s="56">
        <f>IF(ISBLANK(C214),"",IF(ISTEXT(AA214),"F",LOOKUP(AA214,Statistika!$S$3:$T$9)))</f>
      </c>
    </row>
    <row r="215" spans="1:28" ht="12.75">
      <c r="A215" s="67"/>
      <c r="B215" s="67"/>
      <c r="C215" s="67"/>
      <c r="D215" s="57" t="str">
        <f t="shared" si="38"/>
        <v>/</v>
      </c>
      <c r="E215" s="62"/>
      <c r="F215" s="59"/>
      <c r="G215" s="55"/>
      <c r="H215" s="59"/>
      <c r="I215" s="55">
        <f t="shared" si="37"/>
      </c>
      <c r="J215" s="59"/>
      <c r="K215" s="59"/>
      <c r="L215" s="59"/>
      <c r="M215" s="59"/>
      <c r="N215" s="59"/>
      <c r="O215" s="62"/>
      <c r="P215" s="62"/>
      <c r="Q215" s="59"/>
      <c r="R215" s="62"/>
      <c r="S215" s="59">
        <f t="shared" si="33"/>
      </c>
      <c r="T215" s="59"/>
      <c r="U215" s="59">
        <f t="shared" si="28"/>
      </c>
      <c r="V215" s="59">
        <f t="shared" si="34"/>
      </c>
      <c r="W215" s="58">
        <f t="shared" si="30"/>
      </c>
      <c r="X215" s="58"/>
      <c r="Y215" s="58"/>
      <c r="Z215" s="58">
        <f t="shared" si="35"/>
      </c>
      <c r="AA215" s="63">
        <f t="shared" si="36"/>
      </c>
      <c r="AB215" s="56">
        <f>IF(ISBLANK(C215),"",IF(ISTEXT(AA215),"F",LOOKUP(AA215,Statistika!$S$3:$T$9)))</f>
      </c>
    </row>
    <row r="216" spans="1:28" ht="12.75">
      <c r="A216" s="67"/>
      <c r="B216" s="67"/>
      <c r="C216" s="67"/>
      <c r="D216" s="57" t="str">
        <f t="shared" si="38"/>
        <v>/</v>
      </c>
      <c r="E216" s="62"/>
      <c r="F216" s="59"/>
      <c r="G216" s="55"/>
      <c r="H216" s="59"/>
      <c r="I216" s="55">
        <f t="shared" si="37"/>
      </c>
      <c r="J216" s="59"/>
      <c r="K216" s="59"/>
      <c r="L216" s="59"/>
      <c r="M216" s="59"/>
      <c r="N216" s="59"/>
      <c r="O216" s="62"/>
      <c r="P216" s="62"/>
      <c r="Q216" s="59"/>
      <c r="R216" s="62"/>
      <c r="S216" s="59">
        <f t="shared" si="33"/>
      </c>
      <c r="T216" s="59"/>
      <c r="U216" s="59">
        <f t="shared" si="28"/>
      </c>
      <c r="V216" s="59">
        <f t="shared" si="34"/>
      </c>
      <c r="W216" s="58">
        <f t="shared" si="30"/>
      </c>
      <c r="X216" s="58"/>
      <c r="Y216" s="58"/>
      <c r="Z216" s="58">
        <f t="shared" si="35"/>
      </c>
      <c r="AA216" s="63">
        <f t="shared" si="36"/>
      </c>
      <c r="AB216" s="56">
        <f>IF(ISBLANK(C216),"",IF(ISTEXT(AA216),"F",LOOKUP(AA216,Statistika!$S$3:$T$9)))</f>
      </c>
    </row>
    <row r="217" spans="1:28" ht="12.75">
      <c r="A217" s="67"/>
      <c r="B217" s="67"/>
      <c r="C217" s="67"/>
      <c r="D217" s="57" t="str">
        <f t="shared" si="38"/>
        <v>/</v>
      </c>
      <c r="E217" s="62"/>
      <c r="F217" s="59"/>
      <c r="G217" s="55"/>
      <c r="H217" s="59"/>
      <c r="I217" s="55">
        <f t="shared" si="37"/>
      </c>
      <c r="J217" s="59"/>
      <c r="K217" s="59"/>
      <c r="L217" s="59"/>
      <c r="M217" s="59"/>
      <c r="N217" s="59"/>
      <c r="O217" s="62"/>
      <c r="P217" s="62"/>
      <c r="Q217" s="59"/>
      <c r="R217" s="62"/>
      <c r="S217" s="59">
        <f t="shared" si="33"/>
      </c>
      <c r="T217" s="59"/>
      <c r="U217" s="59">
        <f t="shared" si="28"/>
      </c>
      <c r="V217" s="59">
        <f t="shared" si="34"/>
      </c>
      <c r="W217" s="58">
        <f t="shared" si="30"/>
      </c>
      <c r="X217" s="58"/>
      <c r="Y217" s="58"/>
      <c r="Z217" s="58">
        <f t="shared" si="35"/>
      </c>
      <c r="AA217" s="63">
        <f t="shared" si="36"/>
      </c>
      <c r="AB217" s="56">
        <f>IF(ISBLANK(C217),"",IF(ISTEXT(AA217),"F",LOOKUP(AA217,Statistika!$S$3:$T$9)))</f>
      </c>
    </row>
    <row r="218" spans="1:28" ht="12.75">
      <c r="A218" s="67"/>
      <c r="B218" s="67"/>
      <c r="C218" s="67"/>
      <c r="D218" s="57" t="str">
        <f t="shared" si="38"/>
        <v>/</v>
      </c>
      <c r="E218" s="62"/>
      <c r="F218" s="59"/>
      <c r="G218" s="55"/>
      <c r="H218" s="59"/>
      <c r="I218" s="55">
        <f t="shared" si="37"/>
      </c>
      <c r="J218" s="59"/>
      <c r="K218" s="59"/>
      <c r="L218" s="59"/>
      <c r="M218" s="59"/>
      <c r="N218" s="59"/>
      <c r="O218" s="62"/>
      <c r="P218" s="62"/>
      <c r="Q218" s="59"/>
      <c r="R218" s="62"/>
      <c r="S218" s="59">
        <f t="shared" si="33"/>
      </c>
      <c r="T218" s="59"/>
      <c r="U218" s="59">
        <f t="shared" si="28"/>
      </c>
      <c r="V218" s="59">
        <f t="shared" si="34"/>
      </c>
      <c r="W218" s="58">
        <f t="shared" si="30"/>
      </c>
      <c r="X218" s="58"/>
      <c r="Y218" s="58"/>
      <c r="Z218" s="58">
        <f t="shared" si="35"/>
      </c>
      <c r="AA218" s="63">
        <f t="shared" si="36"/>
      </c>
      <c r="AB218" s="56">
        <f>IF(ISBLANK(C218),"",IF(ISTEXT(AA218),"F",LOOKUP(AA218,Statistika!$S$3:$T$9)))</f>
      </c>
    </row>
    <row r="219" spans="1:28" ht="12.75">
      <c r="A219" s="67"/>
      <c r="B219" s="67"/>
      <c r="C219" s="67"/>
      <c r="D219" s="57" t="str">
        <f t="shared" si="38"/>
        <v>/</v>
      </c>
      <c r="E219" s="62"/>
      <c r="F219" s="59"/>
      <c r="G219" s="55"/>
      <c r="H219" s="59"/>
      <c r="I219" s="55">
        <f t="shared" si="37"/>
      </c>
      <c r="J219" s="59"/>
      <c r="K219" s="59"/>
      <c r="L219" s="59"/>
      <c r="M219" s="59"/>
      <c r="N219" s="59"/>
      <c r="O219" s="62"/>
      <c r="P219" s="62"/>
      <c r="Q219" s="59"/>
      <c r="R219" s="62"/>
      <c r="S219" s="59">
        <f t="shared" si="33"/>
      </c>
      <c r="T219" s="59"/>
      <c r="U219" s="59">
        <f t="shared" si="28"/>
      </c>
      <c r="V219" s="59">
        <f t="shared" si="34"/>
      </c>
      <c r="W219" s="58">
        <f t="shared" si="30"/>
      </c>
      <c r="X219" s="58"/>
      <c r="Y219" s="58"/>
      <c r="Z219" s="58">
        <f t="shared" si="35"/>
      </c>
      <c r="AA219" s="63">
        <f t="shared" si="36"/>
      </c>
      <c r="AB219" s="56">
        <f>IF(ISBLANK(C219),"",IF(ISTEXT(AA219),"F",LOOKUP(AA219,Statistika!$S$3:$T$9)))</f>
      </c>
    </row>
    <row r="220" spans="1:28" ht="12.75">
      <c r="A220" s="67"/>
      <c r="B220" s="67"/>
      <c r="C220" s="67"/>
      <c r="D220" s="57" t="str">
        <f t="shared" si="38"/>
        <v>/</v>
      </c>
      <c r="E220" s="62"/>
      <c r="F220" s="59"/>
      <c r="G220" s="55"/>
      <c r="H220" s="59"/>
      <c r="I220" s="55">
        <f t="shared" si="37"/>
      </c>
      <c r="J220" s="59"/>
      <c r="K220" s="59"/>
      <c r="L220" s="59"/>
      <c r="M220" s="59"/>
      <c r="N220" s="59"/>
      <c r="O220" s="62"/>
      <c r="P220" s="62"/>
      <c r="Q220" s="59"/>
      <c r="R220" s="62"/>
      <c r="S220" s="59">
        <f t="shared" si="33"/>
      </c>
      <c r="T220" s="59"/>
      <c r="U220" s="59">
        <f t="shared" si="28"/>
      </c>
      <c r="V220" s="59">
        <f t="shared" si="34"/>
      </c>
      <c r="W220" s="58">
        <f t="shared" si="30"/>
      </c>
      <c r="X220" s="58"/>
      <c r="Y220" s="58"/>
      <c r="Z220" s="58">
        <f t="shared" si="35"/>
      </c>
      <c r="AA220" s="63">
        <f t="shared" si="36"/>
      </c>
      <c r="AB220" s="56">
        <f>IF(ISBLANK(C220),"",IF(ISTEXT(AA220),"F",LOOKUP(AA220,Statistika!$S$3:$T$9)))</f>
      </c>
    </row>
    <row r="221" spans="1:28" ht="12.75">
      <c r="A221" s="67"/>
      <c r="B221" s="67"/>
      <c r="C221" s="67"/>
      <c r="D221" s="57" t="str">
        <f>A221&amp;"/"&amp;B221</f>
        <v>/</v>
      </c>
      <c r="E221" s="62"/>
      <c r="F221" s="59"/>
      <c r="G221" s="55"/>
      <c r="H221" s="59"/>
      <c r="I221" s="55">
        <f t="shared" si="37"/>
      </c>
      <c r="J221" s="59"/>
      <c r="K221" s="59"/>
      <c r="L221" s="59"/>
      <c r="M221" s="59"/>
      <c r="N221" s="59"/>
      <c r="O221" s="62"/>
      <c r="P221" s="62"/>
      <c r="Q221" s="59"/>
      <c r="R221" s="62"/>
      <c r="S221" s="59">
        <f t="shared" si="33"/>
      </c>
      <c r="T221" s="59"/>
      <c r="U221" s="59">
        <f t="shared" si="28"/>
      </c>
      <c r="V221" s="59">
        <f t="shared" si="34"/>
      </c>
      <c r="W221" s="58">
        <f t="shared" si="30"/>
      </c>
      <c r="X221" s="58"/>
      <c r="Y221" s="58"/>
      <c r="Z221" s="58">
        <f t="shared" si="35"/>
      </c>
      <c r="AA221" s="63">
        <f t="shared" si="36"/>
      </c>
      <c r="AB221" s="56">
        <f>IF(ISBLANK(C221),"",IF(ISTEXT(AA221),"F",LOOKUP(AA221,Statistika!$S$3:$T$9)))</f>
      </c>
    </row>
    <row r="222" spans="1:28" ht="12.75">
      <c r="A222" s="67"/>
      <c r="B222" s="67"/>
      <c r="C222" s="67"/>
      <c r="D222" s="57" t="str">
        <f aca="true" t="shared" si="39" ref="D222:D240">A222&amp;"/"&amp;B222</f>
        <v>/</v>
      </c>
      <c r="E222" s="62"/>
      <c r="F222" s="59"/>
      <c r="G222" s="55"/>
      <c r="H222" s="59"/>
      <c r="I222" s="55">
        <f t="shared" si="37"/>
      </c>
      <c r="J222" s="59"/>
      <c r="K222" s="59"/>
      <c r="L222" s="59"/>
      <c r="M222" s="59"/>
      <c r="N222" s="59"/>
      <c r="O222" s="62"/>
      <c r="P222" s="62"/>
      <c r="Q222" s="59"/>
      <c r="R222" s="62"/>
      <c r="S222" s="59">
        <f t="shared" si="33"/>
      </c>
      <c r="T222" s="59"/>
      <c r="U222" s="59">
        <f t="shared" si="28"/>
      </c>
      <c r="V222" s="59">
        <f t="shared" si="34"/>
      </c>
      <c r="W222" s="58">
        <f t="shared" si="30"/>
      </c>
      <c r="X222" s="58"/>
      <c r="Y222" s="58"/>
      <c r="Z222" s="58">
        <f t="shared" si="35"/>
      </c>
      <c r="AA222" s="63">
        <f t="shared" si="36"/>
      </c>
      <c r="AB222" s="56">
        <f>IF(ISBLANK(C222),"",IF(ISTEXT(AA222),"F",LOOKUP(AA222,Statistika!$S$3:$T$9)))</f>
      </c>
    </row>
    <row r="223" spans="1:28" ht="12.75">
      <c r="A223" s="67"/>
      <c r="B223" s="67"/>
      <c r="C223" s="67"/>
      <c r="D223" s="57" t="str">
        <f t="shared" si="39"/>
        <v>/</v>
      </c>
      <c r="E223" s="62"/>
      <c r="F223" s="59"/>
      <c r="G223" s="55"/>
      <c r="H223" s="59"/>
      <c r="I223" s="55">
        <f t="shared" si="37"/>
      </c>
      <c r="J223" s="59"/>
      <c r="K223" s="59"/>
      <c r="L223" s="59"/>
      <c r="M223" s="59"/>
      <c r="N223" s="59"/>
      <c r="O223" s="62"/>
      <c r="P223" s="62"/>
      <c r="Q223" s="59"/>
      <c r="R223" s="62"/>
      <c r="S223" s="59">
        <f t="shared" si="33"/>
      </c>
      <c r="T223" s="59"/>
      <c r="U223" s="59">
        <f t="shared" si="28"/>
      </c>
      <c r="V223" s="59">
        <f t="shared" si="34"/>
      </c>
      <c r="W223" s="58">
        <f t="shared" si="30"/>
      </c>
      <c r="X223" s="58"/>
      <c r="Y223" s="58"/>
      <c r="Z223" s="58">
        <f t="shared" si="35"/>
      </c>
      <c r="AA223" s="63">
        <f t="shared" si="36"/>
      </c>
      <c r="AB223" s="56">
        <f>IF(ISBLANK(C223),"",IF(ISTEXT(AA223),"F",LOOKUP(AA223,Statistika!$S$3:$T$9)))</f>
      </c>
    </row>
    <row r="224" spans="1:28" ht="12.75">
      <c r="A224" s="67"/>
      <c r="B224" s="67"/>
      <c r="C224" s="67"/>
      <c r="D224" s="57" t="str">
        <f t="shared" si="39"/>
        <v>/</v>
      </c>
      <c r="E224" s="62"/>
      <c r="F224" s="59"/>
      <c r="G224" s="55"/>
      <c r="H224" s="59"/>
      <c r="I224" s="55">
        <f t="shared" si="37"/>
      </c>
      <c r="J224" s="59"/>
      <c r="K224" s="59"/>
      <c r="L224" s="59"/>
      <c r="M224" s="59"/>
      <c r="N224" s="59"/>
      <c r="O224" s="62"/>
      <c r="P224" s="62"/>
      <c r="Q224" s="59"/>
      <c r="R224" s="62"/>
      <c r="S224" s="59">
        <f t="shared" si="33"/>
      </c>
      <c r="T224" s="59"/>
      <c r="U224" s="59">
        <f aca="true" t="shared" si="40" ref="U224:U250">IF(AND(ISBLANK(E224),ISBLANK(F224),ISBLANK(J224),ISBLANK(K224),ISBLANK(L224)),"",E224+F224+J224+K224+L224)</f>
      </c>
      <c r="V224" s="59">
        <f t="shared" si="34"/>
      </c>
      <c r="W224" s="58">
        <f aca="true" t="shared" si="41" ref="W224:W250">IF(AND(OR(ISTEXT(I224),ISBLANK(I224)),OR(ISTEXT(S224),ISBLANK(S224)),OR(ISTEXT(U224),ISBLANK(U224)),OR(ISTEXT(V224),ISBLANK(V224))),"",N(I224)+N(S224)+N(U224)+N(V224))</f>
      </c>
      <c r="X224" s="58"/>
      <c r="Y224" s="58"/>
      <c r="Z224" s="58">
        <f t="shared" si="35"/>
      </c>
      <c r="AA224" s="63">
        <f t="shared" si="36"/>
      </c>
      <c r="AB224" s="56">
        <f>IF(ISBLANK(C224),"",IF(ISTEXT(AA224),"F",LOOKUP(AA224,Statistika!$S$3:$T$9)))</f>
      </c>
    </row>
    <row r="225" spans="1:28" ht="12.75">
      <c r="A225" s="67"/>
      <c r="B225" s="67"/>
      <c r="C225" s="67"/>
      <c r="D225" s="57" t="str">
        <f t="shared" si="39"/>
        <v>/</v>
      </c>
      <c r="E225" s="62"/>
      <c r="F225" s="59"/>
      <c r="G225" s="55"/>
      <c r="H225" s="59"/>
      <c r="I225" s="55">
        <f t="shared" si="37"/>
      </c>
      <c r="J225" s="59"/>
      <c r="K225" s="59"/>
      <c r="L225" s="59"/>
      <c r="M225" s="59"/>
      <c r="N225" s="59"/>
      <c r="O225" s="62"/>
      <c r="P225" s="62"/>
      <c r="Q225" s="59"/>
      <c r="R225" s="62"/>
      <c r="S225" s="59">
        <f t="shared" si="33"/>
      </c>
      <c r="T225" s="59"/>
      <c r="U225" s="59">
        <f t="shared" si="40"/>
      </c>
      <c r="V225" s="59">
        <f t="shared" si="34"/>
      </c>
      <c r="W225" s="58">
        <f t="shared" si="41"/>
      </c>
      <c r="X225" s="58"/>
      <c r="Y225" s="58"/>
      <c r="Z225" s="58">
        <f t="shared" si="35"/>
      </c>
      <c r="AA225" s="63">
        <f t="shared" si="36"/>
      </c>
      <c r="AB225" s="56">
        <f>IF(ISBLANK(C225),"",IF(ISTEXT(AA225),"F",LOOKUP(AA225,Statistika!$S$3:$T$9)))</f>
      </c>
    </row>
    <row r="226" spans="1:28" ht="12.75">
      <c r="A226" s="67"/>
      <c r="B226" s="67"/>
      <c r="C226" s="67"/>
      <c r="D226" s="57" t="str">
        <f t="shared" si="39"/>
        <v>/</v>
      </c>
      <c r="E226" s="62"/>
      <c r="F226" s="59"/>
      <c r="G226" s="55"/>
      <c r="H226" s="59"/>
      <c r="I226" s="55">
        <f t="shared" si="37"/>
      </c>
      <c r="J226" s="59"/>
      <c r="K226" s="59"/>
      <c r="L226" s="59"/>
      <c r="M226" s="59"/>
      <c r="N226" s="59"/>
      <c r="O226" s="62"/>
      <c r="P226" s="62"/>
      <c r="Q226" s="59"/>
      <c r="R226" s="62"/>
      <c r="S226" s="59">
        <f t="shared" si="33"/>
      </c>
      <c r="T226" s="59"/>
      <c r="U226" s="59">
        <f t="shared" si="40"/>
      </c>
      <c r="V226" s="59">
        <f t="shared" si="34"/>
      </c>
      <c r="W226" s="58">
        <f t="shared" si="41"/>
      </c>
      <c r="X226" s="58"/>
      <c r="Y226" s="58"/>
      <c r="Z226" s="58">
        <f t="shared" si="35"/>
      </c>
      <c r="AA226" s="63">
        <f t="shared" si="36"/>
      </c>
      <c r="AB226" s="56">
        <f>IF(ISBLANK(C226),"",IF(ISTEXT(AA226),"F",LOOKUP(AA226,Statistika!$S$3:$T$9)))</f>
      </c>
    </row>
    <row r="227" spans="1:28" ht="12.75">
      <c r="A227" s="67"/>
      <c r="B227" s="67"/>
      <c r="C227" s="67"/>
      <c r="D227" s="57" t="str">
        <f t="shared" si="39"/>
        <v>/</v>
      </c>
      <c r="E227" s="62"/>
      <c r="F227" s="59"/>
      <c r="G227" s="55"/>
      <c r="H227" s="59"/>
      <c r="I227" s="55">
        <f t="shared" si="37"/>
      </c>
      <c r="J227" s="59"/>
      <c r="K227" s="59"/>
      <c r="L227" s="59"/>
      <c r="M227" s="59"/>
      <c r="N227" s="59"/>
      <c r="O227" s="62"/>
      <c r="P227" s="62"/>
      <c r="Q227" s="59"/>
      <c r="R227" s="62"/>
      <c r="S227" s="59">
        <f t="shared" si="33"/>
      </c>
      <c r="T227" s="59"/>
      <c r="U227" s="59">
        <f t="shared" si="40"/>
      </c>
      <c r="V227" s="59">
        <f t="shared" si="34"/>
      </c>
      <c r="W227" s="58">
        <f t="shared" si="41"/>
      </c>
      <c r="X227" s="58"/>
      <c r="Y227" s="58"/>
      <c r="Z227" s="58">
        <f t="shared" si="35"/>
      </c>
      <c r="AA227" s="63">
        <f t="shared" si="36"/>
      </c>
      <c r="AB227" s="56">
        <f>IF(ISBLANK(C227),"",IF(ISTEXT(AA227),"F",LOOKUP(AA227,Statistika!$S$3:$T$9)))</f>
      </c>
    </row>
    <row r="228" spans="1:28" ht="12.75">
      <c r="A228" s="67"/>
      <c r="B228" s="67"/>
      <c r="C228" s="67"/>
      <c r="D228" s="57" t="str">
        <f t="shared" si="39"/>
        <v>/</v>
      </c>
      <c r="E228" s="62"/>
      <c r="F228" s="59"/>
      <c r="G228" s="55"/>
      <c r="H228" s="59"/>
      <c r="I228" s="55">
        <f t="shared" si="37"/>
      </c>
      <c r="J228" s="59"/>
      <c r="K228" s="59"/>
      <c r="L228" s="59"/>
      <c r="M228" s="59"/>
      <c r="N228" s="59"/>
      <c r="O228" s="62"/>
      <c r="P228" s="62"/>
      <c r="Q228" s="59"/>
      <c r="R228" s="62"/>
      <c r="S228" s="59">
        <f t="shared" si="33"/>
      </c>
      <c r="T228" s="59"/>
      <c r="U228" s="59">
        <f t="shared" si="40"/>
      </c>
      <c r="V228" s="59">
        <f t="shared" si="34"/>
      </c>
      <c r="W228" s="58">
        <f t="shared" si="41"/>
      </c>
      <c r="X228" s="58"/>
      <c r="Y228" s="58"/>
      <c r="Z228" s="58">
        <f t="shared" si="35"/>
      </c>
      <c r="AA228" s="63">
        <f t="shared" si="36"/>
      </c>
      <c r="AB228" s="56">
        <f>IF(ISBLANK(C228),"",IF(ISTEXT(AA228),"F",LOOKUP(AA228,Statistika!$S$3:$T$9)))</f>
      </c>
    </row>
    <row r="229" spans="1:28" ht="12.75">
      <c r="A229" s="67"/>
      <c r="B229" s="67"/>
      <c r="C229" s="67"/>
      <c r="D229" s="57" t="str">
        <f t="shared" si="39"/>
        <v>/</v>
      </c>
      <c r="E229" s="62"/>
      <c r="F229" s="59"/>
      <c r="G229" s="55"/>
      <c r="H229" s="59"/>
      <c r="I229" s="55">
        <f t="shared" si="37"/>
      </c>
      <c r="J229" s="59"/>
      <c r="K229" s="59"/>
      <c r="L229" s="59"/>
      <c r="M229" s="59"/>
      <c r="N229" s="59"/>
      <c r="O229" s="62"/>
      <c r="P229" s="62"/>
      <c r="Q229" s="59"/>
      <c r="R229" s="62"/>
      <c r="S229" s="59">
        <f>IF(ISBLANK(R229),(IF(ISBLANK(Q229),"",Q229)),(IF(ISBLANK(R229),"",R229)))</f>
      </c>
      <c r="T229" s="59"/>
      <c r="U229" s="59">
        <f t="shared" si="40"/>
      </c>
      <c r="V229" s="59">
        <f>IF(AND(ISBLANK(M229),ISBLANK(N229),ISBLANK(O229),ISBLANK(P229),ISBLANK(T229)),"",M229+N229+O229+P229+T229)</f>
      </c>
      <c r="W229" s="58">
        <f t="shared" si="41"/>
      </c>
      <c r="X229" s="58"/>
      <c r="Y229" s="58"/>
      <c r="Z229" s="58">
        <f t="shared" si="35"/>
      </c>
      <c r="AA229" s="63">
        <f t="shared" si="36"/>
      </c>
      <c r="AB229" s="56">
        <f>IF(ISBLANK(C229),"",IF(ISTEXT(AA229),"F",LOOKUP(AA229,Statistika!$S$3:$T$9)))</f>
      </c>
    </row>
    <row r="230" spans="1:28" ht="12.75">
      <c r="A230" s="67"/>
      <c r="B230" s="67"/>
      <c r="C230" s="67"/>
      <c r="D230" s="57" t="str">
        <f t="shared" si="39"/>
        <v>/</v>
      </c>
      <c r="E230" s="62"/>
      <c r="F230" s="59"/>
      <c r="G230" s="55"/>
      <c r="H230" s="59"/>
      <c r="I230" s="55">
        <f t="shared" si="37"/>
      </c>
      <c r="J230" s="59"/>
      <c r="K230" s="59"/>
      <c r="L230" s="59"/>
      <c r="M230" s="59"/>
      <c r="N230" s="59"/>
      <c r="O230" s="62"/>
      <c r="P230" s="62"/>
      <c r="Q230" s="59"/>
      <c r="R230" s="62"/>
      <c r="S230" s="59">
        <f aca="true" t="shared" si="42" ref="S230:S250">IF(ISBLANK(R230),(IF(ISBLANK(Q230),"",Q230)),(IF(ISBLANK(R230),"",R230)))</f>
      </c>
      <c r="T230" s="59"/>
      <c r="U230" s="59">
        <f t="shared" si="40"/>
      </c>
      <c r="V230" s="59">
        <f aca="true" t="shared" si="43" ref="V230:V250">IF(AND(ISBLANK(M230),ISBLANK(N230),ISBLANK(O230),ISBLANK(P230),ISBLANK(T230)),"",M230+N230+O230+P230+T230)</f>
      </c>
      <c r="W230" s="58">
        <f t="shared" si="41"/>
      </c>
      <c r="X230" s="58"/>
      <c r="Y230" s="58"/>
      <c r="Z230" s="58">
        <f t="shared" si="35"/>
      </c>
      <c r="AA230" s="63">
        <f t="shared" si="36"/>
      </c>
      <c r="AB230" s="56">
        <f>IF(ISBLANK(C230),"",IF(ISTEXT(AA230),"F",LOOKUP(AA230,Statistika!$S$3:$T$9)))</f>
      </c>
    </row>
    <row r="231" spans="1:28" ht="12.75">
      <c r="A231" s="67"/>
      <c r="B231" s="67"/>
      <c r="C231" s="67"/>
      <c r="D231" s="57" t="str">
        <f t="shared" si="39"/>
        <v>/</v>
      </c>
      <c r="E231" s="62"/>
      <c r="F231" s="59"/>
      <c r="G231" s="55"/>
      <c r="H231" s="59"/>
      <c r="I231" s="55">
        <f t="shared" si="37"/>
      </c>
      <c r="J231" s="59"/>
      <c r="K231" s="59"/>
      <c r="L231" s="59"/>
      <c r="M231" s="59"/>
      <c r="N231" s="59"/>
      <c r="O231" s="62"/>
      <c r="P231" s="62"/>
      <c r="Q231" s="59"/>
      <c r="R231" s="62"/>
      <c r="S231" s="59">
        <f t="shared" si="42"/>
      </c>
      <c r="T231" s="59"/>
      <c r="U231" s="59">
        <f t="shared" si="40"/>
      </c>
      <c r="V231" s="59">
        <f t="shared" si="43"/>
      </c>
      <c r="W231" s="58">
        <f t="shared" si="41"/>
      </c>
      <c r="X231" s="58"/>
      <c r="Y231" s="58"/>
      <c r="Z231" s="58">
        <f t="shared" si="35"/>
      </c>
      <c r="AA231" s="63">
        <f t="shared" si="36"/>
      </c>
      <c r="AB231" s="56">
        <f>IF(ISBLANK(C231),"",IF(ISTEXT(AA231),"F",LOOKUP(AA231,Statistika!$S$3:$T$9)))</f>
      </c>
    </row>
    <row r="232" spans="1:28" ht="12.75">
      <c r="A232" s="67"/>
      <c r="B232" s="67"/>
      <c r="C232" s="67"/>
      <c r="D232" s="57" t="str">
        <f t="shared" si="39"/>
        <v>/</v>
      </c>
      <c r="E232" s="62"/>
      <c r="F232" s="59"/>
      <c r="G232" s="55"/>
      <c r="H232" s="59"/>
      <c r="I232" s="55">
        <f t="shared" si="37"/>
      </c>
      <c r="J232" s="59"/>
      <c r="K232" s="59"/>
      <c r="L232" s="59"/>
      <c r="M232" s="59"/>
      <c r="N232" s="59"/>
      <c r="O232" s="62"/>
      <c r="P232" s="62"/>
      <c r="Q232" s="59"/>
      <c r="R232" s="62"/>
      <c r="S232" s="59">
        <f t="shared" si="42"/>
      </c>
      <c r="T232" s="59"/>
      <c r="U232" s="59">
        <f t="shared" si="40"/>
      </c>
      <c r="V232" s="59">
        <f t="shared" si="43"/>
      </c>
      <c r="W232" s="58">
        <f t="shared" si="41"/>
      </c>
      <c r="X232" s="58"/>
      <c r="Y232" s="58"/>
      <c r="Z232" s="58">
        <f t="shared" si="35"/>
      </c>
      <c r="AA232" s="63">
        <f t="shared" si="36"/>
      </c>
      <c r="AB232" s="56">
        <f>IF(ISBLANK(C232),"",IF(ISTEXT(AA232),"F",LOOKUP(AA232,Statistika!$S$3:$T$9)))</f>
      </c>
    </row>
    <row r="233" spans="1:28" ht="12.75">
      <c r="A233" s="67"/>
      <c r="B233" s="67"/>
      <c r="C233" s="67"/>
      <c r="D233" s="57" t="str">
        <f t="shared" si="39"/>
        <v>/</v>
      </c>
      <c r="E233" s="62"/>
      <c r="F233" s="59"/>
      <c r="G233" s="55"/>
      <c r="H233" s="59"/>
      <c r="I233" s="55">
        <f t="shared" si="37"/>
      </c>
      <c r="J233" s="59"/>
      <c r="K233" s="59"/>
      <c r="L233" s="59"/>
      <c r="M233" s="59"/>
      <c r="N233" s="59"/>
      <c r="O233" s="62"/>
      <c r="P233" s="62"/>
      <c r="Q233" s="59"/>
      <c r="R233" s="62"/>
      <c r="S233" s="59">
        <f t="shared" si="42"/>
      </c>
      <c r="T233" s="59"/>
      <c r="U233" s="59">
        <f t="shared" si="40"/>
      </c>
      <c r="V233" s="59">
        <f t="shared" si="43"/>
      </c>
      <c r="W233" s="58">
        <f t="shared" si="41"/>
      </c>
      <c r="X233" s="58"/>
      <c r="Y233" s="58"/>
      <c r="Z233" s="58">
        <f t="shared" si="35"/>
      </c>
      <c r="AA233" s="63">
        <f t="shared" si="36"/>
      </c>
      <c r="AB233" s="56">
        <f>IF(ISBLANK(C233),"",IF(ISTEXT(AA233),"F",LOOKUP(AA233,Statistika!$S$3:$T$9)))</f>
      </c>
    </row>
    <row r="234" spans="1:28" ht="12.75">
      <c r="A234" s="67"/>
      <c r="B234" s="67"/>
      <c r="C234" s="67"/>
      <c r="D234" s="57" t="str">
        <f t="shared" si="39"/>
        <v>/</v>
      </c>
      <c r="E234" s="62"/>
      <c r="F234" s="59"/>
      <c r="G234" s="55"/>
      <c r="H234" s="59"/>
      <c r="I234" s="55">
        <f t="shared" si="37"/>
      </c>
      <c r="J234" s="59"/>
      <c r="K234" s="59"/>
      <c r="L234" s="59"/>
      <c r="M234" s="59"/>
      <c r="N234" s="59"/>
      <c r="O234" s="62"/>
      <c r="P234" s="62"/>
      <c r="Q234" s="59"/>
      <c r="R234" s="62"/>
      <c r="S234" s="59">
        <f t="shared" si="42"/>
      </c>
      <c r="T234" s="59"/>
      <c r="U234" s="59">
        <f t="shared" si="40"/>
      </c>
      <c r="V234" s="59">
        <f t="shared" si="43"/>
      </c>
      <c r="W234" s="58">
        <f t="shared" si="41"/>
      </c>
      <c r="X234" s="58"/>
      <c r="Y234" s="58"/>
      <c r="Z234" s="58">
        <f t="shared" si="35"/>
      </c>
      <c r="AA234" s="63">
        <f t="shared" si="36"/>
      </c>
      <c r="AB234" s="56">
        <f>IF(ISBLANK(C234),"",IF(ISTEXT(AA234),"F",LOOKUP(AA234,Statistika!$S$3:$T$9)))</f>
      </c>
    </row>
    <row r="235" spans="1:28" ht="12.75">
      <c r="A235" s="67"/>
      <c r="B235" s="67"/>
      <c r="C235" s="67"/>
      <c r="D235" s="57" t="str">
        <f t="shared" si="39"/>
        <v>/</v>
      </c>
      <c r="E235" s="62"/>
      <c r="F235" s="59"/>
      <c r="G235" s="55"/>
      <c r="H235" s="59"/>
      <c r="I235" s="55">
        <f t="shared" si="37"/>
      </c>
      <c r="J235" s="59"/>
      <c r="K235" s="59"/>
      <c r="L235" s="59"/>
      <c r="M235" s="59"/>
      <c r="N235" s="59"/>
      <c r="O235" s="62"/>
      <c r="P235" s="62"/>
      <c r="Q235" s="59"/>
      <c r="R235" s="62"/>
      <c r="S235" s="59">
        <f t="shared" si="42"/>
      </c>
      <c r="T235" s="59"/>
      <c r="U235" s="59">
        <f t="shared" si="40"/>
      </c>
      <c r="V235" s="59">
        <f t="shared" si="43"/>
      </c>
      <c r="W235" s="58">
        <f t="shared" si="41"/>
      </c>
      <c r="X235" s="58"/>
      <c r="Y235" s="58"/>
      <c r="Z235" s="58">
        <f t="shared" si="35"/>
      </c>
      <c r="AA235" s="63">
        <f t="shared" si="36"/>
      </c>
      <c r="AB235" s="56">
        <f>IF(ISBLANK(C235),"",IF(ISTEXT(AA235),"F",LOOKUP(AA235,Statistika!$S$3:$T$9)))</f>
      </c>
    </row>
    <row r="236" spans="1:28" ht="12.75">
      <c r="A236" s="67"/>
      <c r="B236" s="67"/>
      <c r="C236" s="67"/>
      <c r="D236" s="57" t="str">
        <f t="shared" si="39"/>
        <v>/</v>
      </c>
      <c r="E236" s="62"/>
      <c r="F236" s="59"/>
      <c r="G236" s="55"/>
      <c r="H236" s="59"/>
      <c r="I236" s="55">
        <f t="shared" si="37"/>
      </c>
      <c r="J236" s="59"/>
      <c r="K236" s="59"/>
      <c r="L236" s="59"/>
      <c r="M236" s="59"/>
      <c r="N236" s="59"/>
      <c r="O236" s="62"/>
      <c r="P236" s="62"/>
      <c r="Q236" s="59"/>
      <c r="R236" s="62"/>
      <c r="S236" s="59">
        <f t="shared" si="42"/>
      </c>
      <c r="T236" s="59"/>
      <c r="U236" s="59">
        <f t="shared" si="40"/>
      </c>
      <c r="V236" s="59">
        <f t="shared" si="43"/>
      </c>
      <c r="W236" s="58">
        <f t="shared" si="41"/>
      </c>
      <c r="X236" s="58"/>
      <c r="Y236" s="58"/>
      <c r="Z236" s="58">
        <f t="shared" si="35"/>
      </c>
      <c r="AA236" s="63">
        <f t="shared" si="36"/>
      </c>
      <c r="AB236" s="56">
        <f>IF(ISBLANK(C236),"",IF(ISTEXT(AA236),"F",LOOKUP(AA236,Statistika!$S$3:$T$9)))</f>
      </c>
    </row>
    <row r="237" spans="1:28" ht="12.75">
      <c r="A237" s="67"/>
      <c r="B237" s="67"/>
      <c r="C237" s="67"/>
      <c r="D237" s="57" t="str">
        <f t="shared" si="39"/>
        <v>/</v>
      </c>
      <c r="E237" s="62"/>
      <c r="F237" s="59"/>
      <c r="G237" s="55"/>
      <c r="H237" s="59"/>
      <c r="I237" s="55">
        <f t="shared" si="37"/>
      </c>
      <c r="J237" s="59"/>
      <c r="K237" s="59"/>
      <c r="L237" s="59"/>
      <c r="M237" s="59"/>
      <c r="N237" s="59"/>
      <c r="O237" s="62"/>
      <c r="P237" s="62"/>
      <c r="Q237" s="59"/>
      <c r="R237" s="62"/>
      <c r="S237" s="59">
        <f t="shared" si="42"/>
      </c>
      <c r="T237" s="59"/>
      <c r="U237" s="59">
        <f t="shared" si="40"/>
      </c>
      <c r="V237" s="59">
        <f t="shared" si="43"/>
      </c>
      <c r="W237" s="58">
        <f t="shared" si="41"/>
      </c>
      <c r="X237" s="58"/>
      <c r="Y237" s="58"/>
      <c r="Z237" s="58">
        <f t="shared" si="35"/>
      </c>
      <c r="AA237" s="63">
        <f t="shared" si="36"/>
      </c>
      <c r="AB237" s="56">
        <f>IF(ISBLANK(C237),"",IF(ISTEXT(AA237),"F",LOOKUP(AA237,Statistika!$S$3:$T$9)))</f>
      </c>
    </row>
    <row r="238" spans="1:28" ht="12.75">
      <c r="A238" s="67"/>
      <c r="B238" s="67"/>
      <c r="C238" s="67"/>
      <c r="D238" s="57" t="str">
        <f t="shared" si="39"/>
        <v>/</v>
      </c>
      <c r="E238" s="62"/>
      <c r="F238" s="59"/>
      <c r="G238" s="55"/>
      <c r="H238" s="59"/>
      <c r="I238" s="55">
        <f t="shared" si="37"/>
      </c>
      <c r="J238" s="59"/>
      <c r="K238" s="59"/>
      <c r="L238" s="59"/>
      <c r="M238" s="59"/>
      <c r="N238" s="59"/>
      <c r="O238" s="62"/>
      <c r="P238" s="62"/>
      <c r="Q238" s="59"/>
      <c r="R238" s="62"/>
      <c r="S238" s="59">
        <f t="shared" si="42"/>
      </c>
      <c r="T238" s="59"/>
      <c r="U238" s="59">
        <f t="shared" si="40"/>
      </c>
      <c r="V238" s="59">
        <f t="shared" si="43"/>
      </c>
      <c r="W238" s="58">
        <f t="shared" si="41"/>
      </c>
      <c r="X238" s="58"/>
      <c r="Y238" s="58"/>
      <c r="Z238" s="58">
        <f t="shared" si="35"/>
      </c>
      <c r="AA238" s="63">
        <f t="shared" si="36"/>
      </c>
      <c r="AB238" s="56">
        <f>IF(ISBLANK(C238),"",IF(ISTEXT(AA238),"F",LOOKUP(AA238,Statistika!$S$3:$T$9)))</f>
      </c>
    </row>
    <row r="239" spans="1:28" ht="12.75">
      <c r="A239" s="67"/>
      <c r="B239" s="67"/>
      <c r="C239" s="67"/>
      <c r="D239" s="57" t="str">
        <f t="shared" si="39"/>
        <v>/</v>
      </c>
      <c r="E239" s="62"/>
      <c r="F239" s="59"/>
      <c r="G239" s="55"/>
      <c r="H239" s="59"/>
      <c r="I239" s="55">
        <f t="shared" si="37"/>
      </c>
      <c r="J239" s="59"/>
      <c r="K239" s="59"/>
      <c r="L239" s="59"/>
      <c r="M239" s="59"/>
      <c r="N239" s="59"/>
      <c r="O239" s="62"/>
      <c r="P239" s="62"/>
      <c r="Q239" s="59"/>
      <c r="R239" s="62"/>
      <c r="S239" s="59">
        <f t="shared" si="42"/>
      </c>
      <c r="T239" s="59"/>
      <c r="U239" s="59">
        <f t="shared" si="40"/>
      </c>
      <c r="V239" s="59">
        <f t="shared" si="43"/>
      </c>
      <c r="W239" s="58">
        <f t="shared" si="41"/>
      </c>
      <c r="X239" s="58"/>
      <c r="Y239" s="58"/>
      <c r="Z239" s="58">
        <f t="shared" si="35"/>
      </c>
      <c r="AA239" s="63">
        <f t="shared" si="36"/>
      </c>
      <c r="AB239" s="56">
        <f>IF(ISBLANK(C239),"",IF(ISTEXT(AA239),"F",LOOKUP(AA239,Statistika!$S$3:$T$9)))</f>
      </c>
    </row>
    <row r="240" spans="1:28" ht="12.75">
      <c r="A240" s="67"/>
      <c r="B240" s="67"/>
      <c r="C240" s="67"/>
      <c r="D240" s="57" t="str">
        <f t="shared" si="39"/>
        <v>/</v>
      </c>
      <c r="E240" s="62"/>
      <c r="F240" s="59"/>
      <c r="G240" s="55"/>
      <c r="H240" s="59"/>
      <c r="I240" s="55">
        <f t="shared" si="37"/>
      </c>
      <c r="J240" s="59"/>
      <c r="K240" s="59"/>
      <c r="L240" s="59"/>
      <c r="M240" s="59"/>
      <c r="N240" s="59"/>
      <c r="O240" s="62"/>
      <c r="P240" s="62"/>
      <c r="Q240" s="59"/>
      <c r="R240" s="62"/>
      <c r="S240" s="59">
        <f t="shared" si="42"/>
      </c>
      <c r="T240" s="59"/>
      <c r="U240" s="59">
        <f t="shared" si="40"/>
      </c>
      <c r="V240" s="59">
        <f t="shared" si="43"/>
      </c>
      <c r="W240" s="58">
        <f t="shared" si="41"/>
      </c>
      <c r="X240" s="58"/>
      <c r="Y240" s="58"/>
      <c r="Z240" s="58">
        <f t="shared" si="35"/>
      </c>
      <c r="AA240" s="63">
        <f t="shared" si="36"/>
      </c>
      <c r="AB240" s="56">
        <f>IF(ISBLANK(C240),"",IF(ISTEXT(AA240),"F",LOOKUP(AA240,Statistika!$S$3:$T$9)))</f>
      </c>
    </row>
    <row r="241" spans="1:28" ht="12.75">
      <c r="A241" s="67"/>
      <c r="B241" s="67"/>
      <c r="C241" s="67"/>
      <c r="D241" s="57" t="str">
        <f>A241&amp;"/"&amp;B241</f>
        <v>/</v>
      </c>
      <c r="E241" s="62"/>
      <c r="F241" s="59"/>
      <c r="G241" s="55"/>
      <c r="H241" s="59"/>
      <c r="I241" s="55">
        <f t="shared" si="37"/>
      </c>
      <c r="J241" s="59"/>
      <c r="K241" s="59"/>
      <c r="L241" s="59"/>
      <c r="M241" s="59"/>
      <c r="N241" s="59"/>
      <c r="O241" s="62"/>
      <c r="P241" s="62"/>
      <c r="Q241" s="59"/>
      <c r="R241" s="62"/>
      <c r="S241" s="59">
        <f t="shared" si="42"/>
      </c>
      <c r="T241" s="59"/>
      <c r="U241" s="59">
        <f t="shared" si="40"/>
      </c>
      <c r="V241" s="59">
        <f t="shared" si="43"/>
      </c>
      <c r="W241" s="58">
        <f t="shared" si="41"/>
      </c>
      <c r="X241" s="58"/>
      <c r="Y241" s="58"/>
      <c r="Z241" s="58">
        <f t="shared" si="35"/>
      </c>
      <c r="AA241" s="63">
        <f t="shared" si="36"/>
      </c>
      <c r="AB241" s="56">
        <f>IF(ISBLANK(C241),"",IF(ISTEXT(AA241),"F",LOOKUP(AA241,Statistika!$S$3:$T$9)))</f>
      </c>
    </row>
    <row r="242" spans="1:28" ht="12.75">
      <c r="A242" s="67"/>
      <c r="B242" s="67"/>
      <c r="C242" s="67"/>
      <c r="D242" s="57" t="str">
        <f aca="true" t="shared" si="44" ref="D242:D250">A242&amp;"/"&amp;B242</f>
        <v>/</v>
      </c>
      <c r="E242" s="62"/>
      <c r="F242" s="59"/>
      <c r="G242" s="55"/>
      <c r="H242" s="59"/>
      <c r="I242" s="55">
        <f t="shared" si="37"/>
      </c>
      <c r="J242" s="59"/>
      <c r="K242" s="59"/>
      <c r="L242" s="59"/>
      <c r="M242" s="59"/>
      <c r="N242" s="59"/>
      <c r="O242" s="62"/>
      <c r="P242" s="62"/>
      <c r="Q242" s="59"/>
      <c r="R242" s="62"/>
      <c r="S242" s="59">
        <f t="shared" si="42"/>
      </c>
      <c r="T242" s="59"/>
      <c r="U242" s="59">
        <f t="shared" si="40"/>
      </c>
      <c r="V242" s="59">
        <f t="shared" si="43"/>
      </c>
      <c r="W242" s="58">
        <f t="shared" si="41"/>
      </c>
      <c r="X242" s="58"/>
      <c r="Y242" s="58"/>
      <c r="Z242" s="58">
        <f t="shared" si="35"/>
      </c>
      <c r="AA242" s="63">
        <f t="shared" si="36"/>
      </c>
      <c r="AB242" s="56">
        <f>IF(ISBLANK(C242),"",IF(ISTEXT(AA242),"F",LOOKUP(AA242,Statistika!$S$3:$T$9)))</f>
      </c>
    </row>
    <row r="243" spans="1:28" ht="12.75">
      <c r="A243" s="67"/>
      <c r="B243" s="67"/>
      <c r="C243" s="67"/>
      <c r="D243" s="57" t="str">
        <f t="shared" si="44"/>
        <v>/</v>
      </c>
      <c r="E243" s="62"/>
      <c r="F243" s="59"/>
      <c r="G243" s="55"/>
      <c r="H243" s="59"/>
      <c r="I243" s="55">
        <f t="shared" si="37"/>
      </c>
      <c r="J243" s="59"/>
      <c r="K243" s="59"/>
      <c r="L243" s="59"/>
      <c r="M243" s="59"/>
      <c r="N243" s="59"/>
      <c r="O243" s="62"/>
      <c r="P243" s="62"/>
      <c r="Q243" s="59"/>
      <c r="R243" s="62"/>
      <c r="S243" s="59">
        <f t="shared" si="42"/>
      </c>
      <c r="T243" s="59"/>
      <c r="U243" s="59">
        <f t="shared" si="40"/>
      </c>
      <c r="V243" s="59">
        <f t="shared" si="43"/>
      </c>
      <c r="W243" s="58">
        <f t="shared" si="41"/>
      </c>
      <c r="X243" s="58"/>
      <c r="Y243" s="58"/>
      <c r="Z243" s="58">
        <f t="shared" si="35"/>
      </c>
      <c r="AA243" s="63">
        <f t="shared" si="36"/>
      </c>
      <c r="AB243" s="56">
        <f>IF(ISBLANK(C243),"",IF(ISTEXT(AA243),"F",LOOKUP(AA243,Statistika!$S$3:$T$9)))</f>
      </c>
    </row>
    <row r="244" spans="1:28" ht="12.75">
      <c r="A244" s="67"/>
      <c r="B244" s="67"/>
      <c r="C244" s="67"/>
      <c r="D244" s="57" t="str">
        <f t="shared" si="44"/>
        <v>/</v>
      </c>
      <c r="E244" s="62"/>
      <c r="F244" s="59"/>
      <c r="G244" s="55"/>
      <c r="H244" s="59"/>
      <c r="I244" s="55">
        <f t="shared" si="37"/>
      </c>
      <c r="J244" s="59"/>
      <c r="K244" s="59"/>
      <c r="L244" s="59"/>
      <c r="M244" s="59"/>
      <c r="N244" s="59"/>
      <c r="O244" s="62"/>
      <c r="P244" s="62"/>
      <c r="Q244" s="59"/>
      <c r="R244" s="62"/>
      <c r="S244" s="59">
        <f t="shared" si="42"/>
      </c>
      <c r="T244" s="59"/>
      <c r="U244" s="59">
        <f t="shared" si="40"/>
      </c>
      <c r="V244" s="59">
        <f t="shared" si="43"/>
      </c>
      <c r="W244" s="58">
        <f t="shared" si="41"/>
      </c>
      <c r="X244" s="58"/>
      <c r="Y244" s="58"/>
      <c r="Z244" s="58">
        <f t="shared" si="35"/>
      </c>
      <c r="AA244" s="63">
        <f t="shared" si="36"/>
      </c>
      <c r="AB244" s="56">
        <f>IF(ISBLANK(C244),"",IF(ISTEXT(AA244),"F",LOOKUP(AA244,Statistika!$S$3:$T$9)))</f>
      </c>
    </row>
    <row r="245" spans="1:28" ht="12.75">
      <c r="A245" s="67"/>
      <c r="B245" s="67"/>
      <c r="C245" s="67"/>
      <c r="D245" s="57" t="str">
        <f t="shared" si="44"/>
        <v>/</v>
      </c>
      <c r="E245" s="62"/>
      <c r="F245" s="59"/>
      <c r="G245" s="55"/>
      <c r="H245" s="59"/>
      <c r="I245" s="55">
        <f t="shared" si="37"/>
      </c>
      <c r="J245" s="59"/>
      <c r="K245" s="59"/>
      <c r="L245" s="59"/>
      <c r="M245" s="59"/>
      <c r="N245" s="59"/>
      <c r="O245" s="62"/>
      <c r="P245" s="62"/>
      <c r="Q245" s="59"/>
      <c r="R245" s="62"/>
      <c r="S245" s="59">
        <f t="shared" si="42"/>
      </c>
      <c r="T245" s="59"/>
      <c r="U245" s="59">
        <f t="shared" si="40"/>
      </c>
      <c r="V245" s="59">
        <f t="shared" si="43"/>
      </c>
      <c r="W245" s="58">
        <f t="shared" si="41"/>
      </c>
      <c r="X245" s="58"/>
      <c r="Y245" s="58"/>
      <c r="Z245" s="58">
        <f t="shared" si="35"/>
      </c>
      <c r="AA245" s="63">
        <f t="shared" si="36"/>
      </c>
      <c r="AB245" s="56">
        <f>IF(ISBLANK(C245),"",IF(ISTEXT(AA245),"F",LOOKUP(AA245,Statistika!$S$3:$T$9)))</f>
      </c>
    </row>
    <row r="246" spans="1:28" ht="12.75">
      <c r="A246" s="67"/>
      <c r="B246" s="67"/>
      <c r="C246" s="67"/>
      <c r="D246" s="57" t="str">
        <f t="shared" si="44"/>
        <v>/</v>
      </c>
      <c r="E246" s="62"/>
      <c r="F246" s="59"/>
      <c r="G246" s="55"/>
      <c r="H246" s="59"/>
      <c r="I246" s="55">
        <f t="shared" si="37"/>
      </c>
      <c r="J246" s="59"/>
      <c r="K246" s="59"/>
      <c r="L246" s="59"/>
      <c r="M246" s="59"/>
      <c r="N246" s="59"/>
      <c r="O246" s="62"/>
      <c r="P246" s="62"/>
      <c r="Q246" s="59"/>
      <c r="R246" s="62"/>
      <c r="S246" s="59">
        <f t="shared" si="42"/>
      </c>
      <c r="T246" s="59"/>
      <c r="U246" s="59">
        <f t="shared" si="40"/>
      </c>
      <c r="V246" s="59">
        <f t="shared" si="43"/>
      </c>
      <c r="W246" s="58">
        <f t="shared" si="41"/>
      </c>
      <c r="X246" s="58"/>
      <c r="Y246" s="58"/>
      <c r="Z246" s="58">
        <f t="shared" si="35"/>
      </c>
      <c r="AA246" s="63">
        <f t="shared" si="36"/>
      </c>
      <c r="AB246" s="56">
        <f>IF(ISBLANK(C246),"",IF(ISTEXT(AA246),"F",LOOKUP(AA246,Statistika!$S$3:$T$9)))</f>
      </c>
    </row>
    <row r="247" spans="1:28" ht="12.75">
      <c r="A247" s="67"/>
      <c r="B247" s="67"/>
      <c r="C247" s="67"/>
      <c r="D247" s="57" t="str">
        <f t="shared" si="44"/>
        <v>/</v>
      </c>
      <c r="E247" s="62"/>
      <c r="F247" s="59"/>
      <c r="G247" s="55"/>
      <c r="H247" s="59"/>
      <c r="I247" s="55">
        <f t="shared" si="37"/>
      </c>
      <c r="J247" s="59"/>
      <c r="K247" s="59"/>
      <c r="L247" s="59"/>
      <c r="M247" s="59"/>
      <c r="N247" s="59"/>
      <c r="O247" s="62"/>
      <c r="P247" s="62"/>
      <c r="Q247" s="59"/>
      <c r="R247" s="62"/>
      <c r="S247" s="59">
        <f t="shared" si="42"/>
      </c>
      <c r="T247" s="59"/>
      <c r="U247" s="59">
        <f t="shared" si="40"/>
      </c>
      <c r="V247" s="59">
        <f t="shared" si="43"/>
      </c>
      <c r="W247" s="58">
        <f t="shared" si="41"/>
      </c>
      <c r="X247" s="58"/>
      <c r="Y247" s="58"/>
      <c r="Z247" s="58">
        <f t="shared" si="35"/>
      </c>
      <c r="AA247" s="63">
        <f t="shared" si="36"/>
      </c>
      <c r="AB247" s="56">
        <f>IF(ISBLANK(C247),"",IF(ISTEXT(AA247),"F",LOOKUP(AA247,Statistika!$S$3:$T$9)))</f>
      </c>
    </row>
    <row r="248" spans="1:28" ht="12.75">
      <c r="A248" s="67"/>
      <c r="B248" s="67"/>
      <c r="C248" s="67"/>
      <c r="D248" s="57" t="str">
        <f t="shared" si="44"/>
        <v>/</v>
      </c>
      <c r="E248" s="62"/>
      <c r="F248" s="59"/>
      <c r="G248" s="55"/>
      <c r="H248" s="59"/>
      <c r="I248" s="55">
        <f t="shared" si="37"/>
      </c>
      <c r="J248" s="59"/>
      <c r="K248" s="59"/>
      <c r="L248" s="59"/>
      <c r="M248" s="59"/>
      <c r="N248" s="59"/>
      <c r="O248" s="62"/>
      <c r="P248" s="62"/>
      <c r="Q248" s="59"/>
      <c r="R248" s="62"/>
      <c r="S248" s="59">
        <f t="shared" si="42"/>
      </c>
      <c r="T248" s="59"/>
      <c r="U248" s="59">
        <f t="shared" si="40"/>
      </c>
      <c r="V248" s="59">
        <f t="shared" si="43"/>
      </c>
      <c r="W248" s="58">
        <f t="shared" si="41"/>
      </c>
      <c r="X248" s="58"/>
      <c r="Y248" s="58"/>
      <c r="Z248" s="58">
        <f t="shared" si="35"/>
      </c>
      <c r="AA248" s="63">
        <f t="shared" si="36"/>
      </c>
      <c r="AB248" s="56">
        <f>IF(ISBLANK(C248),"",IF(ISTEXT(AA248),"F",LOOKUP(AA248,Statistika!$S$3:$T$9)))</f>
      </c>
    </row>
    <row r="249" spans="1:28" ht="12.75">
      <c r="A249" s="67"/>
      <c r="B249" s="67"/>
      <c r="C249" s="67"/>
      <c r="D249" s="57" t="str">
        <f t="shared" si="44"/>
        <v>/</v>
      </c>
      <c r="E249" s="62"/>
      <c r="F249" s="59"/>
      <c r="G249" s="55"/>
      <c r="H249" s="59"/>
      <c r="I249" s="55">
        <f t="shared" si="37"/>
      </c>
      <c r="J249" s="59"/>
      <c r="K249" s="59"/>
      <c r="L249" s="59"/>
      <c r="M249" s="59"/>
      <c r="N249" s="59"/>
      <c r="O249" s="62"/>
      <c r="P249" s="62"/>
      <c r="Q249" s="59"/>
      <c r="R249" s="62"/>
      <c r="S249" s="59">
        <f t="shared" si="42"/>
      </c>
      <c r="T249" s="59"/>
      <c r="U249" s="59">
        <f t="shared" si="40"/>
      </c>
      <c r="V249" s="59">
        <f t="shared" si="43"/>
      </c>
      <c r="W249" s="58">
        <f t="shared" si="41"/>
      </c>
      <c r="X249" s="58"/>
      <c r="Y249" s="58"/>
      <c r="Z249" s="58">
        <f t="shared" si="35"/>
      </c>
      <c r="AA249" s="63">
        <f t="shared" si="36"/>
      </c>
      <c r="AB249" s="56">
        <f>IF(ISBLANK(C249),"",IF(ISTEXT(AA249),"F",LOOKUP(AA249,Statistika!$S$3:$T$9)))</f>
      </c>
    </row>
    <row r="250" spans="1:28" ht="12.75">
      <c r="A250" s="67"/>
      <c r="B250" s="67"/>
      <c r="C250" s="67"/>
      <c r="D250" s="57" t="str">
        <f t="shared" si="44"/>
        <v>/</v>
      </c>
      <c r="E250" s="62"/>
      <c r="F250" s="59"/>
      <c r="G250" s="55"/>
      <c r="H250" s="59"/>
      <c r="I250" s="55">
        <f t="shared" si="37"/>
      </c>
      <c r="J250" s="59"/>
      <c r="K250" s="59"/>
      <c r="L250" s="59"/>
      <c r="M250" s="59"/>
      <c r="N250" s="59"/>
      <c r="O250" s="62"/>
      <c r="P250" s="62"/>
      <c r="Q250" s="59"/>
      <c r="R250" s="62"/>
      <c r="S250" s="59">
        <f t="shared" si="42"/>
      </c>
      <c r="T250" s="59"/>
      <c r="U250" s="59">
        <f t="shared" si="40"/>
      </c>
      <c r="V250" s="59">
        <f t="shared" si="43"/>
      </c>
      <c r="W250" s="58">
        <f t="shared" si="41"/>
      </c>
      <c r="X250" s="58"/>
      <c r="Y250" s="58"/>
      <c r="Z250" s="58">
        <f t="shared" si="35"/>
      </c>
      <c r="AA250" s="63">
        <f t="shared" si="36"/>
      </c>
      <c r="AB250" s="56">
        <f>IF(ISBLANK(C250),"",IF(ISTEXT(AA250),"F",LOOKUP(AA250,Statistika!$S$3:$T$9)))</f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216"/>
  <sheetViews>
    <sheetView showZeros="0" zoomScalePageLayoutView="0" workbookViewId="0" topLeftCell="A26">
      <selection activeCell="T32" sqref="T32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85" t="s">
        <v>125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96" t="s">
        <v>38</v>
      </c>
      <c r="B5" s="96"/>
      <c r="C5" s="25"/>
      <c r="M5" s="21" t="s">
        <v>65</v>
      </c>
    </row>
    <row r="6" spans="1:3" ht="1.5" customHeight="1">
      <c r="A6" s="20"/>
      <c r="B6" s="20"/>
      <c r="C6" s="20"/>
    </row>
    <row r="7" spans="1:20" ht="15.75">
      <c r="A7" s="96" t="s">
        <v>39</v>
      </c>
      <c r="B7" s="96"/>
      <c r="C7" s="25"/>
      <c r="P7" s="1"/>
      <c r="Q7" s="1"/>
      <c r="S7" s="26" t="s">
        <v>40</v>
      </c>
      <c r="T7" s="44">
        <v>5</v>
      </c>
    </row>
    <row r="8" spans="1:15" ht="13.5" thickBot="1">
      <c r="A8" s="43" t="s">
        <v>123</v>
      </c>
      <c r="B8" s="21"/>
      <c r="C8" s="45"/>
      <c r="O8" s="22" t="s">
        <v>126</v>
      </c>
    </row>
    <row r="9" spans="1:20" s="28" customFormat="1" ht="14.25" customHeight="1">
      <c r="A9" s="97" t="s">
        <v>41</v>
      </c>
      <c r="B9" s="89" t="s">
        <v>42</v>
      </c>
      <c r="C9" s="101" t="s">
        <v>43</v>
      </c>
      <c r="D9" s="89" t="s">
        <v>44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104" t="s">
        <v>45</v>
      </c>
      <c r="S9" s="90" t="s">
        <v>46</v>
      </c>
      <c r="T9" s="91"/>
    </row>
    <row r="10" spans="1:20" s="28" customFormat="1" ht="12.75" customHeight="1">
      <c r="A10" s="98"/>
      <c r="B10" s="84"/>
      <c r="C10" s="102"/>
      <c r="D10" s="84" t="s">
        <v>47</v>
      </c>
      <c r="E10" s="84"/>
      <c r="F10" s="84"/>
      <c r="G10" s="84"/>
      <c r="H10" s="84"/>
      <c r="I10" s="86" t="s">
        <v>48</v>
      </c>
      <c r="J10" s="87"/>
      <c r="K10" s="87"/>
      <c r="L10" s="87"/>
      <c r="M10" s="88"/>
      <c r="N10" s="84" t="s">
        <v>49</v>
      </c>
      <c r="O10" s="84"/>
      <c r="P10" s="84" t="s">
        <v>50</v>
      </c>
      <c r="Q10" s="84"/>
      <c r="R10" s="105"/>
      <c r="S10" s="92"/>
      <c r="T10" s="93"/>
    </row>
    <row r="11" spans="1:20" s="28" customFormat="1" ht="21" customHeight="1" thickBot="1">
      <c r="A11" s="99"/>
      <c r="B11" s="100"/>
      <c r="C11" s="103"/>
      <c r="D11" s="29" t="s">
        <v>51</v>
      </c>
      <c r="E11" s="29" t="s">
        <v>52</v>
      </c>
      <c r="F11" s="29" t="s">
        <v>53</v>
      </c>
      <c r="G11" s="29" t="s">
        <v>54</v>
      </c>
      <c r="H11" s="29" t="s">
        <v>55</v>
      </c>
      <c r="I11" s="29" t="s">
        <v>51</v>
      </c>
      <c r="J11" s="29" t="s">
        <v>52</v>
      </c>
      <c r="K11" s="29" t="s">
        <v>53</v>
      </c>
      <c r="L11" s="29" t="s">
        <v>54</v>
      </c>
      <c r="M11" s="29" t="s">
        <v>55</v>
      </c>
      <c r="N11" s="29" t="s">
        <v>51</v>
      </c>
      <c r="O11" s="29" t="s">
        <v>52</v>
      </c>
      <c r="P11" s="29" t="s">
        <v>56</v>
      </c>
      <c r="Q11" s="29" t="s">
        <v>57</v>
      </c>
      <c r="R11" s="106"/>
      <c r="S11" s="94"/>
      <c r="T11" s="95"/>
    </row>
    <row r="12" spans="1:20" s="17" customFormat="1" ht="12.75">
      <c r="A12" s="30" t="str">
        <f>Spisak!A2</f>
        <v>2</v>
      </c>
      <c r="B12" s="30" t="str">
        <f>Spisak!D2</f>
        <v>2/2015</v>
      </c>
      <c r="C12" s="46" t="str">
        <f>Spisak!C2</f>
        <v>Marko Čarmak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27</v>
      </c>
      <c r="O12" s="32">
        <f>Spisak!S2</f>
      </c>
      <c r="P12" s="33">
        <f>Spisak!X2</f>
        <v>24</v>
      </c>
      <c r="Q12" s="34">
        <f>Spisak!Y2</f>
        <v>0</v>
      </c>
      <c r="R12" s="35">
        <f>Spisak!AA2</f>
        <v>51</v>
      </c>
      <c r="S12" s="42" t="str">
        <f>Spisak!AB2</f>
        <v>E</v>
      </c>
      <c r="T12" s="36" t="str">
        <f>ocjenaslovima(S12)</f>
        <v> (dovoljan)</v>
      </c>
    </row>
    <row r="13" spans="1:20" s="17" customFormat="1" ht="12.75">
      <c r="A13" s="30" t="str">
        <f>Spisak!A3</f>
        <v>7</v>
      </c>
      <c r="B13" s="30" t="str">
        <f>Spisak!D3</f>
        <v>7/2015</v>
      </c>
      <c r="C13" s="46" t="str">
        <f>Spisak!C3</f>
        <v>Nikola Đurašković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31</v>
      </c>
      <c r="O13" s="32">
        <f>Spisak!S3</f>
      </c>
      <c r="P13" s="33">
        <f>Spisak!X3</f>
        <v>3</v>
      </c>
      <c r="Q13" s="34">
        <f>Spisak!Y3</f>
        <v>20</v>
      </c>
      <c r="R13" s="35">
        <f>Spisak!AA3</f>
        <v>51</v>
      </c>
      <c r="S13" s="42" t="str">
        <f>Spisak!AB3</f>
        <v>E</v>
      </c>
      <c r="T13" s="36" t="str">
        <f aca="true" t="shared" si="0" ref="T13:T76">ocjenaslovima(S13)</f>
        <v> (dovoljan)</v>
      </c>
    </row>
    <row r="14" spans="1:20" s="17" customFormat="1" ht="12.75">
      <c r="A14" s="30" t="str">
        <f>Spisak!A4</f>
        <v>11</v>
      </c>
      <c r="B14" s="30" t="str">
        <f>Spisak!D4</f>
        <v>11/2015</v>
      </c>
      <c r="C14" s="46" t="str">
        <f>Spisak!C4</f>
        <v>Ena Đapić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44</v>
      </c>
      <c r="O14" s="32">
        <f>Spisak!S4</f>
      </c>
      <c r="P14" s="33">
        <f>Spisak!X4</f>
        <v>28</v>
      </c>
      <c r="Q14" s="34">
        <f>Spisak!Y4</f>
        <v>0</v>
      </c>
      <c r="R14" s="35">
        <f>Spisak!AA4</f>
        <v>72</v>
      </c>
      <c r="S14" s="42" t="str">
        <f>Spisak!AB4</f>
        <v>C</v>
      </c>
      <c r="T14" s="36" t="str">
        <f t="shared" si="0"/>
        <v> (dobar)</v>
      </c>
    </row>
    <row r="15" spans="1:20" s="17" customFormat="1" ht="12.75">
      <c r="A15" s="30" t="str">
        <f>Spisak!A5</f>
        <v>12</v>
      </c>
      <c r="B15" s="30" t="str">
        <f>Spisak!D5</f>
        <v>12/2015</v>
      </c>
      <c r="C15" s="46" t="str">
        <f>Spisak!C5</f>
        <v>Rade Musić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35</v>
      </c>
      <c r="O15" s="32">
        <f>Spisak!S5</f>
      </c>
      <c r="P15" s="33">
        <f>Spisak!X5</f>
        <v>22</v>
      </c>
      <c r="Q15" s="34">
        <f>Spisak!Y5</f>
        <v>0</v>
      </c>
      <c r="R15" s="35">
        <f>Spisak!AA5</f>
        <v>57</v>
      </c>
      <c r="S15" s="42" t="str">
        <f>Spisak!AB5</f>
        <v>E</v>
      </c>
      <c r="T15" s="36" t="str">
        <f t="shared" si="0"/>
        <v> (dovoljan)</v>
      </c>
    </row>
    <row r="16" spans="1:20" s="17" customFormat="1" ht="12.75">
      <c r="A16" s="30" t="str">
        <f>Spisak!A6</f>
        <v>16</v>
      </c>
      <c r="B16" s="30" t="str">
        <f>Spisak!D6</f>
        <v>16/2015</v>
      </c>
      <c r="C16" s="46" t="str">
        <f>Spisak!C6</f>
        <v>Ivona Stojanović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23</v>
      </c>
      <c r="O16" s="32">
        <f>Spisak!S6</f>
      </c>
      <c r="P16" s="33">
        <f>Spisak!X6</f>
        <v>0</v>
      </c>
      <c r="Q16" s="34">
        <f>Spisak!Y6</f>
        <v>23</v>
      </c>
      <c r="R16" s="35">
        <f>Spisak!AA6</f>
        <v>46</v>
      </c>
      <c r="S16" s="42" t="str">
        <f>Spisak!AB6</f>
        <v>F</v>
      </c>
      <c r="T16" s="36" t="str">
        <f t="shared" si="0"/>
        <v> (nedovoljan)</v>
      </c>
    </row>
    <row r="17" spans="1:20" s="17" customFormat="1" ht="12.75">
      <c r="A17" s="30" t="str">
        <f>Spisak!A7</f>
        <v>19</v>
      </c>
      <c r="B17" s="30" t="str">
        <f>Spisak!D7</f>
        <v>19/2015</v>
      </c>
      <c r="C17" s="46" t="str">
        <f>Spisak!C7</f>
        <v>Aleksandra Vuković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28</v>
      </c>
      <c r="O17" s="32">
        <f>Spisak!S7</f>
      </c>
      <c r="P17" s="33">
        <f>Spisak!X7</f>
        <v>0</v>
      </c>
      <c r="Q17" s="34">
        <f>Spisak!Y7</f>
        <v>30</v>
      </c>
      <c r="R17" s="35">
        <f>Spisak!AA7</f>
        <v>58</v>
      </c>
      <c r="S17" s="42" t="str">
        <f>Spisak!AB7</f>
        <v>E</v>
      </c>
      <c r="T17" s="36" t="str">
        <f t="shared" si="0"/>
        <v> (dovoljan)</v>
      </c>
    </row>
    <row r="18" spans="1:20" s="17" customFormat="1" ht="12.75">
      <c r="A18" s="30" t="str">
        <f>Spisak!A8</f>
        <v>20</v>
      </c>
      <c r="B18" s="30" t="str">
        <f>Spisak!D8</f>
        <v>20/2015</v>
      </c>
      <c r="C18" s="46" t="str">
        <f>Spisak!C8</f>
        <v>Miloš Dedović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26</v>
      </c>
      <c r="O18" s="32">
        <f>Spisak!S8</f>
      </c>
      <c r="P18" s="33">
        <f>Spisak!X8</f>
        <v>19</v>
      </c>
      <c r="Q18" s="34">
        <f>Spisak!Y8</f>
        <v>38</v>
      </c>
      <c r="R18" s="35">
        <f>Spisak!AA8</f>
        <v>64</v>
      </c>
      <c r="S18" s="42" t="str">
        <f>Spisak!AB8</f>
        <v>D</v>
      </c>
      <c r="T18" s="36" t="str">
        <f t="shared" si="0"/>
        <v> (zadovoljava)</v>
      </c>
    </row>
    <row r="19" spans="1:20" s="17" customFormat="1" ht="12.75">
      <c r="A19" s="30" t="str">
        <f>Spisak!A9</f>
        <v>21</v>
      </c>
      <c r="B19" s="30" t="str">
        <f>Spisak!D9</f>
        <v>21/2015</v>
      </c>
      <c r="C19" s="46" t="str">
        <f>Spisak!C9</f>
        <v>Biljana Knežević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38</v>
      </c>
      <c r="O19" s="32">
        <f>Spisak!S9</f>
      </c>
      <c r="P19" s="33">
        <f>Spisak!X9</f>
        <v>32</v>
      </c>
      <c r="Q19" s="34">
        <f>Spisak!Y9</f>
        <v>0</v>
      </c>
      <c r="R19" s="35">
        <f>Spisak!AA9</f>
        <v>70</v>
      </c>
      <c r="S19" s="42" t="str">
        <f>Spisak!AB9</f>
        <v>C</v>
      </c>
      <c r="T19" s="36" t="str">
        <f t="shared" si="0"/>
        <v> (dobar)</v>
      </c>
    </row>
    <row r="20" spans="1:20" s="17" customFormat="1" ht="12.75">
      <c r="A20" s="30" t="str">
        <f>Spisak!A10</f>
        <v>22</v>
      </c>
      <c r="B20" s="30" t="str">
        <f>Spisak!D10</f>
        <v>22/2015</v>
      </c>
      <c r="C20" s="46" t="str">
        <f>Spisak!C10</f>
        <v>Luka Šaranović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30</v>
      </c>
      <c r="O20" s="32">
        <f>Spisak!S10</f>
      </c>
      <c r="P20" s="33">
        <f>Spisak!X10</f>
        <v>22</v>
      </c>
      <c r="Q20" s="34">
        <f>Spisak!Y10</f>
        <v>0</v>
      </c>
      <c r="R20" s="35">
        <f>Spisak!AA10</f>
        <v>52</v>
      </c>
      <c r="S20" s="42" t="str">
        <f>Spisak!AB10</f>
        <v>E</v>
      </c>
      <c r="T20" s="36" t="str">
        <f t="shared" si="0"/>
        <v> (dovoljan)</v>
      </c>
    </row>
    <row r="21" spans="1:20" s="17" customFormat="1" ht="12.75">
      <c r="A21" s="30" t="str">
        <f>Spisak!A11</f>
        <v>23</v>
      </c>
      <c r="B21" s="30" t="str">
        <f>Spisak!D11</f>
        <v>23/2015</v>
      </c>
      <c r="C21" s="46" t="str">
        <f>Spisak!C11</f>
        <v>Ognjen Lukačević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32</v>
      </c>
      <c r="O21" s="32">
        <f>Spisak!S11</f>
      </c>
      <c r="P21" s="33">
        <f>Spisak!X11</f>
        <v>39</v>
      </c>
      <c r="Q21" s="34">
        <f>Spisak!Y11</f>
        <v>0</v>
      </c>
      <c r="R21" s="35">
        <f>Spisak!AA11</f>
        <v>71</v>
      </c>
      <c r="S21" s="42" t="str">
        <f>Spisak!AB11</f>
        <v>C</v>
      </c>
      <c r="T21" s="36" t="str">
        <f t="shared" si="0"/>
        <v> (dobar)</v>
      </c>
    </row>
    <row r="22" spans="1:20" s="17" customFormat="1" ht="12.75">
      <c r="A22" s="30" t="str">
        <f>Spisak!A12</f>
        <v>24</v>
      </c>
      <c r="B22" s="30" t="str">
        <f>Spisak!D12</f>
        <v>24/2015</v>
      </c>
      <c r="C22" s="46" t="str">
        <f>Spisak!C12</f>
        <v>Dimitrije Bojović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  <v>32</v>
      </c>
      <c r="O22" s="32">
        <f>Spisak!S12</f>
      </c>
      <c r="P22" s="33">
        <f>Spisak!X12</f>
        <v>21</v>
      </c>
      <c r="Q22" s="34">
        <f>Spisak!Y12</f>
        <v>0</v>
      </c>
      <c r="R22" s="35">
        <f>Spisak!AA12</f>
        <v>53</v>
      </c>
      <c r="S22" s="42" t="str">
        <f>Spisak!AB12</f>
        <v>E</v>
      </c>
      <c r="T22" s="36" t="str">
        <f t="shared" si="0"/>
        <v> (dovoljan)</v>
      </c>
    </row>
    <row r="23" spans="1:20" s="17" customFormat="1" ht="12.75">
      <c r="A23" s="30" t="str">
        <f>Spisak!A13</f>
        <v>26</v>
      </c>
      <c r="B23" s="30" t="str">
        <f>Spisak!D13</f>
        <v>26/2015</v>
      </c>
      <c r="C23" s="46" t="str">
        <f>Spisak!C13</f>
        <v>Aleksa Vujošević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6</v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  <v>6</v>
      </c>
      <c r="S23" s="42" t="str">
        <f>Spisak!AB13</f>
        <v>F</v>
      </c>
      <c r="T23" s="36" t="str">
        <f t="shared" si="0"/>
        <v> (nedovoljan)</v>
      </c>
    </row>
    <row r="24" spans="1:20" s="17" customFormat="1" ht="12.75">
      <c r="A24" s="30" t="str">
        <f>Spisak!A14</f>
        <v>28</v>
      </c>
      <c r="B24" s="30" t="str">
        <f>Spisak!D14</f>
        <v>28/2015</v>
      </c>
      <c r="C24" s="46" t="str">
        <f>Spisak!C14</f>
        <v>Milan Đurović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24</v>
      </c>
      <c r="O24" s="32">
        <f>Spisak!S14</f>
      </c>
      <c r="P24" s="33">
        <f>Spisak!X14</f>
        <v>10</v>
      </c>
      <c r="Q24" s="34">
        <f>Spisak!Y14</f>
        <v>29</v>
      </c>
      <c r="R24" s="35">
        <f>Spisak!AA14</f>
        <v>53</v>
      </c>
      <c r="S24" s="42" t="str">
        <f>Spisak!AB14</f>
        <v>E</v>
      </c>
      <c r="T24" s="36" t="str">
        <f t="shared" si="0"/>
        <v> (dovoljan)</v>
      </c>
    </row>
    <row r="25" spans="1:20" s="17" customFormat="1" ht="12.75">
      <c r="A25" s="30" t="str">
        <f>Spisak!A15</f>
        <v>32</v>
      </c>
      <c r="B25" s="30" t="str">
        <f>Spisak!D15</f>
        <v>32/2015</v>
      </c>
      <c r="C25" s="46" t="str">
        <f>Spisak!C15</f>
        <v>Luka Martinović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  <v>39</v>
      </c>
      <c r="O25" s="32">
        <f>Spisak!S15</f>
      </c>
      <c r="P25" s="33">
        <f>Spisak!X15</f>
        <v>31</v>
      </c>
      <c r="Q25" s="34">
        <f>Spisak!Y15</f>
        <v>0</v>
      </c>
      <c r="R25" s="35">
        <f>Spisak!AA15</f>
        <v>70</v>
      </c>
      <c r="S25" s="42" t="str">
        <f>Spisak!AB15</f>
        <v>C</v>
      </c>
      <c r="T25" s="36" t="str">
        <f t="shared" si="0"/>
        <v> (dobar)</v>
      </c>
    </row>
    <row r="26" spans="1:20" s="17" customFormat="1" ht="12.75">
      <c r="A26" s="30" t="str">
        <f>Spisak!A16</f>
        <v>33</v>
      </c>
      <c r="B26" s="30" t="str">
        <f>Spisak!D16</f>
        <v>33/2015</v>
      </c>
      <c r="C26" s="46" t="str">
        <f>Spisak!C16</f>
        <v>Mirko Raičević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38</v>
      </c>
      <c r="O26" s="32">
        <f>Spisak!S16</f>
      </c>
      <c r="P26" s="33">
        <f>Spisak!X16</f>
        <v>48</v>
      </c>
      <c r="Q26" s="34">
        <f>Spisak!Y16</f>
        <v>0</v>
      </c>
      <c r="R26" s="35">
        <f>Spisak!AA16</f>
        <v>86</v>
      </c>
      <c r="S26" s="42" t="str">
        <f>Spisak!AB16</f>
        <v>B</v>
      </c>
      <c r="T26" s="36" t="str">
        <f t="shared" si="0"/>
        <v> (vrlodobar)</v>
      </c>
    </row>
    <row r="27" spans="1:20" s="17" customFormat="1" ht="12.75">
      <c r="A27" s="30" t="str">
        <f>Spisak!A17</f>
        <v>34</v>
      </c>
      <c r="B27" s="30" t="str">
        <f>Spisak!D17</f>
        <v>34/2015</v>
      </c>
      <c r="C27" s="46" t="str">
        <f>Spisak!C17</f>
        <v>Predrag Delibašić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44</v>
      </c>
      <c r="O27" s="32">
        <f>Spisak!S17</f>
      </c>
      <c r="P27" s="33">
        <f>Spisak!X17</f>
        <v>50</v>
      </c>
      <c r="Q27" s="34">
        <f>Spisak!Y17</f>
        <v>0</v>
      </c>
      <c r="R27" s="35">
        <f>Spisak!AA17</f>
        <v>94</v>
      </c>
      <c r="S27" s="42" t="str">
        <f>Spisak!AB17</f>
        <v>A</v>
      </c>
      <c r="T27" s="36" t="str">
        <f t="shared" si="0"/>
        <v> (odličan)</v>
      </c>
    </row>
    <row r="28" spans="1:20" s="17" customFormat="1" ht="12.75">
      <c r="A28" s="30" t="str">
        <f>Spisak!A18</f>
        <v>35</v>
      </c>
      <c r="B28" s="30" t="str">
        <f>Spisak!D18</f>
        <v>35/2015</v>
      </c>
      <c r="C28" s="46" t="str">
        <f>Spisak!C18</f>
        <v>Neško Milović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33</v>
      </c>
      <c r="O28" s="32">
        <f>Spisak!S18</f>
      </c>
      <c r="P28" s="33">
        <f>Spisak!X18</f>
        <v>0</v>
      </c>
      <c r="Q28" s="34">
        <f>Spisak!Y18</f>
        <v>25</v>
      </c>
      <c r="R28" s="35">
        <f>Spisak!AA18</f>
        <v>58</v>
      </c>
      <c r="S28" s="42" t="str">
        <f>Spisak!AB18</f>
        <v>E</v>
      </c>
      <c r="T28" s="36" t="str">
        <f t="shared" si="0"/>
        <v> (dovoljan)</v>
      </c>
    </row>
    <row r="29" spans="1:20" s="17" customFormat="1" ht="12.75">
      <c r="A29" s="30" t="str">
        <f>Spisak!A19</f>
        <v>37</v>
      </c>
      <c r="B29" s="30" t="str">
        <f>Spisak!D19</f>
        <v>37/2015</v>
      </c>
      <c r="C29" s="46" t="str">
        <f>Spisak!C19</f>
        <v>Miloš Kilibarda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33</v>
      </c>
      <c r="O29" s="32">
        <f>Spisak!S19</f>
      </c>
      <c r="P29" s="33">
        <f>Spisak!X19</f>
        <v>25</v>
      </c>
      <c r="Q29" s="34">
        <f>Spisak!Y19</f>
        <v>0</v>
      </c>
      <c r="R29" s="35">
        <f>Spisak!AA19</f>
        <v>58</v>
      </c>
      <c r="S29" s="42" t="str">
        <f>Spisak!AB19</f>
        <v>E</v>
      </c>
      <c r="T29" s="36" t="str">
        <f t="shared" si="0"/>
        <v> (dovoljan)</v>
      </c>
    </row>
    <row r="30" spans="1:20" s="17" customFormat="1" ht="12.75">
      <c r="A30" s="30" t="str">
        <f>Spisak!A20</f>
        <v>43</v>
      </c>
      <c r="B30" s="30" t="str">
        <f>Spisak!D20</f>
        <v>43/2015</v>
      </c>
      <c r="C30" s="46" t="str">
        <f>Spisak!C20</f>
        <v>Tamara Ninković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50</v>
      </c>
      <c r="O30" s="32">
        <f>Spisak!S20</f>
      </c>
      <c r="P30" s="33">
        <f>Spisak!X20</f>
        <v>50</v>
      </c>
      <c r="Q30" s="34">
        <f>Spisak!Y20</f>
        <v>0</v>
      </c>
      <c r="R30" s="35">
        <f>Spisak!AA20</f>
        <v>100</v>
      </c>
      <c r="S30" s="42" t="str">
        <f>Spisak!AB20</f>
        <v>A</v>
      </c>
      <c r="T30" s="36" t="str">
        <f t="shared" si="0"/>
        <v> (odličan)</v>
      </c>
    </row>
    <row r="31" spans="1:20" s="17" customFormat="1" ht="12.75">
      <c r="A31" s="30" t="str">
        <f>Spisak!A21</f>
        <v>44</v>
      </c>
      <c r="B31" s="30" t="str">
        <f>Spisak!D21</f>
        <v>44/2015</v>
      </c>
      <c r="C31" s="46" t="str">
        <f>Spisak!C21</f>
        <v>Filip Mišurović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32</v>
      </c>
      <c r="O31" s="32">
        <f>Spisak!S21</f>
      </c>
      <c r="P31" s="33">
        <f>Spisak!X21</f>
        <v>30</v>
      </c>
      <c r="Q31" s="34">
        <f>Spisak!Y21</f>
        <v>0</v>
      </c>
      <c r="R31" s="35">
        <f>Spisak!AA21</f>
        <v>62</v>
      </c>
      <c r="S31" s="42" t="str">
        <f>Spisak!AB21</f>
        <v>D</v>
      </c>
      <c r="T31" s="36" t="str">
        <f t="shared" si="0"/>
        <v> (zadovoljava)</v>
      </c>
    </row>
    <row r="32" spans="1:20" s="17" customFormat="1" ht="12.75">
      <c r="A32" s="30" t="str">
        <f>Spisak!A22</f>
        <v>45</v>
      </c>
      <c r="B32" s="30" t="str">
        <f>Spisak!D22</f>
        <v>45/2015</v>
      </c>
      <c r="C32" s="46" t="str">
        <f>Spisak!C22</f>
        <v>Nikola Đukanović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30</v>
      </c>
      <c r="O32" s="32">
        <f>Spisak!S22</f>
      </c>
      <c r="P32" s="33">
        <f>Spisak!X22</f>
        <v>0</v>
      </c>
      <c r="Q32" s="34">
        <f>Spisak!Y22</f>
        <v>23</v>
      </c>
      <c r="R32" s="35">
        <f>Spisak!AA22</f>
        <v>53</v>
      </c>
      <c r="S32" s="42" t="str">
        <f>Spisak!AB22</f>
        <v>E</v>
      </c>
      <c r="T32" s="36" t="str">
        <f t="shared" si="0"/>
        <v> (dovoljan)</v>
      </c>
    </row>
    <row r="33" spans="1:20" s="17" customFormat="1" ht="12.75">
      <c r="A33" s="30" t="str">
        <f>Spisak!A23</f>
        <v>47</v>
      </c>
      <c r="B33" s="30" t="str">
        <f>Spisak!D23</f>
        <v>47/2015</v>
      </c>
      <c r="C33" s="46" t="str">
        <f>Spisak!C23</f>
        <v>Bogdan Aprcović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31</v>
      </c>
      <c r="O33" s="32">
        <f>Spisak!S23</f>
      </c>
      <c r="P33" s="33">
        <f>Spisak!X23</f>
        <v>19</v>
      </c>
      <c r="Q33" s="34">
        <f>Spisak!Y23</f>
        <v>0</v>
      </c>
      <c r="R33" s="35">
        <f>Spisak!AA23</f>
        <v>50</v>
      </c>
      <c r="S33" s="42" t="str">
        <f>Spisak!AB23</f>
        <v>E</v>
      </c>
      <c r="T33" s="36" t="str">
        <f t="shared" si="0"/>
        <v> (dovoljan)</v>
      </c>
    </row>
    <row r="34" spans="1:20" s="17" customFormat="1" ht="12.75">
      <c r="A34" s="30" t="str">
        <f>Spisak!A24</f>
        <v>50</v>
      </c>
      <c r="B34" s="30" t="str">
        <f>Spisak!D24</f>
        <v>50/2015</v>
      </c>
      <c r="C34" s="46" t="str">
        <f>Spisak!C24</f>
        <v>Vuko Prelević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</c>
      <c r="S34" s="42" t="str">
        <f>Spisak!AB24</f>
        <v>F</v>
      </c>
      <c r="T34" s="36" t="str">
        <f t="shared" si="0"/>
        <v> (nedovoljan)</v>
      </c>
    </row>
    <row r="35" spans="1:20" s="17" customFormat="1" ht="12.75">
      <c r="A35" s="30" t="str">
        <f>Spisak!A25</f>
        <v>52</v>
      </c>
      <c r="B35" s="30" t="str">
        <f>Spisak!D25</f>
        <v>52/2015</v>
      </c>
      <c r="C35" s="46" t="str">
        <f>Spisak!C25</f>
        <v>Andrija Ostojić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44</v>
      </c>
      <c r="O35" s="32">
        <f>Spisak!S25</f>
      </c>
      <c r="P35" s="33">
        <f>Spisak!X25</f>
        <v>27</v>
      </c>
      <c r="Q35" s="34">
        <f>Spisak!Y25</f>
        <v>32</v>
      </c>
      <c r="R35" s="35">
        <f>Spisak!AA25</f>
        <v>76</v>
      </c>
      <c r="S35" s="42" t="str">
        <f>Spisak!AB25</f>
        <v>C</v>
      </c>
      <c r="T35" s="36" t="str">
        <f t="shared" si="0"/>
        <v> (dobar)</v>
      </c>
    </row>
    <row r="36" spans="1:20" s="17" customFormat="1" ht="12.75">
      <c r="A36" s="30" t="str">
        <f>Spisak!A26</f>
        <v>53</v>
      </c>
      <c r="B36" s="30" t="str">
        <f>Spisak!D26</f>
        <v>53/2015</v>
      </c>
      <c r="C36" s="46" t="str">
        <f>Spisak!C26</f>
        <v>Boško Kovačević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28</v>
      </c>
      <c r="O36" s="32">
        <f>Spisak!S26</f>
      </c>
      <c r="P36" s="33">
        <f>Spisak!X26</f>
        <v>0</v>
      </c>
      <c r="Q36" s="34">
        <f>Spisak!Y26</f>
        <v>29</v>
      </c>
      <c r="R36" s="35">
        <f>Spisak!AA26</f>
        <v>57</v>
      </c>
      <c r="S36" s="42" t="str">
        <f>Spisak!AB26</f>
        <v>E</v>
      </c>
      <c r="T36" s="36" t="str">
        <f t="shared" si="0"/>
        <v> (dovoljan)</v>
      </c>
    </row>
    <row r="37" spans="1:20" s="17" customFormat="1" ht="12.75">
      <c r="A37" s="30" t="str">
        <f>Spisak!A27</f>
        <v>55</v>
      </c>
      <c r="B37" s="30" t="str">
        <f>Spisak!D27</f>
        <v>55/2015</v>
      </c>
      <c r="C37" s="46" t="str">
        <f>Spisak!C27</f>
        <v>Andrija Vujović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40</v>
      </c>
      <c r="O37" s="32">
        <f>Spisak!S27</f>
      </c>
      <c r="P37" s="33">
        <f>Spisak!X27</f>
        <v>50</v>
      </c>
      <c r="Q37" s="34">
        <f>Spisak!Y27</f>
        <v>0</v>
      </c>
      <c r="R37" s="35">
        <f>Spisak!AA27</f>
        <v>90</v>
      </c>
      <c r="S37" s="42" t="str">
        <f>Spisak!AB27</f>
        <v>A</v>
      </c>
      <c r="T37" s="36" t="str">
        <f t="shared" si="0"/>
        <v> (odličan)</v>
      </c>
    </row>
    <row r="38" spans="1:20" s="17" customFormat="1" ht="12.75">
      <c r="A38" s="30" t="str">
        <f>Spisak!A28</f>
        <v>58</v>
      </c>
      <c r="B38" s="30" t="str">
        <f>Spisak!D28</f>
        <v>58/2015</v>
      </c>
      <c r="C38" s="46" t="str">
        <f>Spisak!C28</f>
        <v>Svetozar Tomović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28</v>
      </c>
      <c r="O38" s="32">
        <f>Spisak!S28</f>
      </c>
      <c r="P38" s="33">
        <f>Spisak!X28</f>
        <v>22</v>
      </c>
      <c r="Q38" s="34">
        <f>Spisak!Y28</f>
        <v>0</v>
      </c>
      <c r="R38" s="35">
        <f>Spisak!AA28</f>
        <v>50</v>
      </c>
      <c r="S38" s="42" t="str">
        <f>Spisak!AB28</f>
        <v>E</v>
      </c>
      <c r="T38" s="36" t="str">
        <f t="shared" si="0"/>
        <v> (dovoljan)</v>
      </c>
    </row>
    <row r="39" spans="1:20" s="17" customFormat="1" ht="12.75">
      <c r="A39" s="30" t="str">
        <f>Spisak!A29</f>
        <v>60</v>
      </c>
      <c r="B39" s="30" t="str">
        <f>Spisak!D29</f>
        <v>60/2015</v>
      </c>
      <c r="C39" s="46" t="str">
        <f>Spisak!C29</f>
        <v>Đurđina Musić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39</v>
      </c>
      <c r="O39" s="32">
        <f>Spisak!S29</f>
      </c>
      <c r="P39" s="33">
        <f>Spisak!X29</f>
        <v>0</v>
      </c>
      <c r="Q39" s="34">
        <f>Spisak!Y29</f>
        <v>21</v>
      </c>
      <c r="R39" s="35">
        <f>Spisak!AA29</f>
        <v>60</v>
      </c>
      <c r="S39" s="42" t="str">
        <f>Spisak!AB29</f>
        <v>D</v>
      </c>
      <c r="T39" s="36" t="str">
        <f t="shared" si="0"/>
        <v> (zadovoljava)</v>
      </c>
    </row>
    <row r="40" spans="1:20" s="17" customFormat="1" ht="12.75">
      <c r="A40" s="30" t="str">
        <f>Spisak!A30</f>
        <v>61</v>
      </c>
      <c r="B40" s="30" t="str">
        <f>Spisak!D30</f>
        <v>61/2015</v>
      </c>
      <c r="C40" s="46" t="str">
        <f>Spisak!C30</f>
        <v>Katarina Kecojević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43</v>
      </c>
      <c r="O40" s="32">
        <f>Spisak!S30</f>
      </c>
      <c r="P40" s="33">
        <f>Spisak!X30</f>
        <v>37</v>
      </c>
      <c r="Q40" s="34">
        <f>Spisak!Y30</f>
        <v>0</v>
      </c>
      <c r="R40" s="35">
        <f>Spisak!AA30</f>
        <v>80</v>
      </c>
      <c r="S40" s="42" t="str">
        <f>Spisak!AB30</f>
        <v>B</v>
      </c>
      <c r="T40" s="36" t="str">
        <f t="shared" si="0"/>
        <v> (vrlodobar)</v>
      </c>
    </row>
    <row r="41" spans="1:20" s="17" customFormat="1" ht="12.75">
      <c r="A41" s="30" t="str">
        <f>Spisak!A31</f>
        <v>62</v>
      </c>
      <c r="B41" s="30" t="str">
        <f>Spisak!D31</f>
        <v>62/2015</v>
      </c>
      <c r="C41" s="46" t="str">
        <f>Spisak!C31</f>
        <v>Milica Korać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17</v>
      </c>
      <c r="O41" s="32">
        <f>Spisak!S31</f>
      </c>
      <c r="P41" s="33">
        <f>Spisak!X31</f>
        <v>0</v>
      </c>
      <c r="Q41" s="34">
        <f>Spisak!Y31</f>
        <v>4</v>
      </c>
      <c r="R41" s="35">
        <f>Spisak!AA31</f>
        <v>21</v>
      </c>
      <c r="S41" s="42" t="str">
        <f>Spisak!AB31</f>
        <v>F</v>
      </c>
      <c r="T41" s="36" t="str">
        <f t="shared" si="0"/>
        <v> (nedovoljan)</v>
      </c>
    </row>
    <row r="42" spans="1:20" s="17" customFormat="1" ht="12.75">
      <c r="A42" s="30" t="str">
        <f>Spisak!A32</f>
        <v>63</v>
      </c>
      <c r="B42" s="30" t="str">
        <f>Spisak!D32</f>
        <v>63/2015</v>
      </c>
      <c r="C42" s="46" t="str">
        <f>Spisak!C32</f>
        <v>Milovan Lukovac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24</v>
      </c>
      <c r="O42" s="32">
        <f>Spisak!S32</f>
      </c>
      <c r="P42" s="33">
        <f>Spisak!X32</f>
        <v>26</v>
      </c>
      <c r="Q42" s="34">
        <f>Spisak!Y32</f>
        <v>0</v>
      </c>
      <c r="R42" s="35">
        <f>Spisak!AA32</f>
        <v>50</v>
      </c>
      <c r="S42" s="42" t="str">
        <f>Spisak!AB32</f>
        <v>E</v>
      </c>
      <c r="T42" s="36" t="str">
        <f t="shared" si="0"/>
        <v> (dovoljan)</v>
      </c>
    </row>
    <row r="43" spans="1:20" s="17" customFormat="1" ht="12.75">
      <c r="A43" s="30" t="str">
        <f>Spisak!A33</f>
        <v>64</v>
      </c>
      <c r="B43" s="30" t="str">
        <f>Spisak!D33</f>
        <v>64/2015</v>
      </c>
      <c r="C43" s="46" t="str">
        <f>Spisak!C33</f>
        <v>Bogdana Knežević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28</v>
      </c>
      <c r="O43" s="32">
        <f>Spisak!S33</f>
      </c>
      <c r="P43" s="33">
        <f>Spisak!X33</f>
        <v>0</v>
      </c>
      <c r="Q43" s="34">
        <f>Spisak!Y33</f>
        <v>2</v>
      </c>
      <c r="R43" s="35">
        <f>Spisak!AA33</f>
        <v>30</v>
      </c>
      <c r="S43" s="42" t="str">
        <f>Spisak!AB33</f>
        <v>F</v>
      </c>
      <c r="T43" s="36" t="str">
        <f t="shared" si="0"/>
        <v> (nedovoljan)</v>
      </c>
    </row>
    <row r="44" spans="1:20" s="17" customFormat="1" ht="12.75">
      <c r="A44" s="30" t="str">
        <f>Spisak!A34</f>
        <v>65</v>
      </c>
      <c r="B44" s="30" t="str">
        <f>Spisak!D34</f>
        <v>65/2015</v>
      </c>
      <c r="C44" s="46" t="str">
        <f>Spisak!C34</f>
        <v>Saša Nikolić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42</v>
      </c>
      <c r="O44" s="32">
        <f>Spisak!S34</f>
      </c>
      <c r="P44" s="33">
        <f>Spisak!X34</f>
        <v>0</v>
      </c>
      <c r="Q44" s="34">
        <f>Spisak!Y34</f>
        <v>35</v>
      </c>
      <c r="R44" s="35">
        <f>Spisak!AA34</f>
        <v>77</v>
      </c>
      <c r="S44" s="42" t="str">
        <f>Spisak!AB34</f>
        <v>C</v>
      </c>
      <c r="T44" s="36" t="str">
        <f t="shared" si="0"/>
        <v> (dobar)</v>
      </c>
    </row>
    <row r="45" spans="1:20" s="17" customFormat="1" ht="12.75">
      <c r="A45" s="30" t="str">
        <f>Spisak!A35</f>
        <v>69</v>
      </c>
      <c r="B45" s="30" t="str">
        <f>Spisak!D35</f>
        <v>69/2015</v>
      </c>
      <c r="C45" s="46" t="str">
        <f>Spisak!C35</f>
        <v>Marina Marunović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35</v>
      </c>
      <c r="O45" s="32">
        <f>Spisak!S35</f>
      </c>
      <c r="P45" s="33">
        <f>Spisak!X35</f>
        <v>10</v>
      </c>
      <c r="Q45" s="34">
        <f>Spisak!Y35</f>
        <v>31</v>
      </c>
      <c r="R45" s="35">
        <f>Spisak!AA35</f>
        <v>66</v>
      </c>
      <c r="S45" s="42" t="str">
        <f>Spisak!AB35</f>
        <v>D</v>
      </c>
      <c r="T45" s="36" t="str">
        <f t="shared" si="0"/>
        <v> (zadovoljava)</v>
      </c>
    </row>
    <row r="46" spans="1:20" s="17" customFormat="1" ht="12.75">
      <c r="A46" s="30" t="str">
        <f>Spisak!A36</f>
        <v>70</v>
      </c>
      <c r="B46" s="30" t="str">
        <f>Spisak!D36</f>
        <v>70/2015</v>
      </c>
      <c r="C46" s="46" t="str">
        <f>Spisak!C36</f>
        <v>Ivan Ćurčić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9</v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  <v>9</v>
      </c>
      <c r="S46" s="42" t="str">
        <f>Spisak!AB36</f>
        <v>F</v>
      </c>
      <c r="T46" s="36" t="str">
        <f t="shared" si="0"/>
        <v> (nedovoljan)</v>
      </c>
    </row>
    <row r="47" spans="1:20" s="17" customFormat="1" ht="12.75">
      <c r="A47" s="30" t="str">
        <f>Spisak!A37</f>
        <v>71</v>
      </c>
      <c r="B47" s="30" t="str">
        <f>Spisak!D37</f>
        <v>71/2015</v>
      </c>
      <c r="C47" s="46" t="str">
        <f>Spisak!C37</f>
        <v>Irena Bašanović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34</v>
      </c>
      <c r="O47" s="32">
        <f>Spisak!S37</f>
      </c>
      <c r="P47" s="33">
        <f>Spisak!X37</f>
        <v>26</v>
      </c>
      <c r="Q47" s="34">
        <f>Spisak!Y37</f>
        <v>37</v>
      </c>
      <c r="R47" s="35">
        <f>Spisak!AA37</f>
        <v>71</v>
      </c>
      <c r="S47" s="42" t="str">
        <f>Spisak!AB37</f>
        <v>C</v>
      </c>
      <c r="T47" s="36" t="str">
        <f t="shared" si="0"/>
        <v> (dobar)</v>
      </c>
    </row>
    <row r="48" spans="1:20" s="17" customFormat="1" ht="12.75">
      <c r="A48" s="30" t="str">
        <f>Spisak!A38</f>
        <v>81</v>
      </c>
      <c r="B48" s="30" t="str">
        <f>Spisak!D38</f>
        <v>81/2015</v>
      </c>
      <c r="C48" s="46" t="str">
        <f>Spisak!C38</f>
        <v>Anastasija Popović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49</v>
      </c>
      <c r="O48" s="32">
        <f>Spisak!S38</f>
      </c>
      <c r="P48" s="33">
        <f>Spisak!X38</f>
        <v>50</v>
      </c>
      <c r="Q48" s="34">
        <f>Spisak!Y38</f>
        <v>0</v>
      </c>
      <c r="R48" s="35">
        <f>Spisak!AA38</f>
        <v>99</v>
      </c>
      <c r="S48" s="42" t="str">
        <f>Spisak!AB38</f>
        <v>A</v>
      </c>
      <c r="T48" s="36" t="str">
        <f t="shared" si="0"/>
        <v> (odličan)</v>
      </c>
    </row>
    <row r="49" spans="1:20" s="17" customFormat="1" ht="12.75">
      <c r="A49" s="30" t="str">
        <f>Spisak!A39</f>
        <v>84</v>
      </c>
      <c r="B49" s="30" t="str">
        <f>Spisak!D39</f>
        <v>84/2015</v>
      </c>
      <c r="C49" s="46" t="str">
        <f>Spisak!C39</f>
        <v>Lazar Vučinić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  <v>26</v>
      </c>
      <c r="O49" s="32">
        <f>Spisak!S39</f>
      </c>
      <c r="P49" s="33">
        <f>Spisak!X39</f>
        <v>4</v>
      </c>
      <c r="Q49" s="34">
        <f>Spisak!Y39</f>
        <v>15</v>
      </c>
      <c r="R49" s="35">
        <f>Spisak!AA39</f>
        <v>41</v>
      </c>
      <c r="S49" s="42" t="str">
        <f>Spisak!AB39</f>
        <v>F</v>
      </c>
      <c r="T49" s="36" t="str">
        <f t="shared" si="0"/>
        <v> (nedovoljan)</v>
      </c>
    </row>
    <row r="50" spans="1:20" s="17" customFormat="1" ht="12.75">
      <c r="A50" s="30" t="str">
        <f>Spisak!A40</f>
        <v>87</v>
      </c>
      <c r="B50" s="30" t="str">
        <f>Spisak!D40</f>
        <v>87/2015</v>
      </c>
      <c r="C50" s="46" t="str">
        <f>Spisak!C40</f>
        <v>Nikola Bakić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  <v>39</v>
      </c>
      <c r="O50" s="32">
        <f>Spisak!S40</f>
      </c>
      <c r="P50" s="33">
        <f>Spisak!X40</f>
        <v>15</v>
      </c>
      <c r="Q50" s="34">
        <f>Spisak!Y40</f>
        <v>0</v>
      </c>
      <c r="R50" s="35">
        <f>Spisak!AA40</f>
        <v>54</v>
      </c>
      <c r="S50" s="42" t="str">
        <f>Spisak!AB40</f>
        <v>E</v>
      </c>
      <c r="T50" s="36" t="str">
        <f t="shared" si="0"/>
        <v> (dovoljan)</v>
      </c>
    </row>
    <row r="51" spans="1:20" s="17" customFormat="1" ht="12.75">
      <c r="A51" s="30" t="str">
        <f>Spisak!A41</f>
        <v>91</v>
      </c>
      <c r="B51" s="30" t="str">
        <f>Spisak!D41</f>
        <v>91/2015</v>
      </c>
      <c r="C51" s="46" t="str">
        <f>Spisak!C41</f>
        <v>Emina Jahić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  <v>19</v>
      </c>
      <c r="O51" s="32">
        <f>Spisak!S41</f>
      </c>
      <c r="P51" s="33">
        <f>Spisak!X41</f>
        <v>16</v>
      </c>
      <c r="Q51" s="34">
        <f>Spisak!Y41</f>
        <v>0</v>
      </c>
      <c r="R51" s="35">
        <f>Spisak!AA41</f>
        <v>35</v>
      </c>
      <c r="S51" s="42" t="str">
        <f>Spisak!AB41</f>
        <v>F</v>
      </c>
      <c r="T51" s="36" t="str">
        <f t="shared" si="0"/>
        <v> (nedovoljan)</v>
      </c>
    </row>
    <row r="52" spans="1:20" s="17" customFormat="1" ht="12.75">
      <c r="A52" s="30" t="str">
        <f>Spisak!A42</f>
        <v>97</v>
      </c>
      <c r="B52" s="30" t="str">
        <f>Spisak!D42</f>
        <v>97/2015</v>
      </c>
      <c r="C52" s="46" t="str">
        <f>Spisak!C42</f>
        <v>Nebojša Kljajić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</c>
      <c r="O52" s="32">
        <f>Spisak!S42</f>
      </c>
      <c r="P52" s="33">
        <f>Spisak!X42</f>
        <v>0</v>
      </c>
      <c r="Q52" s="34">
        <f>Spisak!Y42</f>
        <v>0</v>
      </c>
      <c r="R52" s="35">
        <f>Spisak!AA42</f>
      </c>
      <c r="S52" s="42" t="str">
        <f>Spisak!AB42</f>
        <v>F</v>
      </c>
      <c r="T52" s="36" t="str">
        <f t="shared" si="0"/>
        <v> (nedovoljan)</v>
      </c>
    </row>
    <row r="53" spans="1:20" s="17" customFormat="1" ht="12.75">
      <c r="A53" s="30" t="str">
        <f>Spisak!A43</f>
        <v>16</v>
      </c>
      <c r="B53" s="30" t="str">
        <f>Spisak!D43</f>
        <v>16/2014</v>
      </c>
      <c r="C53" s="46" t="str">
        <f>Spisak!C43</f>
        <v>Kristina Vulezić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  <v>15</v>
      </c>
      <c r="O53" s="32">
        <f>Spisak!S43</f>
      </c>
      <c r="P53" s="33">
        <f>Spisak!X43</f>
        <v>0</v>
      </c>
      <c r="Q53" s="34">
        <f>Spisak!Y43</f>
        <v>1</v>
      </c>
      <c r="R53" s="35">
        <f>Spisak!AA43</f>
        <v>16</v>
      </c>
      <c r="S53" s="42" t="str">
        <f>Spisak!AB43</f>
        <v>F</v>
      </c>
      <c r="T53" s="36" t="str">
        <f t="shared" si="0"/>
        <v> (nedovoljan)</v>
      </c>
    </row>
    <row r="54" spans="1:20" s="17" customFormat="1" ht="12.75">
      <c r="A54" s="30" t="str">
        <f>Spisak!A44</f>
        <v>25</v>
      </c>
      <c r="B54" s="30" t="str">
        <f>Spisak!D44</f>
        <v>25/2014</v>
      </c>
      <c r="C54" s="46" t="str">
        <f>Spisak!C44</f>
        <v>Stefan Todorović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</c>
      <c r="O54" s="32">
        <f>Spisak!S44</f>
      </c>
      <c r="P54" s="33">
        <f>Spisak!X44</f>
        <v>0</v>
      </c>
      <c r="Q54" s="34">
        <f>Spisak!Y44</f>
        <v>0</v>
      </c>
      <c r="R54" s="35">
        <f>Spisak!AA44</f>
      </c>
      <c r="S54" s="42" t="str">
        <f>Spisak!AB44</f>
        <v>F</v>
      </c>
      <c r="T54" s="36" t="str">
        <f t="shared" si="0"/>
        <v> (nedovoljan)</v>
      </c>
    </row>
    <row r="55" spans="1:20" s="17" customFormat="1" ht="12.75">
      <c r="A55" s="30" t="str">
        <f>Spisak!A45</f>
        <v>41</v>
      </c>
      <c r="B55" s="30" t="str">
        <f>Spisak!D45</f>
        <v>41/2014</v>
      </c>
      <c r="C55" s="46" t="str">
        <f>Spisak!C45</f>
        <v>Stefan Jovović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  <v>17</v>
      </c>
      <c r="O55" s="32">
        <f>Spisak!S45</f>
      </c>
      <c r="P55" s="33">
        <f>Spisak!X45</f>
        <v>0</v>
      </c>
      <c r="Q55" s="34">
        <f>Spisak!Y45</f>
        <v>29</v>
      </c>
      <c r="R55" s="35">
        <f>Spisak!AA45</f>
        <v>46</v>
      </c>
      <c r="S55" s="42" t="str">
        <f>Spisak!AB45</f>
        <v>F</v>
      </c>
      <c r="T55" s="36" t="str">
        <f t="shared" si="0"/>
        <v> (nedovoljan)</v>
      </c>
    </row>
    <row r="56" spans="1:20" s="17" customFormat="1" ht="12.75">
      <c r="A56" s="30" t="str">
        <f>Spisak!A46</f>
        <v>53</v>
      </c>
      <c r="B56" s="30" t="str">
        <f>Spisak!D46</f>
        <v>53/2014</v>
      </c>
      <c r="C56" s="46" t="str">
        <f>Spisak!C46</f>
        <v>Filip Vulanović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</c>
      <c r="O56" s="32">
        <f>Spisak!S46</f>
      </c>
      <c r="P56" s="33">
        <f>Spisak!X46</f>
        <v>0</v>
      </c>
      <c r="Q56" s="34">
        <f>Spisak!Y46</f>
        <v>0</v>
      </c>
      <c r="R56" s="35">
        <f>Spisak!AA46</f>
      </c>
      <c r="S56" s="42" t="str">
        <f>Spisak!AB46</f>
        <v>F</v>
      </c>
      <c r="T56" s="36" t="str">
        <f t="shared" si="0"/>
        <v> (nedovoljan)</v>
      </c>
    </row>
    <row r="57" spans="1:20" s="17" customFormat="1" ht="12.75">
      <c r="A57" s="30" t="str">
        <f>Spisak!A47</f>
        <v>57</v>
      </c>
      <c r="B57" s="30" t="str">
        <f>Spisak!D47</f>
        <v>57/2014</v>
      </c>
      <c r="C57" s="46" t="str">
        <f>Spisak!C47</f>
        <v>Ivan Konatar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</c>
      <c r="O57" s="32">
        <f>Spisak!S47</f>
      </c>
      <c r="P57" s="33">
        <f>Spisak!X47</f>
        <v>0</v>
      </c>
      <c r="Q57" s="34">
        <f>Spisak!Y47</f>
        <v>0</v>
      </c>
      <c r="R57" s="35">
        <f>Spisak!AA47</f>
      </c>
      <c r="S57" s="42" t="str">
        <f>Spisak!AB47</f>
        <v>F</v>
      </c>
      <c r="T57" s="36" t="str">
        <f t="shared" si="0"/>
        <v> (nedovoljan)</v>
      </c>
    </row>
    <row r="58" spans="1:20" s="17" customFormat="1" ht="12.75">
      <c r="A58" s="30" t="str">
        <f>Spisak!A48</f>
        <v>59</v>
      </c>
      <c r="B58" s="30" t="str">
        <f>Spisak!D48</f>
        <v>59/2014</v>
      </c>
      <c r="C58" s="46" t="str">
        <f>Spisak!C48</f>
        <v>Maida Kurtagić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  <v>11</v>
      </c>
      <c r="O58" s="32">
        <f>Spisak!S48</f>
      </c>
      <c r="P58" s="33">
        <f>Spisak!X48</f>
        <v>3</v>
      </c>
      <c r="Q58" s="34">
        <f>Spisak!Y48</f>
        <v>0</v>
      </c>
      <c r="R58" s="35">
        <f>Spisak!AA48</f>
        <v>14</v>
      </c>
      <c r="S58" s="42" t="str">
        <f>Spisak!AB48</f>
        <v>F</v>
      </c>
      <c r="T58" s="36" t="str">
        <f t="shared" si="0"/>
        <v> (nedovoljan)</v>
      </c>
    </row>
    <row r="59" spans="1:20" s="17" customFormat="1" ht="12.75">
      <c r="A59" s="30" t="str">
        <f>Spisak!A49</f>
        <v>65</v>
      </c>
      <c r="B59" s="30" t="str">
        <f>Spisak!D49</f>
        <v>65/2014</v>
      </c>
      <c r="C59" s="46" t="str">
        <f>Spisak!C49</f>
        <v>Vasilije Sinđić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  <v>27</v>
      </c>
      <c r="O59" s="32">
        <f>Spisak!S49</f>
      </c>
      <c r="P59" s="33">
        <f>Spisak!X49</f>
        <v>24</v>
      </c>
      <c r="Q59" s="34">
        <f>Spisak!Y49</f>
        <v>0</v>
      </c>
      <c r="R59" s="35">
        <f>Spisak!AA49</f>
        <v>51</v>
      </c>
      <c r="S59" s="42" t="str">
        <f>Spisak!AB49</f>
        <v>E</v>
      </c>
      <c r="T59" s="36" t="str">
        <f t="shared" si="0"/>
        <v> (dovoljan)</v>
      </c>
    </row>
    <row r="60" spans="1:20" s="17" customFormat="1" ht="12.75">
      <c r="A60" s="30" t="str">
        <f>Spisak!A50</f>
        <v>67</v>
      </c>
      <c r="B60" s="30" t="str">
        <f>Spisak!D50</f>
        <v>67/2014</v>
      </c>
      <c r="C60" s="46" t="str">
        <f>Spisak!C50</f>
        <v>Radisav Jelić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  <v>23</v>
      </c>
      <c r="O60" s="32">
        <f>Spisak!S50</f>
      </c>
      <c r="P60" s="33">
        <f>Spisak!X50</f>
        <v>2</v>
      </c>
      <c r="Q60" s="34">
        <f>Spisak!Y50</f>
        <v>30</v>
      </c>
      <c r="R60" s="35">
        <f>Spisak!AA50</f>
        <v>53</v>
      </c>
      <c r="S60" s="42" t="str">
        <f>Spisak!AB50</f>
        <v>E</v>
      </c>
      <c r="T60" s="36" t="str">
        <f t="shared" si="0"/>
        <v> (dovoljan)</v>
      </c>
    </row>
    <row r="61" spans="1:20" s="17" customFormat="1" ht="12.75">
      <c r="A61" s="30" t="str">
        <f>Spisak!A51</f>
        <v>79</v>
      </c>
      <c r="B61" s="30" t="str">
        <f>Spisak!D51</f>
        <v>79/2014</v>
      </c>
      <c r="C61" s="46" t="str">
        <f>Spisak!C51</f>
        <v>Miloš Kadić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  <v>15</v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  <v>15</v>
      </c>
      <c r="S61" s="42" t="str">
        <f>Spisak!AB51</f>
        <v>F</v>
      </c>
      <c r="T61" s="36" t="str">
        <f t="shared" si="0"/>
        <v> (nedovoljan)</v>
      </c>
    </row>
    <row r="62" spans="1:20" ht="12.75">
      <c r="A62" s="30" t="str">
        <f>Spisak!A52</f>
        <v>85</v>
      </c>
      <c r="B62" s="30" t="str">
        <f>Spisak!D52</f>
        <v>85/2014</v>
      </c>
      <c r="C62" s="46" t="str">
        <f>Spisak!C52</f>
        <v>Miljan Janketić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  <v>15</v>
      </c>
      <c r="O62" s="32">
        <f>Spisak!S52</f>
      </c>
      <c r="P62" s="33">
        <f>Spisak!X52</f>
        <v>0</v>
      </c>
      <c r="Q62" s="34">
        <f>Spisak!Y52</f>
        <v>16</v>
      </c>
      <c r="R62" s="35">
        <f>Spisak!AA52</f>
        <v>31</v>
      </c>
      <c r="S62" s="42" t="str">
        <f>Spisak!AB52</f>
        <v>F</v>
      </c>
      <c r="T62" s="36" t="str">
        <f t="shared" si="0"/>
        <v> (nedovoljan)</v>
      </c>
    </row>
    <row r="63" spans="1:20" ht="12.75">
      <c r="A63" s="30" t="str">
        <f>Spisak!A53</f>
        <v>9043</v>
      </c>
      <c r="B63" s="30" t="str">
        <f>Spisak!D53</f>
        <v>9043/2014</v>
      </c>
      <c r="C63" s="46" t="str">
        <f>Spisak!C53</f>
        <v>Milivoje Lopušina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</c>
      <c r="O63" s="32">
        <f>Spisak!S53</f>
      </c>
      <c r="P63" s="33">
        <f>Spisak!X53</f>
        <v>0</v>
      </c>
      <c r="Q63" s="34">
        <f>Spisak!Y53</f>
        <v>0</v>
      </c>
      <c r="R63" s="35">
        <f>Spisak!AA53</f>
      </c>
      <c r="S63" s="42" t="str">
        <f>Spisak!AB53</f>
        <v>F</v>
      </c>
      <c r="T63" s="36" t="str">
        <f t="shared" si="0"/>
        <v> (nedovoljan)</v>
      </c>
    </row>
    <row r="64" spans="1:20" ht="12.75">
      <c r="A64" s="30" t="str">
        <f>Spisak!A54</f>
        <v>3</v>
      </c>
      <c r="B64" s="30" t="str">
        <f>Spisak!D54</f>
        <v>3/2013</v>
      </c>
      <c r="C64" s="46" t="str">
        <f>Spisak!C54</f>
        <v>Radonja Šoškić</v>
      </c>
      <c r="D64" s="31">
        <f>Spisak!E54</f>
        <v>0</v>
      </c>
      <c r="E64" s="31">
        <f>Spisak!F54</f>
        <v>0</v>
      </c>
      <c r="F64" s="31">
        <f>Spisak!J54</f>
        <v>0</v>
      </c>
      <c r="G64" s="31">
        <f>Spisak!K54</f>
        <v>0</v>
      </c>
      <c r="H64" s="31">
        <f>Spisak!L54</f>
        <v>0</v>
      </c>
      <c r="I64" s="31">
        <f>Spisak!M54</f>
        <v>0</v>
      </c>
      <c r="J64" s="31">
        <f>Spisak!N54</f>
        <v>0</v>
      </c>
      <c r="K64" s="31">
        <f>Spisak!O54</f>
        <v>0</v>
      </c>
      <c r="L64" s="31">
        <f>Spisak!P54</f>
        <v>0</v>
      </c>
      <c r="M64" s="31">
        <f>Spisak!T54</f>
        <v>0</v>
      </c>
      <c r="N64" s="32">
        <f>Spisak!I54</f>
        <v>23</v>
      </c>
      <c r="O64" s="32">
        <f>Spisak!S54</f>
      </c>
      <c r="P64" s="33">
        <f>Spisak!X54</f>
        <v>0</v>
      </c>
      <c r="Q64" s="34">
        <f>Spisak!Y54</f>
        <v>35</v>
      </c>
      <c r="R64" s="35">
        <f>Spisak!AA54</f>
        <v>58</v>
      </c>
      <c r="S64" s="42" t="str">
        <f>Spisak!AB54</f>
        <v>E</v>
      </c>
      <c r="T64" s="36" t="str">
        <f t="shared" si="0"/>
        <v> (dovoljan)</v>
      </c>
    </row>
    <row r="65" spans="1:20" ht="12.75">
      <c r="A65" s="30" t="str">
        <f>Spisak!A55</f>
        <v>4</v>
      </c>
      <c r="B65" s="30" t="str">
        <f>Spisak!D55</f>
        <v>4/2013</v>
      </c>
      <c r="C65" s="46" t="str">
        <f>Spisak!C55</f>
        <v>Damir Redžematović</v>
      </c>
      <c r="D65" s="31">
        <f>Spisak!E55</f>
        <v>0</v>
      </c>
      <c r="E65" s="31">
        <f>Spisak!F55</f>
        <v>0</v>
      </c>
      <c r="F65" s="31">
        <f>Spisak!J55</f>
        <v>0</v>
      </c>
      <c r="G65" s="31">
        <f>Spisak!K55</f>
        <v>0</v>
      </c>
      <c r="H65" s="31">
        <f>Spisak!L55</f>
        <v>0</v>
      </c>
      <c r="I65" s="31">
        <f>Spisak!M55</f>
        <v>0</v>
      </c>
      <c r="J65" s="31">
        <f>Spisak!N55</f>
        <v>0</v>
      </c>
      <c r="K65" s="31">
        <f>Spisak!O55</f>
        <v>0</v>
      </c>
      <c r="L65" s="31">
        <f>Spisak!P55</f>
        <v>0</v>
      </c>
      <c r="M65" s="31">
        <f>Spisak!T55</f>
        <v>0</v>
      </c>
      <c r="N65" s="32">
        <f>Spisak!I55</f>
        <v>20</v>
      </c>
      <c r="O65" s="32">
        <f>Spisak!S55</f>
      </c>
      <c r="P65" s="33">
        <f>Spisak!X55</f>
        <v>1</v>
      </c>
      <c r="Q65" s="34">
        <f>Spisak!Y55</f>
        <v>15</v>
      </c>
      <c r="R65" s="35">
        <f>Spisak!AA55</f>
        <v>35</v>
      </c>
      <c r="S65" s="42" t="str">
        <f>Spisak!AB55</f>
        <v>F</v>
      </c>
      <c r="T65" s="36" t="str">
        <f t="shared" si="0"/>
        <v> (nedovoljan)</v>
      </c>
    </row>
    <row r="66" spans="1:20" ht="12.75">
      <c r="A66" s="30" t="str">
        <f>Spisak!A56</f>
        <v>24</v>
      </c>
      <c r="B66" s="30" t="str">
        <f>Spisak!D56</f>
        <v>24/2013</v>
      </c>
      <c r="C66" s="46" t="str">
        <f>Spisak!C56</f>
        <v>Nikola Špadijer</v>
      </c>
      <c r="D66" s="31">
        <f>Spisak!E56</f>
        <v>0</v>
      </c>
      <c r="E66" s="31">
        <f>Spisak!F56</f>
        <v>0</v>
      </c>
      <c r="F66" s="31">
        <f>Spisak!J56</f>
        <v>0</v>
      </c>
      <c r="G66" s="31">
        <f>Spisak!K56</f>
        <v>0</v>
      </c>
      <c r="H66" s="31">
        <f>Spisak!L56</f>
        <v>0</v>
      </c>
      <c r="I66" s="31">
        <f>Spisak!M56</f>
        <v>0</v>
      </c>
      <c r="J66" s="31">
        <f>Spisak!N56</f>
        <v>0</v>
      </c>
      <c r="K66" s="31">
        <f>Spisak!O56</f>
        <v>0</v>
      </c>
      <c r="L66" s="31">
        <f>Spisak!P56</f>
        <v>0</v>
      </c>
      <c r="M66" s="31">
        <f>Spisak!T56</f>
        <v>0</v>
      </c>
      <c r="N66" s="32">
        <f>Spisak!I56</f>
      </c>
      <c r="O66" s="32">
        <f>Spisak!S56</f>
      </c>
      <c r="P66" s="33">
        <f>Spisak!X56</f>
        <v>0</v>
      </c>
      <c r="Q66" s="34">
        <f>Spisak!Y56</f>
        <v>0</v>
      </c>
      <c r="R66" s="35">
        <f>Spisak!AA56</f>
      </c>
      <c r="S66" s="42" t="str">
        <f>Spisak!AB56</f>
        <v>F</v>
      </c>
      <c r="T66" s="36" t="str">
        <f t="shared" si="0"/>
        <v> (nedovoljan)</v>
      </c>
    </row>
    <row r="67" spans="1:20" ht="12.75">
      <c r="A67" s="30" t="str">
        <f>Spisak!A57</f>
        <v>25</v>
      </c>
      <c r="B67" s="30" t="str">
        <f>Spisak!D57</f>
        <v>25/2013</v>
      </c>
      <c r="C67" s="46" t="str">
        <f>Spisak!C57</f>
        <v>Valentina Đukić</v>
      </c>
      <c r="D67" s="31">
        <f>Spisak!E57</f>
        <v>0</v>
      </c>
      <c r="E67" s="31">
        <f>Spisak!F57</f>
        <v>0</v>
      </c>
      <c r="F67" s="31">
        <f>Spisak!J57</f>
        <v>0</v>
      </c>
      <c r="G67" s="31">
        <f>Spisak!K57</f>
        <v>0</v>
      </c>
      <c r="H67" s="31">
        <f>Spisak!L57</f>
        <v>0</v>
      </c>
      <c r="I67" s="31">
        <f>Spisak!M57</f>
        <v>0</v>
      </c>
      <c r="J67" s="31">
        <f>Spisak!N57</f>
        <v>0</v>
      </c>
      <c r="K67" s="31">
        <f>Spisak!O57</f>
        <v>0</v>
      </c>
      <c r="L67" s="31">
        <f>Spisak!P57</f>
        <v>0</v>
      </c>
      <c r="M67" s="31">
        <f>Spisak!T57</f>
        <v>0</v>
      </c>
      <c r="N67" s="32">
        <f>Spisak!I57</f>
        <v>11</v>
      </c>
      <c r="O67" s="32">
        <f>Spisak!S57</f>
      </c>
      <c r="P67" s="33">
        <f>Spisak!X57</f>
        <v>16</v>
      </c>
      <c r="Q67" s="34">
        <f>Spisak!Y57</f>
        <v>0</v>
      </c>
      <c r="R67" s="35">
        <f>Spisak!AA57</f>
        <v>27</v>
      </c>
      <c r="S67" s="42" t="str">
        <f>Spisak!AB57</f>
        <v>F</v>
      </c>
      <c r="T67" s="36" t="str">
        <f t="shared" si="0"/>
        <v> (nedovoljan)</v>
      </c>
    </row>
    <row r="68" spans="1:20" ht="12.75">
      <c r="A68" s="30" t="str">
        <f>Spisak!A58</f>
        <v>27</v>
      </c>
      <c r="B68" s="30" t="str">
        <f>Spisak!D58</f>
        <v>27/2013</v>
      </c>
      <c r="C68" s="46" t="str">
        <f>Spisak!C58</f>
        <v>Maja Vuksanović</v>
      </c>
      <c r="D68" s="31">
        <f>Spisak!E58</f>
        <v>0</v>
      </c>
      <c r="E68" s="31">
        <f>Spisak!F58</f>
        <v>0</v>
      </c>
      <c r="F68" s="31">
        <f>Spisak!J58</f>
        <v>0</v>
      </c>
      <c r="G68" s="31">
        <f>Spisak!K58</f>
        <v>0</v>
      </c>
      <c r="H68" s="31">
        <f>Spisak!L58</f>
        <v>0</v>
      </c>
      <c r="I68" s="31">
        <f>Spisak!M58</f>
        <v>0</v>
      </c>
      <c r="J68" s="31">
        <f>Spisak!N58</f>
        <v>0</v>
      </c>
      <c r="K68" s="31">
        <f>Spisak!O58</f>
        <v>0</v>
      </c>
      <c r="L68" s="31">
        <f>Spisak!P58</f>
        <v>0</v>
      </c>
      <c r="M68" s="31">
        <f>Spisak!T58</f>
        <v>0</v>
      </c>
      <c r="N68" s="32">
        <f>Spisak!I58</f>
        <v>3</v>
      </c>
      <c r="O68" s="32">
        <f>Spisak!S58</f>
      </c>
      <c r="P68" s="33">
        <f>Spisak!X58</f>
        <v>0</v>
      </c>
      <c r="Q68" s="34">
        <f>Spisak!Y58</f>
        <v>0</v>
      </c>
      <c r="R68" s="35">
        <f>Spisak!AA58</f>
        <v>3</v>
      </c>
      <c r="S68" s="42" t="str">
        <f>Spisak!AB58</f>
        <v>F</v>
      </c>
      <c r="T68" s="36" t="str">
        <f t="shared" si="0"/>
        <v> (nedovoljan)</v>
      </c>
    </row>
    <row r="69" spans="1:20" ht="12.75">
      <c r="A69" s="30" t="str">
        <f>Spisak!A59</f>
        <v>51</v>
      </c>
      <c r="B69" s="30" t="str">
        <f>Spisak!D59</f>
        <v>51/2013</v>
      </c>
      <c r="C69" s="46" t="str">
        <f>Spisak!C59</f>
        <v>Marko Vujović</v>
      </c>
      <c r="D69" s="31">
        <f>Spisak!E59</f>
        <v>0</v>
      </c>
      <c r="E69" s="31">
        <f>Spisak!F59</f>
        <v>0</v>
      </c>
      <c r="F69" s="31">
        <f>Spisak!J59</f>
        <v>0</v>
      </c>
      <c r="G69" s="31">
        <f>Spisak!K59</f>
        <v>0</v>
      </c>
      <c r="H69" s="31">
        <f>Spisak!L59</f>
        <v>0</v>
      </c>
      <c r="I69" s="31">
        <f>Spisak!M59</f>
        <v>0</v>
      </c>
      <c r="J69" s="31">
        <f>Spisak!N59</f>
        <v>0</v>
      </c>
      <c r="K69" s="31">
        <f>Spisak!O59</f>
        <v>0</v>
      </c>
      <c r="L69" s="31">
        <f>Spisak!P59</f>
        <v>0</v>
      </c>
      <c r="M69" s="31">
        <f>Spisak!T59</f>
        <v>0</v>
      </c>
      <c r="N69" s="32">
        <f>Spisak!I59</f>
        <v>22</v>
      </c>
      <c r="O69" s="32">
        <f>Spisak!S59</f>
      </c>
      <c r="P69" s="33">
        <f>Spisak!X59</f>
        <v>0</v>
      </c>
      <c r="Q69" s="34">
        <f>Spisak!Y59</f>
        <v>18</v>
      </c>
      <c r="R69" s="35">
        <f>Spisak!AA59</f>
        <v>40</v>
      </c>
      <c r="S69" s="42" t="str">
        <f>Spisak!AB59</f>
        <v>F</v>
      </c>
      <c r="T69" s="36" t="str">
        <f t="shared" si="0"/>
        <v> (nedovoljan)</v>
      </c>
    </row>
    <row r="70" spans="1:20" ht="12.75">
      <c r="A70" s="30" t="str">
        <f>Spisak!A60</f>
        <v>57</v>
      </c>
      <c r="B70" s="30" t="str">
        <f>Spisak!D60</f>
        <v>57/2013</v>
      </c>
      <c r="C70" s="46" t="str">
        <f>Spisak!C60</f>
        <v>Vasilisa Brnjada</v>
      </c>
      <c r="D70" s="31">
        <f>Spisak!E60</f>
        <v>0</v>
      </c>
      <c r="E70" s="31">
        <f>Spisak!F60</f>
        <v>0</v>
      </c>
      <c r="F70" s="31">
        <f>Spisak!J60</f>
        <v>0</v>
      </c>
      <c r="G70" s="31">
        <f>Spisak!K60</f>
        <v>0</v>
      </c>
      <c r="H70" s="31">
        <f>Spisak!L60</f>
        <v>0</v>
      </c>
      <c r="I70" s="31">
        <f>Spisak!M60</f>
        <v>0</v>
      </c>
      <c r="J70" s="31">
        <f>Spisak!N60</f>
        <v>0</v>
      </c>
      <c r="K70" s="31">
        <f>Spisak!O60</f>
        <v>0</v>
      </c>
      <c r="L70" s="31">
        <f>Spisak!P60</f>
        <v>0</v>
      </c>
      <c r="M70" s="31">
        <f>Spisak!T60</f>
        <v>0</v>
      </c>
      <c r="N70" s="32">
        <f>Spisak!I60</f>
        <v>20</v>
      </c>
      <c r="O70" s="32">
        <f>Spisak!S60</f>
      </c>
      <c r="P70" s="33">
        <f>Spisak!X60</f>
        <v>0</v>
      </c>
      <c r="Q70" s="34">
        <f>Spisak!Y60</f>
        <v>0</v>
      </c>
      <c r="R70" s="35">
        <f>Spisak!AA60</f>
        <v>20</v>
      </c>
      <c r="S70" s="42" t="str">
        <f>Spisak!AB60</f>
        <v>F</v>
      </c>
      <c r="T70" s="36" t="str">
        <f t="shared" si="0"/>
        <v> (nedovoljan)</v>
      </c>
    </row>
    <row r="71" spans="1:20" ht="12.75">
      <c r="A71" s="30" t="str">
        <f>Spisak!A61</f>
        <v>63</v>
      </c>
      <c r="B71" s="30" t="str">
        <f>Spisak!D61</f>
        <v>63/2013</v>
      </c>
      <c r="C71" s="46" t="str">
        <f>Spisak!C61</f>
        <v>Milan Ružić</v>
      </c>
      <c r="D71" s="31">
        <f>Spisak!E61</f>
        <v>0</v>
      </c>
      <c r="E71" s="31">
        <f>Spisak!F61</f>
        <v>0</v>
      </c>
      <c r="F71" s="31">
        <f>Spisak!J61</f>
        <v>0</v>
      </c>
      <c r="G71" s="31">
        <f>Spisak!K61</f>
        <v>0</v>
      </c>
      <c r="H71" s="31">
        <f>Spisak!L61</f>
        <v>0</v>
      </c>
      <c r="I71" s="31">
        <f>Spisak!M61</f>
        <v>0</v>
      </c>
      <c r="J71" s="31">
        <f>Spisak!N61</f>
        <v>0</v>
      </c>
      <c r="K71" s="31">
        <f>Spisak!O61</f>
        <v>0</v>
      </c>
      <c r="L71" s="31">
        <f>Spisak!P61</f>
        <v>0</v>
      </c>
      <c r="M71" s="31">
        <f>Spisak!T61</f>
        <v>0</v>
      </c>
      <c r="N71" s="32">
        <f>Spisak!I61</f>
        <v>8</v>
      </c>
      <c r="O71" s="32">
        <f>Spisak!S61</f>
      </c>
      <c r="P71" s="33">
        <f>Spisak!X61</f>
        <v>0</v>
      </c>
      <c r="Q71" s="34">
        <f>Spisak!Y61</f>
        <v>0</v>
      </c>
      <c r="R71" s="35">
        <f>Spisak!AA61</f>
        <v>8</v>
      </c>
      <c r="S71" s="42" t="str">
        <f>Spisak!AB61</f>
        <v>F</v>
      </c>
      <c r="T71" s="36" t="str">
        <f t="shared" si="0"/>
        <v> (nedovoljan)</v>
      </c>
    </row>
    <row r="72" spans="1:20" ht="12.75">
      <c r="A72" s="30" t="str">
        <f>Spisak!A62</f>
        <v>65</v>
      </c>
      <c r="B72" s="30" t="str">
        <f>Spisak!D62</f>
        <v>65/2013</v>
      </c>
      <c r="C72" s="46" t="str">
        <f>Spisak!C62</f>
        <v>Filip Daković</v>
      </c>
      <c r="D72" s="31">
        <f>Spisak!E62</f>
        <v>0</v>
      </c>
      <c r="E72" s="31">
        <f>Spisak!F62</f>
        <v>0</v>
      </c>
      <c r="F72" s="31">
        <f>Spisak!J62</f>
        <v>0</v>
      </c>
      <c r="G72" s="31">
        <f>Spisak!K62</f>
        <v>0</v>
      </c>
      <c r="H72" s="31">
        <f>Spisak!L62</f>
        <v>0</v>
      </c>
      <c r="I72" s="31">
        <f>Spisak!M62</f>
        <v>0</v>
      </c>
      <c r="J72" s="31">
        <f>Spisak!N62</f>
        <v>0</v>
      </c>
      <c r="K72" s="31">
        <f>Spisak!O62</f>
        <v>0</v>
      </c>
      <c r="L72" s="31">
        <f>Spisak!P62</f>
        <v>0</v>
      </c>
      <c r="M72" s="31">
        <f>Spisak!T62</f>
        <v>0</v>
      </c>
      <c r="N72" s="32">
        <f>Spisak!I62</f>
        <v>23</v>
      </c>
      <c r="O72" s="32">
        <f>Spisak!S62</f>
      </c>
      <c r="P72" s="33">
        <f>Spisak!X62</f>
        <v>0</v>
      </c>
      <c r="Q72" s="34">
        <f>Spisak!Y62</f>
        <v>0</v>
      </c>
      <c r="R72" s="35">
        <f>Spisak!AA62</f>
        <v>23</v>
      </c>
      <c r="S72" s="42" t="str">
        <f>Spisak!AB62</f>
        <v>F</v>
      </c>
      <c r="T72" s="36" t="str">
        <f t="shared" si="0"/>
        <v> (nedovoljan)</v>
      </c>
    </row>
    <row r="73" spans="1:20" ht="12.75">
      <c r="A73" s="30" t="str">
        <f>Spisak!A63</f>
        <v>67</v>
      </c>
      <c r="B73" s="30" t="str">
        <f>Spisak!D63</f>
        <v>67/2013</v>
      </c>
      <c r="C73" s="46" t="str">
        <f>Spisak!C63</f>
        <v>Danilo Mijanović</v>
      </c>
      <c r="D73" s="31">
        <f>Spisak!E63</f>
        <v>0</v>
      </c>
      <c r="E73" s="31">
        <f>Spisak!F63</f>
        <v>0</v>
      </c>
      <c r="F73" s="31">
        <f>Spisak!J63</f>
        <v>0</v>
      </c>
      <c r="G73" s="31">
        <f>Spisak!K63</f>
        <v>0</v>
      </c>
      <c r="H73" s="31">
        <f>Spisak!L63</f>
        <v>0</v>
      </c>
      <c r="I73" s="31">
        <f>Spisak!M63</f>
        <v>0</v>
      </c>
      <c r="J73" s="31">
        <f>Spisak!N63</f>
        <v>0</v>
      </c>
      <c r="K73" s="31">
        <f>Spisak!O63</f>
        <v>0</v>
      </c>
      <c r="L73" s="31">
        <f>Spisak!P63</f>
        <v>0</v>
      </c>
      <c r="M73" s="31">
        <f>Spisak!T63</f>
        <v>0</v>
      </c>
      <c r="N73" s="32">
        <f>Spisak!I63</f>
        <v>25</v>
      </c>
      <c r="O73" s="32">
        <f>Spisak!S63</f>
      </c>
      <c r="P73" s="33">
        <f>Spisak!X63</f>
        <v>0</v>
      </c>
      <c r="Q73" s="34">
        <f>Spisak!Y63</f>
        <v>18</v>
      </c>
      <c r="R73" s="35">
        <f>Spisak!AA63</f>
        <v>43</v>
      </c>
      <c r="S73" s="42" t="str">
        <f>Spisak!AB63</f>
        <v>F</v>
      </c>
      <c r="T73" s="36" t="str">
        <f t="shared" si="0"/>
        <v> (nedovoljan)</v>
      </c>
    </row>
    <row r="74" spans="1:20" ht="12.75">
      <c r="A74" s="30" t="str">
        <f>Spisak!A64</f>
        <v>68</v>
      </c>
      <c r="B74" s="30" t="str">
        <f>Spisak!D64</f>
        <v>68/2013</v>
      </c>
      <c r="C74" s="46" t="str">
        <f>Spisak!C64</f>
        <v>Maksim Vučinić</v>
      </c>
      <c r="D74" s="31">
        <f>Spisak!E64</f>
        <v>0</v>
      </c>
      <c r="E74" s="31">
        <f>Spisak!F64</f>
        <v>0</v>
      </c>
      <c r="F74" s="31">
        <f>Spisak!J64</f>
        <v>0</v>
      </c>
      <c r="G74" s="31">
        <f>Spisak!K64</f>
        <v>0</v>
      </c>
      <c r="H74" s="31">
        <f>Spisak!L64</f>
        <v>0</v>
      </c>
      <c r="I74" s="31">
        <f>Spisak!M64</f>
        <v>0</v>
      </c>
      <c r="J74" s="31">
        <f>Spisak!N64</f>
        <v>0</v>
      </c>
      <c r="K74" s="31">
        <f>Spisak!O64</f>
        <v>0</v>
      </c>
      <c r="L74" s="31">
        <f>Spisak!P64</f>
        <v>0</v>
      </c>
      <c r="M74" s="31">
        <f>Spisak!T64</f>
        <v>0</v>
      </c>
      <c r="N74" s="32">
        <f>Spisak!I64</f>
        <v>28</v>
      </c>
      <c r="O74" s="32">
        <f>Spisak!S64</f>
      </c>
      <c r="P74" s="33">
        <f>Spisak!X64</f>
        <v>0</v>
      </c>
      <c r="Q74" s="34">
        <f>Spisak!Y64</f>
        <v>14</v>
      </c>
      <c r="R74" s="35">
        <f>Spisak!AA64</f>
        <v>42</v>
      </c>
      <c r="S74" s="42" t="str">
        <f>Spisak!AB64</f>
        <v>F</v>
      </c>
      <c r="T74" s="36" t="str">
        <f t="shared" si="0"/>
        <v> (nedovoljan)</v>
      </c>
    </row>
    <row r="75" spans="1:20" ht="12.75">
      <c r="A75" s="30" t="str">
        <f>Spisak!A65</f>
        <v>74</v>
      </c>
      <c r="B75" s="30" t="str">
        <f>Spisak!D65</f>
        <v>74/2013</v>
      </c>
      <c r="C75" s="46" t="str">
        <f>Spisak!C65</f>
        <v>Igor Radusinović</v>
      </c>
      <c r="D75" s="31">
        <f>Spisak!E65</f>
        <v>0</v>
      </c>
      <c r="E75" s="31">
        <f>Spisak!F65</f>
        <v>0</v>
      </c>
      <c r="F75" s="31">
        <f>Spisak!J65</f>
        <v>0</v>
      </c>
      <c r="G75" s="31">
        <f>Spisak!K65</f>
        <v>0</v>
      </c>
      <c r="H75" s="31">
        <f>Spisak!L65</f>
        <v>0</v>
      </c>
      <c r="I75" s="31">
        <f>Spisak!M65</f>
        <v>0</v>
      </c>
      <c r="J75" s="31">
        <f>Spisak!N65</f>
        <v>0</v>
      </c>
      <c r="K75" s="31">
        <f>Spisak!O65</f>
        <v>0</v>
      </c>
      <c r="L75" s="31">
        <f>Spisak!P65</f>
        <v>0</v>
      </c>
      <c r="M75" s="31">
        <f>Spisak!T65</f>
        <v>0</v>
      </c>
      <c r="N75" s="32">
        <f>Spisak!I65</f>
        <v>18</v>
      </c>
      <c r="O75" s="32">
        <f>Spisak!S65</f>
      </c>
      <c r="P75" s="33">
        <v>0</v>
      </c>
      <c r="Q75" s="34">
        <v>0</v>
      </c>
      <c r="R75" s="35">
        <f>Spisak!AA65</f>
        <v>18</v>
      </c>
      <c r="S75" s="42" t="str">
        <f>Spisak!AB65</f>
        <v>F</v>
      </c>
      <c r="T75" s="36" t="str">
        <f t="shared" si="0"/>
        <v> (nedovoljan)</v>
      </c>
    </row>
    <row r="76" spans="1:20" ht="12.75">
      <c r="A76" s="30" t="str">
        <f>Spisak!A66</f>
        <v>5</v>
      </c>
      <c r="B76" s="30" t="str">
        <f>Spisak!D66</f>
        <v>5/2012</v>
      </c>
      <c r="C76" s="46" t="str">
        <f>Spisak!C66</f>
        <v>Veljko Đurović</v>
      </c>
      <c r="D76" s="31">
        <f>Spisak!E66</f>
        <v>0</v>
      </c>
      <c r="E76" s="31">
        <f>Spisak!F66</f>
        <v>0</v>
      </c>
      <c r="F76" s="31">
        <f>Spisak!J66</f>
        <v>0</v>
      </c>
      <c r="G76" s="31">
        <f>Spisak!K66</f>
        <v>0</v>
      </c>
      <c r="H76" s="31">
        <f>Spisak!L66</f>
        <v>0</v>
      </c>
      <c r="I76" s="31">
        <f>Spisak!M66</f>
        <v>0</v>
      </c>
      <c r="J76" s="31">
        <f>Spisak!N66</f>
        <v>0</v>
      </c>
      <c r="K76" s="31">
        <f>Spisak!O66</f>
        <v>0</v>
      </c>
      <c r="L76" s="31">
        <f>Spisak!P66</f>
        <v>0</v>
      </c>
      <c r="M76" s="31">
        <f>Spisak!T66</f>
        <v>0</v>
      </c>
      <c r="N76" s="32">
        <f>Spisak!I66</f>
        <v>21</v>
      </c>
      <c r="O76" s="32">
        <f>Spisak!S66</f>
      </c>
      <c r="P76" s="33">
        <f>Spisak!X66</f>
        <v>7</v>
      </c>
      <c r="Q76" s="34">
        <f>Spisak!Y66</f>
        <v>29</v>
      </c>
      <c r="R76" s="35">
        <f>Spisak!AA66</f>
        <v>50</v>
      </c>
      <c r="S76" s="42" t="str">
        <f>Spisak!AB66</f>
        <v>E</v>
      </c>
      <c r="T76" s="36" t="str">
        <f t="shared" si="0"/>
        <v> (dovoljan)</v>
      </c>
    </row>
    <row r="77" spans="1:20" ht="12.75">
      <c r="A77" s="30" t="str">
        <f>Spisak!A67</f>
        <v>7</v>
      </c>
      <c r="B77" s="30" t="str">
        <f>Spisak!D67</f>
        <v>7/2012</v>
      </c>
      <c r="C77" s="46" t="str">
        <f>Spisak!C67</f>
        <v>Stefan Loncović</v>
      </c>
      <c r="D77" s="31">
        <f>Spisak!E67</f>
        <v>0</v>
      </c>
      <c r="E77" s="31">
        <f>Spisak!F67</f>
        <v>0</v>
      </c>
      <c r="F77" s="31">
        <f>Spisak!J67</f>
        <v>0</v>
      </c>
      <c r="G77" s="31">
        <f>Spisak!K67</f>
        <v>0</v>
      </c>
      <c r="H77" s="31">
        <f>Spisak!L67</f>
        <v>0</v>
      </c>
      <c r="I77" s="31">
        <f>Spisak!M67</f>
        <v>0</v>
      </c>
      <c r="J77" s="31">
        <f>Spisak!N67</f>
        <v>0</v>
      </c>
      <c r="K77" s="31">
        <f>Spisak!O67</f>
        <v>0</v>
      </c>
      <c r="L77" s="31">
        <f>Spisak!P67</f>
        <v>0</v>
      </c>
      <c r="M77" s="31">
        <f>Spisak!T67</f>
        <v>0</v>
      </c>
      <c r="N77" s="32">
        <f>Spisak!I67</f>
        <v>25</v>
      </c>
      <c r="O77" s="32">
        <f>Spisak!S67</f>
      </c>
      <c r="P77" s="33">
        <f>Spisak!X67</f>
        <v>0</v>
      </c>
      <c r="Q77" s="34">
        <f>Spisak!Y67</f>
        <v>20</v>
      </c>
      <c r="R77" s="35">
        <f>Spisak!AA67</f>
        <v>45</v>
      </c>
      <c r="S77" s="42" t="str">
        <f>Spisak!AB67</f>
        <v>F</v>
      </c>
      <c r="T77" s="36" t="str">
        <f aca="true" t="shared" si="1" ref="T77:T140">ocjenaslovima(S77)</f>
        <v> (nedovoljan)</v>
      </c>
    </row>
    <row r="78" spans="1:20" ht="12.75">
      <c r="A78" s="30" t="str">
        <f>Spisak!A68</f>
        <v>20</v>
      </c>
      <c r="B78" s="30" t="str">
        <f>Spisak!D68</f>
        <v>20/2011</v>
      </c>
      <c r="C78" s="46" t="str">
        <f>Spisak!C68</f>
        <v>Nebojša Maraš</v>
      </c>
      <c r="D78" s="31">
        <f>Spisak!E68</f>
        <v>0</v>
      </c>
      <c r="E78" s="31">
        <f>Spisak!F68</f>
        <v>0</v>
      </c>
      <c r="F78" s="31">
        <f>Spisak!J68</f>
        <v>0</v>
      </c>
      <c r="G78" s="31">
        <f>Spisak!K68</f>
        <v>0</v>
      </c>
      <c r="H78" s="31">
        <f>Spisak!L68</f>
        <v>0</v>
      </c>
      <c r="I78" s="31">
        <f>Spisak!M68</f>
        <v>0</v>
      </c>
      <c r="J78" s="31">
        <f>Spisak!N68</f>
        <v>0</v>
      </c>
      <c r="K78" s="31">
        <f>Spisak!O68</f>
        <v>0</v>
      </c>
      <c r="L78" s="31">
        <f>Spisak!P68</f>
        <v>0</v>
      </c>
      <c r="M78" s="31">
        <f>Spisak!T68</f>
        <v>0</v>
      </c>
      <c r="N78" s="32">
        <f>Spisak!I68</f>
        <v>7</v>
      </c>
      <c r="O78" s="32">
        <f>Spisak!S68</f>
      </c>
      <c r="P78" s="33">
        <f>Spisak!X68</f>
        <v>0</v>
      </c>
      <c r="Q78" s="34">
        <f>Spisak!Y68</f>
        <v>8</v>
      </c>
      <c r="R78" s="35">
        <f>Spisak!AA68</f>
        <v>15</v>
      </c>
      <c r="S78" s="42" t="str">
        <f>Spisak!AB68</f>
        <v>F</v>
      </c>
      <c r="T78" s="36" t="str">
        <f t="shared" si="1"/>
        <v> (nedovoljan)</v>
      </c>
    </row>
    <row r="79" spans="1:20" ht="12.75">
      <c r="A79" s="30" t="str">
        <f>Spisak!A69</f>
        <v>83</v>
      </c>
      <c r="B79" s="30" t="str">
        <f>Spisak!D69</f>
        <v>83/2011</v>
      </c>
      <c r="C79" s="46" t="str">
        <f>Spisak!C69</f>
        <v>Vuk Đurović</v>
      </c>
      <c r="D79" s="31">
        <f>Spisak!E69</f>
        <v>0</v>
      </c>
      <c r="E79" s="31">
        <f>Spisak!F69</f>
        <v>0</v>
      </c>
      <c r="F79" s="31">
        <f>Spisak!J69</f>
        <v>0</v>
      </c>
      <c r="G79" s="31">
        <f>Spisak!K69</f>
        <v>0</v>
      </c>
      <c r="H79" s="31">
        <f>Spisak!L69</f>
        <v>0</v>
      </c>
      <c r="I79" s="31">
        <f>Spisak!M69</f>
        <v>0</v>
      </c>
      <c r="J79" s="31">
        <f>Spisak!N69</f>
        <v>0</v>
      </c>
      <c r="K79" s="31">
        <f>Spisak!O69</f>
        <v>0</v>
      </c>
      <c r="L79" s="31">
        <f>Spisak!P69</f>
        <v>0</v>
      </c>
      <c r="M79" s="31">
        <f>Spisak!T69</f>
        <v>0</v>
      </c>
      <c r="N79" s="32">
        <f>Spisak!I69</f>
        <v>21</v>
      </c>
      <c r="O79" s="32">
        <f>Spisak!S69</f>
      </c>
      <c r="P79" s="33">
        <f>Spisak!X69</f>
        <v>0</v>
      </c>
      <c r="Q79" s="34">
        <f>Spisak!Y69</f>
        <v>41</v>
      </c>
      <c r="R79" s="35">
        <f>Spisak!AA69</f>
        <v>62</v>
      </c>
      <c r="S79" s="42" t="str">
        <f>Spisak!AB69</f>
        <v>D</v>
      </c>
      <c r="T79" s="36" t="str">
        <f t="shared" si="1"/>
        <v> (zadovoljava)</v>
      </c>
    </row>
    <row r="80" spans="1:20" ht="12.75">
      <c r="A80" s="30" t="str">
        <f>Spisak!A70</f>
        <v>100</v>
      </c>
      <c r="B80" s="30" t="str">
        <f>Spisak!D70</f>
        <v>100/2011</v>
      </c>
      <c r="C80" s="46" t="str">
        <f>Spisak!C70</f>
        <v>Dijana Joković</v>
      </c>
      <c r="D80" s="31">
        <f>Spisak!E70</f>
        <v>0</v>
      </c>
      <c r="E80" s="31">
        <f>Spisak!F70</f>
        <v>0</v>
      </c>
      <c r="F80" s="31">
        <f>Spisak!J70</f>
        <v>0</v>
      </c>
      <c r="G80" s="31">
        <f>Spisak!K70</f>
        <v>0</v>
      </c>
      <c r="H80" s="31">
        <f>Spisak!L70</f>
        <v>0</v>
      </c>
      <c r="I80" s="31">
        <f>Spisak!M70</f>
        <v>0</v>
      </c>
      <c r="J80" s="31">
        <f>Spisak!N70</f>
        <v>0</v>
      </c>
      <c r="K80" s="31">
        <f>Spisak!O70</f>
        <v>0</v>
      </c>
      <c r="L80" s="31">
        <f>Spisak!P70</f>
        <v>0</v>
      </c>
      <c r="M80" s="31">
        <f>Spisak!T70</f>
        <v>0</v>
      </c>
      <c r="N80" s="32">
        <f>Spisak!I70</f>
      </c>
      <c r="O80" s="32">
        <f>Spisak!S70</f>
      </c>
      <c r="P80" s="33">
        <f>Spisak!X70</f>
        <v>0</v>
      </c>
      <c r="Q80" s="34">
        <f>Spisak!Y70</f>
        <v>0</v>
      </c>
      <c r="R80" s="35">
        <f>Spisak!AA70</f>
      </c>
      <c r="S80" s="42" t="str">
        <f>Spisak!AB70</f>
        <v>F</v>
      </c>
      <c r="T80" s="36" t="str">
        <f t="shared" si="1"/>
        <v> (nedovoljan)</v>
      </c>
    </row>
    <row r="81" spans="1:20" ht="12.75">
      <c r="A81" s="30" t="str">
        <f>Spisak!A71</f>
        <v>12</v>
      </c>
      <c r="B81" s="30" t="str">
        <f>Spisak!D71</f>
        <v>12/2010</v>
      </c>
      <c r="C81" s="46" t="str">
        <f>Spisak!C71</f>
        <v>Nebojša Pejović</v>
      </c>
      <c r="D81" s="31">
        <f>Spisak!E71</f>
        <v>0</v>
      </c>
      <c r="E81" s="31">
        <f>Spisak!F71</f>
        <v>0</v>
      </c>
      <c r="F81" s="31">
        <f>Spisak!J71</f>
        <v>0</v>
      </c>
      <c r="G81" s="31">
        <f>Spisak!K71</f>
        <v>0</v>
      </c>
      <c r="H81" s="31">
        <f>Spisak!L71</f>
        <v>0</v>
      </c>
      <c r="I81" s="31">
        <f>Spisak!M71</f>
        <v>0</v>
      </c>
      <c r="J81" s="31">
        <f>Spisak!N71</f>
        <v>0</v>
      </c>
      <c r="K81" s="31">
        <f>Spisak!O71</f>
        <v>0</v>
      </c>
      <c r="L81" s="31">
        <f>Spisak!P71</f>
        <v>0</v>
      </c>
      <c r="M81" s="31">
        <f>Spisak!T71</f>
        <v>0</v>
      </c>
      <c r="N81" s="32">
        <f>Spisak!I71</f>
        <v>28</v>
      </c>
      <c r="O81" s="32">
        <f>Spisak!S71</f>
      </c>
      <c r="P81" s="33">
        <f>Spisak!X71</f>
        <v>0</v>
      </c>
      <c r="Q81" s="34">
        <f>Spisak!Y71</f>
        <v>25</v>
      </c>
      <c r="R81" s="35">
        <f>Spisak!AA71</f>
        <v>53</v>
      </c>
      <c r="S81" s="42" t="str">
        <f>Spisak!AB71</f>
        <v>E</v>
      </c>
      <c r="T81" s="36" t="str">
        <f t="shared" si="1"/>
        <v> (dovoljan)</v>
      </c>
    </row>
    <row r="82" spans="1:20" ht="12.75">
      <c r="A82" s="30" t="str">
        <f>Spisak!A72</f>
        <v>28</v>
      </c>
      <c r="B82" s="30" t="str">
        <f>Spisak!D72</f>
        <v>28/2010</v>
      </c>
      <c r="C82" s="46" t="str">
        <f>Spisak!C72</f>
        <v>Mensur Dizdarević</v>
      </c>
      <c r="D82" s="31">
        <f>Spisak!E72</f>
        <v>0</v>
      </c>
      <c r="E82" s="31">
        <f>Spisak!F72</f>
        <v>0</v>
      </c>
      <c r="F82" s="31">
        <f>Spisak!J72</f>
        <v>0</v>
      </c>
      <c r="G82" s="31">
        <f>Spisak!K72</f>
        <v>0</v>
      </c>
      <c r="H82" s="31">
        <f>Spisak!L72</f>
        <v>0</v>
      </c>
      <c r="I82" s="31">
        <f>Spisak!M72</f>
        <v>0</v>
      </c>
      <c r="J82" s="31">
        <f>Spisak!N72</f>
        <v>0</v>
      </c>
      <c r="K82" s="31">
        <f>Spisak!O72</f>
        <v>0</v>
      </c>
      <c r="L82" s="31">
        <f>Spisak!P72</f>
        <v>0</v>
      </c>
      <c r="M82" s="31">
        <f>Spisak!T72</f>
        <v>0</v>
      </c>
      <c r="N82" s="32">
        <f>Spisak!I72</f>
        <v>8</v>
      </c>
      <c r="O82" s="32">
        <f>Spisak!S72</f>
      </c>
      <c r="P82" s="33">
        <f>Spisak!X72</f>
        <v>0</v>
      </c>
      <c r="Q82" s="34">
        <f>Spisak!Y72</f>
        <v>0</v>
      </c>
      <c r="R82" s="35">
        <f>Spisak!AA72</f>
        <v>8</v>
      </c>
      <c r="S82" s="42" t="str">
        <f>Spisak!AB72</f>
        <v>F</v>
      </c>
      <c r="T82" s="36" t="str">
        <f t="shared" si="1"/>
        <v> (nedovoljan)</v>
      </c>
    </row>
    <row r="83" spans="1:20" ht="12.75">
      <c r="A83" s="30" t="str">
        <f>Spisak!A73</f>
        <v>33</v>
      </c>
      <c r="B83" s="30" t="str">
        <f>Spisak!D73</f>
        <v>33/2010</v>
      </c>
      <c r="C83" s="46" t="str">
        <f>Spisak!C73</f>
        <v>Aleksandar Pupavac</v>
      </c>
      <c r="D83" s="31">
        <f>Spisak!E73</f>
        <v>0</v>
      </c>
      <c r="E83" s="31">
        <f>Spisak!F73</f>
        <v>0</v>
      </c>
      <c r="F83" s="31">
        <f>Spisak!J73</f>
        <v>0</v>
      </c>
      <c r="G83" s="31">
        <f>Spisak!K73</f>
        <v>0</v>
      </c>
      <c r="H83" s="31">
        <f>Spisak!L73</f>
        <v>0</v>
      </c>
      <c r="I83" s="31">
        <f>Spisak!M73</f>
        <v>0</v>
      </c>
      <c r="J83" s="31">
        <f>Spisak!N73</f>
        <v>0</v>
      </c>
      <c r="K83" s="31">
        <f>Spisak!O73</f>
        <v>0</v>
      </c>
      <c r="L83" s="31">
        <f>Spisak!P73</f>
        <v>0</v>
      </c>
      <c r="M83" s="31">
        <f>Spisak!T73</f>
        <v>0</v>
      </c>
      <c r="N83" s="32">
        <f>Spisak!I73</f>
      </c>
      <c r="O83" s="32">
        <f>Spisak!S73</f>
      </c>
      <c r="P83" s="33">
        <f>Spisak!X73</f>
        <v>0</v>
      </c>
      <c r="Q83" s="34">
        <f>Spisak!Y73</f>
        <v>0</v>
      </c>
      <c r="R83" s="35">
        <f>Spisak!AA73</f>
      </c>
      <c r="S83" s="42" t="str">
        <f>Spisak!AB73</f>
        <v>F</v>
      </c>
      <c r="T83" s="36" t="str">
        <f t="shared" si="1"/>
        <v> (nedovoljan)</v>
      </c>
    </row>
    <row r="84" spans="1:20" ht="12.75">
      <c r="A84" s="30" t="str">
        <f>Spisak!A74</f>
        <v>44</v>
      </c>
      <c r="B84" s="30" t="str">
        <f>Spisak!D74</f>
        <v>44/2010</v>
      </c>
      <c r="C84" s="46" t="str">
        <f>Spisak!C74</f>
        <v>Mirko Dvožak</v>
      </c>
      <c r="D84" s="31">
        <f>Spisak!E74</f>
        <v>0</v>
      </c>
      <c r="E84" s="31">
        <f>Spisak!F74</f>
        <v>0</v>
      </c>
      <c r="F84" s="31">
        <f>Spisak!J74</f>
        <v>0</v>
      </c>
      <c r="G84" s="31">
        <f>Spisak!K74</f>
        <v>0</v>
      </c>
      <c r="H84" s="31">
        <f>Spisak!L74</f>
        <v>0</v>
      </c>
      <c r="I84" s="31">
        <f>Spisak!M74</f>
        <v>0</v>
      </c>
      <c r="J84" s="31">
        <f>Spisak!N74</f>
        <v>0</v>
      </c>
      <c r="K84" s="31">
        <f>Spisak!O74</f>
        <v>0</v>
      </c>
      <c r="L84" s="31">
        <f>Spisak!P74</f>
        <v>0</v>
      </c>
      <c r="M84" s="31">
        <f>Spisak!T74</f>
        <v>0</v>
      </c>
      <c r="N84" s="32">
        <f>Spisak!I74</f>
        <v>4</v>
      </c>
      <c r="O84" s="32">
        <f>Spisak!S74</f>
      </c>
      <c r="P84" s="33">
        <f>Spisak!X74</f>
        <v>0</v>
      </c>
      <c r="Q84" s="34">
        <f>Spisak!Y74</f>
        <v>0</v>
      </c>
      <c r="R84" s="35">
        <f>Spisak!AA74</f>
        <v>4</v>
      </c>
      <c r="S84" s="42" t="str">
        <f>Spisak!AB74</f>
        <v>F</v>
      </c>
      <c r="T84" s="36" t="str">
        <f t="shared" si="1"/>
        <v> (nedovoljan)</v>
      </c>
    </row>
    <row r="85" spans="1:20" ht="12.75">
      <c r="A85" s="30" t="str">
        <f>Spisak!A75</f>
        <v>63</v>
      </c>
      <c r="B85" s="30" t="str">
        <f>Spisak!D75</f>
        <v>63/2010</v>
      </c>
      <c r="C85" s="46" t="str">
        <f>Spisak!C75</f>
        <v>Boban Dedić</v>
      </c>
      <c r="D85" s="31">
        <f>Spisak!E75</f>
        <v>0</v>
      </c>
      <c r="E85" s="31">
        <f>Spisak!F75</f>
        <v>0</v>
      </c>
      <c r="F85" s="31">
        <f>Spisak!J75</f>
        <v>0</v>
      </c>
      <c r="G85" s="31">
        <f>Spisak!K75</f>
        <v>0</v>
      </c>
      <c r="H85" s="31">
        <f>Spisak!L75</f>
        <v>0</v>
      </c>
      <c r="I85" s="31">
        <f>Spisak!M75</f>
        <v>0</v>
      </c>
      <c r="J85" s="31">
        <f>Spisak!N75</f>
        <v>0</v>
      </c>
      <c r="K85" s="31">
        <f>Spisak!O75</f>
        <v>0</v>
      </c>
      <c r="L85" s="31">
        <f>Spisak!P75</f>
        <v>0</v>
      </c>
      <c r="M85" s="31">
        <f>Spisak!T75</f>
        <v>0</v>
      </c>
      <c r="N85" s="32">
        <f>Spisak!I75</f>
      </c>
      <c r="O85" s="32">
        <f>Spisak!S75</f>
      </c>
      <c r="P85" s="33">
        <f>Spisak!X75</f>
        <v>0</v>
      </c>
      <c r="Q85" s="34">
        <f>Spisak!Y75</f>
        <v>0</v>
      </c>
      <c r="R85" s="35">
        <f>Spisak!AA75</f>
      </c>
      <c r="S85" s="42" t="str">
        <f>Spisak!AB75</f>
        <v>F</v>
      </c>
      <c r="T85" s="36" t="str">
        <f t="shared" si="1"/>
        <v> (nedovoljan)</v>
      </c>
    </row>
    <row r="86" spans="1:20" ht="12.75">
      <c r="A86" s="30" t="str">
        <f>Spisak!A76</f>
        <v>9011</v>
      </c>
      <c r="B86" s="30" t="str">
        <f>Spisak!D76</f>
        <v>9011/2010</v>
      </c>
      <c r="C86" s="46" t="str">
        <f>Spisak!C76</f>
        <v>Tanja Koprivica</v>
      </c>
      <c r="D86" s="31">
        <f>Spisak!E76</f>
        <v>0</v>
      </c>
      <c r="E86" s="31">
        <f>Spisak!F76</f>
        <v>0</v>
      </c>
      <c r="F86" s="31">
        <f>Spisak!J76</f>
        <v>0</v>
      </c>
      <c r="G86" s="31">
        <f>Spisak!K76</f>
        <v>0</v>
      </c>
      <c r="H86" s="31">
        <f>Spisak!L76</f>
        <v>0</v>
      </c>
      <c r="I86" s="31">
        <f>Spisak!M76</f>
        <v>0</v>
      </c>
      <c r="J86" s="31">
        <f>Spisak!N76</f>
        <v>0</v>
      </c>
      <c r="K86" s="31">
        <f>Spisak!O76</f>
        <v>0</v>
      </c>
      <c r="L86" s="31">
        <f>Spisak!P76</f>
        <v>0</v>
      </c>
      <c r="M86" s="31">
        <f>Spisak!T76</f>
        <v>0</v>
      </c>
      <c r="N86" s="32">
        <f>Spisak!I76</f>
      </c>
      <c r="O86" s="32">
        <f>Spisak!S76</f>
      </c>
      <c r="P86" s="33">
        <f>Spisak!X76</f>
        <v>0</v>
      </c>
      <c r="Q86" s="34">
        <f>Spisak!Y76</f>
        <v>0</v>
      </c>
      <c r="R86" s="35">
        <f>Spisak!AA76</f>
      </c>
      <c r="S86" s="42" t="str">
        <f>Spisak!AB76</f>
        <v>F</v>
      </c>
      <c r="T86" s="36" t="str">
        <f t="shared" si="1"/>
        <v> (nedovoljan)</v>
      </c>
    </row>
    <row r="87" spans="1:20" ht="12.75">
      <c r="A87" s="30" t="str">
        <f>Spisak!A77</f>
        <v>3</v>
      </c>
      <c r="B87" s="30" t="str">
        <f>Spisak!D77</f>
        <v>3/2009</v>
      </c>
      <c r="C87" s="46" t="str">
        <f>Spisak!C77</f>
        <v>Nikola Vidović</v>
      </c>
      <c r="D87" s="31">
        <f>Spisak!E77</f>
        <v>0</v>
      </c>
      <c r="E87" s="31">
        <f>Spisak!F77</f>
        <v>0</v>
      </c>
      <c r="F87" s="31">
        <f>Spisak!J77</f>
        <v>0</v>
      </c>
      <c r="G87" s="31">
        <f>Spisak!K77</f>
        <v>0</v>
      </c>
      <c r="H87" s="31">
        <f>Spisak!L77</f>
        <v>0</v>
      </c>
      <c r="I87" s="31">
        <f>Spisak!M77</f>
        <v>0</v>
      </c>
      <c r="J87" s="31">
        <f>Spisak!N77</f>
        <v>0</v>
      </c>
      <c r="K87" s="31">
        <f>Spisak!O77</f>
        <v>0</v>
      </c>
      <c r="L87" s="31">
        <f>Spisak!P77</f>
        <v>0</v>
      </c>
      <c r="M87" s="31">
        <f>Spisak!T77</f>
        <v>0</v>
      </c>
      <c r="N87" s="32">
        <f>Spisak!I77</f>
        <v>24</v>
      </c>
      <c r="O87" s="32">
        <f>Spisak!S77</f>
      </c>
      <c r="P87" s="33">
        <f>Spisak!X77</f>
        <v>0</v>
      </c>
      <c r="Q87" s="34">
        <f>Spisak!Y77</f>
        <v>35</v>
      </c>
      <c r="R87" s="35">
        <f>Spisak!AA77</f>
        <v>59</v>
      </c>
      <c r="S87" s="42" t="str">
        <f>Spisak!AB77</f>
        <v>E</v>
      </c>
      <c r="T87" s="36" t="str">
        <f t="shared" si="1"/>
        <v> (dovoljan)</v>
      </c>
    </row>
    <row r="88" spans="1:20" ht="12.75">
      <c r="A88" s="30" t="str">
        <f>Spisak!A78</f>
        <v>28</v>
      </c>
      <c r="B88" s="30" t="str">
        <f>Spisak!D78</f>
        <v>28/2009</v>
      </c>
      <c r="C88" s="46" t="str">
        <f>Spisak!C78</f>
        <v>Đuro Velaš</v>
      </c>
      <c r="D88" s="31">
        <f>Spisak!E78</f>
        <v>0</v>
      </c>
      <c r="E88" s="31">
        <f>Spisak!F78</f>
        <v>0</v>
      </c>
      <c r="F88" s="31">
        <f>Spisak!J78</f>
        <v>0</v>
      </c>
      <c r="G88" s="31">
        <f>Spisak!K78</f>
        <v>0</v>
      </c>
      <c r="H88" s="31">
        <f>Spisak!L78</f>
        <v>0</v>
      </c>
      <c r="I88" s="31">
        <f>Spisak!M78</f>
        <v>0</v>
      </c>
      <c r="J88" s="31">
        <f>Spisak!N78</f>
        <v>0</v>
      </c>
      <c r="K88" s="31">
        <f>Spisak!O78</f>
        <v>0</v>
      </c>
      <c r="L88" s="31">
        <f>Spisak!P78</f>
        <v>0</v>
      </c>
      <c r="M88" s="31">
        <f>Spisak!T78</f>
        <v>0</v>
      </c>
      <c r="N88" s="32">
        <f>Spisak!I78</f>
        <v>28</v>
      </c>
      <c r="O88" s="32">
        <f>Spisak!S78</f>
      </c>
      <c r="P88" s="33">
        <f>Spisak!X78</f>
        <v>14</v>
      </c>
      <c r="Q88" s="34">
        <f>Spisak!Y78</f>
        <v>38</v>
      </c>
      <c r="R88" s="35">
        <f>Spisak!AA78</f>
        <v>66</v>
      </c>
      <c r="S88" s="42" t="str">
        <f>Spisak!AB78</f>
        <v>D</v>
      </c>
      <c r="T88" s="36" t="str">
        <f t="shared" si="1"/>
        <v> (zadovoljava)</v>
      </c>
    </row>
    <row r="89" spans="1:20" ht="12.75">
      <c r="A89" s="30" t="str">
        <f>Spisak!A79</f>
        <v>14</v>
      </c>
      <c r="B89" s="30" t="str">
        <f>Spisak!D79</f>
        <v>14/2008</v>
      </c>
      <c r="C89" s="46" t="str">
        <f>Spisak!C79</f>
        <v>Mladen Kovačević</v>
      </c>
      <c r="D89" s="31">
        <f>Spisak!E79</f>
        <v>0</v>
      </c>
      <c r="E89" s="31">
        <f>Spisak!F79</f>
        <v>0</v>
      </c>
      <c r="F89" s="31">
        <f>Spisak!J79</f>
        <v>0</v>
      </c>
      <c r="G89" s="31">
        <f>Spisak!K79</f>
        <v>0</v>
      </c>
      <c r="H89" s="31">
        <f>Spisak!L79</f>
        <v>0</v>
      </c>
      <c r="I89" s="31">
        <f>Spisak!M79</f>
        <v>0</v>
      </c>
      <c r="J89" s="31">
        <f>Spisak!N79</f>
        <v>0</v>
      </c>
      <c r="K89" s="31">
        <f>Spisak!O79</f>
        <v>0</v>
      </c>
      <c r="L89" s="31">
        <f>Spisak!P79</f>
        <v>0</v>
      </c>
      <c r="M89" s="31">
        <f>Spisak!T79</f>
        <v>0</v>
      </c>
      <c r="N89" s="32">
        <f>Spisak!I79</f>
        <v>20</v>
      </c>
      <c r="O89" s="32">
        <f>Spisak!S79</f>
      </c>
      <c r="P89" s="33">
        <f>Spisak!X79</f>
        <v>17</v>
      </c>
      <c r="Q89" s="34">
        <f>Spisak!Y79</f>
        <v>20</v>
      </c>
      <c r="R89" s="35">
        <f>Spisak!AA79</f>
        <v>40</v>
      </c>
      <c r="S89" s="42" t="str">
        <f>Spisak!AB79</f>
        <v>F</v>
      </c>
      <c r="T89" s="36" t="str">
        <f t="shared" si="1"/>
        <v> (nedovoljan)</v>
      </c>
    </row>
    <row r="90" spans="1:20" ht="12.75">
      <c r="A90" s="30" t="str">
        <f>Spisak!A80</f>
        <v>23</v>
      </c>
      <c r="B90" s="30" t="str">
        <f>Spisak!D80</f>
        <v>23/2008</v>
      </c>
      <c r="C90" s="46" t="str">
        <f>Spisak!C80</f>
        <v>Milan Bojanić</v>
      </c>
      <c r="D90" s="31">
        <f>Spisak!E80</f>
        <v>0</v>
      </c>
      <c r="E90" s="31">
        <f>Spisak!F80</f>
        <v>0</v>
      </c>
      <c r="F90" s="31">
        <f>Spisak!J80</f>
        <v>0</v>
      </c>
      <c r="G90" s="31">
        <f>Spisak!K80</f>
        <v>0</v>
      </c>
      <c r="H90" s="31">
        <f>Spisak!L80</f>
        <v>0</v>
      </c>
      <c r="I90" s="31">
        <f>Spisak!M80</f>
        <v>0</v>
      </c>
      <c r="J90" s="31">
        <f>Spisak!N80</f>
        <v>0</v>
      </c>
      <c r="K90" s="31">
        <f>Spisak!O80</f>
        <v>0</v>
      </c>
      <c r="L90" s="31">
        <f>Spisak!P80</f>
        <v>0</v>
      </c>
      <c r="M90" s="31">
        <f>Spisak!T80</f>
        <v>0</v>
      </c>
      <c r="N90" s="32">
        <f>Spisak!I80</f>
        <v>0</v>
      </c>
      <c r="O90" s="32">
        <f>Spisak!S80</f>
      </c>
      <c r="P90" s="33">
        <f>Spisak!X80</f>
        <v>0</v>
      </c>
      <c r="Q90" s="34">
        <f>Spisak!Y80</f>
        <v>0</v>
      </c>
      <c r="R90" s="35">
        <f>Spisak!AA80</f>
        <v>0</v>
      </c>
      <c r="S90" s="42" t="str">
        <f>Spisak!AB80</f>
        <v>F</v>
      </c>
      <c r="T90" s="36" t="str">
        <f t="shared" si="1"/>
        <v> (nedovoljan)</v>
      </c>
    </row>
    <row r="91" spans="1:20" ht="12.75">
      <c r="A91" s="30" t="str">
        <f>Spisak!A81</f>
        <v>22</v>
      </c>
      <c r="B91" s="30" t="str">
        <f>Spisak!D81</f>
        <v>22/2005</v>
      </c>
      <c r="C91" s="46" t="str">
        <f>Spisak!C81</f>
        <v>Sandra Simonović</v>
      </c>
      <c r="D91" s="31">
        <f>Spisak!E81</f>
        <v>0</v>
      </c>
      <c r="E91" s="31">
        <f>Spisak!F81</f>
        <v>0</v>
      </c>
      <c r="F91" s="31">
        <f>Spisak!J81</f>
        <v>0</v>
      </c>
      <c r="G91" s="31">
        <f>Spisak!K81</f>
        <v>0</v>
      </c>
      <c r="H91" s="31">
        <f>Spisak!L81</f>
        <v>0</v>
      </c>
      <c r="I91" s="31">
        <f>Spisak!M81</f>
        <v>0</v>
      </c>
      <c r="J91" s="31">
        <f>Spisak!N81</f>
        <v>0</v>
      </c>
      <c r="K91" s="31">
        <f>Spisak!O81</f>
        <v>0</v>
      </c>
      <c r="L91" s="31">
        <f>Spisak!P81</f>
        <v>0</v>
      </c>
      <c r="M91" s="31">
        <f>Spisak!T81</f>
        <v>0</v>
      </c>
      <c r="N91" s="32">
        <f>Spisak!I81</f>
      </c>
      <c r="O91" s="32">
        <f>Spisak!S81</f>
      </c>
      <c r="P91" s="33">
        <f>Spisak!X81</f>
        <v>0</v>
      </c>
      <c r="Q91" s="34">
        <f>Spisak!Y81</f>
        <v>0</v>
      </c>
      <c r="R91" s="35">
        <f>Spisak!AA81</f>
      </c>
      <c r="S91" s="42" t="str">
        <f>Spisak!AB81</f>
        <v>F</v>
      </c>
      <c r="T91" s="36" t="str">
        <f t="shared" si="1"/>
        <v> (nedovoljan)</v>
      </c>
    </row>
    <row r="92" spans="1:20" ht="12.75">
      <c r="A92" s="30">
        <f>Spisak!A82</f>
        <v>0</v>
      </c>
      <c r="B92" s="30" t="str">
        <f>Spisak!D82</f>
        <v>/</v>
      </c>
      <c r="C92" s="46">
        <f>Spisak!C82</f>
        <v>0</v>
      </c>
      <c r="D92" s="31">
        <f>Spisak!E82</f>
        <v>0</v>
      </c>
      <c r="E92" s="31">
        <f>Spisak!F82</f>
        <v>0</v>
      </c>
      <c r="F92" s="31">
        <f>Spisak!J82</f>
        <v>0</v>
      </c>
      <c r="G92" s="31">
        <f>Spisak!K82</f>
        <v>0</v>
      </c>
      <c r="H92" s="31">
        <f>Spisak!L82</f>
        <v>0</v>
      </c>
      <c r="I92" s="31">
        <f>Spisak!M82</f>
        <v>0</v>
      </c>
      <c r="J92" s="31">
        <f>Spisak!N82</f>
        <v>0</v>
      </c>
      <c r="K92" s="31">
        <f>Spisak!O82</f>
        <v>0</v>
      </c>
      <c r="L92" s="31">
        <f>Spisak!P82</f>
        <v>0</v>
      </c>
      <c r="M92" s="31">
        <f>Spisak!T82</f>
        <v>0</v>
      </c>
      <c r="N92" s="32">
        <f>Spisak!I82</f>
      </c>
      <c r="O92" s="32">
        <f>Spisak!S82</f>
      </c>
      <c r="P92" s="33">
        <f>Spisak!X82</f>
        <v>0</v>
      </c>
      <c r="Q92" s="34">
        <f>Spisak!Y82</f>
        <v>0</v>
      </c>
      <c r="R92" s="35">
        <f>Spisak!AA82</f>
      </c>
      <c r="S92" s="42">
        <f>Spisak!AB82</f>
      </c>
      <c r="T92" s="36">
        <f t="shared" si="1"/>
      </c>
    </row>
    <row r="93" spans="1:20" ht="12.75">
      <c r="A93" s="30">
        <f>Spisak!A83</f>
        <v>0</v>
      </c>
      <c r="B93" s="30" t="str">
        <f>Spisak!D83</f>
        <v>/</v>
      </c>
      <c r="C93" s="46">
        <f>Spisak!C83</f>
        <v>0</v>
      </c>
      <c r="D93" s="31">
        <f>Spisak!E83</f>
        <v>0</v>
      </c>
      <c r="E93" s="31">
        <f>Spisak!F83</f>
        <v>0</v>
      </c>
      <c r="F93" s="31">
        <f>Spisak!J83</f>
        <v>0</v>
      </c>
      <c r="G93" s="31">
        <f>Spisak!K83</f>
        <v>0</v>
      </c>
      <c r="H93" s="31">
        <f>Spisak!L83</f>
        <v>0</v>
      </c>
      <c r="I93" s="31">
        <f>Spisak!M83</f>
        <v>0</v>
      </c>
      <c r="J93" s="31">
        <f>Spisak!N83</f>
        <v>0</v>
      </c>
      <c r="K93" s="31">
        <f>Spisak!O83</f>
        <v>0</v>
      </c>
      <c r="L93" s="31">
        <f>Spisak!P83</f>
        <v>0</v>
      </c>
      <c r="M93" s="31">
        <f>Spisak!T83</f>
        <v>0</v>
      </c>
      <c r="N93" s="32">
        <f>Spisak!I83</f>
      </c>
      <c r="O93" s="32">
        <f>Spisak!S83</f>
      </c>
      <c r="P93" s="33">
        <f>Spisak!X83</f>
        <v>0</v>
      </c>
      <c r="Q93" s="34">
        <f>Spisak!Y83</f>
        <v>0</v>
      </c>
      <c r="R93" s="35">
        <f>Spisak!AA83</f>
      </c>
      <c r="S93" s="42">
        <f>Spisak!AB83</f>
      </c>
      <c r="T93" s="36">
        <f t="shared" si="1"/>
      </c>
    </row>
    <row r="94" spans="1:20" ht="12.75">
      <c r="A94" s="30">
        <f>Spisak!A84</f>
        <v>0</v>
      </c>
      <c r="B94" s="30" t="str">
        <f>Spisak!D84</f>
        <v>/</v>
      </c>
      <c r="C94" s="46">
        <f>Spisak!C84</f>
        <v>0</v>
      </c>
      <c r="D94" s="31">
        <f>Spisak!E84</f>
        <v>0</v>
      </c>
      <c r="E94" s="31">
        <f>Spisak!F84</f>
        <v>0</v>
      </c>
      <c r="F94" s="31">
        <f>Spisak!J84</f>
        <v>0</v>
      </c>
      <c r="G94" s="31">
        <f>Spisak!K84</f>
        <v>0</v>
      </c>
      <c r="H94" s="31">
        <f>Spisak!L84</f>
        <v>0</v>
      </c>
      <c r="I94" s="31">
        <f>Spisak!M84</f>
        <v>0</v>
      </c>
      <c r="J94" s="31">
        <f>Spisak!N84</f>
        <v>0</v>
      </c>
      <c r="K94" s="31">
        <f>Spisak!O84</f>
        <v>0</v>
      </c>
      <c r="L94" s="31">
        <f>Spisak!P84</f>
        <v>0</v>
      </c>
      <c r="M94" s="31">
        <f>Spisak!T84</f>
        <v>0</v>
      </c>
      <c r="N94" s="32">
        <f>Spisak!I84</f>
      </c>
      <c r="O94" s="32">
        <f>Spisak!S84</f>
      </c>
      <c r="P94" s="33">
        <f>Spisak!X84</f>
        <v>0</v>
      </c>
      <c r="Q94" s="34">
        <f>Spisak!Y84</f>
        <v>0</v>
      </c>
      <c r="R94" s="35">
        <f>Spisak!AA84</f>
      </c>
      <c r="S94" s="42">
        <f>Spisak!AB84</f>
      </c>
      <c r="T94" s="36">
        <f t="shared" si="1"/>
      </c>
    </row>
    <row r="95" spans="1:20" ht="12.75">
      <c r="A95" s="30">
        <f>Spisak!A85</f>
        <v>0</v>
      </c>
      <c r="B95" s="30" t="str">
        <f>Spisak!D85</f>
        <v>/</v>
      </c>
      <c r="C95" s="46">
        <f>Spisak!C85</f>
        <v>0</v>
      </c>
      <c r="D95" s="31">
        <f>Spisak!E85</f>
        <v>0</v>
      </c>
      <c r="E95" s="31">
        <f>Spisak!F85</f>
        <v>0</v>
      </c>
      <c r="F95" s="31">
        <f>Spisak!J85</f>
        <v>0</v>
      </c>
      <c r="G95" s="31">
        <f>Spisak!K85</f>
        <v>0</v>
      </c>
      <c r="H95" s="31">
        <f>Spisak!L85</f>
        <v>0</v>
      </c>
      <c r="I95" s="31">
        <f>Spisak!M85</f>
        <v>0</v>
      </c>
      <c r="J95" s="31">
        <f>Spisak!N85</f>
        <v>0</v>
      </c>
      <c r="K95" s="31">
        <f>Spisak!O85</f>
        <v>0</v>
      </c>
      <c r="L95" s="31">
        <f>Spisak!P85</f>
        <v>0</v>
      </c>
      <c r="M95" s="31">
        <f>Spisak!T85</f>
        <v>0</v>
      </c>
      <c r="N95" s="32">
        <f>Spisak!I85</f>
      </c>
      <c r="O95" s="32">
        <f>Spisak!S85</f>
      </c>
      <c r="P95" s="33">
        <f>Spisak!X85</f>
        <v>0</v>
      </c>
      <c r="Q95" s="34">
        <f>Spisak!Y85</f>
        <v>0</v>
      </c>
      <c r="R95" s="35">
        <f>Spisak!AA85</f>
      </c>
      <c r="S95" s="42">
        <f>Spisak!AB85</f>
      </c>
      <c r="T95" s="36">
        <f t="shared" si="1"/>
      </c>
    </row>
    <row r="96" spans="1:20" ht="12.75">
      <c r="A96" s="30">
        <f>Spisak!A86</f>
        <v>0</v>
      </c>
      <c r="B96" s="30" t="str">
        <f>Spisak!D86</f>
        <v>/</v>
      </c>
      <c r="C96" s="46">
        <f>Spisak!C86</f>
        <v>0</v>
      </c>
      <c r="D96" s="31">
        <f>Spisak!E86</f>
        <v>0</v>
      </c>
      <c r="E96" s="31">
        <f>Spisak!F86</f>
        <v>0</v>
      </c>
      <c r="F96" s="31">
        <f>Spisak!J86</f>
        <v>0</v>
      </c>
      <c r="G96" s="31">
        <f>Spisak!K86</f>
        <v>0</v>
      </c>
      <c r="H96" s="31">
        <f>Spisak!L86</f>
        <v>0</v>
      </c>
      <c r="I96" s="31">
        <f>Spisak!M86</f>
        <v>0</v>
      </c>
      <c r="J96" s="31">
        <f>Spisak!N86</f>
        <v>0</v>
      </c>
      <c r="K96" s="31">
        <f>Spisak!O86</f>
        <v>0</v>
      </c>
      <c r="L96" s="31">
        <f>Spisak!P86</f>
        <v>0</v>
      </c>
      <c r="M96" s="31">
        <f>Spisak!T86</f>
        <v>0</v>
      </c>
      <c r="N96" s="32">
        <f>Spisak!I86</f>
      </c>
      <c r="O96" s="32">
        <f>Spisak!S86</f>
      </c>
      <c r="P96" s="33">
        <f>Spisak!X86</f>
        <v>0</v>
      </c>
      <c r="Q96" s="34">
        <f>Spisak!Y86</f>
        <v>0</v>
      </c>
      <c r="R96" s="35">
        <f>Spisak!AA86</f>
      </c>
      <c r="S96" s="42">
        <f>Spisak!AB86</f>
      </c>
      <c r="T96" s="36">
        <f t="shared" si="1"/>
      </c>
    </row>
    <row r="97" spans="1:20" ht="12.75">
      <c r="A97" s="30">
        <f>Spisak!A87</f>
        <v>0</v>
      </c>
      <c r="B97" s="30" t="str">
        <f>Spisak!D87</f>
        <v>/</v>
      </c>
      <c r="C97" s="46">
        <f>Spisak!C87</f>
        <v>0</v>
      </c>
      <c r="D97" s="31">
        <f>Spisak!E87</f>
        <v>0</v>
      </c>
      <c r="E97" s="31">
        <f>Spisak!F87</f>
        <v>0</v>
      </c>
      <c r="F97" s="31">
        <f>Spisak!J87</f>
        <v>0</v>
      </c>
      <c r="G97" s="31">
        <f>Spisak!K87</f>
        <v>0</v>
      </c>
      <c r="H97" s="31">
        <f>Spisak!L87</f>
        <v>0</v>
      </c>
      <c r="I97" s="31">
        <f>Spisak!M87</f>
        <v>0</v>
      </c>
      <c r="J97" s="31">
        <f>Spisak!N87</f>
        <v>0</v>
      </c>
      <c r="K97" s="31">
        <f>Spisak!O87</f>
        <v>0</v>
      </c>
      <c r="L97" s="31">
        <f>Spisak!P87</f>
        <v>0</v>
      </c>
      <c r="M97" s="31">
        <f>Spisak!T87</f>
        <v>0</v>
      </c>
      <c r="N97" s="32">
        <f>Spisak!I87</f>
      </c>
      <c r="O97" s="32">
        <f>Spisak!S87</f>
      </c>
      <c r="P97" s="33">
        <f>Spisak!X87</f>
        <v>0</v>
      </c>
      <c r="Q97" s="34">
        <f>Spisak!Y87</f>
        <v>0</v>
      </c>
      <c r="R97" s="35">
        <f>Spisak!AA87</f>
      </c>
      <c r="S97" s="42">
        <f>Spisak!AB87</f>
      </c>
      <c r="T97" s="36">
        <f t="shared" si="1"/>
      </c>
    </row>
    <row r="98" spans="1:20" ht="12.75">
      <c r="A98" s="30">
        <f>Spisak!A88</f>
        <v>0</v>
      </c>
      <c r="B98" s="30" t="str">
        <f>Spisak!D88</f>
        <v>/</v>
      </c>
      <c r="C98" s="46">
        <f>Spisak!C88</f>
        <v>0</v>
      </c>
      <c r="D98" s="31">
        <f>Spisak!E88</f>
        <v>0</v>
      </c>
      <c r="E98" s="31">
        <f>Spisak!F88</f>
        <v>0</v>
      </c>
      <c r="F98" s="31">
        <f>Spisak!J88</f>
        <v>0</v>
      </c>
      <c r="G98" s="31">
        <f>Spisak!K88</f>
        <v>0</v>
      </c>
      <c r="H98" s="31">
        <f>Spisak!L88</f>
        <v>0</v>
      </c>
      <c r="I98" s="31">
        <f>Spisak!M88</f>
        <v>0</v>
      </c>
      <c r="J98" s="31">
        <f>Spisak!N88</f>
        <v>0</v>
      </c>
      <c r="K98" s="31">
        <f>Spisak!O88</f>
        <v>0</v>
      </c>
      <c r="L98" s="31">
        <f>Spisak!P88</f>
        <v>0</v>
      </c>
      <c r="M98" s="31">
        <f>Spisak!T88</f>
        <v>0</v>
      </c>
      <c r="N98" s="32">
        <f>Spisak!I88</f>
      </c>
      <c r="O98" s="32">
        <f>Spisak!S88</f>
      </c>
      <c r="P98" s="33">
        <f>Spisak!X88</f>
        <v>0</v>
      </c>
      <c r="Q98" s="34">
        <f>Spisak!Y88</f>
        <v>0</v>
      </c>
      <c r="R98" s="35">
        <f>Spisak!AA88</f>
      </c>
      <c r="S98" s="42">
        <f>Spisak!AB88</f>
      </c>
      <c r="T98" s="36">
        <f t="shared" si="1"/>
      </c>
    </row>
    <row r="99" spans="1:20" ht="12.75">
      <c r="A99" s="30">
        <f>Spisak!A89</f>
        <v>0</v>
      </c>
      <c r="B99" s="30" t="str">
        <f>Spisak!D89</f>
        <v>/</v>
      </c>
      <c r="C99" s="46">
        <f>Spisak!C89</f>
        <v>0</v>
      </c>
      <c r="D99" s="31">
        <f>Spisak!E89</f>
        <v>0</v>
      </c>
      <c r="E99" s="31">
        <f>Spisak!F89</f>
        <v>0</v>
      </c>
      <c r="F99" s="31">
        <f>Spisak!J89</f>
        <v>0</v>
      </c>
      <c r="G99" s="31">
        <f>Spisak!K89</f>
        <v>0</v>
      </c>
      <c r="H99" s="31">
        <f>Spisak!L89</f>
        <v>0</v>
      </c>
      <c r="I99" s="31">
        <f>Spisak!M89</f>
        <v>0</v>
      </c>
      <c r="J99" s="31">
        <f>Spisak!N89</f>
        <v>0</v>
      </c>
      <c r="K99" s="31">
        <f>Spisak!O89</f>
        <v>0</v>
      </c>
      <c r="L99" s="31">
        <f>Spisak!P89</f>
        <v>0</v>
      </c>
      <c r="M99" s="31">
        <f>Spisak!T89</f>
        <v>0</v>
      </c>
      <c r="N99" s="32">
        <f>Spisak!I89</f>
      </c>
      <c r="O99" s="32">
        <f>Spisak!S89</f>
      </c>
      <c r="P99" s="33">
        <f>Spisak!X89</f>
        <v>0</v>
      </c>
      <c r="Q99" s="34">
        <f>Spisak!Y89</f>
        <v>0</v>
      </c>
      <c r="R99" s="35">
        <f>Spisak!AA89</f>
      </c>
      <c r="S99" s="42">
        <f>Spisak!AB89</f>
      </c>
      <c r="T99" s="36">
        <f t="shared" si="1"/>
      </c>
    </row>
    <row r="100" spans="1:20" ht="12.75">
      <c r="A100" s="30">
        <f>Spisak!A90</f>
        <v>0</v>
      </c>
      <c r="B100" s="30" t="str">
        <f>Spisak!D90</f>
        <v>/</v>
      </c>
      <c r="C100" s="46">
        <f>Spisak!C90</f>
        <v>0</v>
      </c>
      <c r="D100" s="31">
        <f>Spisak!E90</f>
        <v>0</v>
      </c>
      <c r="E100" s="31">
        <f>Spisak!F90</f>
        <v>0</v>
      </c>
      <c r="F100" s="31">
        <f>Spisak!J90</f>
        <v>0</v>
      </c>
      <c r="G100" s="31">
        <f>Spisak!K90</f>
        <v>0</v>
      </c>
      <c r="H100" s="31">
        <f>Spisak!L90</f>
        <v>0</v>
      </c>
      <c r="I100" s="31">
        <f>Spisak!M90</f>
        <v>0</v>
      </c>
      <c r="J100" s="31">
        <f>Spisak!N90</f>
        <v>0</v>
      </c>
      <c r="K100" s="31">
        <f>Spisak!O90</f>
        <v>0</v>
      </c>
      <c r="L100" s="31">
        <f>Spisak!P90</f>
        <v>0</v>
      </c>
      <c r="M100" s="31">
        <f>Spisak!T90</f>
        <v>0</v>
      </c>
      <c r="N100" s="32">
        <f>Spisak!I90</f>
      </c>
      <c r="O100" s="32">
        <f>Spisak!S90</f>
      </c>
      <c r="P100" s="33">
        <f>Spisak!X90</f>
        <v>0</v>
      </c>
      <c r="Q100" s="34">
        <f>Spisak!Y90</f>
        <v>0</v>
      </c>
      <c r="R100" s="35">
        <f>Spisak!AA90</f>
      </c>
      <c r="S100" s="42">
        <f>Spisak!AB90</f>
      </c>
      <c r="T100" s="36">
        <f t="shared" si="1"/>
      </c>
    </row>
    <row r="101" spans="1:20" ht="12.75">
      <c r="A101" s="30">
        <f>Spisak!A91</f>
        <v>0</v>
      </c>
      <c r="B101" s="30" t="str">
        <f>Spisak!D91</f>
        <v>/</v>
      </c>
      <c r="C101" s="46">
        <f>Spisak!C91</f>
        <v>0</v>
      </c>
      <c r="D101" s="31">
        <f>Spisak!E91</f>
        <v>0</v>
      </c>
      <c r="E101" s="31">
        <f>Spisak!F91</f>
        <v>0</v>
      </c>
      <c r="F101" s="31">
        <f>Spisak!J91</f>
        <v>0</v>
      </c>
      <c r="G101" s="31">
        <f>Spisak!K91</f>
        <v>0</v>
      </c>
      <c r="H101" s="31">
        <f>Spisak!L91</f>
        <v>0</v>
      </c>
      <c r="I101" s="31">
        <f>Spisak!M91</f>
        <v>0</v>
      </c>
      <c r="J101" s="31">
        <f>Spisak!N91</f>
        <v>0</v>
      </c>
      <c r="K101" s="31">
        <f>Spisak!O91</f>
        <v>0</v>
      </c>
      <c r="L101" s="31">
        <f>Spisak!P91</f>
        <v>0</v>
      </c>
      <c r="M101" s="31">
        <f>Spisak!T91</f>
        <v>0</v>
      </c>
      <c r="N101" s="32">
        <f>Spisak!I91</f>
      </c>
      <c r="O101" s="32">
        <f>Spisak!S91</f>
      </c>
      <c r="P101" s="33">
        <f>Spisak!X91</f>
        <v>0</v>
      </c>
      <c r="Q101" s="34">
        <f>Spisak!Y91</f>
        <v>0</v>
      </c>
      <c r="R101" s="35">
        <f>Spisak!AA91</f>
      </c>
      <c r="S101" s="42">
        <f>Spisak!AB91</f>
      </c>
      <c r="T101" s="36">
        <f t="shared" si="1"/>
      </c>
    </row>
    <row r="102" spans="1:20" ht="12.75">
      <c r="A102" s="30">
        <f>Spisak!A92</f>
        <v>0</v>
      </c>
      <c r="B102" s="30" t="str">
        <f>Spisak!D92</f>
        <v>/</v>
      </c>
      <c r="C102" s="46">
        <f>Spisak!C92</f>
        <v>0</v>
      </c>
      <c r="D102" s="31">
        <f>Spisak!E92</f>
        <v>0</v>
      </c>
      <c r="E102" s="31">
        <f>Spisak!F92</f>
        <v>0</v>
      </c>
      <c r="F102" s="31">
        <f>Spisak!J92</f>
        <v>0</v>
      </c>
      <c r="G102" s="31">
        <f>Spisak!K92</f>
        <v>0</v>
      </c>
      <c r="H102" s="31">
        <f>Spisak!L92</f>
        <v>0</v>
      </c>
      <c r="I102" s="31">
        <f>Spisak!M92</f>
        <v>0</v>
      </c>
      <c r="J102" s="31">
        <f>Spisak!N92</f>
        <v>0</v>
      </c>
      <c r="K102" s="31">
        <f>Spisak!O92</f>
        <v>0</v>
      </c>
      <c r="L102" s="31">
        <f>Spisak!P92</f>
        <v>0</v>
      </c>
      <c r="M102" s="31">
        <f>Spisak!T92</f>
        <v>0</v>
      </c>
      <c r="N102" s="32">
        <f>Spisak!I92</f>
      </c>
      <c r="O102" s="32">
        <f>Spisak!S92</f>
      </c>
      <c r="P102" s="33">
        <f>Spisak!X92</f>
        <v>0</v>
      </c>
      <c r="Q102" s="34">
        <f>Spisak!Y92</f>
        <v>0</v>
      </c>
      <c r="R102" s="35">
        <f>Spisak!AA92</f>
      </c>
      <c r="S102" s="42">
        <f>Spisak!AB92</f>
      </c>
      <c r="T102" s="36">
        <f t="shared" si="1"/>
      </c>
    </row>
    <row r="103" spans="1:20" ht="12.75">
      <c r="A103" s="30">
        <f>Spisak!A93</f>
        <v>0</v>
      </c>
      <c r="B103" s="30" t="str">
        <f>Spisak!D93</f>
        <v>/</v>
      </c>
      <c r="C103" s="46">
        <f>Spisak!C93</f>
        <v>0</v>
      </c>
      <c r="D103" s="31">
        <f>Spisak!E93</f>
        <v>0</v>
      </c>
      <c r="E103" s="31">
        <f>Spisak!F93</f>
        <v>0</v>
      </c>
      <c r="F103" s="31">
        <f>Spisak!J93</f>
        <v>0</v>
      </c>
      <c r="G103" s="31">
        <f>Spisak!K93</f>
        <v>0</v>
      </c>
      <c r="H103" s="31">
        <f>Spisak!L93</f>
        <v>0</v>
      </c>
      <c r="I103" s="31">
        <f>Spisak!M93</f>
        <v>0</v>
      </c>
      <c r="J103" s="31">
        <f>Spisak!N93</f>
        <v>0</v>
      </c>
      <c r="K103" s="31">
        <f>Spisak!O93</f>
        <v>0</v>
      </c>
      <c r="L103" s="31">
        <f>Spisak!P93</f>
        <v>0</v>
      </c>
      <c r="M103" s="31">
        <f>Spisak!T93</f>
        <v>0</v>
      </c>
      <c r="N103" s="32">
        <f>Spisak!I93</f>
      </c>
      <c r="O103" s="32">
        <f>Spisak!S93</f>
      </c>
      <c r="P103" s="33">
        <f>Spisak!X93</f>
        <v>0</v>
      </c>
      <c r="Q103" s="34">
        <f>Spisak!Y93</f>
        <v>0</v>
      </c>
      <c r="R103" s="35">
        <f>Spisak!AA93</f>
      </c>
      <c r="S103" s="42">
        <f>Spisak!AB93</f>
      </c>
      <c r="T103" s="36">
        <f t="shared" si="1"/>
      </c>
    </row>
    <row r="104" spans="1:20" ht="12.75">
      <c r="A104" s="30">
        <f>Spisak!A94</f>
        <v>0</v>
      </c>
      <c r="B104" s="30" t="str">
        <f>Spisak!D94</f>
        <v>/</v>
      </c>
      <c r="C104" s="46">
        <f>Spisak!C94</f>
        <v>0</v>
      </c>
      <c r="D104" s="31">
        <f>Spisak!E94</f>
        <v>0</v>
      </c>
      <c r="E104" s="31">
        <f>Spisak!F94</f>
        <v>0</v>
      </c>
      <c r="F104" s="31">
        <f>Spisak!J94</f>
        <v>0</v>
      </c>
      <c r="G104" s="31">
        <f>Spisak!K94</f>
        <v>0</v>
      </c>
      <c r="H104" s="31">
        <f>Spisak!L94</f>
        <v>0</v>
      </c>
      <c r="I104" s="31">
        <f>Spisak!M94</f>
        <v>0</v>
      </c>
      <c r="J104" s="31">
        <f>Spisak!N94</f>
        <v>0</v>
      </c>
      <c r="K104" s="31">
        <f>Spisak!O94</f>
        <v>0</v>
      </c>
      <c r="L104" s="31">
        <f>Spisak!P94</f>
        <v>0</v>
      </c>
      <c r="M104" s="31">
        <f>Spisak!T94</f>
        <v>0</v>
      </c>
      <c r="N104" s="32">
        <f>Spisak!I94</f>
      </c>
      <c r="O104" s="32">
        <f>Spisak!S94</f>
      </c>
      <c r="P104" s="33">
        <f>Spisak!X94</f>
        <v>0</v>
      </c>
      <c r="Q104" s="34">
        <f>Spisak!Y94</f>
        <v>0</v>
      </c>
      <c r="R104" s="35">
        <f>Spisak!AA94</f>
      </c>
      <c r="S104" s="42">
        <f>Spisak!AB94</f>
      </c>
      <c r="T104" s="36">
        <f t="shared" si="1"/>
      </c>
    </row>
    <row r="105" spans="1:20" ht="12.75">
      <c r="A105" s="30">
        <f>Spisak!A95</f>
        <v>0</v>
      </c>
      <c r="B105" s="30" t="str">
        <f>Spisak!D95</f>
        <v>/</v>
      </c>
      <c r="C105" s="46">
        <f>Spisak!C95</f>
        <v>0</v>
      </c>
      <c r="D105" s="31">
        <f>Spisak!E95</f>
        <v>0</v>
      </c>
      <c r="E105" s="31">
        <f>Spisak!F95</f>
        <v>0</v>
      </c>
      <c r="F105" s="31">
        <f>Spisak!J95</f>
        <v>0</v>
      </c>
      <c r="G105" s="31">
        <f>Spisak!K95</f>
        <v>0</v>
      </c>
      <c r="H105" s="31">
        <f>Spisak!L95</f>
        <v>0</v>
      </c>
      <c r="I105" s="31">
        <f>Spisak!M95</f>
        <v>0</v>
      </c>
      <c r="J105" s="31">
        <f>Spisak!N95</f>
        <v>0</v>
      </c>
      <c r="K105" s="31">
        <f>Spisak!O95</f>
        <v>0</v>
      </c>
      <c r="L105" s="31">
        <f>Spisak!P95</f>
        <v>0</v>
      </c>
      <c r="M105" s="31">
        <f>Spisak!T95</f>
        <v>0</v>
      </c>
      <c r="N105" s="32">
        <f>Spisak!I95</f>
      </c>
      <c r="O105" s="32">
        <f>Spisak!S95</f>
      </c>
      <c r="P105" s="33">
        <f>Spisak!X95</f>
        <v>0</v>
      </c>
      <c r="Q105" s="34">
        <f>Spisak!Y95</f>
        <v>0</v>
      </c>
      <c r="R105" s="35">
        <f>Spisak!AA95</f>
      </c>
      <c r="S105" s="42">
        <f>Spisak!AB95</f>
      </c>
      <c r="T105" s="36">
        <f t="shared" si="1"/>
      </c>
    </row>
    <row r="106" spans="1:20" ht="12.75">
      <c r="A106" s="30">
        <f>Spisak!A96</f>
        <v>0</v>
      </c>
      <c r="B106" s="30" t="str">
        <f>Spisak!D96</f>
        <v>/</v>
      </c>
      <c r="C106" s="46">
        <f>Spisak!C96</f>
        <v>0</v>
      </c>
      <c r="D106" s="31">
        <f>Spisak!E96</f>
        <v>0</v>
      </c>
      <c r="E106" s="31">
        <f>Spisak!F96</f>
        <v>0</v>
      </c>
      <c r="F106" s="31">
        <f>Spisak!J96</f>
        <v>0</v>
      </c>
      <c r="G106" s="31">
        <f>Spisak!K96</f>
        <v>0</v>
      </c>
      <c r="H106" s="31">
        <f>Spisak!L96</f>
        <v>0</v>
      </c>
      <c r="I106" s="31">
        <f>Spisak!M96</f>
        <v>0</v>
      </c>
      <c r="J106" s="31">
        <f>Spisak!N96</f>
        <v>0</v>
      </c>
      <c r="K106" s="31">
        <f>Spisak!O96</f>
        <v>0</v>
      </c>
      <c r="L106" s="31">
        <f>Spisak!P96</f>
        <v>0</v>
      </c>
      <c r="M106" s="31">
        <f>Spisak!T96</f>
        <v>0</v>
      </c>
      <c r="N106" s="32">
        <f>Spisak!I96</f>
      </c>
      <c r="O106" s="32">
        <f>Spisak!S96</f>
      </c>
      <c r="P106" s="33">
        <f>Spisak!X96</f>
        <v>0</v>
      </c>
      <c r="Q106" s="34">
        <f>Spisak!Y96</f>
        <v>0</v>
      </c>
      <c r="R106" s="35">
        <f>Spisak!AA96</f>
      </c>
      <c r="S106" s="42">
        <f>Spisak!AB96</f>
      </c>
      <c r="T106" s="36">
        <f t="shared" si="1"/>
      </c>
    </row>
    <row r="107" spans="1:20" ht="12.75">
      <c r="A107" s="30">
        <f>Spisak!A97</f>
        <v>0</v>
      </c>
      <c r="B107" s="30" t="str">
        <f>Spisak!D97</f>
        <v>/</v>
      </c>
      <c r="C107" s="46">
        <f>Spisak!C97</f>
        <v>0</v>
      </c>
      <c r="D107" s="31">
        <f>Spisak!E97</f>
        <v>0</v>
      </c>
      <c r="E107" s="31">
        <f>Spisak!F97</f>
        <v>0</v>
      </c>
      <c r="F107" s="31">
        <f>Spisak!J97</f>
        <v>0</v>
      </c>
      <c r="G107" s="31">
        <f>Spisak!K97</f>
        <v>0</v>
      </c>
      <c r="H107" s="31">
        <f>Spisak!L97</f>
        <v>0</v>
      </c>
      <c r="I107" s="31">
        <f>Spisak!M97</f>
        <v>0</v>
      </c>
      <c r="J107" s="31">
        <f>Spisak!N97</f>
        <v>0</v>
      </c>
      <c r="K107" s="31">
        <f>Spisak!O97</f>
        <v>0</v>
      </c>
      <c r="L107" s="31">
        <f>Spisak!P97</f>
        <v>0</v>
      </c>
      <c r="M107" s="31">
        <f>Spisak!T97</f>
        <v>0</v>
      </c>
      <c r="N107" s="32">
        <f>Spisak!I97</f>
      </c>
      <c r="O107" s="32">
        <f>Spisak!S97</f>
      </c>
      <c r="P107" s="33">
        <f>Spisak!X97</f>
        <v>0</v>
      </c>
      <c r="Q107" s="34">
        <f>Spisak!Y97</f>
        <v>0</v>
      </c>
      <c r="R107" s="35">
        <f>Spisak!AA97</f>
      </c>
      <c r="S107" s="42">
        <f>Spisak!AB97</f>
      </c>
      <c r="T107" s="36">
        <f t="shared" si="1"/>
      </c>
    </row>
    <row r="108" spans="1:20" ht="12.75">
      <c r="A108" s="30">
        <f>Spisak!A98</f>
        <v>0</v>
      </c>
      <c r="B108" s="30" t="str">
        <f>Spisak!D98</f>
        <v>/</v>
      </c>
      <c r="C108" s="46">
        <f>Spisak!C98</f>
        <v>0</v>
      </c>
      <c r="D108" s="31">
        <f>Spisak!E98</f>
        <v>0</v>
      </c>
      <c r="E108" s="31">
        <f>Spisak!F98</f>
        <v>0</v>
      </c>
      <c r="F108" s="31">
        <f>Spisak!J98</f>
        <v>0</v>
      </c>
      <c r="G108" s="31">
        <f>Spisak!K98</f>
        <v>0</v>
      </c>
      <c r="H108" s="31">
        <f>Spisak!L98</f>
        <v>0</v>
      </c>
      <c r="I108" s="31">
        <f>Spisak!M98</f>
        <v>0</v>
      </c>
      <c r="J108" s="31">
        <f>Spisak!N98</f>
        <v>0</v>
      </c>
      <c r="K108" s="31">
        <f>Spisak!O98</f>
        <v>0</v>
      </c>
      <c r="L108" s="31">
        <f>Spisak!P98</f>
        <v>0</v>
      </c>
      <c r="M108" s="31">
        <f>Spisak!T98</f>
        <v>0</v>
      </c>
      <c r="N108" s="32">
        <f>Spisak!I98</f>
      </c>
      <c r="O108" s="32">
        <f>Spisak!S98</f>
      </c>
      <c r="P108" s="33">
        <f>Spisak!X98</f>
        <v>0</v>
      </c>
      <c r="Q108" s="34">
        <f>Spisak!Y98</f>
        <v>0</v>
      </c>
      <c r="R108" s="35">
        <f>Spisak!AA98</f>
      </c>
      <c r="S108" s="42">
        <f>Spisak!AB98</f>
      </c>
      <c r="T108" s="36">
        <f t="shared" si="1"/>
      </c>
    </row>
    <row r="109" spans="1:20" ht="12.75">
      <c r="A109" s="30">
        <f>Spisak!A99</f>
        <v>0</v>
      </c>
      <c r="B109" s="30" t="str">
        <f>Spisak!D99</f>
        <v>/</v>
      </c>
      <c r="C109" s="46">
        <f>Spisak!C99</f>
        <v>0</v>
      </c>
      <c r="D109" s="31">
        <f>Spisak!E99</f>
        <v>0</v>
      </c>
      <c r="E109" s="31">
        <f>Spisak!F99</f>
        <v>0</v>
      </c>
      <c r="F109" s="31">
        <f>Spisak!J99</f>
        <v>0</v>
      </c>
      <c r="G109" s="31">
        <f>Spisak!K99</f>
        <v>0</v>
      </c>
      <c r="H109" s="31">
        <f>Spisak!L99</f>
        <v>0</v>
      </c>
      <c r="I109" s="31">
        <f>Spisak!M99</f>
        <v>0</v>
      </c>
      <c r="J109" s="31">
        <f>Spisak!N99</f>
        <v>0</v>
      </c>
      <c r="K109" s="31">
        <f>Spisak!O99</f>
        <v>0</v>
      </c>
      <c r="L109" s="31">
        <f>Spisak!P99</f>
        <v>0</v>
      </c>
      <c r="M109" s="31">
        <f>Spisak!T99</f>
        <v>0</v>
      </c>
      <c r="N109" s="32">
        <f>Spisak!I99</f>
      </c>
      <c r="O109" s="32">
        <f>Spisak!S99</f>
      </c>
      <c r="P109" s="33">
        <f>Spisak!X99</f>
        <v>0</v>
      </c>
      <c r="Q109" s="34">
        <f>Spisak!Y99</f>
        <v>0</v>
      </c>
      <c r="R109" s="35">
        <f>Spisak!AA99</f>
      </c>
      <c r="S109" s="42">
        <f>Spisak!AB99</f>
      </c>
      <c r="T109" s="36">
        <f t="shared" si="1"/>
      </c>
    </row>
    <row r="110" spans="1:20" ht="12.75">
      <c r="A110" s="30">
        <f>Spisak!A100</f>
        <v>0</v>
      </c>
      <c r="B110" s="30" t="str">
        <f>Spisak!D100</f>
        <v>/</v>
      </c>
      <c r="C110" s="46">
        <f>Spisak!C100</f>
        <v>0</v>
      </c>
      <c r="D110" s="31">
        <f>Spisak!E100</f>
        <v>0</v>
      </c>
      <c r="E110" s="31">
        <f>Spisak!F100</f>
        <v>0</v>
      </c>
      <c r="F110" s="31">
        <f>Spisak!J100</f>
        <v>0</v>
      </c>
      <c r="G110" s="31">
        <f>Spisak!K100</f>
        <v>0</v>
      </c>
      <c r="H110" s="31">
        <f>Spisak!L100</f>
        <v>0</v>
      </c>
      <c r="I110" s="31">
        <f>Spisak!M100</f>
        <v>0</v>
      </c>
      <c r="J110" s="31">
        <f>Spisak!N100</f>
        <v>0</v>
      </c>
      <c r="K110" s="31">
        <f>Spisak!O100</f>
        <v>0</v>
      </c>
      <c r="L110" s="31">
        <f>Spisak!P100</f>
        <v>0</v>
      </c>
      <c r="M110" s="31">
        <f>Spisak!T100</f>
        <v>0</v>
      </c>
      <c r="N110" s="32">
        <f>Spisak!I100</f>
      </c>
      <c r="O110" s="32">
        <f>Spisak!S100</f>
      </c>
      <c r="P110" s="33">
        <f>Spisak!X100</f>
        <v>0</v>
      </c>
      <c r="Q110" s="34">
        <f>Spisak!Y100</f>
        <v>0</v>
      </c>
      <c r="R110" s="35">
        <f>Spisak!AA100</f>
      </c>
      <c r="S110" s="42">
        <f>Spisak!AB100</f>
      </c>
      <c r="T110" s="36">
        <f t="shared" si="1"/>
      </c>
    </row>
    <row r="111" spans="1:20" ht="12.75">
      <c r="A111" s="30">
        <f>Spisak!A101</f>
        <v>0</v>
      </c>
      <c r="B111" s="30" t="str">
        <f>Spisak!D101</f>
        <v>/</v>
      </c>
      <c r="C111" s="46">
        <f>Spisak!C101</f>
        <v>0</v>
      </c>
      <c r="D111" s="31">
        <f>Spisak!E101</f>
        <v>0</v>
      </c>
      <c r="E111" s="31">
        <f>Spisak!F101</f>
        <v>0</v>
      </c>
      <c r="F111" s="31">
        <f>Spisak!J101</f>
        <v>0</v>
      </c>
      <c r="G111" s="31">
        <f>Spisak!K101</f>
        <v>0</v>
      </c>
      <c r="H111" s="31">
        <f>Spisak!L101</f>
        <v>0</v>
      </c>
      <c r="I111" s="31">
        <f>Spisak!M101</f>
        <v>0</v>
      </c>
      <c r="J111" s="31">
        <f>Spisak!N101</f>
        <v>0</v>
      </c>
      <c r="K111" s="31">
        <f>Spisak!O101</f>
        <v>0</v>
      </c>
      <c r="L111" s="31">
        <f>Spisak!P101</f>
        <v>0</v>
      </c>
      <c r="M111" s="31">
        <f>Spisak!T101</f>
        <v>0</v>
      </c>
      <c r="N111" s="32">
        <f>Spisak!I101</f>
      </c>
      <c r="O111" s="32">
        <f>Spisak!S101</f>
      </c>
      <c r="P111" s="33">
        <f>Spisak!X101</f>
        <v>0</v>
      </c>
      <c r="Q111" s="34">
        <f>Spisak!Y101</f>
        <v>0</v>
      </c>
      <c r="R111" s="35">
        <f>Spisak!AA101</f>
      </c>
      <c r="S111" s="42">
        <f>Spisak!AB101</f>
      </c>
      <c r="T111" s="36">
        <f t="shared" si="1"/>
      </c>
    </row>
    <row r="112" spans="1:20" ht="12.75">
      <c r="A112" s="30">
        <f>Spisak!A102</f>
        <v>0</v>
      </c>
      <c r="B112" s="30" t="str">
        <f>Spisak!D102</f>
        <v>/</v>
      </c>
      <c r="C112" s="46">
        <f>Spisak!C102</f>
        <v>0</v>
      </c>
      <c r="D112" s="31">
        <f>Spisak!E102</f>
        <v>0</v>
      </c>
      <c r="E112" s="31">
        <f>Spisak!F102</f>
        <v>0</v>
      </c>
      <c r="F112" s="31">
        <f>Spisak!J102</f>
        <v>0</v>
      </c>
      <c r="G112" s="31">
        <f>Spisak!K102</f>
        <v>0</v>
      </c>
      <c r="H112" s="31">
        <f>Spisak!L102</f>
        <v>0</v>
      </c>
      <c r="I112" s="31">
        <f>Spisak!M102</f>
        <v>0</v>
      </c>
      <c r="J112" s="31">
        <f>Spisak!N102</f>
        <v>0</v>
      </c>
      <c r="K112" s="31">
        <f>Spisak!O102</f>
        <v>0</v>
      </c>
      <c r="L112" s="31">
        <f>Spisak!P102</f>
        <v>0</v>
      </c>
      <c r="M112" s="31">
        <f>Spisak!T102</f>
        <v>0</v>
      </c>
      <c r="N112" s="32">
        <f>Spisak!I102</f>
      </c>
      <c r="O112" s="32">
        <f>Spisak!S102</f>
      </c>
      <c r="P112" s="33">
        <f>Spisak!X102</f>
        <v>0</v>
      </c>
      <c r="Q112" s="34">
        <f>Spisak!Y102</f>
        <v>0</v>
      </c>
      <c r="R112" s="35">
        <f>Spisak!AA102</f>
      </c>
      <c r="S112" s="42">
        <f>Spisak!AB102</f>
      </c>
      <c r="T112" s="36">
        <f t="shared" si="1"/>
      </c>
    </row>
    <row r="113" spans="1:20" ht="12.75">
      <c r="A113" s="30">
        <f>Spisak!A103</f>
        <v>0</v>
      </c>
      <c r="B113" s="30" t="str">
        <f>Spisak!D103</f>
        <v>/</v>
      </c>
      <c r="C113" s="46">
        <f>Spisak!C103</f>
        <v>0</v>
      </c>
      <c r="D113" s="31">
        <f>Spisak!E103</f>
        <v>0</v>
      </c>
      <c r="E113" s="31">
        <f>Spisak!F103</f>
        <v>0</v>
      </c>
      <c r="F113" s="31">
        <f>Spisak!J103</f>
        <v>0</v>
      </c>
      <c r="G113" s="31">
        <f>Spisak!K103</f>
        <v>0</v>
      </c>
      <c r="H113" s="31">
        <f>Spisak!L103</f>
        <v>0</v>
      </c>
      <c r="I113" s="31">
        <f>Spisak!M103</f>
        <v>0</v>
      </c>
      <c r="J113" s="31">
        <f>Spisak!N103</f>
        <v>0</v>
      </c>
      <c r="K113" s="31">
        <f>Spisak!O103</f>
        <v>0</v>
      </c>
      <c r="L113" s="31">
        <f>Spisak!P103</f>
        <v>0</v>
      </c>
      <c r="M113" s="31">
        <f>Spisak!T103</f>
        <v>0</v>
      </c>
      <c r="N113" s="32">
        <f>Spisak!I103</f>
      </c>
      <c r="O113" s="32">
        <f>Spisak!S103</f>
      </c>
      <c r="P113" s="33">
        <f>Spisak!X103</f>
        <v>0</v>
      </c>
      <c r="Q113" s="34">
        <f>Spisak!Y103</f>
        <v>0</v>
      </c>
      <c r="R113" s="35">
        <f>Spisak!AA103</f>
      </c>
      <c r="S113" s="42">
        <f>Spisak!AB103</f>
      </c>
      <c r="T113" s="36">
        <f t="shared" si="1"/>
      </c>
    </row>
    <row r="114" spans="1:20" ht="12.75">
      <c r="A114" s="30">
        <f>Spisak!A104</f>
        <v>0</v>
      </c>
      <c r="B114" s="30" t="str">
        <f>Spisak!D104</f>
        <v>/</v>
      </c>
      <c r="C114" s="46">
        <f>Spisak!C104</f>
        <v>0</v>
      </c>
      <c r="D114" s="31">
        <f>Spisak!E104</f>
        <v>0</v>
      </c>
      <c r="E114" s="31">
        <f>Spisak!F104</f>
        <v>0</v>
      </c>
      <c r="F114" s="31">
        <f>Spisak!J104</f>
        <v>0</v>
      </c>
      <c r="G114" s="31">
        <f>Spisak!K104</f>
        <v>0</v>
      </c>
      <c r="H114" s="31">
        <f>Spisak!L104</f>
        <v>0</v>
      </c>
      <c r="I114" s="31">
        <f>Spisak!M104</f>
        <v>0</v>
      </c>
      <c r="J114" s="31">
        <f>Spisak!N104</f>
        <v>0</v>
      </c>
      <c r="K114" s="31">
        <f>Spisak!O104</f>
        <v>0</v>
      </c>
      <c r="L114" s="31">
        <f>Spisak!P104</f>
        <v>0</v>
      </c>
      <c r="M114" s="31">
        <f>Spisak!T104</f>
        <v>0</v>
      </c>
      <c r="N114" s="32">
        <f>Spisak!I104</f>
      </c>
      <c r="O114" s="32">
        <f>Spisak!S104</f>
      </c>
      <c r="P114" s="33">
        <f>Spisak!X104</f>
        <v>0</v>
      </c>
      <c r="Q114" s="34">
        <f>Spisak!Y104</f>
        <v>0</v>
      </c>
      <c r="R114" s="35">
        <f>Spisak!AA104</f>
      </c>
      <c r="S114" s="42">
        <f>Spisak!AB104</f>
      </c>
      <c r="T114" s="36">
        <f t="shared" si="1"/>
      </c>
    </row>
    <row r="115" spans="1:20" ht="12.75">
      <c r="A115" s="30">
        <f>Spisak!A105</f>
        <v>0</v>
      </c>
      <c r="B115" s="30" t="str">
        <f>Spisak!D105</f>
        <v>/</v>
      </c>
      <c r="C115" s="46">
        <f>Spisak!C105</f>
        <v>0</v>
      </c>
      <c r="D115" s="31">
        <f>Spisak!E105</f>
        <v>0</v>
      </c>
      <c r="E115" s="31">
        <f>Spisak!F105</f>
        <v>0</v>
      </c>
      <c r="F115" s="31">
        <f>Spisak!J105</f>
        <v>0</v>
      </c>
      <c r="G115" s="31">
        <f>Spisak!K105</f>
        <v>0</v>
      </c>
      <c r="H115" s="31">
        <f>Spisak!L105</f>
        <v>0</v>
      </c>
      <c r="I115" s="31">
        <f>Spisak!M105</f>
        <v>0</v>
      </c>
      <c r="J115" s="31">
        <f>Spisak!N105</f>
        <v>0</v>
      </c>
      <c r="K115" s="31">
        <f>Spisak!O105</f>
        <v>0</v>
      </c>
      <c r="L115" s="31">
        <f>Spisak!P105</f>
        <v>0</v>
      </c>
      <c r="M115" s="31">
        <f>Spisak!T105</f>
        <v>0</v>
      </c>
      <c r="N115" s="32">
        <f>Spisak!I105</f>
      </c>
      <c r="O115" s="32">
        <f>Spisak!S105</f>
      </c>
      <c r="P115" s="33">
        <f>Spisak!X105</f>
        <v>0</v>
      </c>
      <c r="Q115" s="34">
        <f>Spisak!Y105</f>
        <v>0</v>
      </c>
      <c r="R115" s="35">
        <f>Spisak!AA105</f>
      </c>
      <c r="S115" s="42">
        <f>Spisak!AB105</f>
      </c>
      <c r="T115" s="36">
        <f t="shared" si="1"/>
      </c>
    </row>
    <row r="116" spans="1:20" ht="12.75">
      <c r="A116" s="30">
        <f>Spisak!A106</f>
        <v>0</v>
      </c>
      <c r="B116" s="30" t="str">
        <f>Spisak!D106</f>
        <v>/</v>
      </c>
      <c r="C116" s="46">
        <f>Spisak!C106</f>
        <v>0</v>
      </c>
      <c r="D116" s="31">
        <f>Spisak!E106</f>
        <v>0</v>
      </c>
      <c r="E116" s="31">
        <f>Spisak!F106</f>
        <v>0</v>
      </c>
      <c r="F116" s="31">
        <f>Spisak!J106</f>
        <v>0</v>
      </c>
      <c r="G116" s="31">
        <f>Spisak!K106</f>
        <v>0</v>
      </c>
      <c r="H116" s="31">
        <f>Spisak!L106</f>
        <v>0</v>
      </c>
      <c r="I116" s="31">
        <f>Spisak!M106</f>
        <v>0</v>
      </c>
      <c r="J116" s="31">
        <f>Spisak!N106</f>
        <v>0</v>
      </c>
      <c r="K116" s="31">
        <f>Spisak!O106</f>
        <v>0</v>
      </c>
      <c r="L116" s="31">
        <f>Spisak!P106</f>
        <v>0</v>
      </c>
      <c r="M116" s="31">
        <f>Spisak!T106</f>
        <v>0</v>
      </c>
      <c r="N116" s="32">
        <f>Spisak!I106</f>
      </c>
      <c r="O116" s="32">
        <f>Spisak!S106</f>
      </c>
      <c r="P116" s="33">
        <f>Spisak!X106</f>
        <v>0</v>
      </c>
      <c r="Q116" s="34">
        <f>Spisak!Y106</f>
        <v>0</v>
      </c>
      <c r="R116" s="35">
        <f>Spisak!AA106</f>
      </c>
      <c r="S116" s="42">
        <f>Spisak!AB106</f>
      </c>
      <c r="T116" s="36">
        <f t="shared" si="1"/>
      </c>
    </row>
    <row r="117" spans="1:20" ht="12.75">
      <c r="A117" s="30">
        <f>Spisak!A107</f>
        <v>0</v>
      </c>
      <c r="B117" s="30" t="str">
        <f>Spisak!D107</f>
        <v>/</v>
      </c>
      <c r="C117" s="46">
        <f>Spisak!C107</f>
        <v>0</v>
      </c>
      <c r="D117" s="31">
        <f>Spisak!E107</f>
        <v>0</v>
      </c>
      <c r="E117" s="31">
        <f>Spisak!F107</f>
        <v>0</v>
      </c>
      <c r="F117" s="31">
        <f>Spisak!J107</f>
        <v>0</v>
      </c>
      <c r="G117" s="31">
        <f>Spisak!K107</f>
        <v>0</v>
      </c>
      <c r="H117" s="31">
        <f>Spisak!L107</f>
        <v>0</v>
      </c>
      <c r="I117" s="31">
        <f>Spisak!M107</f>
        <v>0</v>
      </c>
      <c r="J117" s="31">
        <f>Spisak!N107</f>
        <v>0</v>
      </c>
      <c r="K117" s="31">
        <f>Spisak!O107</f>
        <v>0</v>
      </c>
      <c r="L117" s="31">
        <f>Spisak!P107</f>
        <v>0</v>
      </c>
      <c r="M117" s="31">
        <f>Spisak!T107</f>
        <v>0</v>
      </c>
      <c r="N117" s="32">
        <f>Spisak!I107</f>
      </c>
      <c r="O117" s="32">
        <f>Spisak!S107</f>
      </c>
      <c r="P117" s="33">
        <f>Spisak!X107</f>
        <v>0</v>
      </c>
      <c r="Q117" s="34">
        <f>Spisak!Y107</f>
        <v>0</v>
      </c>
      <c r="R117" s="35">
        <f>Spisak!AA107</f>
      </c>
      <c r="S117" s="42">
        <f>Spisak!AB107</f>
      </c>
      <c r="T117" s="36">
        <f t="shared" si="1"/>
      </c>
    </row>
    <row r="118" spans="1:20" ht="12.75">
      <c r="A118" s="30">
        <f>Spisak!A108</f>
        <v>0</v>
      </c>
      <c r="B118" s="30" t="str">
        <f>Spisak!D108</f>
        <v>/</v>
      </c>
      <c r="C118" s="46">
        <f>Spisak!C108</f>
        <v>0</v>
      </c>
      <c r="D118" s="31">
        <f>Spisak!E108</f>
        <v>0</v>
      </c>
      <c r="E118" s="31">
        <f>Spisak!F108</f>
        <v>0</v>
      </c>
      <c r="F118" s="31">
        <f>Spisak!J108</f>
        <v>0</v>
      </c>
      <c r="G118" s="31">
        <f>Spisak!K108</f>
        <v>0</v>
      </c>
      <c r="H118" s="31">
        <f>Spisak!L108</f>
        <v>0</v>
      </c>
      <c r="I118" s="31">
        <f>Spisak!M108</f>
        <v>0</v>
      </c>
      <c r="J118" s="31">
        <f>Spisak!N108</f>
        <v>0</v>
      </c>
      <c r="K118" s="31">
        <f>Spisak!O108</f>
        <v>0</v>
      </c>
      <c r="L118" s="31">
        <f>Spisak!P108</f>
        <v>0</v>
      </c>
      <c r="M118" s="31">
        <f>Spisak!T108</f>
        <v>0</v>
      </c>
      <c r="N118" s="32">
        <f>Spisak!I108</f>
      </c>
      <c r="O118" s="32">
        <f>Spisak!S108</f>
      </c>
      <c r="P118" s="33">
        <f>Spisak!X108</f>
        <v>0</v>
      </c>
      <c r="Q118" s="34">
        <f>Spisak!Y108</f>
        <v>0</v>
      </c>
      <c r="R118" s="35">
        <f>Spisak!AA108</f>
      </c>
      <c r="S118" s="42">
        <f>Spisak!AB108</f>
      </c>
      <c r="T118" s="36">
        <f t="shared" si="1"/>
      </c>
    </row>
    <row r="119" spans="1:20" ht="12.75">
      <c r="A119" s="30">
        <f>Spisak!A109</f>
        <v>0</v>
      </c>
      <c r="B119" s="30" t="str">
        <f>Spisak!D109</f>
        <v>/</v>
      </c>
      <c r="C119" s="46">
        <f>Spisak!C109</f>
        <v>0</v>
      </c>
      <c r="D119" s="31">
        <f>Spisak!E109</f>
        <v>0</v>
      </c>
      <c r="E119" s="31">
        <f>Spisak!F109</f>
        <v>0</v>
      </c>
      <c r="F119" s="31">
        <f>Spisak!J109</f>
        <v>0</v>
      </c>
      <c r="G119" s="31">
        <f>Spisak!K109</f>
        <v>0</v>
      </c>
      <c r="H119" s="31">
        <f>Spisak!L109</f>
        <v>0</v>
      </c>
      <c r="I119" s="31">
        <f>Spisak!M109</f>
        <v>0</v>
      </c>
      <c r="J119" s="31">
        <f>Spisak!N109</f>
        <v>0</v>
      </c>
      <c r="K119" s="31">
        <f>Spisak!O109</f>
        <v>0</v>
      </c>
      <c r="L119" s="31">
        <f>Spisak!P109</f>
        <v>0</v>
      </c>
      <c r="M119" s="31">
        <f>Spisak!T109</f>
        <v>0</v>
      </c>
      <c r="N119" s="32">
        <f>Spisak!I109</f>
      </c>
      <c r="O119" s="32">
        <f>Spisak!S109</f>
      </c>
      <c r="P119" s="33">
        <f>Spisak!X109</f>
        <v>0</v>
      </c>
      <c r="Q119" s="34">
        <f>Spisak!Y109</f>
        <v>0</v>
      </c>
      <c r="R119" s="35">
        <f>Spisak!AA109</f>
      </c>
      <c r="S119" s="42">
        <f>Spisak!AB109</f>
      </c>
      <c r="T119" s="36">
        <f t="shared" si="1"/>
      </c>
    </row>
    <row r="120" spans="1:20" ht="12.75">
      <c r="A120" s="30">
        <f>Spisak!A110</f>
        <v>0</v>
      </c>
      <c r="B120" s="30" t="str">
        <f>Spisak!D110</f>
        <v>/</v>
      </c>
      <c r="C120" s="46">
        <f>Spisak!C110</f>
        <v>0</v>
      </c>
      <c r="D120" s="31">
        <f>Spisak!E110</f>
        <v>0</v>
      </c>
      <c r="E120" s="31">
        <f>Spisak!F110</f>
        <v>0</v>
      </c>
      <c r="F120" s="31">
        <f>Spisak!J110</f>
        <v>0</v>
      </c>
      <c r="G120" s="31">
        <f>Spisak!K110</f>
        <v>0</v>
      </c>
      <c r="H120" s="31">
        <f>Spisak!L110</f>
        <v>0</v>
      </c>
      <c r="I120" s="31">
        <f>Spisak!M110</f>
        <v>0</v>
      </c>
      <c r="J120" s="31">
        <f>Spisak!N110</f>
        <v>0</v>
      </c>
      <c r="K120" s="31">
        <f>Spisak!O110</f>
        <v>0</v>
      </c>
      <c r="L120" s="31">
        <f>Spisak!P110</f>
        <v>0</v>
      </c>
      <c r="M120" s="31">
        <f>Spisak!T110</f>
        <v>0</v>
      </c>
      <c r="N120" s="32">
        <f>Spisak!I110</f>
      </c>
      <c r="O120" s="32">
        <f>Spisak!S110</f>
      </c>
      <c r="P120" s="33">
        <f>Spisak!X110</f>
        <v>0</v>
      </c>
      <c r="Q120" s="34">
        <f>Spisak!Y110</f>
        <v>0</v>
      </c>
      <c r="R120" s="35">
        <f>Spisak!AA110</f>
      </c>
      <c r="S120" s="42">
        <f>Spisak!AB110</f>
      </c>
      <c r="T120" s="36">
        <f t="shared" si="1"/>
      </c>
    </row>
    <row r="121" spans="1:20" ht="12.75">
      <c r="A121" s="30">
        <f>Spisak!A111</f>
        <v>0</v>
      </c>
      <c r="B121" s="30" t="str">
        <f>Spisak!D111</f>
        <v>/</v>
      </c>
      <c r="C121" s="46">
        <f>Spisak!C111</f>
        <v>0</v>
      </c>
      <c r="D121" s="31">
        <f>Spisak!E111</f>
        <v>0</v>
      </c>
      <c r="E121" s="31">
        <f>Spisak!F111</f>
        <v>0</v>
      </c>
      <c r="F121" s="31">
        <f>Spisak!J111</f>
        <v>0</v>
      </c>
      <c r="G121" s="31">
        <f>Spisak!K111</f>
        <v>0</v>
      </c>
      <c r="H121" s="31">
        <f>Spisak!L111</f>
        <v>0</v>
      </c>
      <c r="I121" s="31">
        <f>Spisak!M111</f>
        <v>0</v>
      </c>
      <c r="J121" s="31">
        <f>Spisak!N111</f>
        <v>0</v>
      </c>
      <c r="K121" s="31">
        <f>Spisak!O111</f>
        <v>0</v>
      </c>
      <c r="L121" s="31">
        <f>Spisak!P111</f>
        <v>0</v>
      </c>
      <c r="M121" s="31">
        <f>Spisak!T111</f>
        <v>0</v>
      </c>
      <c r="N121" s="32">
        <f>Spisak!I111</f>
      </c>
      <c r="O121" s="32">
        <f>Spisak!S111</f>
      </c>
      <c r="P121" s="33">
        <f>Spisak!X111</f>
        <v>0</v>
      </c>
      <c r="Q121" s="34">
        <f>Spisak!Y111</f>
        <v>0</v>
      </c>
      <c r="R121" s="35">
        <f>Spisak!AA111</f>
      </c>
      <c r="S121" s="42">
        <f>Spisak!AB111</f>
      </c>
      <c r="T121" s="36">
        <f t="shared" si="1"/>
      </c>
    </row>
    <row r="122" spans="1:20" ht="12.75">
      <c r="A122" s="30">
        <f>Spisak!A112</f>
        <v>0</v>
      </c>
      <c r="B122" s="30" t="str">
        <f>Spisak!D112</f>
        <v>/</v>
      </c>
      <c r="C122" s="46">
        <f>Spisak!C112</f>
        <v>0</v>
      </c>
      <c r="D122" s="31">
        <f>Spisak!E112</f>
        <v>0</v>
      </c>
      <c r="E122" s="31">
        <f>Spisak!F112</f>
        <v>0</v>
      </c>
      <c r="F122" s="31">
        <f>Spisak!J112</f>
        <v>0</v>
      </c>
      <c r="G122" s="31">
        <f>Spisak!K112</f>
        <v>0</v>
      </c>
      <c r="H122" s="31">
        <f>Spisak!L112</f>
        <v>0</v>
      </c>
      <c r="I122" s="31">
        <f>Spisak!M112</f>
        <v>0</v>
      </c>
      <c r="J122" s="31">
        <f>Spisak!N112</f>
        <v>0</v>
      </c>
      <c r="K122" s="31">
        <f>Spisak!O112</f>
        <v>0</v>
      </c>
      <c r="L122" s="31">
        <f>Spisak!P112</f>
        <v>0</v>
      </c>
      <c r="M122" s="31">
        <f>Spisak!T112</f>
        <v>0</v>
      </c>
      <c r="N122" s="32">
        <f>Spisak!I112</f>
      </c>
      <c r="O122" s="32">
        <f>Spisak!S112</f>
      </c>
      <c r="P122" s="33">
        <f>Spisak!X112</f>
        <v>0</v>
      </c>
      <c r="Q122" s="34">
        <f>Spisak!Y112</f>
        <v>0</v>
      </c>
      <c r="R122" s="35">
        <f>Spisak!AA112</f>
      </c>
      <c r="S122" s="42">
        <f>Spisak!AB112</f>
      </c>
      <c r="T122" s="36">
        <f t="shared" si="1"/>
      </c>
    </row>
    <row r="123" spans="1:20" ht="12.75">
      <c r="A123" s="30">
        <f>Spisak!A113</f>
        <v>0</v>
      </c>
      <c r="B123" s="30" t="str">
        <f>Spisak!D113</f>
        <v>/</v>
      </c>
      <c r="C123" s="46">
        <f>Spisak!C113</f>
        <v>0</v>
      </c>
      <c r="D123" s="31">
        <f>Spisak!E113</f>
        <v>0</v>
      </c>
      <c r="E123" s="31">
        <f>Spisak!F113</f>
        <v>0</v>
      </c>
      <c r="F123" s="31">
        <f>Spisak!J113</f>
        <v>0</v>
      </c>
      <c r="G123" s="31">
        <f>Spisak!K113</f>
        <v>0</v>
      </c>
      <c r="H123" s="31">
        <f>Spisak!L113</f>
        <v>0</v>
      </c>
      <c r="I123" s="31">
        <f>Spisak!M113</f>
        <v>0</v>
      </c>
      <c r="J123" s="31">
        <f>Spisak!N113</f>
        <v>0</v>
      </c>
      <c r="K123" s="31">
        <f>Spisak!O113</f>
        <v>0</v>
      </c>
      <c r="L123" s="31">
        <f>Spisak!P113</f>
        <v>0</v>
      </c>
      <c r="M123" s="31">
        <f>Spisak!T113</f>
        <v>0</v>
      </c>
      <c r="N123" s="32">
        <f>Spisak!I113</f>
      </c>
      <c r="O123" s="32">
        <f>Spisak!S113</f>
      </c>
      <c r="P123" s="33">
        <f>Spisak!X113</f>
        <v>0</v>
      </c>
      <c r="Q123" s="34">
        <f>Spisak!Y113</f>
        <v>0</v>
      </c>
      <c r="R123" s="35">
        <f>Spisak!AA113</f>
      </c>
      <c r="S123" s="42">
        <f>Spisak!AB113</f>
      </c>
      <c r="T123" s="36">
        <f t="shared" si="1"/>
      </c>
    </row>
    <row r="124" spans="1:20" ht="12.75">
      <c r="A124" s="30">
        <f>Spisak!A114</f>
        <v>0</v>
      </c>
      <c r="B124" s="30" t="str">
        <f>Spisak!D114</f>
        <v>/</v>
      </c>
      <c r="C124" s="46">
        <f>Spisak!C114</f>
        <v>0</v>
      </c>
      <c r="D124" s="31">
        <f>Spisak!E114</f>
        <v>0</v>
      </c>
      <c r="E124" s="31">
        <f>Spisak!F114</f>
        <v>0</v>
      </c>
      <c r="F124" s="31">
        <f>Spisak!J114</f>
        <v>0</v>
      </c>
      <c r="G124" s="31">
        <f>Spisak!K114</f>
        <v>0</v>
      </c>
      <c r="H124" s="31">
        <f>Spisak!L114</f>
        <v>0</v>
      </c>
      <c r="I124" s="31">
        <f>Spisak!M114</f>
        <v>0</v>
      </c>
      <c r="J124" s="31">
        <f>Spisak!N114</f>
        <v>0</v>
      </c>
      <c r="K124" s="31">
        <f>Spisak!O114</f>
        <v>0</v>
      </c>
      <c r="L124" s="31">
        <f>Spisak!P114</f>
        <v>0</v>
      </c>
      <c r="M124" s="31">
        <f>Spisak!T114</f>
        <v>0</v>
      </c>
      <c r="N124" s="32">
        <f>Spisak!I114</f>
      </c>
      <c r="O124" s="32">
        <f>Spisak!S114</f>
      </c>
      <c r="P124" s="33">
        <f>Spisak!X114</f>
        <v>0</v>
      </c>
      <c r="Q124" s="34">
        <f>Spisak!Y114</f>
        <v>0</v>
      </c>
      <c r="R124" s="35">
        <f>Spisak!AA114</f>
      </c>
      <c r="S124" s="42">
        <f>Spisak!AB114</f>
      </c>
      <c r="T124" s="36">
        <f t="shared" si="1"/>
      </c>
    </row>
    <row r="125" spans="1:20" ht="12.75">
      <c r="A125" s="30">
        <f>Spisak!A115</f>
        <v>0</v>
      </c>
      <c r="B125" s="30" t="str">
        <f>Spisak!D115</f>
        <v>/</v>
      </c>
      <c r="C125" s="46">
        <f>Spisak!C115</f>
        <v>0</v>
      </c>
      <c r="D125" s="31">
        <f>Spisak!E115</f>
        <v>0</v>
      </c>
      <c r="E125" s="31">
        <f>Spisak!F115</f>
        <v>0</v>
      </c>
      <c r="F125" s="31">
        <f>Spisak!J115</f>
        <v>0</v>
      </c>
      <c r="G125" s="31">
        <f>Spisak!K115</f>
        <v>0</v>
      </c>
      <c r="H125" s="31">
        <f>Spisak!L115</f>
        <v>0</v>
      </c>
      <c r="I125" s="31">
        <f>Spisak!M115</f>
        <v>0</v>
      </c>
      <c r="J125" s="31">
        <f>Spisak!N115</f>
        <v>0</v>
      </c>
      <c r="K125" s="31">
        <f>Spisak!O115</f>
        <v>0</v>
      </c>
      <c r="L125" s="31">
        <f>Spisak!P115</f>
        <v>0</v>
      </c>
      <c r="M125" s="31">
        <f>Spisak!T115</f>
        <v>0</v>
      </c>
      <c r="N125" s="32">
        <f>Spisak!I115</f>
      </c>
      <c r="O125" s="32">
        <f>Spisak!S115</f>
      </c>
      <c r="P125" s="33">
        <f>Spisak!X115</f>
        <v>0</v>
      </c>
      <c r="Q125" s="34">
        <f>Spisak!Y115</f>
        <v>0</v>
      </c>
      <c r="R125" s="35">
        <f>Spisak!AA115</f>
      </c>
      <c r="S125" s="42">
        <f>Spisak!AB115</f>
      </c>
      <c r="T125" s="36">
        <f t="shared" si="1"/>
      </c>
    </row>
    <row r="126" spans="1:20" ht="12.75">
      <c r="A126" s="30">
        <f>Spisak!A116</f>
        <v>0</v>
      </c>
      <c r="B126" s="30" t="str">
        <f>Spisak!D116</f>
        <v>/</v>
      </c>
      <c r="C126" s="46">
        <f>Spisak!C116</f>
        <v>0</v>
      </c>
      <c r="D126" s="31">
        <f>Spisak!E116</f>
        <v>0</v>
      </c>
      <c r="E126" s="31">
        <f>Spisak!F116</f>
        <v>0</v>
      </c>
      <c r="F126" s="31">
        <f>Spisak!J116</f>
        <v>0</v>
      </c>
      <c r="G126" s="31">
        <f>Spisak!K116</f>
        <v>0</v>
      </c>
      <c r="H126" s="31">
        <f>Spisak!L116</f>
        <v>0</v>
      </c>
      <c r="I126" s="31">
        <f>Spisak!M116</f>
        <v>0</v>
      </c>
      <c r="J126" s="31">
        <f>Spisak!N116</f>
        <v>0</v>
      </c>
      <c r="K126" s="31">
        <f>Spisak!O116</f>
        <v>0</v>
      </c>
      <c r="L126" s="31">
        <f>Spisak!P116</f>
        <v>0</v>
      </c>
      <c r="M126" s="31">
        <f>Spisak!T116</f>
        <v>0</v>
      </c>
      <c r="N126" s="32">
        <f>Spisak!I116</f>
      </c>
      <c r="O126" s="32">
        <f>Spisak!S116</f>
      </c>
      <c r="P126" s="33">
        <f>Spisak!X116</f>
        <v>0</v>
      </c>
      <c r="Q126" s="34">
        <f>Spisak!Y116</f>
        <v>0</v>
      </c>
      <c r="R126" s="35">
        <f>Spisak!AA116</f>
      </c>
      <c r="S126" s="42">
        <f>Spisak!AB116</f>
      </c>
      <c r="T126" s="36">
        <f t="shared" si="1"/>
      </c>
    </row>
    <row r="127" spans="1:20" ht="12.75">
      <c r="A127" s="30">
        <f>Spisak!A117</f>
        <v>0</v>
      </c>
      <c r="B127" s="30" t="str">
        <f>Spisak!D117</f>
        <v>/</v>
      </c>
      <c r="C127" s="46">
        <f>Spisak!C117</f>
        <v>0</v>
      </c>
      <c r="D127" s="31">
        <f>Spisak!E117</f>
        <v>0</v>
      </c>
      <c r="E127" s="31">
        <f>Spisak!F117</f>
        <v>0</v>
      </c>
      <c r="F127" s="31">
        <f>Spisak!J117</f>
        <v>0</v>
      </c>
      <c r="G127" s="31">
        <f>Spisak!K117</f>
        <v>0</v>
      </c>
      <c r="H127" s="31">
        <f>Spisak!L117</f>
        <v>0</v>
      </c>
      <c r="I127" s="31">
        <f>Spisak!M117</f>
        <v>0</v>
      </c>
      <c r="J127" s="31">
        <f>Spisak!N117</f>
        <v>0</v>
      </c>
      <c r="K127" s="31">
        <f>Spisak!O117</f>
        <v>0</v>
      </c>
      <c r="L127" s="31">
        <f>Spisak!P117</f>
        <v>0</v>
      </c>
      <c r="M127" s="31">
        <f>Spisak!T117</f>
        <v>0</v>
      </c>
      <c r="N127" s="32">
        <f>Spisak!I117</f>
      </c>
      <c r="O127" s="32">
        <f>Spisak!S117</f>
      </c>
      <c r="P127" s="33">
        <f>Spisak!X117</f>
        <v>0</v>
      </c>
      <c r="Q127" s="34">
        <f>Spisak!Y117</f>
        <v>0</v>
      </c>
      <c r="R127" s="35">
        <f>Spisak!AA117</f>
      </c>
      <c r="S127" s="42">
        <f>Spisak!AB117</f>
      </c>
      <c r="T127" s="36">
        <f t="shared" si="1"/>
      </c>
    </row>
    <row r="128" spans="1:20" ht="12.75">
      <c r="A128" s="30">
        <f>Spisak!A118</f>
        <v>0</v>
      </c>
      <c r="B128" s="30" t="str">
        <f>Spisak!D118</f>
        <v>/</v>
      </c>
      <c r="C128" s="46">
        <f>Spisak!C118</f>
        <v>0</v>
      </c>
      <c r="D128" s="31">
        <f>Spisak!E118</f>
        <v>0</v>
      </c>
      <c r="E128" s="31">
        <f>Spisak!F118</f>
        <v>0</v>
      </c>
      <c r="F128" s="31">
        <f>Spisak!J118</f>
        <v>0</v>
      </c>
      <c r="G128" s="31">
        <f>Spisak!K118</f>
        <v>0</v>
      </c>
      <c r="H128" s="31">
        <f>Spisak!L118</f>
        <v>0</v>
      </c>
      <c r="I128" s="31">
        <f>Spisak!M118</f>
        <v>0</v>
      </c>
      <c r="J128" s="31">
        <f>Spisak!N118</f>
        <v>0</v>
      </c>
      <c r="K128" s="31">
        <f>Spisak!O118</f>
        <v>0</v>
      </c>
      <c r="L128" s="31">
        <f>Spisak!P118</f>
        <v>0</v>
      </c>
      <c r="M128" s="31">
        <f>Spisak!T118</f>
        <v>0</v>
      </c>
      <c r="N128" s="32">
        <f>Spisak!I118</f>
      </c>
      <c r="O128" s="32">
        <f>Spisak!S118</f>
      </c>
      <c r="P128" s="33">
        <f>Spisak!X118</f>
        <v>0</v>
      </c>
      <c r="Q128" s="34">
        <f>Spisak!Y118</f>
        <v>0</v>
      </c>
      <c r="R128" s="35">
        <f>Spisak!AA118</f>
      </c>
      <c r="S128" s="42">
        <f>Spisak!AB118</f>
      </c>
      <c r="T128" s="36">
        <f t="shared" si="1"/>
      </c>
    </row>
    <row r="129" spans="1:20" ht="12.75">
      <c r="A129" s="30">
        <f>Spisak!A119</f>
        <v>0</v>
      </c>
      <c r="B129" s="30" t="str">
        <f>Spisak!D119</f>
        <v>/</v>
      </c>
      <c r="C129" s="46">
        <f>Spisak!C119</f>
        <v>0</v>
      </c>
      <c r="D129" s="31">
        <f>Spisak!E119</f>
        <v>0</v>
      </c>
      <c r="E129" s="31">
        <f>Spisak!F119</f>
        <v>0</v>
      </c>
      <c r="F129" s="31">
        <f>Spisak!J119</f>
        <v>0</v>
      </c>
      <c r="G129" s="31">
        <f>Spisak!K119</f>
        <v>0</v>
      </c>
      <c r="H129" s="31">
        <f>Spisak!L119</f>
        <v>0</v>
      </c>
      <c r="I129" s="31">
        <f>Spisak!M119</f>
        <v>0</v>
      </c>
      <c r="J129" s="31">
        <f>Spisak!N119</f>
        <v>0</v>
      </c>
      <c r="K129" s="31">
        <f>Spisak!O119</f>
        <v>0</v>
      </c>
      <c r="L129" s="31">
        <f>Spisak!P119</f>
        <v>0</v>
      </c>
      <c r="M129" s="31">
        <f>Spisak!T119</f>
        <v>0</v>
      </c>
      <c r="N129" s="32">
        <f>Spisak!I119</f>
      </c>
      <c r="O129" s="32">
        <f>Spisak!S119</f>
      </c>
      <c r="P129" s="33">
        <f>Spisak!X119</f>
        <v>0</v>
      </c>
      <c r="Q129" s="34">
        <f>Spisak!Y119</f>
        <v>0</v>
      </c>
      <c r="R129" s="35">
        <f>Spisak!AA119</f>
      </c>
      <c r="S129" s="42">
        <f>Spisak!AB119</f>
      </c>
      <c r="T129" s="36">
        <f t="shared" si="1"/>
      </c>
    </row>
    <row r="130" spans="1:20" ht="12.75">
      <c r="A130" s="30">
        <f>Spisak!A120</f>
        <v>0</v>
      </c>
      <c r="B130" s="30" t="str">
        <f>Spisak!D120</f>
        <v>/</v>
      </c>
      <c r="C130" s="46">
        <f>Spisak!C120</f>
        <v>0</v>
      </c>
      <c r="D130" s="31">
        <f>Spisak!E120</f>
        <v>0</v>
      </c>
      <c r="E130" s="31">
        <f>Spisak!F120</f>
        <v>0</v>
      </c>
      <c r="F130" s="31">
        <f>Spisak!J120</f>
        <v>0</v>
      </c>
      <c r="G130" s="31">
        <f>Spisak!K120</f>
        <v>0</v>
      </c>
      <c r="H130" s="31">
        <f>Spisak!L120</f>
        <v>0</v>
      </c>
      <c r="I130" s="31">
        <f>Spisak!M120</f>
        <v>0</v>
      </c>
      <c r="J130" s="31">
        <f>Spisak!N120</f>
        <v>0</v>
      </c>
      <c r="K130" s="31">
        <f>Spisak!O120</f>
        <v>0</v>
      </c>
      <c r="L130" s="31">
        <f>Spisak!P120</f>
        <v>0</v>
      </c>
      <c r="M130" s="31">
        <f>Spisak!T120</f>
        <v>0</v>
      </c>
      <c r="N130" s="32">
        <f>Spisak!I120</f>
      </c>
      <c r="O130" s="32">
        <f>Spisak!S120</f>
      </c>
      <c r="P130" s="33">
        <f>Spisak!X120</f>
        <v>0</v>
      </c>
      <c r="Q130" s="34">
        <f>Spisak!Y120</f>
        <v>0</v>
      </c>
      <c r="R130" s="35">
        <f>Spisak!AA120</f>
      </c>
      <c r="S130" s="42">
        <f>Spisak!AB120</f>
      </c>
      <c r="T130" s="36">
        <f t="shared" si="1"/>
      </c>
    </row>
    <row r="131" spans="1:20" ht="12.75">
      <c r="A131" s="30">
        <f>Spisak!A121</f>
        <v>0</v>
      </c>
      <c r="B131" s="30" t="str">
        <f>Spisak!D121</f>
        <v>/</v>
      </c>
      <c r="C131" s="46">
        <f>Spisak!C121</f>
        <v>0</v>
      </c>
      <c r="D131" s="31">
        <f>Spisak!E121</f>
        <v>0</v>
      </c>
      <c r="E131" s="31">
        <f>Spisak!F121</f>
        <v>0</v>
      </c>
      <c r="F131" s="31">
        <f>Spisak!J121</f>
        <v>0</v>
      </c>
      <c r="G131" s="31">
        <f>Spisak!K121</f>
        <v>0</v>
      </c>
      <c r="H131" s="31">
        <f>Spisak!L121</f>
        <v>0</v>
      </c>
      <c r="I131" s="31">
        <f>Spisak!M121</f>
        <v>0</v>
      </c>
      <c r="J131" s="31">
        <f>Spisak!N121</f>
        <v>0</v>
      </c>
      <c r="K131" s="31">
        <f>Spisak!O121</f>
        <v>0</v>
      </c>
      <c r="L131" s="31">
        <f>Spisak!P121</f>
        <v>0</v>
      </c>
      <c r="M131" s="31">
        <f>Spisak!T121</f>
        <v>0</v>
      </c>
      <c r="N131" s="32">
        <f>Spisak!I121</f>
      </c>
      <c r="O131" s="32">
        <f>Spisak!S121</f>
      </c>
      <c r="P131" s="33">
        <f>Spisak!X121</f>
        <v>0</v>
      </c>
      <c r="Q131" s="34">
        <f>Spisak!Y121</f>
        <v>0</v>
      </c>
      <c r="R131" s="35">
        <f>Spisak!AA121</f>
      </c>
      <c r="S131" s="42">
        <f>Spisak!AB121</f>
      </c>
      <c r="T131" s="36">
        <f t="shared" si="1"/>
      </c>
    </row>
    <row r="132" spans="1:20" ht="12.75">
      <c r="A132" s="30">
        <f>Spisak!A122</f>
        <v>0</v>
      </c>
      <c r="B132" s="30" t="str">
        <f>Spisak!D122</f>
        <v>/</v>
      </c>
      <c r="C132" s="46">
        <f>Spisak!C122</f>
        <v>0</v>
      </c>
      <c r="D132" s="31">
        <f>Spisak!E122</f>
        <v>0</v>
      </c>
      <c r="E132" s="31">
        <f>Spisak!F122</f>
        <v>0</v>
      </c>
      <c r="F132" s="31">
        <f>Spisak!J122</f>
        <v>0</v>
      </c>
      <c r="G132" s="31">
        <f>Spisak!K122</f>
        <v>0</v>
      </c>
      <c r="H132" s="31">
        <f>Spisak!L122</f>
        <v>0</v>
      </c>
      <c r="I132" s="31">
        <f>Spisak!M122</f>
        <v>0</v>
      </c>
      <c r="J132" s="31">
        <f>Spisak!N122</f>
        <v>0</v>
      </c>
      <c r="K132" s="31">
        <f>Spisak!O122</f>
        <v>0</v>
      </c>
      <c r="L132" s="31">
        <f>Spisak!P122</f>
        <v>0</v>
      </c>
      <c r="M132" s="31">
        <f>Spisak!T122</f>
        <v>0</v>
      </c>
      <c r="N132" s="32">
        <f>Spisak!I122</f>
      </c>
      <c r="O132" s="32">
        <f>Spisak!S122</f>
      </c>
      <c r="P132" s="33">
        <f>Spisak!X122</f>
        <v>0</v>
      </c>
      <c r="Q132" s="34">
        <f>Spisak!Y122</f>
        <v>0</v>
      </c>
      <c r="R132" s="35">
        <f>Spisak!AA122</f>
      </c>
      <c r="S132" s="42">
        <f>Spisak!AB122</f>
      </c>
      <c r="T132" s="36">
        <f t="shared" si="1"/>
      </c>
    </row>
    <row r="133" spans="1:20" ht="12.75">
      <c r="A133" s="30">
        <f>Spisak!A123</f>
        <v>0</v>
      </c>
      <c r="B133" s="30" t="str">
        <f>Spisak!D123</f>
        <v>/</v>
      </c>
      <c r="C133" s="46">
        <f>Spisak!C123</f>
        <v>0</v>
      </c>
      <c r="D133" s="31">
        <f>Spisak!E123</f>
        <v>0</v>
      </c>
      <c r="E133" s="31">
        <f>Spisak!F123</f>
        <v>0</v>
      </c>
      <c r="F133" s="31">
        <f>Spisak!J123</f>
        <v>0</v>
      </c>
      <c r="G133" s="31">
        <f>Spisak!K123</f>
        <v>0</v>
      </c>
      <c r="H133" s="31">
        <f>Spisak!L123</f>
        <v>0</v>
      </c>
      <c r="I133" s="31">
        <f>Spisak!M123</f>
        <v>0</v>
      </c>
      <c r="J133" s="31">
        <f>Spisak!N123</f>
        <v>0</v>
      </c>
      <c r="K133" s="31">
        <f>Spisak!O123</f>
        <v>0</v>
      </c>
      <c r="L133" s="31">
        <f>Spisak!P123</f>
        <v>0</v>
      </c>
      <c r="M133" s="31">
        <f>Spisak!T123</f>
        <v>0</v>
      </c>
      <c r="N133" s="32">
        <f>Spisak!I123</f>
      </c>
      <c r="O133" s="32">
        <f>Spisak!S123</f>
      </c>
      <c r="P133" s="33">
        <f>Spisak!X123</f>
        <v>0</v>
      </c>
      <c r="Q133" s="34">
        <f>Spisak!Y123</f>
        <v>0</v>
      </c>
      <c r="R133" s="35">
        <f>Spisak!AA123</f>
      </c>
      <c r="S133" s="42">
        <f>Spisak!AB123</f>
      </c>
      <c r="T133" s="36">
        <f t="shared" si="1"/>
      </c>
    </row>
    <row r="134" spans="1:20" ht="12.75">
      <c r="A134" s="30">
        <f>Spisak!A124</f>
        <v>0</v>
      </c>
      <c r="B134" s="30" t="str">
        <f>Spisak!D124</f>
        <v>/</v>
      </c>
      <c r="C134" s="46">
        <f>Spisak!C124</f>
        <v>0</v>
      </c>
      <c r="D134" s="31">
        <f>Spisak!E124</f>
        <v>0</v>
      </c>
      <c r="E134" s="31">
        <f>Spisak!F124</f>
        <v>0</v>
      </c>
      <c r="F134" s="31">
        <f>Spisak!J124</f>
        <v>0</v>
      </c>
      <c r="G134" s="31">
        <f>Spisak!K124</f>
        <v>0</v>
      </c>
      <c r="H134" s="31">
        <f>Spisak!L124</f>
        <v>0</v>
      </c>
      <c r="I134" s="31">
        <f>Spisak!M124</f>
        <v>0</v>
      </c>
      <c r="J134" s="31">
        <f>Spisak!N124</f>
        <v>0</v>
      </c>
      <c r="K134" s="31">
        <f>Spisak!O124</f>
        <v>0</v>
      </c>
      <c r="L134" s="31">
        <f>Spisak!P124</f>
        <v>0</v>
      </c>
      <c r="M134" s="31">
        <f>Spisak!T124</f>
        <v>0</v>
      </c>
      <c r="N134" s="32">
        <f>Spisak!I124</f>
      </c>
      <c r="O134" s="32">
        <f>Spisak!S124</f>
      </c>
      <c r="P134" s="33">
        <f>Spisak!X124</f>
        <v>0</v>
      </c>
      <c r="Q134" s="34">
        <f>Spisak!Y124</f>
        <v>0</v>
      </c>
      <c r="R134" s="35">
        <f>Spisak!AA124</f>
      </c>
      <c r="S134" s="42">
        <f>Spisak!AB124</f>
      </c>
      <c r="T134" s="36">
        <f t="shared" si="1"/>
      </c>
    </row>
    <row r="135" spans="1:20" ht="12.75">
      <c r="A135" s="30">
        <f>Spisak!A125</f>
        <v>0</v>
      </c>
      <c r="B135" s="30" t="str">
        <f>Spisak!D125</f>
        <v>/</v>
      </c>
      <c r="C135" s="46">
        <f>Spisak!C125</f>
        <v>0</v>
      </c>
      <c r="D135" s="31">
        <f>Spisak!E125</f>
        <v>0</v>
      </c>
      <c r="E135" s="31">
        <f>Spisak!F125</f>
        <v>0</v>
      </c>
      <c r="F135" s="31">
        <f>Spisak!J125</f>
        <v>0</v>
      </c>
      <c r="G135" s="31">
        <f>Spisak!K125</f>
        <v>0</v>
      </c>
      <c r="H135" s="31">
        <f>Spisak!L125</f>
        <v>0</v>
      </c>
      <c r="I135" s="31">
        <f>Spisak!M125</f>
        <v>0</v>
      </c>
      <c r="J135" s="31">
        <f>Spisak!N125</f>
        <v>0</v>
      </c>
      <c r="K135" s="31">
        <f>Spisak!O125</f>
        <v>0</v>
      </c>
      <c r="L135" s="31">
        <f>Spisak!P125</f>
        <v>0</v>
      </c>
      <c r="M135" s="31">
        <f>Spisak!T125</f>
        <v>0</v>
      </c>
      <c r="N135" s="32">
        <f>Spisak!I125</f>
      </c>
      <c r="O135" s="32">
        <f>Spisak!S125</f>
      </c>
      <c r="P135" s="33">
        <f>Spisak!X125</f>
        <v>0</v>
      </c>
      <c r="Q135" s="34">
        <f>Spisak!Y125</f>
        <v>0</v>
      </c>
      <c r="R135" s="35">
        <f>Spisak!AA125</f>
      </c>
      <c r="S135" s="42">
        <f>Spisak!AB125</f>
      </c>
      <c r="T135" s="36">
        <f t="shared" si="1"/>
      </c>
    </row>
    <row r="136" spans="1:20" ht="12.75">
      <c r="A136" s="30">
        <f>Spisak!A126</f>
        <v>0</v>
      </c>
      <c r="B136" s="30" t="str">
        <f>Spisak!D126</f>
        <v>/</v>
      </c>
      <c r="C136" s="46">
        <f>Spisak!C126</f>
        <v>0</v>
      </c>
      <c r="D136" s="31">
        <f>Spisak!E126</f>
        <v>0</v>
      </c>
      <c r="E136" s="31">
        <f>Spisak!F126</f>
        <v>0</v>
      </c>
      <c r="F136" s="31">
        <f>Spisak!J126</f>
        <v>0</v>
      </c>
      <c r="G136" s="31">
        <f>Spisak!K126</f>
        <v>0</v>
      </c>
      <c r="H136" s="31">
        <f>Spisak!L126</f>
        <v>0</v>
      </c>
      <c r="I136" s="31">
        <f>Spisak!M126</f>
        <v>0</v>
      </c>
      <c r="J136" s="31">
        <f>Spisak!N126</f>
        <v>0</v>
      </c>
      <c r="K136" s="31">
        <f>Spisak!O126</f>
        <v>0</v>
      </c>
      <c r="L136" s="31">
        <f>Spisak!P126</f>
        <v>0</v>
      </c>
      <c r="M136" s="31">
        <f>Spisak!T126</f>
        <v>0</v>
      </c>
      <c r="N136" s="32">
        <f>Spisak!I126</f>
      </c>
      <c r="O136" s="32">
        <f>Spisak!S126</f>
      </c>
      <c r="P136" s="33">
        <f>Spisak!X126</f>
        <v>0</v>
      </c>
      <c r="Q136" s="34">
        <f>Spisak!Y126</f>
        <v>0</v>
      </c>
      <c r="R136" s="35">
        <f>Spisak!AA126</f>
      </c>
      <c r="S136" s="42">
        <f>Spisak!AB126</f>
      </c>
      <c r="T136" s="36">
        <f t="shared" si="1"/>
      </c>
    </row>
    <row r="137" spans="1:20" ht="12.75">
      <c r="A137" s="30">
        <f>Spisak!A127</f>
        <v>0</v>
      </c>
      <c r="B137" s="30" t="str">
        <f>Spisak!D127</f>
        <v>/</v>
      </c>
      <c r="C137" s="46">
        <f>Spisak!C127</f>
        <v>0</v>
      </c>
      <c r="D137" s="31">
        <f>Spisak!E127</f>
        <v>0</v>
      </c>
      <c r="E137" s="31">
        <f>Spisak!F127</f>
        <v>0</v>
      </c>
      <c r="F137" s="31">
        <f>Spisak!J127</f>
        <v>0</v>
      </c>
      <c r="G137" s="31">
        <f>Spisak!K127</f>
        <v>0</v>
      </c>
      <c r="H137" s="31">
        <f>Spisak!L127</f>
        <v>0</v>
      </c>
      <c r="I137" s="31">
        <f>Spisak!M127</f>
        <v>0</v>
      </c>
      <c r="J137" s="31">
        <f>Spisak!N127</f>
        <v>0</v>
      </c>
      <c r="K137" s="31">
        <f>Spisak!O127</f>
        <v>0</v>
      </c>
      <c r="L137" s="31">
        <f>Spisak!P127</f>
        <v>0</v>
      </c>
      <c r="M137" s="31">
        <f>Spisak!T127</f>
        <v>0</v>
      </c>
      <c r="N137" s="32">
        <f>Spisak!I127</f>
      </c>
      <c r="O137" s="32">
        <f>Spisak!S127</f>
      </c>
      <c r="P137" s="33">
        <f>Spisak!X127</f>
        <v>0</v>
      </c>
      <c r="Q137" s="34">
        <f>Spisak!Y127</f>
        <v>0</v>
      </c>
      <c r="R137" s="35">
        <f>Spisak!AA127</f>
      </c>
      <c r="S137" s="42">
        <f>Spisak!AB127</f>
      </c>
      <c r="T137" s="36">
        <f t="shared" si="1"/>
      </c>
    </row>
    <row r="138" spans="1:20" ht="12.75">
      <c r="A138" s="30">
        <f>Spisak!A128</f>
        <v>0</v>
      </c>
      <c r="B138" s="30" t="str">
        <f>Spisak!D128</f>
        <v>/</v>
      </c>
      <c r="C138" s="46">
        <f>Spisak!C128</f>
        <v>0</v>
      </c>
      <c r="D138" s="31">
        <f>Spisak!E128</f>
        <v>0</v>
      </c>
      <c r="E138" s="31">
        <f>Spisak!F128</f>
        <v>0</v>
      </c>
      <c r="F138" s="31">
        <f>Spisak!J128</f>
        <v>0</v>
      </c>
      <c r="G138" s="31">
        <f>Spisak!K128</f>
        <v>0</v>
      </c>
      <c r="H138" s="31">
        <f>Spisak!L128</f>
        <v>0</v>
      </c>
      <c r="I138" s="31">
        <f>Spisak!M128</f>
        <v>0</v>
      </c>
      <c r="J138" s="31">
        <f>Spisak!N128</f>
        <v>0</v>
      </c>
      <c r="K138" s="31">
        <f>Spisak!O128</f>
        <v>0</v>
      </c>
      <c r="L138" s="31">
        <f>Spisak!P128</f>
        <v>0</v>
      </c>
      <c r="M138" s="31">
        <f>Spisak!T128</f>
        <v>0</v>
      </c>
      <c r="N138" s="32">
        <f>Spisak!I128</f>
      </c>
      <c r="O138" s="32">
        <f>Spisak!S128</f>
      </c>
      <c r="P138" s="33">
        <f>Spisak!X128</f>
        <v>0</v>
      </c>
      <c r="Q138" s="34">
        <f>Spisak!Y128</f>
        <v>0</v>
      </c>
      <c r="R138" s="35">
        <f>Spisak!AA128</f>
      </c>
      <c r="S138" s="42">
        <f>Spisak!AB128</f>
      </c>
      <c r="T138" s="36">
        <f t="shared" si="1"/>
      </c>
    </row>
    <row r="139" spans="1:20" ht="12.75">
      <c r="A139" s="30">
        <f>Spisak!A129</f>
        <v>0</v>
      </c>
      <c r="B139" s="30" t="str">
        <f>Spisak!D129</f>
        <v>/</v>
      </c>
      <c r="C139" s="46">
        <f>Spisak!C129</f>
        <v>0</v>
      </c>
      <c r="D139" s="31">
        <f>Spisak!E129</f>
        <v>0</v>
      </c>
      <c r="E139" s="31">
        <f>Spisak!F129</f>
        <v>0</v>
      </c>
      <c r="F139" s="31">
        <f>Spisak!J129</f>
        <v>0</v>
      </c>
      <c r="G139" s="31">
        <f>Spisak!K129</f>
        <v>0</v>
      </c>
      <c r="H139" s="31">
        <f>Spisak!L129</f>
        <v>0</v>
      </c>
      <c r="I139" s="31">
        <f>Spisak!M129</f>
        <v>0</v>
      </c>
      <c r="J139" s="31">
        <f>Spisak!N129</f>
        <v>0</v>
      </c>
      <c r="K139" s="31">
        <f>Spisak!O129</f>
        <v>0</v>
      </c>
      <c r="L139" s="31">
        <f>Spisak!P129</f>
        <v>0</v>
      </c>
      <c r="M139" s="31">
        <f>Spisak!T129</f>
        <v>0</v>
      </c>
      <c r="N139" s="32">
        <f>Spisak!I129</f>
      </c>
      <c r="O139" s="32">
        <f>Spisak!S129</f>
      </c>
      <c r="P139" s="33">
        <f>Spisak!X129</f>
        <v>0</v>
      </c>
      <c r="Q139" s="34">
        <f>Spisak!Y129</f>
        <v>0</v>
      </c>
      <c r="R139" s="35">
        <f>Spisak!AA129</f>
      </c>
      <c r="S139" s="42">
        <f>Spisak!AB129</f>
      </c>
      <c r="T139" s="36">
        <f t="shared" si="1"/>
      </c>
    </row>
    <row r="140" spans="1:20" ht="12.75">
      <c r="A140" s="30">
        <f>Spisak!A130</f>
        <v>0</v>
      </c>
      <c r="B140" s="30" t="str">
        <f>Spisak!D130</f>
        <v>/</v>
      </c>
      <c r="C140" s="46">
        <f>Spisak!C130</f>
        <v>0</v>
      </c>
      <c r="D140" s="31">
        <f>Spisak!E130</f>
        <v>0</v>
      </c>
      <c r="E140" s="31">
        <f>Spisak!F130</f>
        <v>0</v>
      </c>
      <c r="F140" s="31">
        <f>Spisak!J130</f>
        <v>0</v>
      </c>
      <c r="G140" s="31">
        <f>Spisak!K130</f>
        <v>0</v>
      </c>
      <c r="H140" s="31">
        <f>Spisak!L130</f>
        <v>0</v>
      </c>
      <c r="I140" s="31">
        <f>Spisak!M130</f>
        <v>0</v>
      </c>
      <c r="J140" s="31">
        <f>Spisak!N130</f>
        <v>0</v>
      </c>
      <c r="K140" s="31">
        <f>Spisak!O130</f>
        <v>0</v>
      </c>
      <c r="L140" s="31">
        <f>Spisak!P130</f>
        <v>0</v>
      </c>
      <c r="M140" s="31">
        <f>Spisak!T130</f>
        <v>0</v>
      </c>
      <c r="N140" s="32">
        <f>Spisak!I130</f>
      </c>
      <c r="O140" s="32">
        <f>Spisak!S130</f>
      </c>
      <c r="P140" s="33">
        <f>Spisak!X130</f>
        <v>0</v>
      </c>
      <c r="Q140" s="34">
        <f>Spisak!Y130</f>
        <v>0</v>
      </c>
      <c r="R140" s="35">
        <f>Spisak!AA130</f>
      </c>
      <c r="S140" s="42">
        <f>Spisak!AB130</f>
      </c>
      <c r="T140" s="36">
        <f t="shared" si="1"/>
      </c>
    </row>
    <row r="141" spans="1:20" ht="12.75">
      <c r="A141" s="30">
        <f>Spisak!A131</f>
        <v>0</v>
      </c>
      <c r="B141" s="30" t="str">
        <f>Spisak!D131</f>
        <v>/</v>
      </c>
      <c r="C141" s="46">
        <f>Spisak!C131</f>
        <v>0</v>
      </c>
      <c r="D141" s="31">
        <f>Spisak!E131</f>
        <v>0</v>
      </c>
      <c r="E141" s="31">
        <f>Spisak!F131</f>
        <v>0</v>
      </c>
      <c r="F141" s="31">
        <f>Spisak!J131</f>
        <v>0</v>
      </c>
      <c r="G141" s="31">
        <f>Spisak!K131</f>
        <v>0</v>
      </c>
      <c r="H141" s="31">
        <f>Spisak!L131</f>
        <v>0</v>
      </c>
      <c r="I141" s="31">
        <f>Spisak!M131</f>
        <v>0</v>
      </c>
      <c r="J141" s="31">
        <f>Spisak!N131</f>
        <v>0</v>
      </c>
      <c r="K141" s="31">
        <f>Spisak!O131</f>
        <v>0</v>
      </c>
      <c r="L141" s="31">
        <f>Spisak!P131</f>
        <v>0</v>
      </c>
      <c r="M141" s="31">
        <f>Spisak!T131</f>
        <v>0</v>
      </c>
      <c r="N141" s="32">
        <f>Spisak!I131</f>
      </c>
      <c r="O141" s="32">
        <f>Spisak!S131</f>
      </c>
      <c r="P141" s="33">
        <f>Spisak!X131</f>
        <v>0</v>
      </c>
      <c r="Q141" s="34">
        <f>Spisak!Y131</f>
        <v>0</v>
      </c>
      <c r="R141" s="35">
        <f>Spisak!AA131</f>
      </c>
      <c r="S141" s="42">
        <f>Spisak!AB131</f>
      </c>
      <c r="T141" s="36">
        <f aca="true" t="shared" si="2" ref="T141:T195">ocjenaslovima(S141)</f>
      </c>
    </row>
    <row r="142" spans="1:20" ht="12.75">
      <c r="A142" s="30">
        <f>Spisak!A132</f>
        <v>0</v>
      </c>
      <c r="B142" s="30" t="str">
        <f>Spisak!D132</f>
        <v>/</v>
      </c>
      <c r="C142" s="46">
        <f>Spisak!C132</f>
        <v>0</v>
      </c>
      <c r="D142" s="31">
        <f>Spisak!E132</f>
        <v>0</v>
      </c>
      <c r="E142" s="31">
        <f>Spisak!F132</f>
        <v>0</v>
      </c>
      <c r="F142" s="31">
        <f>Spisak!J132</f>
        <v>0</v>
      </c>
      <c r="G142" s="31">
        <f>Spisak!K132</f>
        <v>0</v>
      </c>
      <c r="H142" s="31">
        <f>Spisak!L132</f>
        <v>0</v>
      </c>
      <c r="I142" s="31">
        <f>Spisak!M132</f>
        <v>0</v>
      </c>
      <c r="J142" s="31">
        <f>Spisak!N132</f>
        <v>0</v>
      </c>
      <c r="K142" s="31">
        <f>Spisak!O132</f>
        <v>0</v>
      </c>
      <c r="L142" s="31">
        <f>Spisak!P132</f>
        <v>0</v>
      </c>
      <c r="M142" s="31">
        <f>Spisak!T132</f>
        <v>0</v>
      </c>
      <c r="N142" s="32">
        <f>Spisak!I132</f>
      </c>
      <c r="O142" s="32">
        <f>Spisak!S132</f>
      </c>
      <c r="P142" s="33">
        <f>Spisak!X132</f>
        <v>0</v>
      </c>
      <c r="Q142" s="34">
        <f>Spisak!Y132</f>
        <v>0</v>
      </c>
      <c r="R142" s="35">
        <f>Spisak!AA132</f>
      </c>
      <c r="S142" s="42">
        <f>Spisak!AB132</f>
      </c>
      <c r="T142" s="36">
        <f t="shared" si="2"/>
      </c>
    </row>
    <row r="143" spans="1:20" ht="12.75">
      <c r="A143" s="30">
        <f>Spisak!A133</f>
        <v>0</v>
      </c>
      <c r="B143" s="30" t="str">
        <f>Spisak!D133</f>
        <v>/</v>
      </c>
      <c r="C143" s="46">
        <f>Spisak!C133</f>
        <v>0</v>
      </c>
      <c r="D143" s="31">
        <f>Spisak!E133</f>
        <v>0</v>
      </c>
      <c r="E143" s="31">
        <f>Spisak!F133</f>
        <v>0</v>
      </c>
      <c r="F143" s="31">
        <f>Spisak!J133</f>
        <v>0</v>
      </c>
      <c r="G143" s="31">
        <f>Spisak!K133</f>
        <v>0</v>
      </c>
      <c r="H143" s="31">
        <f>Spisak!L133</f>
        <v>0</v>
      </c>
      <c r="I143" s="31">
        <f>Spisak!M133</f>
        <v>0</v>
      </c>
      <c r="J143" s="31">
        <f>Spisak!N133</f>
        <v>0</v>
      </c>
      <c r="K143" s="31">
        <f>Spisak!O133</f>
        <v>0</v>
      </c>
      <c r="L143" s="31">
        <f>Spisak!P133</f>
        <v>0</v>
      </c>
      <c r="M143" s="31">
        <f>Spisak!T133</f>
        <v>0</v>
      </c>
      <c r="N143" s="32">
        <f>Spisak!I133</f>
      </c>
      <c r="O143" s="32">
        <f>Spisak!S133</f>
      </c>
      <c r="P143" s="33">
        <f>Spisak!X133</f>
        <v>0</v>
      </c>
      <c r="Q143" s="34">
        <f>Spisak!Y133</f>
        <v>0</v>
      </c>
      <c r="R143" s="35">
        <f>Spisak!AA133</f>
      </c>
      <c r="S143" s="42">
        <f>Spisak!AB133</f>
      </c>
      <c r="T143" s="36">
        <f t="shared" si="2"/>
      </c>
    </row>
    <row r="144" spans="1:20" ht="12.75">
      <c r="A144" s="30">
        <f>Spisak!A134</f>
        <v>0</v>
      </c>
      <c r="B144" s="30" t="str">
        <f>Spisak!D134</f>
        <v>/</v>
      </c>
      <c r="C144" s="46">
        <f>Spisak!C134</f>
        <v>0</v>
      </c>
      <c r="D144" s="31">
        <f>Spisak!E134</f>
        <v>0</v>
      </c>
      <c r="E144" s="31">
        <f>Spisak!F134</f>
        <v>0</v>
      </c>
      <c r="F144" s="31">
        <f>Spisak!J134</f>
        <v>0</v>
      </c>
      <c r="G144" s="31">
        <f>Spisak!K134</f>
        <v>0</v>
      </c>
      <c r="H144" s="31">
        <f>Spisak!L134</f>
        <v>0</v>
      </c>
      <c r="I144" s="31">
        <f>Spisak!M134</f>
        <v>0</v>
      </c>
      <c r="J144" s="31">
        <f>Spisak!N134</f>
        <v>0</v>
      </c>
      <c r="K144" s="31">
        <f>Spisak!O134</f>
        <v>0</v>
      </c>
      <c r="L144" s="31">
        <f>Spisak!P134</f>
        <v>0</v>
      </c>
      <c r="M144" s="31">
        <f>Spisak!T134</f>
        <v>0</v>
      </c>
      <c r="N144" s="32">
        <f>Spisak!I134</f>
      </c>
      <c r="O144" s="32">
        <f>Spisak!S134</f>
      </c>
      <c r="P144" s="33">
        <f>Spisak!X134</f>
        <v>0</v>
      </c>
      <c r="Q144" s="34">
        <f>Spisak!Y134</f>
        <v>0</v>
      </c>
      <c r="R144" s="35">
        <f>Spisak!AA134</f>
      </c>
      <c r="S144" s="42">
        <f>Spisak!AB134</f>
      </c>
      <c r="T144" s="36">
        <f t="shared" si="2"/>
      </c>
    </row>
    <row r="145" spans="1:20" ht="12.75">
      <c r="A145" s="30">
        <f>Spisak!A135</f>
        <v>0</v>
      </c>
      <c r="B145" s="30" t="str">
        <f>Spisak!D135</f>
        <v>/</v>
      </c>
      <c r="C145" s="46">
        <f>Spisak!C135</f>
        <v>0</v>
      </c>
      <c r="D145" s="31">
        <f>Spisak!E135</f>
        <v>0</v>
      </c>
      <c r="E145" s="31">
        <f>Spisak!F135</f>
        <v>0</v>
      </c>
      <c r="F145" s="31">
        <f>Spisak!J135</f>
        <v>0</v>
      </c>
      <c r="G145" s="31">
        <f>Spisak!K135</f>
        <v>0</v>
      </c>
      <c r="H145" s="31">
        <f>Spisak!L135</f>
        <v>0</v>
      </c>
      <c r="I145" s="31">
        <f>Spisak!M135</f>
        <v>0</v>
      </c>
      <c r="J145" s="31">
        <f>Spisak!N135</f>
        <v>0</v>
      </c>
      <c r="K145" s="31">
        <f>Spisak!O135</f>
        <v>0</v>
      </c>
      <c r="L145" s="31">
        <f>Spisak!P135</f>
        <v>0</v>
      </c>
      <c r="M145" s="31">
        <f>Spisak!T135</f>
        <v>0</v>
      </c>
      <c r="N145" s="32">
        <f>Spisak!I135</f>
      </c>
      <c r="O145" s="32">
        <f>Spisak!S135</f>
      </c>
      <c r="P145" s="33">
        <f>Spisak!X135</f>
        <v>0</v>
      </c>
      <c r="Q145" s="34">
        <f>Spisak!Y135</f>
        <v>0</v>
      </c>
      <c r="R145" s="35">
        <f>Spisak!AA135</f>
      </c>
      <c r="S145" s="42">
        <f>Spisak!AB135</f>
      </c>
      <c r="T145" s="36">
        <f t="shared" si="2"/>
      </c>
    </row>
    <row r="146" spans="1:20" ht="12.75">
      <c r="A146" s="30">
        <f>Spisak!A136</f>
        <v>0</v>
      </c>
      <c r="B146" s="30" t="str">
        <f>Spisak!D136</f>
        <v>/</v>
      </c>
      <c r="C146" s="46">
        <f>Spisak!C136</f>
        <v>0</v>
      </c>
      <c r="D146" s="31">
        <f>Spisak!E136</f>
        <v>0</v>
      </c>
      <c r="E146" s="31">
        <f>Spisak!F136</f>
        <v>0</v>
      </c>
      <c r="F146" s="31">
        <f>Spisak!J136</f>
        <v>0</v>
      </c>
      <c r="G146" s="31">
        <f>Spisak!K136</f>
        <v>0</v>
      </c>
      <c r="H146" s="31">
        <f>Spisak!L136</f>
        <v>0</v>
      </c>
      <c r="I146" s="31">
        <f>Spisak!M136</f>
        <v>0</v>
      </c>
      <c r="J146" s="31">
        <f>Spisak!N136</f>
        <v>0</v>
      </c>
      <c r="K146" s="31">
        <f>Spisak!O136</f>
        <v>0</v>
      </c>
      <c r="L146" s="31">
        <f>Spisak!P136</f>
        <v>0</v>
      </c>
      <c r="M146" s="31">
        <f>Spisak!T136</f>
        <v>0</v>
      </c>
      <c r="N146" s="32">
        <f>Spisak!I136</f>
      </c>
      <c r="O146" s="32">
        <f>Spisak!S136</f>
      </c>
      <c r="P146" s="33">
        <f>Spisak!X136</f>
        <v>0</v>
      </c>
      <c r="Q146" s="34">
        <f>Spisak!Y136</f>
        <v>0</v>
      </c>
      <c r="R146" s="35">
        <f>Spisak!AA136</f>
      </c>
      <c r="S146" s="42">
        <f>Spisak!AB136</f>
      </c>
      <c r="T146" s="36">
        <f t="shared" si="2"/>
      </c>
    </row>
    <row r="147" spans="1:20" ht="12.75">
      <c r="A147" s="30">
        <f>Spisak!A137</f>
        <v>0</v>
      </c>
      <c r="B147" s="30" t="str">
        <f>Spisak!D137</f>
        <v>/</v>
      </c>
      <c r="C147" s="46">
        <f>Spisak!C137</f>
        <v>0</v>
      </c>
      <c r="D147" s="31">
        <f>Spisak!E137</f>
        <v>0</v>
      </c>
      <c r="E147" s="31">
        <f>Spisak!F137</f>
        <v>0</v>
      </c>
      <c r="F147" s="31">
        <f>Spisak!J137</f>
        <v>0</v>
      </c>
      <c r="G147" s="31">
        <f>Spisak!K137</f>
        <v>0</v>
      </c>
      <c r="H147" s="31">
        <f>Spisak!L137</f>
        <v>0</v>
      </c>
      <c r="I147" s="31">
        <f>Spisak!M137</f>
        <v>0</v>
      </c>
      <c r="J147" s="31">
        <f>Spisak!N137</f>
        <v>0</v>
      </c>
      <c r="K147" s="31">
        <f>Spisak!O137</f>
        <v>0</v>
      </c>
      <c r="L147" s="31">
        <f>Spisak!P137</f>
        <v>0</v>
      </c>
      <c r="M147" s="31">
        <f>Spisak!T137</f>
        <v>0</v>
      </c>
      <c r="N147" s="32">
        <f>Spisak!I137</f>
      </c>
      <c r="O147" s="32">
        <f>Spisak!S137</f>
      </c>
      <c r="P147" s="33">
        <f>Spisak!X137</f>
        <v>0</v>
      </c>
      <c r="Q147" s="34">
        <f>Spisak!Y137</f>
        <v>0</v>
      </c>
      <c r="R147" s="35">
        <f>Spisak!AA137</f>
      </c>
      <c r="S147" s="42">
        <f>Spisak!AB137</f>
      </c>
      <c r="T147" s="36">
        <f t="shared" si="2"/>
      </c>
    </row>
    <row r="148" spans="1:20" ht="12.75">
      <c r="A148" s="30">
        <f>Spisak!A138</f>
        <v>0</v>
      </c>
      <c r="B148" s="30" t="str">
        <f>Spisak!D138</f>
        <v>/</v>
      </c>
      <c r="C148" s="46">
        <f>Spisak!C138</f>
        <v>0</v>
      </c>
      <c r="D148" s="31">
        <f>Spisak!E138</f>
        <v>0</v>
      </c>
      <c r="E148" s="31">
        <f>Spisak!F138</f>
        <v>0</v>
      </c>
      <c r="F148" s="31">
        <f>Spisak!J138</f>
        <v>0</v>
      </c>
      <c r="G148" s="31">
        <f>Spisak!K138</f>
        <v>0</v>
      </c>
      <c r="H148" s="31">
        <f>Spisak!L138</f>
        <v>0</v>
      </c>
      <c r="I148" s="31">
        <f>Spisak!M138</f>
        <v>0</v>
      </c>
      <c r="J148" s="31">
        <f>Spisak!N138</f>
        <v>0</v>
      </c>
      <c r="K148" s="31">
        <f>Spisak!O138</f>
        <v>0</v>
      </c>
      <c r="L148" s="31">
        <f>Spisak!P138</f>
        <v>0</v>
      </c>
      <c r="M148" s="31">
        <f>Spisak!T138</f>
        <v>0</v>
      </c>
      <c r="N148" s="32">
        <f>Spisak!I138</f>
      </c>
      <c r="O148" s="32">
        <f>Spisak!S138</f>
      </c>
      <c r="P148" s="33">
        <f>Spisak!X138</f>
        <v>0</v>
      </c>
      <c r="Q148" s="34">
        <f>Spisak!Y138</f>
        <v>0</v>
      </c>
      <c r="R148" s="35">
        <f>Spisak!AA138</f>
      </c>
      <c r="S148" s="42">
        <f>Spisak!AB138</f>
      </c>
      <c r="T148" s="36">
        <f t="shared" si="2"/>
      </c>
    </row>
    <row r="149" spans="1:20" ht="12.75">
      <c r="A149" s="30">
        <f>Spisak!A139</f>
        <v>0</v>
      </c>
      <c r="B149" s="30" t="str">
        <f>Spisak!D139</f>
        <v>/</v>
      </c>
      <c r="C149" s="46">
        <f>Spisak!C139</f>
        <v>0</v>
      </c>
      <c r="D149" s="31">
        <f>Spisak!E139</f>
        <v>0</v>
      </c>
      <c r="E149" s="31">
        <f>Spisak!F139</f>
        <v>0</v>
      </c>
      <c r="F149" s="31">
        <f>Spisak!J139</f>
        <v>0</v>
      </c>
      <c r="G149" s="31">
        <f>Spisak!K139</f>
        <v>0</v>
      </c>
      <c r="H149" s="31">
        <f>Spisak!L139</f>
        <v>0</v>
      </c>
      <c r="I149" s="31">
        <f>Spisak!M139</f>
        <v>0</v>
      </c>
      <c r="J149" s="31">
        <f>Spisak!N139</f>
        <v>0</v>
      </c>
      <c r="K149" s="31">
        <f>Spisak!O139</f>
        <v>0</v>
      </c>
      <c r="L149" s="31">
        <f>Spisak!P139</f>
        <v>0</v>
      </c>
      <c r="M149" s="31">
        <f>Spisak!T139</f>
        <v>0</v>
      </c>
      <c r="N149" s="32">
        <f>Spisak!I139</f>
      </c>
      <c r="O149" s="32">
        <f>Spisak!S139</f>
      </c>
      <c r="P149" s="33">
        <f>Spisak!X139</f>
        <v>0</v>
      </c>
      <c r="Q149" s="34">
        <f>Spisak!Y139</f>
        <v>0</v>
      </c>
      <c r="R149" s="35">
        <f>Spisak!AA139</f>
      </c>
      <c r="S149" s="42">
        <f>Spisak!AB139</f>
      </c>
      <c r="T149" s="36">
        <f t="shared" si="2"/>
      </c>
    </row>
    <row r="150" spans="1:20" ht="12.75">
      <c r="A150" s="30">
        <f>Spisak!A140</f>
        <v>0</v>
      </c>
      <c r="B150" s="30" t="str">
        <f>Spisak!D140</f>
        <v>/</v>
      </c>
      <c r="C150" s="46">
        <f>Spisak!C140</f>
        <v>0</v>
      </c>
      <c r="D150" s="31">
        <f>Spisak!E140</f>
        <v>0</v>
      </c>
      <c r="E150" s="31">
        <f>Spisak!F140</f>
        <v>0</v>
      </c>
      <c r="F150" s="31">
        <f>Spisak!J140</f>
        <v>0</v>
      </c>
      <c r="G150" s="31">
        <f>Spisak!K140</f>
        <v>0</v>
      </c>
      <c r="H150" s="31">
        <f>Spisak!L140</f>
        <v>0</v>
      </c>
      <c r="I150" s="31">
        <f>Spisak!M140</f>
        <v>0</v>
      </c>
      <c r="J150" s="31">
        <f>Spisak!N140</f>
        <v>0</v>
      </c>
      <c r="K150" s="31">
        <f>Spisak!O140</f>
        <v>0</v>
      </c>
      <c r="L150" s="31">
        <f>Spisak!P140</f>
        <v>0</v>
      </c>
      <c r="M150" s="31">
        <f>Spisak!T140</f>
        <v>0</v>
      </c>
      <c r="N150" s="32">
        <f>Spisak!I140</f>
      </c>
      <c r="O150" s="32">
        <f>Spisak!S140</f>
      </c>
      <c r="P150" s="33">
        <f>Spisak!X140</f>
        <v>0</v>
      </c>
      <c r="Q150" s="34">
        <f>Spisak!Y140</f>
        <v>0</v>
      </c>
      <c r="R150" s="35">
        <f>Spisak!AA140</f>
      </c>
      <c r="S150" s="42">
        <f>Spisak!AB140</f>
      </c>
      <c r="T150" s="36">
        <f t="shared" si="2"/>
      </c>
    </row>
    <row r="151" spans="1:20" s="50" customFormat="1" ht="12.75">
      <c r="A151" s="30">
        <f>Spisak!A141</f>
        <v>0</v>
      </c>
      <c r="B151" s="30" t="str">
        <f>Spisak!D141</f>
        <v>/</v>
      </c>
      <c r="C151" s="46">
        <f>Spisak!C141</f>
        <v>0</v>
      </c>
      <c r="D151" s="31">
        <f>Spisak!E141</f>
        <v>0</v>
      </c>
      <c r="E151" s="31">
        <f>Spisak!F141</f>
        <v>0</v>
      </c>
      <c r="F151" s="31">
        <f>Spisak!J141</f>
        <v>0</v>
      </c>
      <c r="G151" s="31">
        <f>Spisak!K141</f>
        <v>0</v>
      </c>
      <c r="H151" s="31">
        <f>Spisak!L141</f>
        <v>0</v>
      </c>
      <c r="I151" s="31">
        <f>Spisak!M141</f>
        <v>0</v>
      </c>
      <c r="J151" s="31">
        <f>Spisak!N141</f>
        <v>0</v>
      </c>
      <c r="K151" s="31">
        <f>Spisak!O141</f>
        <v>0</v>
      </c>
      <c r="L151" s="31">
        <f>Spisak!P141</f>
        <v>0</v>
      </c>
      <c r="M151" s="31">
        <f>Spisak!T141</f>
        <v>0</v>
      </c>
      <c r="N151" s="32">
        <f>Spisak!I141</f>
      </c>
      <c r="O151" s="32">
        <f>Spisak!S141</f>
      </c>
      <c r="P151" s="33">
        <f>Spisak!X141</f>
        <v>0</v>
      </c>
      <c r="Q151" s="34">
        <f>Spisak!Y141</f>
        <v>0</v>
      </c>
      <c r="R151" s="35">
        <f>Spisak!AA141</f>
      </c>
      <c r="S151" s="42">
        <f>Spisak!AB141</f>
      </c>
      <c r="T151" s="36">
        <f t="shared" si="2"/>
      </c>
    </row>
    <row r="152" spans="1:21" ht="12.75">
      <c r="A152" s="30">
        <f>Spisak!A142</f>
        <v>0</v>
      </c>
      <c r="B152" s="30" t="str">
        <f>Spisak!D142</f>
        <v>/</v>
      </c>
      <c r="C152" s="46">
        <f>Spisak!C142</f>
        <v>0</v>
      </c>
      <c r="D152" s="31">
        <f>Spisak!E142</f>
        <v>0</v>
      </c>
      <c r="E152" s="31">
        <f>Spisak!F142</f>
        <v>0</v>
      </c>
      <c r="F152" s="31">
        <f>Spisak!J142</f>
        <v>0</v>
      </c>
      <c r="G152" s="31">
        <f>Spisak!K142</f>
        <v>0</v>
      </c>
      <c r="H152" s="31">
        <f>Spisak!L142</f>
        <v>0</v>
      </c>
      <c r="I152" s="31">
        <f>Spisak!M142</f>
        <v>0</v>
      </c>
      <c r="J152" s="31">
        <f>Spisak!N142</f>
        <v>0</v>
      </c>
      <c r="K152" s="31">
        <f>Spisak!O142</f>
        <v>0</v>
      </c>
      <c r="L152" s="31">
        <f>Spisak!P142</f>
        <v>0</v>
      </c>
      <c r="M152" s="31">
        <f>Spisak!T142</f>
        <v>0</v>
      </c>
      <c r="N152" s="32">
        <f>Spisak!I142</f>
      </c>
      <c r="O152" s="32">
        <f>Spisak!S142</f>
      </c>
      <c r="P152" s="33">
        <f>Spisak!X142</f>
        <v>0</v>
      </c>
      <c r="Q152" s="34">
        <f>Spisak!Y142</f>
        <v>0</v>
      </c>
      <c r="R152" s="35">
        <f>Spisak!AA142</f>
      </c>
      <c r="S152" s="42">
        <f>Spisak!AB142</f>
      </c>
      <c r="T152" s="36">
        <f t="shared" si="2"/>
      </c>
      <c r="U152" s="50"/>
    </row>
    <row r="153" spans="1:21" ht="12.75">
      <c r="A153" s="30">
        <f>Spisak!A143</f>
        <v>0</v>
      </c>
      <c r="B153" s="30" t="str">
        <f>Spisak!D143</f>
        <v>/</v>
      </c>
      <c r="C153" s="46">
        <f>Spisak!C143</f>
        <v>0</v>
      </c>
      <c r="D153" s="31">
        <f>Spisak!E143</f>
        <v>0</v>
      </c>
      <c r="E153" s="31">
        <f>Spisak!F143</f>
        <v>0</v>
      </c>
      <c r="F153" s="31">
        <f>Spisak!J143</f>
        <v>0</v>
      </c>
      <c r="G153" s="31">
        <f>Spisak!K143</f>
        <v>0</v>
      </c>
      <c r="H153" s="31">
        <f>Spisak!L143</f>
        <v>0</v>
      </c>
      <c r="I153" s="31">
        <f>Spisak!M143</f>
        <v>0</v>
      </c>
      <c r="J153" s="31">
        <f>Spisak!N143</f>
        <v>0</v>
      </c>
      <c r="K153" s="31">
        <f>Spisak!O143</f>
        <v>0</v>
      </c>
      <c r="L153" s="31">
        <f>Spisak!P143</f>
        <v>0</v>
      </c>
      <c r="M153" s="31">
        <f>Spisak!T143</f>
        <v>0</v>
      </c>
      <c r="N153" s="32">
        <f>Spisak!I143</f>
      </c>
      <c r="O153" s="32">
        <f>Spisak!S143</f>
      </c>
      <c r="P153" s="33">
        <f>Spisak!X143</f>
        <v>0</v>
      </c>
      <c r="Q153" s="34">
        <f>Spisak!Y143</f>
        <v>0</v>
      </c>
      <c r="R153" s="35">
        <f>Spisak!AA143</f>
      </c>
      <c r="S153" s="42">
        <f>Spisak!AB143</f>
      </c>
      <c r="T153" s="36">
        <f t="shared" si="2"/>
      </c>
      <c r="U153" s="50"/>
    </row>
    <row r="154" spans="1:21" ht="12.75">
      <c r="A154" s="30">
        <f>Spisak!A144</f>
        <v>0</v>
      </c>
      <c r="B154" s="30" t="str">
        <f>Spisak!D144</f>
        <v>/</v>
      </c>
      <c r="C154" s="46">
        <f>Spisak!C144</f>
        <v>0</v>
      </c>
      <c r="D154" s="31">
        <f>Spisak!E144</f>
        <v>0</v>
      </c>
      <c r="E154" s="31">
        <f>Spisak!F144</f>
        <v>0</v>
      </c>
      <c r="F154" s="31">
        <f>Spisak!J144</f>
        <v>0</v>
      </c>
      <c r="G154" s="31">
        <f>Spisak!K144</f>
        <v>0</v>
      </c>
      <c r="H154" s="31">
        <f>Spisak!L144</f>
        <v>0</v>
      </c>
      <c r="I154" s="31">
        <f>Spisak!M144</f>
        <v>0</v>
      </c>
      <c r="J154" s="31">
        <f>Spisak!N144</f>
        <v>0</v>
      </c>
      <c r="K154" s="31">
        <f>Spisak!O144</f>
        <v>0</v>
      </c>
      <c r="L154" s="31">
        <f>Spisak!P144</f>
        <v>0</v>
      </c>
      <c r="M154" s="31">
        <f>Spisak!T144</f>
        <v>0</v>
      </c>
      <c r="N154" s="32">
        <f>Spisak!I144</f>
      </c>
      <c r="O154" s="32">
        <f>Spisak!S144</f>
      </c>
      <c r="P154" s="33">
        <f>Spisak!X144</f>
        <v>0</v>
      </c>
      <c r="Q154" s="34">
        <f>Spisak!Y144</f>
        <v>0</v>
      </c>
      <c r="R154" s="35">
        <f>Spisak!AA144</f>
      </c>
      <c r="S154" s="42">
        <f>Spisak!AB144</f>
      </c>
      <c r="T154" s="36">
        <f t="shared" si="2"/>
      </c>
      <c r="U154" s="50"/>
    </row>
    <row r="155" spans="1:21" ht="12.75">
      <c r="A155" s="30">
        <f>Spisak!A145</f>
        <v>0</v>
      </c>
      <c r="B155" s="30" t="str">
        <f>Spisak!D145</f>
        <v>/</v>
      </c>
      <c r="C155" s="46">
        <f>Spisak!C145</f>
        <v>0</v>
      </c>
      <c r="D155" s="31">
        <f>Spisak!E145</f>
        <v>0</v>
      </c>
      <c r="E155" s="31">
        <f>Spisak!F145</f>
        <v>0</v>
      </c>
      <c r="F155" s="31">
        <f>Spisak!J145</f>
        <v>0</v>
      </c>
      <c r="G155" s="31">
        <f>Spisak!K145</f>
        <v>0</v>
      </c>
      <c r="H155" s="31">
        <f>Spisak!L145</f>
        <v>0</v>
      </c>
      <c r="I155" s="31">
        <f>Spisak!M145</f>
        <v>0</v>
      </c>
      <c r="J155" s="31">
        <f>Spisak!N145</f>
        <v>0</v>
      </c>
      <c r="K155" s="31">
        <f>Spisak!O145</f>
        <v>0</v>
      </c>
      <c r="L155" s="31">
        <f>Spisak!P145</f>
        <v>0</v>
      </c>
      <c r="M155" s="31">
        <f>Spisak!T145</f>
        <v>0</v>
      </c>
      <c r="N155" s="32">
        <f>Spisak!I145</f>
      </c>
      <c r="O155" s="32">
        <f>Spisak!S145</f>
      </c>
      <c r="P155" s="33">
        <f>Spisak!X145</f>
        <v>0</v>
      </c>
      <c r="Q155" s="34">
        <f>Spisak!Y145</f>
        <v>0</v>
      </c>
      <c r="R155" s="35">
        <f>Spisak!AA145</f>
      </c>
      <c r="S155" s="42">
        <f>Spisak!AB145</f>
      </c>
      <c r="T155" s="36">
        <f t="shared" si="2"/>
      </c>
      <c r="U155" s="50"/>
    </row>
    <row r="156" spans="1:21" ht="12.75">
      <c r="A156" s="30">
        <f>Spisak!A146</f>
        <v>0</v>
      </c>
      <c r="B156" s="30" t="str">
        <f>Spisak!D146</f>
        <v>/</v>
      </c>
      <c r="C156" s="46">
        <f>Spisak!C146</f>
        <v>0</v>
      </c>
      <c r="D156" s="31">
        <f>Spisak!E146</f>
        <v>0</v>
      </c>
      <c r="E156" s="31">
        <f>Spisak!F146</f>
        <v>0</v>
      </c>
      <c r="F156" s="31">
        <f>Spisak!J146</f>
        <v>0</v>
      </c>
      <c r="G156" s="31">
        <f>Spisak!K146</f>
        <v>0</v>
      </c>
      <c r="H156" s="31">
        <f>Spisak!L146</f>
        <v>0</v>
      </c>
      <c r="I156" s="31">
        <f>Spisak!M146</f>
        <v>0</v>
      </c>
      <c r="J156" s="31">
        <f>Spisak!N146</f>
        <v>0</v>
      </c>
      <c r="K156" s="31">
        <f>Spisak!O146</f>
        <v>0</v>
      </c>
      <c r="L156" s="31">
        <f>Spisak!P146</f>
        <v>0</v>
      </c>
      <c r="M156" s="31">
        <f>Spisak!T146</f>
        <v>0</v>
      </c>
      <c r="N156" s="32">
        <f>Spisak!I146</f>
      </c>
      <c r="O156" s="32">
        <f>Spisak!S146</f>
      </c>
      <c r="P156" s="33">
        <f>Spisak!X146</f>
        <v>0</v>
      </c>
      <c r="Q156" s="34">
        <f>Spisak!Y146</f>
        <v>0</v>
      </c>
      <c r="R156" s="35">
        <f>Spisak!AA146</f>
      </c>
      <c r="S156" s="42">
        <f>Spisak!AB146</f>
      </c>
      <c r="T156" s="36">
        <f t="shared" si="2"/>
      </c>
      <c r="U156" s="50"/>
    </row>
    <row r="157" spans="1:21" ht="12.75">
      <c r="A157" s="30">
        <f>Spisak!A147</f>
        <v>0</v>
      </c>
      <c r="B157" s="30" t="str">
        <f>Spisak!D147</f>
        <v>/</v>
      </c>
      <c r="C157" s="46">
        <f>Spisak!C147</f>
        <v>0</v>
      </c>
      <c r="D157" s="31">
        <f>Spisak!E147</f>
        <v>0</v>
      </c>
      <c r="E157" s="31">
        <f>Spisak!F147</f>
        <v>0</v>
      </c>
      <c r="F157" s="31">
        <f>Spisak!J147</f>
        <v>0</v>
      </c>
      <c r="G157" s="31">
        <f>Spisak!K147</f>
        <v>0</v>
      </c>
      <c r="H157" s="31">
        <f>Spisak!L147</f>
        <v>0</v>
      </c>
      <c r="I157" s="31">
        <f>Spisak!M147</f>
        <v>0</v>
      </c>
      <c r="J157" s="31">
        <f>Spisak!N147</f>
        <v>0</v>
      </c>
      <c r="K157" s="31">
        <f>Spisak!O147</f>
        <v>0</v>
      </c>
      <c r="L157" s="31">
        <f>Spisak!P147</f>
        <v>0</v>
      </c>
      <c r="M157" s="31">
        <f>Spisak!T147</f>
        <v>0</v>
      </c>
      <c r="N157" s="32">
        <f>Spisak!I147</f>
      </c>
      <c r="O157" s="32">
        <f>Spisak!S147</f>
      </c>
      <c r="P157" s="33">
        <f>Spisak!X147</f>
        <v>0</v>
      </c>
      <c r="Q157" s="34">
        <f>Spisak!Y147</f>
        <v>0</v>
      </c>
      <c r="R157" s="35">
        <f>Spisak!AA147</f>
      </c>
      <c r="S157" s="42">
        <f>Spisak!AB147</f>
      </c>
      <c r="T157" s="36">
        <f t="shared" si="2"/>
      </c>
      <c r="U157" s="50"/>
    </row>
    <row r="158" spans="1:21" ht="12.75">
      <c r="A158" s="30">
        <f>Spisak!A148</f>
        <v>0</v>
      </c>
      <c r="B158" s="30" t="str">
        <f>Spisak!D148</f>
        <v>/</v>
      </c>
      <c r="C158" s="46">
        <f>Spisak!C148</f>
        <v>0</v>
      </c>
      <c r="D158" s="31">
        <f>Spisak!E148</f>
        <v>0</v>
      </c>
      <c r="E158" s="31">
        <f>Spisak!F148</f>
        <v>0</v>
      </c>
      <c r="F158" s="31">
        <f>Spisak!J148</f>
        <v>0</v>
      </c>
      <c r="G158" s="31">
        <f>Spisak!K148</f>
        <v>0</v>
      </c>
      <c r="H158" s="31">
        <f>Spisak!L148</f>
        <v>0</v>
      </c>
      <c r="I158" s="31">
        <f>Spisak!M148</f>
        <v>0</v>
      </c>
      <c r="J158" s="31">
        <f>Spisak!N148</f>
        <v>0</v>
      </c>
      <c r="K158" s="31">
        <f>Spisak!O148</f>
        <v>0</v>
      </c>
      <c r="L158" s="31">
        <f>Spisak!P148</f>
        <v>0</v>
      </c>
      <c r="M158" s="31">
        <f>Spisak!T148</f>
        <v>0</v>
      </c>
      <c r="N158" s="32">
        <f>Spisak!I148</f>
      </c>
      <c r="O158" s="32">
        <f>Spisak!S148</f>
      </c>
      <c r="P158" s="33">
        <f>Spisak!X148</f>
        <v>0</v>
      </c>
      <c r="Q158" s="34">
        <f>Spisak!Y148</f>
        <v>0</v>
      </c>
      <c r="R158" s="35">
        <f>Spisak!AA148</f>
      </c>
      <c r="S158" s="42">
        <f>Spisak!AB148</f>
      </c>
      <c r="T158" s="36">
        <f t="shared" si="2"/>
      </c>
      <c r="U158" s="50"/>
    </row>
    <row r="159" spans="1:21" ht="12.75">
      <c r="A159" s="30">
        <f>Spisak!A149</f>
        <v>0</v>
      </c>
      <c r="B159" s="30" t="str">
        <f>Spisak!D149</f>
        <v>/</v>
      </c>
      <c r="C159" s="46">
        <f>Spisak!C149</f>
        <v>0</v>
      </c>
      <c r="D159" s="31">
        <f>Spisak!E149</f>
        <v>0</v>
      </c>
      <c r="E159" s="31">
        <f>Spisak!F149</f>
        <v>0</v>
      </c>
      <c r="F159" s="31">
        <f>Spisak!J149</f>
        <v>0</v>
      </c>
      <c r="G159" s="31">
        <f>Spisak!K149</f>
        <v>0</v>
      </c>
      <c r="H159" s="31">
        <f>Spisak!L149</f>
        <v>0</v>
      </c>
      <c r="I159" s="31">
        <f>Spisak!M149</f>
        <v>0</v>
      </c>
      <c r="J159" s="31">
        <f>Spisak!N149</f>
        <v>0</v>
      </c>
      <c r="K159" s="31">
        <f>Spisak!O149</f>
        <v>0</v>
      </c>
      <c r="L159" s="31">
        <f>Spisak!P149</f>
        <v>0</v>
      </c>
      <c r="M159" s="31">
        <f>Spisak!T149</f>
        <v>0</v>
      </c>
      <c r="N159" s="32">
        <f>Spisak!I149</f>
      </c>
      <c r="O159" s="32">
        <f>Spisak!S149</f>
      </c>
      <c r="P159" s="33">
        <f>Spisak!X149</f>
        <v>0</v>
      </c>
      <c r="Q159" s="34">
        <f>Spisak!Y149</f>
        <v>0</v>
      </c>
      <c r="R159" s="35">
        <f>Spisak!AA149</f>
      </c>
      <c r="S159" s="42">
        <f>Spisak!AB149</f>
      </c>
      <c r="T159" s="36">
        <f t="shared" si="2"/>
      </c>
      <c r="U159" s="50"/>
    </row>
    <row r="160" spans="1:21" ht="12.75">
      <c r="A160" s="30">
        <f>Spisak!A150</f>
        <v>0</v>
      </c>
      <c r="B160" s="30" t="str">
        <f>Spisak!D150</f>
        <v>/</v>
      </c>
      <c r="C160" s="46">
        <f>Spisak!C150</f>
        <v>0</v>
      </c>
      <c r="D160" s="31">
        <f>Spisak!E150</f>
        <v>0</v>
      </c>
      <c r="E160" s="31">
        <f>Spisak!F150</f>
        <v>0</v>
      </c>
      <c r="F160" s="31">
        <f>Spisak!J150</f>
        <v>0</v>
      </c>
      <c r="G160" s="31">
        <f>Spisak!K150</f>
        <v>0</v>
      </c>
      <c r="H160" s="31">
        <f>Spisak!L150</f>
        <v>0</v>
      </c>
      <c r="I160" s="31">
        <f>Spisak!M150</f>
        <v>0</v>
      </c>
      <c r="J160" s="31">
        <f>Spisak!N150</f>
        <v>0</v>
      </c>
      <c r="K160" s="31">
        <f>Spisak!O150</f>
        <v>0</v>
      </c>
      <c r="L160" s="31">
        <f>Spisak!P150</f>
        <v>0</v>
      </c>
      <c r="M160" s="31">
        <f>Spisak!T150</f>
        <v>0</v>
      </c>
      <c r="N160" s="32">
        <f>Spisak!I150</f>
      </c>
      <c r="O160" s="32">
        <f>Spisak!S150</f>
      </c>
      <c r="P160" s="33">
        <f>Spisak!X150</f>
        <v>0</v>
      </c>
      <c r="Q160" s="34">
        <f>Spisak!Y150</f>
        <v>0</v>
      </c>
      <c r="R160" s="35">
        <f>Spisak!AA150</f>
      </c>
      <c r="S160" s="42">
        <f>Spisak!AB150</f>
      </c>
      <c r="T160" s="36">
        <f t="shared" si="2"/>
      </c>
      <c r="U160" s="50"/>
    </row>
    <row r="161" spans="1:21" ht="12.75">
      <c r="A161" s="30">
        <f>Spisak!A151</f>
        <v>0</v>
      </c>
      <c r="B161" s="30" t="str">
        <f>Spisak!D151</f>
        <v>/</v>
      </c>
      <c r="C161" s="46">
        <f>Spisak!C151</f>
        <v>0</v>
      </c>
      <c r="D161" s="31">
        <f>Spisak!E151</f>
        <v>0</v>
      </c>
      <c r="E161" s="31">
        <f>Spisak!F151</f>
        <v>0</v>
      </c>
      <c r="F161" s="31">
        <f>Spisak!J151</f>
        <v>0</v>
      </c>
      <c r="G161" s="31">
        <f>Spisak!K151</f>
        <v>0</v>
      </c>
      <c r="H161" s="31">
        <f>Spisak!L151</f>
        <v>0</v>
      </c>
      <c r="I161" s="31">
        <f>Spisak!M151</f>
        <v>0</v>
      </c>
      <c r="J161" s="31">
        <f>Spisak!N151</f>
        <v>0</v>
      </c>
      <c r="K161" s="31">
        <f>Spisak!O151</f>
        <v>0</v>
      </c>
      <c r="L161" s="31">
        <f>Spisak!P151</f>
        <v>0</v>
      </c>
      <c r="M161" s="31">
        <f>Spisak!T151</f>
        <v>0</v>
      </c>
      <c r="N161" s="32">
        <f>Spisak!I151</f>
      </c>
      <c r="O161" s="32">
        <f>Spisak!S151</f>
      </c>
      <c r="P161" s="33">
        <f>Spisak!X151</f>
        <v>0</v>
      </c>
      <c r="Q161" s="34">
        <f>Spisak!Y151</f>
        <v>0</v>
      </c>
      <c r="R161" s="35">
        <f>Spisak!AA151</f>
      </c>
      <c r="S161" s="42">
        <f>Spisak!AB151</f>
      </c>
      <c r="T161" s="36">
        <f t="shared" si="2"/>
      </c>
      <c r="U161" s="50"/>
    </row>
    <row r="162" spans="1:21" ht="12.75">
      <c r="A162" s="30">
        <f>Spisak!A152</f>
        <v>0</v>
      </c>
      <c r="B162" s="30" t="str">
        <f>Spisak!D152</f>
        <v>/</v>
      </c>
      <c r="C162" s="46">
        <f>Spisak!C152</f>
        <v>0</v>
      </c>
      <c r="D162" s="31">
        <f>Spisak!E152</f>
        <v>0</v>
      </c>
      <c r="E162" s="31">
        <f>Spisak!F152</f>
        <v>0</v>
      </c>
      <c r="F162" s="31">
        <f>Spisak!J152</f>
        <v>0</v>
      </c>
      <c r="G162" s="31">
        <f>Spisak!K152</f>
        <v>0</v>
      </c>
      <c r="H162" s="31">
        <f>Spisak!L152</f>
        <v>0</v>
      </c>
      <c r="I162" s="31">
        <f>Spisak!M152</f>
        <v>0</v>
      </c>
      <c r="J162" s="31">
        <f>Spisak!N152</f>
        <v>0</v>
      </c>
      <c r="K162" s="31">
        <f>Spisak!O152</f>
        <v>0</v>
      </c>
      <c r="L162" s="31">
        <f>Spisak!P152</f>
        <v>0</v>
      </c>
      <c r="M162" s="31">
        <f>Spisak!T152</f>
        <v>0</v>
      </c>
      <c r="N162" s="32">
        <f>Spisak!I152</f>
      </c>
      <c r="O162" s="32">
        <f>Spisak!S152</f>
      </c>
      <c r="P162" s="33">
        <f>Spisak!X152</f>
        <v>0</v>
      </c>
      <c r="Q162" s="34">
        <f>Spisak!Y152</f>
        <v>0</v>
      </c>
      <c r="R162" s="35">
        <f>Spisak!AA152</f>
      </c>
      <c r="S162" s="42">
        <f>Spisak!AB152</f>
      </c>
      <c r="T162" s="36">
        <f t="shared" si="2"/>
      </c>
      <c r="U162" s="50"/>
    </row>
    <row r="163" spans="1:21" ht="12.75">
      <c r="A163" s="30">
        <f>Spisak!A153</f>
        <v>0</v>
      </c>
      <c r="B163" s="30" t="str">
        <f>Spisak!D153</f>
        <v>/</v>
      </c>
      <c r="C163" s="46">
        <f>Spisak!C153</f>
        <v>0</v>
      </c>
      <c r="D163" s="31">
        <f>Spisak!E153</f>
        <v>0</v>
      </c>
      <c r="E163" s="31">
        <f>Spisak!F153</f>
        <v>0</v>
      </c>
      <c r="F163" s="31">
        <f>Spisak!J153</f>
        <v>0</v>
      </c>
      <c r="G163" s="31">
        <f>Spisak!K153</f>
        <v>0</v>
      </c>
      <c r="H163" s="31">
        <f>Spisak!L153</f>
        <v>0</v>
      </c>
      <c r="I163" s="31">
        <f>Spisak!M153</f>
        <v>0</v>
      </c>
      <c r="J163" s="31">
        <f>Spisak!N153</f>
        <v>0</v>
      </c>
      <c r="K163" s="31">
        <f>Spisak!O153</f>
        <v>0</v>
      </c>
      <c r="L163" s="31">
        <f>Spisak!P153</f>
        <v>0</v>
      </c>
      <c r="M163" s="31">
        <f>Spisak!T153</f>
        <v>0</v>
      </c>
      <c r="N163" s="32">
        <f>Spisak!I153</f>
      </c>
      <c r="O163" s="32">
        <f>Spisak!S153</f>
      </c>
      <c r="P163" s="33">
        <f>Spisak!X153</f>
        <v>0</v>
      </c>
      <c r="Q163" s="34">
        <f>Spisak!Y153</f>
        <v>0</v>
      </c>
      <c r="R163" s="35">
        <f>Spisak!AA153</f>
      </c>
      <c r="S163" s="42">
        <f>Spisak!AB153</f>
      </c>
      <c r="T163" s="36">
        <f t="shared" si="2"/>
      </c>
      <c r="U163" s="50"/>
    </row>
    <row r="164" spans="1:21" ht="12.75">
      <c r="A164" s="30">
        <f>Spisak!A154</f>
        <v>0</v>
      </c>
      <c r="B164" s="30" t="str">
        <f>Spisak!D154</f>
        <v>/</v>
      </c>
      <c r="C164" s="46">
        <f>Spisak!C154</f>
        <v>0</v>
      </c>
      <c r="D164" s="31">
        <f>Spisak!E154</f>
        <v>0</v>
      </c>
      <c r="E164" s="31">
        <f>Spisak!F154</f>
        <v>0</v>
      </c>
      <c r="F164" s="31">
        <f>Spisak!J154</f>
        <v>0</v>
      </c>
      <c r="G164" s="31">
        <f>Spisak!K154</f>
        <v>0</v>
      </c>
      <c r="H164" s="31">
        <f>Spisak!L154</f>
        <v>0</v>
      </c>
      <c r="I164" s="31">
        <f>Spisak!M154</f>
        <v>0</v>
      </c>
      <c r="J164" s="31">
        <f>Spisak!N154</f>
        <v>0</v>
      </c>
      <c r="K164" s="31">
        <f>Spisak!O154</f>
        <v>0</v>
      </c>
      <c r="L164" s="31">
        <f>Spisak!P154</f>
        <v>0</v>
      </c>
      <c r="M164" s="31">
        <f>Spisak!T154</f>
        <v>0</v>
      </c>
      <c r="N164" s="32">
        <f>Spisak!I154</f>
      </c>
      <c r="O164" s="32">
        <f>Spisak!S154</f>
      </c>
      <c r="P164" s="33">
        <f>Spisak!X154</f>
        <v>0</v>
      </c>
      <c r="Q164" s="34">
        <f>Spisak!Y154</f>
        <v>0</v>
      </c>
      <c r="R164" s="35">
        <f>Spisak!AA154</f>
      </c>
      <c r="S164" s="42">
        <f>Spisak!AB154</f>
      </c>
      <c r="T164" s="36">
        <f t="shared" si="2"/>
      </c>
      <c r="U164" s="50"/>
    </row>
    <row r="165" spans="1:22" ht="12.75">
      <c r="A165" s="30">
        <f>Spisak!A155</f>
        <v>0</v>
      </c>
      <c r="B165" s="30" t="str">
        <f>Spisak!D155</f>
        <v>/</v>
      </c>
      <c r="C165" s="46">
        <f>Spisak!C155</f>
        <v>0</v>
      </c>
      <c r="D165" s="31">
        <f>Spisak!E155</f>
        <v>0</v>
      </c>
      <c r="E165" s="31">
        <f>Spisak!F155</f>
        <v>0</v>
      </c>
      <c r="F165" s="31">
        <f>Spisak!J155</f>
        <v>0</v>
      </c>
      <c r="G165" s="31">
        <f>Spisak!K155</f>
        <v>0</v>
      </c>
      <c r="H165" s="31">
        <f>Spisak!L155</f>
        <v>0</v>
      </c>
      <c r="I165" s="31">
        <f>Spisak!M155</f>
        <v>0</v>
      </c>
      <c r="J165" s="31">
        <f>Spisak!N155</f>
        <v>0</v>
      </c>
      <c r="K165" s="31">
        <f>Spisak!O155</f>
        <v>0</v>
      </c>
      <c r="L165" s="31">
        <f>Spisak!P155</f>
        <v>0</v>
      </c>
      <c r="M165" s="31">
        <f>Spisak!T155</f>
        <v>0</v>
      </c>
      <c r="N165" s="32">
        <f>Spisak!I155</f>
      </c>
      <c r="O165" s="32">
        <f>Spisak!S155</f>
      </c>
      <c r="P165" s="33">
        <f>Spisak!X155</f>
        <v>0</v>
      </c>
      <c r="Q165" s="34">
        <f>Spisak!Y155</f>
        <v>0</v>
      </c>
      <c r="R165" s="35">
        <f>Spisak!AA155</f>
      </c>
      <c r="S165" s="42">
        <f>Spisak!AB155</f>
      </c>
      <c r="T165" s="36">
        <f t="shared" si="2"/>
      </c>
      <c r="U165" s="24"/>
      <c r="V165" s="4"/>
    </row>
    <row r="166" spans="1:22" ht="12.75">
      <c r="A166" s="30">
        <f>Spisak!A156</f>
        <v>0</v>
      </c>
      <c r="B166" s="30" t="str">
        <f>Spisak!D156</f>
        <v>/</v>
      </c>
      <c r="C166" s="46">
        <f>Spisak!C156</f>
        <v>0</v>
      </c>
      <c r="D166" s="31">
        <f>Spisak!E156</f>
        <v>0</v>
      </c>
      <c r="E166" s="31">
        <f>Spisak!F156</f>
        <v>0</v>
      </c>
      <c r="F166" s="31">
        <f>Spisak!J156</f>
        <v>0</v>
      </c>
      <c r="G166" s="31">
        <f>Spisak!K156</f>
        <v>0</v>
      </c>
      <c r="H166" s="31">
        <f>Spisak!L156</f>
        <v>0</v>
      </c>
      <c r="I166" s="31">
        <f>Spisak!M156</f>
        <v>0</v>
      </c>
      <c r="J166" s="31">
        <f>Spisak!N156</f>
        <v>0</v>
      </c>
      <c r="K166" s="31">
        <f>Spisak!O156</f>
        <v>0</v>
      </c>
      <c r="L166" s="31">
        <f>Spisak!P156</f>
        <v>0</v>
      </c>
      <c r="M166" s="31">
        <f>Spisak!T156</f>
        <v>0</v>
      </c>
      <c r="N166" s="32">
        <f>Spisak!I156</f>
      </c>
      <c r="O166" s="32">
        <f>Spisak!S156</f>
      </c>
      <c r="P166" s="33">
        <f>Spisak!X156</f>
        <v>0</v>
      </c>
      <c r="Q166" s="34">
        <f>Spisak!Y156</f>
        <v>0</v>
      </c>
      <c r="R166" s="35">
        <f>Spisak!AA156</f>
      </c>
      <c r="S166" s="42">
        <f>Spisak!AB156</f>
      </c>
      <c r="T166" s="36">
        <f t="shared" si="2"/>
      </c>
      <c r="U166" s="24"/>
      <c r="V166" s="4"/>
    </row>
    <row r="167" spans="1:22" ht="12.75">
      <c r="A167" s="30">
        <f>Spisak!A157</f>
        <v>0</v>
      </c>
      <c r="B167" s="30" t="str">
        <f>Spisak!D157</f>
        <v>/</v>
      </c>
      <c r="C167" s="46">
        <f>Spisak!C157</f>
        <v>0</v>
      </c>
      <c r="D167" s="31">
        <f>Spisak!E157</f>
        <v>0</v>
      </c>
      <c r="E167" s="31">
        <f>Spisak!F157</f>
        <v>0</v>
      </c>
      <c r="F167" s="31">
        <f>Spisak!J157</f>
        <v>0</v>
      </c>
      <c r="G167" s="31">
        <f>Spisak!K157</f>
        <v>0</v>
      </c>
      <c r="H167" s="31">
        <f>Spisak!L157</f>
        <v>0</v>
      </c>
      <c r="I167" s="31">
        <f>Spisak!M157</f>
        <v>0</v>
      </c>
      <c r="J167" s="31">
        <f>Spisak!N157</f>
        <v>0</v>
      </c>
      <c r="K167" s="31">
        <f>Spisak!O157</f>
        <v>0</v>
      </c>
      <c r="L167" s="31">
        <f>Spisak!P157</f>
        <v>0</v>
      </c>
      <c r="M167" s="31">
        <f>Spisak!T157</f>
        <v>0</v>
      </c>
      <c r="N167" s="32">
        <f>Spisak!I157</f>
      </c>
      <c r="O167" s="32">
        <f>Spisak!S157</f>
      </c>
      <c r="P167" s="33">
        <f>Spisak!X157</f>
        <v>0</v>
      </c>
      <c r="Q167" s="34">
        <f>Spisak!Y157</f>
        <v>0</v>
      </c>
      <c r="R167" s="35">
        <f>Spisak!AA157</f>
      </c>
      <c r="S167" s="42">
        <f>Spisak!AB157</f>
      </c>
      <c r="T167" s="36">
        <f t="shared" si="2"/>
      </c>
      <c r="U167" s="24"/>
      <c r="V167" s="4"/>
    </row>
    <row r="168" spans="1:22" ht="12.75">
      <c r="A168" s="30">
        <f>Spisak!A158</f>
        <v>0</v>
      </c>
      <c r="B168" s="30" t="str">
        <f>Spisak!D158</f>
        <v>/</v>
      </c>
      <c r="C168" s="46">
        <f>Spisak!C158</f>
        <v>0</v>
      </c>
      <c r="D168" s="31">
        <f>Spisak!E158</f>
        <v>0</v>
      </c>
      <c r="E168" s="31">
        <f>Spisak!F158</f>
        <v>0</v>
      </c>
      <c r="F168" s="31">
        <f>Spisak!J158</f>
        <v>0</v>
      </c>
      <c r="G168" s="31">
        <f>Spisak!K158</f>
        <v>0</v>
      </c>
      <c r="H168" s="31">
        <f>Spisak!L158</f>
        <v>0</v>
      </c>
      <c r="I168" s="31">
        <f>Spisak!M158</f>
        <v>0</v>
      </c>
      <c r="J168" s="31">
        <f>Spisak!N158</f>
        <v>0</v>
      </c>
      <c r="K168" s="31">
        <f>Spisak!O158</f>
        <v>0</v>
      </c>
      <c r="L168" s="31">
        <f>Spisak!P158</f>
        <v>0</v>
      </c>
      <c r="M168" s="31">
        <f>Spisak!T158</f>
        <v>0</v>
      </c>
      <c r="N168" s="32">
        <f>Spisak!I158</f>
      </c>
      <c r="O168" s="32">
        <f>Spisak!S158</f>
      </c>
      <c r="P168" s="33">
        <f>Spisak!X158</f>
        <v>0</v>
      </c>
      <c r="Q168" s="34">
        <f>Spisak!Y158</f>
        <v>0</v>
      </c>
      <c r="R168" s="35">
        <f>Spisak!AA158</f>
      </c>
      <c r="S168" s="42">
        <f>Spisak!AB158</f>
      </c>
      <c r="T168" s="36">
        <f t="shared" si="2"/>
      </c>
      <c r="U168" s="24"/>
      <c r="V168" s="4"/>
    </row>
    <row r="169" spans="1:22" ht="12.75">
      <c r="A169" s="30">
        <f>Spisak!A159</f>
        <v>0</v>
      </c>
      <c r="B169" s="30" t="str">
        <f>Spisak!D159</f>
        <v>/</v>
      </c>
      <c r="C169" s="46">
        <f>Spisak!C159</f>
        <v>0</v>
      </c>
      <c r="D169" s="31">
        <f>Spisak!E159</f>
        <v>0</v>
      </c>
      <c r="E169" s="31">
        <f>Spisak!F159</f>
        <v>0</v>
      </c>
      <c r="F169" s="31">
        <f>Spisak!J159</f>
        <v>0</v>
      </c>
      <c r="G169" s="31">
        <f>Spisak!K159</f>
        <v>0</v>
      </c>
      <c r="H169" s="31">
        <f>Spisak!L159</f>
        <v>0</v>
      </c>
      <c r="I169" s="31">
        <f>Spisak!M159</f>
        <v>0</v>
      </c>
      <c r="J169" s="31">
        <f>Spisak!N159</f>
        <v>0</v>
      </c>
      <c r="K169" s="31">
        <f>Spisak!O159</f>
        <v>0</v>
      </c>
      <c r="L169" s="31">
        <f>Spisak!P159</f>
        <v>0</v>
      </c>
      <c r="M169" s="31">
        <f>Spisak!T159</f>
        <v>0</v>
      </c>
      <c r="N169" s="32">
        <f>Spisak!I159</f>
      </c>
      <c r="O169" s="32">
        <f>Spisak!S159</f>
      </c>
      <c r="P169" s="33">
        <f>Spisak!X159</f>
        <v>0</v>
      </c>
      <c r="Q169" s="34">
        <f>Spisak!Y159</f>
        <v>0</v>
      </c>
      <c r="R169" s="35">
        <f>Spisak!AA159</f>
      </c>
      <c r="S169" s="42">
        <f>Spisak!AB159</f>
      </c>
      <c r="T169" s="36">
        <f t="shared" si="2"/>
      </c>
      <c r="U169" s="48"/>
      <c r="V169" s="49"/>
    </row>
    <row r="170" spans="1:21" ht="12.75">
      <c r="A170" s="30">
        <f>Spisak!A160</f>
        <v>0</v>
      </c>
      <c r="B170" s="30" t="str">
        <f>Spisak!D160</f>
        <v>/</v>
      </c>
      <c r="C170" s="46">
        <f>Spisak!C160</f>
        <v>0</v>
      </c>
      <c r="D170" s="31">
        <f>Spisak!E160</f>
        <v>0</v>
      </c>
      <c r="E170" s="31">
        <f>Spisak!F160</f>
        <v>0</v>
      </c>
      <c r="F170" s="31">
        <f>Spisak!J160</f>
        <v>0</v>
      </c>
      <c r="G170" s="31">
        <f>Spisak!K160</f>
        <v>0</v>
      </c>
      <c r="H170" s="31">
        <f>Spisak!L160</f>
        <v>0</v>
      </c>
      <c r="I170" s="31">
        <f>Spisak!M160</f>
        <v>0</v>
      </c>
      <c r="J170" s="31">
        <f>Spisak!N160</f>
        <v>0</v>
      </c>
      <c r="K170" s="31">
        <f>Spisak!O160</f>
        <v>0</v>
      </c>
      <c r="L170" s="31">
        <f>Spisak!P160</f>
        <v>0</v>
      </c>
      <c r="M170" s="31">
        <f>Spisak!T160</f>
        <v>0</v>
      </c>
      <c r="N170" s="32">
        <f>Spisak!I160</f>
      </c>
      <c r="O170" s="32">
        <f>Spisak!S160</f>
      </c>
      <c r="P170" s="33">
        <f>Spisak!X160</f>
        <v>0</v>
      </c>
      <c r="Q170" s="34">
        <f>Spisak!Y160</f>
        <v>0</v>
      </c>
      <c r="R170" s="35">
        <f>Spisak!AA160</f>
      </c>
      <c r="S170" s="42">
        <f>Spisak!AB160</f>
      </c>
      <c r="T170" s="36">
        <f t="shared" si="2"/>
      </c>
      <c r="U170" s="50"/>
    </row>
    <row r="171" spans="1:21" ht="12.75">
      <c r="A171" s="30">
        <f>Spisak!A161</f>
        <v>0</v>
      </c>
      <c r="B171" s="30" t="str">
        <f>Spisak!D161</f>
        <v>/</v>
      </c>
      <c r="C171" s="46">
        <f>Spisak!C161</f>
        <v>0</v>
      </c>
      <c r="D171" s="31">
        <f>Spisak!E161</f>
        <v>0</v>
      </c>
      <c r="E171" s="31">
        <f>Spisak!F161</f>
        <v>0</v>
      </c>
      <c r="F171" s="31">
        <f>Spisak!J161</f>
        <v>0</v>
      </c>
      <c r="G171" s="31">
        <f>Spisak!K161</f>
        <v>0</v>
      </c>
      <c r="H171" s="31">
        <f>Spisak!L161</f>
        <v>0</v>
      </c>
      <c r="I171" s="31">
        <f>Spisak!M161</f>
        <v>0</v>
      </c>
      <c r="J171" s="31">
        <f>Spisak!N161</f>
        <v>0</v>
      </c>
      <c r="K171" s="31">
        <f>Spisak!O161</f>
        <v>0</v>
      </c>
      <c r="L171" s="31">
        <f>Spisak!P161</f>
        <v>0</v>
      </c>
      <c r="M171" s="31">
        <f>Spisak!T161</f>
        <v>0</v>
      </c>
      <c r="N171" s="32">
        <f>Spisak!I161</f>
      </c>
      <c r="O171" s="32">
        <f>Spisak!S161</f>
      </c>
      <c r="P171" s="33">
        <f>Spisak!X161</f>
        <v>0</v>
      </c>
      <c r="Q171" s="34">
        <f>Spisak!Y161</f>
        <v>0</v>
      </c>
      <c r="R171" s="35">
        <f>Spisak!AA161</f>
      </c>
      <c r="S171" s="42">
        <f>Spisak!AB161</f>
      </c>
      <c r="T171" s="36">
        <f t="shared" si="2"/>
      </c>
      <c r="U171" s="50"/>
    </row>
    <row r="172" spans="1:21" ht="12.75">
      <c r="A172" s="30">
        <f>Spisak!A162</f>
        <v>0</v>
      </c>
      <c r="B172" s="30" t="str">
        <f>Spisak!D162</f>
        <v>/</v>
      </c>
      <c r="C172" s="46">
        <f>Spisak!C162</f>
        <v>0</v>
      </c>
      <c r="D172" s="31">
        <f>Spisak!E162</f>
        <v>0</v>
      </c>
      <c r="E172" s="31">
        <f>Spisak!F162</f>
        <v>0</v>
      </c>
      <c r="F172" s="31">
        <f>Spisak!J162</f>
        <v>0</v>
      </c>
      <c r="G172" s="31">
        <f>Spisak!K162</f>
        <v>0</v>
      </c>
      <c r="H172" s="31">
        <f>Spisak!L162</f>
        <v>0</v>
      </c>
      <c r="I172" s="31">
        <f>Spisak!M162</f>
        <v>0</v>
      </c>
      <c r="J172" s="31">
        <f>Spisak!N162</f>
        <v>0</v>
      </c>
      <c r="K172" s="31">
        <f>Spisak!O162</f>
        <v>0</v>
      </c>
      <c r="L172" s="31">
        <f>Spisak!P162</f>
        <v>0</v>
      </c>
      <c r="M172" s="31">
        <f>Spisak!T162</f>
        <v>0</v>
      </c>
      <c r="N172" s="32">
        <f>Spisak!I162</f>
      </c>
      <c r="O172" s="32">
        <f>Spisak!S162</f>
      </c>
      <c r="P172" s="33">
        <f>Spisak!X162</f>
        <v>0</v>
      </c>
      <c r="Q172" s="34">
        <f>Spisak!Y162</f>
        <v>0</v>
      </c>
      <c r="R172" s="35">
        <f>Spisak!AA162</f>
      </c>
      <c r="S172" s="42">
        <f>Spisak!AB162</f>
      </c>
      <c r="T172" s="36">
        <f t="shared" si="2"/>
      </c>
      <c r="U172" s="50"/>
    </row>
    <row r="173" spans="1:21" ht="12.75">
      <c r="A173" s="30">
        <f>Spisak!A163</f>
        <v>0</v>
      </c>
      <c r="B173" s="30" t="str">
        <f>Spisak!D163</f>
        <v>/</v>
      </c>
      <c r="C173" s="46">
        <f>Spisak!C163</f>
        <v>0</v>
      </c>
      <c r="D173" s="31">
        <f>Spisak!E163</f>
        <v>0</v>
      </c>
      <c r="E173" s="31">
        <f>Spisak!F163</f>
        <v>0</v>
      </c>
      <c r="F173" s="31">
        <f>Spisak!J163</f>
        <v>0</v>
      </c>
      <c r="G173" s="31">
        <f>Spisak!K163</f>
        <v>0</v>
      </c>
      <c r="H173" s="31">
        <f>Spisak!L163</f>
        <v>0</v>
      </c>
      <c r="I173" s="31">
        <f>Spisak!M163</f>
        <v>0</v>
      </c>
      <c r="J173" s="31">
        <f>Spisak!N163</f>
        <v>0</v>
      </c>
      <c r="K173" s="31">
        <f>Spisak!O163</f>
        <v>0</v>
      </c>
      <c r="L173" s="31">
        <f>Spisak!P163</f>
        <v>0</v>
      </c>
      <c r="M173" s="31">
        <f>Spisak!T163</f>
        <v>0</v>
      </c>
      <c r="N173" s="32">
        <f>Spisak!I163</f>
      </c>
      <c r="O173" s="32">
        <f>Spisak!S163</f>
      </c>
      <c r="P173" s="33">
        <f>Spisak!X163</f>
        <v>0</v>
      </c>
      <c r="Q173" s="34">
        <f>Spisak!Y163</f>
        <v>0</v>
      </c>
      <c r="R173" s="35">
        <f>Spisak!AA163</f>
      </c>
      <c r="S173" s="42">
        <f>Spisak!AB163</f>
      </c>
      <c r="T173" s="36">
        <f t="shared" si="2"/>
      </c>
      <c r="U173" s="50"/>
    </row>
    <row r="174" spans="1:21" ht="12.75">
      <c r="A174" s="30">
        <f>Spisak!A164</f>
        <v>0</v>
      </c>
      <c r="B174" s="30" t="str">
        <f>Spisak!D164</f>
        <v>/</v>
      </c>
      <c r="C174" s="46">
        <f>Spisak!C164</f>
        <v>0</v>
      </c>
      <c r="D174" s="31">
        <f>Spisak!E164</f>
        <v>0</v>
      </c>
      <c r="E174" s="31">
        <f>Spisak!F164</f>
        <v>0</v>
      </c>
      <c r="F174" s="31">
        <f>Spisak!J164</f>
        <v>0</v>
      </c>
      <c r="G174" s="31">
        <f>Spisak!K164</f>
        <v>0</v>
      </c>
      <c r="H174" s="31">
        <f>Spisak!L164</f>
        <v>0</v>
      </c>
      <c r="I174" s="31">
        <f>Spisak!M164</f>
        <v>0</v>
      </c>
      <c r="J174" s="31">
        <f>Spisak!N164</f>
        <v>0</v>
      </c>
      <c r="K174" s="31">
        <f>Spisak!O164</f>
        <v>0</v>
      </c>
      <c r="L174" s="31">
        <f>Spisak!P164</f>
        <v>0</v>
      </c>
      <c r="M174" s="31">
        <f>Spisak!T164</f>
        <v>0</v>
      </c>
      <c r="N174" s="32">
        <f>Spisak!I164</f>
      </c>
      <c r="O174" s="32">
        <f>Spisak!S164</f>
      </c>
      <c r="P174" s="33">
        <f>Spisak!X164</f>
        <v>0</v>
      </c>
      <c r="Q174" s="34">
        <f>Spisak!Y164</f>
        <v>0</v>
      </c>
      <c r="R174" s="35">
        <f>Spisak!AA164</f>
      </c>
      <c r="S174" s="42">
        <f>Spisak!AB164</f>
      </c>
      <c r="T174" s="36">
        <f t="shared" si="2"/>
      </c>
      <c r="U174" s="50"/>
    </row>
    <row r="175" spans="1:21" ht="12.75">
      <c r="A175" s="30">
        <f>Spisak!A165</f>
        <v>0</v>
      </c>
      <c r="B175" s="30" t="str">
        <f>Spisak!D165</f>
        <v>/</v>
      </c>
      <c r="C175" s="46">
        <f>Spisak!C165</f>
        <v>0</v>
      </c>
      <c r="D175" s="31">
        <f>Spisak!E165</f>
        <v>0</v>
      </c>
      <c r="E175" s="31">
        <f>Spisak!F165</f>
        <v>0</v>
      </c>
      <c r="F175" s="31">
        <f>Spisak!J165</f>
        <v>0</v>
      </c>
      <c r="G175" s="31">
        <f>Spisak!K165</f>
        <v>0</v>
      </c>
      <c r="H175" s="31">
        <f>Spisak!L165</f>
        <v>0</v>
      </c>
      <c r="I175" s="31">
        <f>Spisak!M165</f>
        <v>0</v>
      </c>
      <c r="J175" s="31">
        <f>Spisak!N165</f>
        <v>0</v>
      </c>
      <c r="K175" s="31">
        <f>Spisak!O165</f>
        <v>0</v>
      </c>
      <c r="L175" s="31">
        <f>Spisak!P165</f>
        <v>0</v>
      </c>
      <c r="M175" s="31">
        <f>Spisak!T165</f>
        <v>0</v>
      </c>
      <c r="N175" s="32">
        <f>Spisak!I165</f>
      </c>
      <c r="O175" s="32">
        <f>Spisak!S165</f>
      </c>
      <c r="P175" s="33">
        <f>Spisak!X165</f>
        <v>0</v>
      </c>
      <c r="Q175" s="34">
        <f>Spisak!Y165</f>
        <v>0</v>
      </c>
      <c r="R175" s="35">
        <f>Spisak!AA165</f>
      </c>
      <c r="S175" s="42">
        <f>Spisak!AB165</f>
      </c>
      <c r="T175" s="36">
        <f t="shared" si="2"/>
      </c>
      <c r="U175" s="50"/>
    </row>
    <row r="176" spans="1:21" ht="12.75">
      <c r="A176" s="30">
        <f>Spisak!A166</f>
        <v>0</v>
      </c>
      <c r="B176" s="30" t="str">
        <f>Spisak!D166</f>
        <v>/</v>
      </c>
      <c r="C176" s="46">
        <f>Spisak!C166</f>
        <v>0</v>
      </c>
      <c r="D176" s="31">
        <f>Spisak!E166</f>
        <v>0</v>
      </c>
      <c r="E176" s="31">
        <f>Spisak!F166</f>
        <v>0</v>
      </c>
      <c r="F176" s="31">
        <f>Spisak!J166</f>
        <v>0</v>
      </c>
      <c r="G176" s="31">
        <f>Spisak!K166</f>
        <v>0</v>
      </c>
      <c r="H176" s="31">
        <f>Spisak!L166</f>
        <v>0</v>
      </c>
      <c r="I176" s="31">
        <f>Spisak!M166</f>
        <v>0</v>
      </c>
      <c r="J176" s="31">
        <f>Spisak!N166</f>
        <v>0</v>
      </c>
      <c r="K176" s="31">
        <f>Spisak!O166</f>
        <v>0</v>
      </c>
      <c r="L176" s="31">
        <f>Spisak!P166</f>
        <v>0</v>
      </c>
      <c r="M176" s="31">
        <f>Spisak!T166</f>
        <v>0</v>
      </c>
      <c r="N176" s="32">
        <f>Spisak!I166</f>
      </c>
      <c r="O176" s="32">
        <f>Spisak!S166</f>
      </c>
      <c r="P176" s="33">
        <f>Spisak!X166</f>
        <v>0</v>
      </c>
      <c r="Q176" s="34">
        <f>Spisak!Y166</f>
        <v>0</v>
      </c>
      <c r="R176" s="35">
        <f>Spisak!AA166</f>
      </c>
      <c r="S176" s="42">
        <f>Spisak!AB166</f>
      </c>
      <c r="T176" s="36">
        <f t="shared" si="2"/>
      </c>
      <c r="U176" s="50"/>
    </row>
    <row r="177" spans="1:21" ht="12.75">
      <c r="A177" s="30">
        <f>Spisak!A167</f>
        <v>0</v>
      </c>
      <c r="B177" s="30" t="str">
        <f>Spisak!D167</f>
        <v>/</v>
      </c>
      <c r="C177" s="46">
        <f>Spisak!C167</f>
        <v>0</v>
      </c>
      <c r="D177" s="31">
        <f>Spisak!E167</f>
        <v>0</v>
      </c>
      <c r="E177" s="31">
        <f>Spisak!F167</f>
        <v>0</v>
      </c>
      <c r="F177" s="31">
        <f>Spisak!J167</f>
        <v>0</v>
      </c>
      <c r="G177" s="31">
        <f>Spisak!K167</f>
        <v>0</v>
      </c>
      <c r="H177" s="31">
        <f>Spisak!L167</f>
        <v>0</v>
      </c>
      <c r="I177" s="31">
        <f>Spisak!M167</f>
        <v>0</v>
      </c>
      <c r="J177" s="31">
        <f>Spisak!N167</f>
        <v>0</v>
      </c>
      <c r="K177" s="31">
        <f>Spisak!O167</f>
        <v>0</v>
      </c>
      <c r="L177" s="31">
        <f>Spisak!P167</f>
        <v>0</v>
      </c>
      <c r="M177" s="31">
        <f>Spisak!T167</f>
        <v>0</v>
      </c>
      <c r="N177" s="32">
        <f>Spisak!I167</f>
      </c>
      <c r="O177" s="32">
        <f>Spisak!S167</f>
      </c>
      <c r="P177" s="33">
        <f>Spisak!X167</f>
        <v>0</v>
      </c>
      <c r="Q177" s="34">
        <f>Spisak!Y167</f>
        <v>0</v>
      </c>
      <c r="R177" s="35">
        <f>Spisak!AA167</f>
      </c>
      <c r="S177" s="42">
        <f>Spisak!AB167</f>
      </c>
      <c r="T177" s="36">
        <f t="shared" si="2"/>
      </c>
      <c r="U177" s="50"/>
    </row>
    <row r="178" spans="1:21" ht="12.75">
      <c r="A178" s="30">
        <f>Spisak!A168</f>
        <v>0</v>
      </c>
      <c r="B178" s="30" t="str">
        <f>Spisak!D168</f>
        <v>/</v>
      </c>
      <c r="C178" s="46">
        <f>Spisak!C168</f>
        <v>0</v>
      </c>
      <c r="D178" s="31">
        <f>Spisak!E168</f>
        <v>0</v>
      </c>
      <c r="E178" s="31">
        <f>Spisak!F168</f>
        <v>0</v>
      </c>
      <c r="F178" s="31">
        <f>Spisak!J168</f>
        <v>0</v>
      </c>
      <c r="G178" s="31">
        <f>Spisak!K168</f>
        <v>0</v>
      </c>
      <c r="H178" s="31">
        <f>Spisak!L168</f>
        <v>0</v>
      </c>
      <c r="I178" s="31">
        <f>Spisak!M168</f>
        <v>0</v>
      </c>
      <c r="J178" s="31">
        <f>Spisak!N168</f>
        <v>0</v>
      </c>
      <c r="K178" s="31">
        <f>Spisak!O168</f>
        <v>0</v>
      </c>
      <c r="L178" s="31">
        <f>Spisak!P168</f>
        <v>0</v>
      </c>
      <c r="M178" s="31">
        <f>Spisak!T168</f>
        <v>0</v>
      </c>
      <c r="N178" s="32">
        <f>Spisak!I168</f>
      </c>
      <c r="O178" s="32">
        <f>Spisak!S168</f>
      </c>
      <c r="P178" s="33">
        <f>Spisak!X168</f>
        <v>0</v>
      </c>
      <c r="Q178" s="34">
        <f>Spisak!Y168</f>
        <v>0</v>
      </c>
      <c r="R178" s="35">
        <f>Spisak!AA168</f>
      </c>
      <c r="S178" s="42">
        <f>Spisak!AB168</f>
      </c>
      <c r="T178" s="36">
        <f t="shared" si="2"/>
      </c>
      <c r="U178" s="50"/>
    </row>
    <row r="179" spans="1:21" ht="12.75">
      <c r="A179" s="30">
        <f>Spisak!A169</f>
        <v>0</v>
      </c>
      <c r="B179" s="30" t="str">
        <f>Spisak!D169</f>
        <v>/</v>
      </c>
      <c r="C179" s="46">
        <f>Spisak!C169</f>
        <v>0</v>
      </c>
      <c r="D179" s="31">
        <f>Spisak!E169</f>
        <v>0</v>
      </c>
      <c r="E179" s="31">
        <f>Spisak!F169</f>
        <v>0</v>
      </c>
      <c r="F179" s="31">
        <f>Spisak!J169</f>
        <v>0</v>
      </c>
      <c r="G179" s="31">
        <f>Spisak!K169</f>
        <v>0</v>
      </c>
      <c r="H179" s="31">
        <f>Spisak!L169</f>
        <v>0</v>
      </c>
      <c r="I179" s="31">
        <f>Spisak!M169</f>
        <v>0</v>
      </c>
      <c r="J179" s="31">
        <f>Spisak!N169</f>
        <v>0</v>
      </c>
      <c r="K179" s="31">
        <f>Spisak!O169</f>
        <v>0</v>
      </c>
      <c r="L179" s="31">
        <f>Spisak!P169</f>
        <v>0</v>
      </c>
      <c r="M179" s="31">
        <f>Spisak!T169</f>
        <v>0</v>
      </c>
      <c r="N179" s="32">
        <f>Spisak!I169</f>
      </c>
      <c r="O179" s="32">
        <f>Spisak!S169</f>
      </c>
      <c r="P179" s="33">
        <f>Spisak!X169</f>
        <v>0</v>
      </c>
      <c r="Q179" s="34">
        <f>Spisak!Y169</f>
        <v>0</v>
      </c>
      <c r="R179" s="35">
        <f>Spisak!AA169</f>
      </c>
      <c r="S179" s="42">
        <f>Spisak!AB169</f>
      </c>
      <c r="T179" s="36">
        <f t="shared" si="2"/>
      </c>
      <c r="U179" s="50"/>
    </row>
    <row r="180" spans="1:21" ht="12.75">
      <c r="A180" s="30">
        <f>Spisak!A170</f>
        <v>0</v>
      </c>
      <c r="B180" s="30" t="str">
        <f>Spisak!D170</f>
        <v>/</v>
      </c>
      <c r="C180" s="46">
        <f>Spisak!C170</f>
        <v>0</v>
      </c>
      <c r="D180" s="31">
        <f>Spisak!E170</f>
        <v>0</v>
      </c>
      <c r="E180" s="31">
        <f>Spisak!F170</f>
        <v>0</v>
      </c>
      <c r="F180" s="31">
        <f>Spisak!J170</f>
        <v>0</v>
      </c>
      <c r="G180" s="31">
        <f>Spisak!K170</f>
        <v>0</v>
      </c>
      <c r="H180" s="31">
        <f>Spisak!L170</f>
        <v>0</v>
      </c>
      <c r="I180" s="31">
        <f>Spisak!M170</f>
        <v>0</v>
      </c>
      <c r="J180" s="31">
        <f>Spisak!N170</f>
        <v>0</v>
      </c>
      <c r="K180" s="31">
        <f>Spisak!O170</f>
        <v>0</v>
      </c>
      <c r="L180" s="31">
        <f>Spisak!P170</f>
        <v>0</v>
      </c>
      <c r="M180" s="31">
        <f>Spisak!T170</f>
        <v>0</v>
      </c>
      <c r="N180" s="32">
        <f>Spisak!I170</f>
      </c>
      <c r="O180" s="32">
        <f>Spisak!S170</f>
      </c>
      <c r="P180" s="33">
        <f>Spisak!X170</f>
        <v>0</v>
      </c>
      <c r="Q180" s="34">
        <f>Spisak!Y170</f>
        <v>0</v>
      </c>
      <c r="R180" s="35">
        <f>Spisak!AA170</f>
      </c>
      <c r="S180" s="42">
        <f>Spisak!AB170</f>
      </c>
      <c r="T180" s="36">
        <f t="shared" si="2"/>
      </c>
      <c r="U180" s="50"/>
    </row>
    <row r="181" spans="1:21" ht="12.75">
      <c r="A181" s="30">
        <f>Spisak!A171</f>
        <v>0</v>
      </c>
      <c r="B181" s="30" t="str">
        <f>Spisak!D171</f>
        <v>/</v>
      </c>
      <c r="C181" s="46">
        <f>Spisak!C171</f>
        <v>0</v>
      </c>
      <c r="D181" s="31">
        <f>Spisak!E171</f>
        <v>0</v>
      </c>
      <c r="E181" s="31">
        <f>Spisak!F171</f>
        <v>0</v>
      </c>
      <c r="F181" s="31">
        <f>Spisak!J171</f>
        <v>0</v>
      </c>
      <c r="G181" s="31">
        <f>Spisak!K171</f>
        <v>0</v>
      </c>
      <c r="H181" s="31">
        <f>Spisak!L171</f>
        <v>0</v>
      </c>
      <c r="I181" s="31">
        <f>Spisak!M171</f>
        <v>0</v>
      </c>
      <c r="J181" s="31">
        <f>Spisak!N171</f>
        <v>0</v>
      </c>
      <c r="K181" s="31">
        <f>Spisak!O171</f>
        <v>0</v>
      </c>
      <c r="L181" s="31">
        <f>Spisak!P171</f>
        <v>0</v>
      </c>
      <c r="M181" s="31">
        <f>Spisak!T171</f>
        <v>0</v>
      </c>
      <c r="N181" s="32">
        <f>Spisak!I171</f>
      </c>
      <c r="O181" s="32">
        <f>Spisak!S171</f>
      </c>
      <c r="P181" s="33">
        <f>Spisak!X171</f>
        <v>0</v>
      </c>
      <c r="Q181" s="34">
        <f>Spisak!Y171</f>
        <v>0</v>
      </c>
      <c r="R181" s="35">
        <f>Spisak!AA171</f>
      </c>
      <c r="S181" s="42">
        <f>Spisak!AB171</f>
      </c>
      <c r="T181" s="36">
        <f t="shared" si="2"/>
      </c>
      <c r="U181" s="50"/>
    </row>
    <row r="182" spans="1:21" ht="12.75">
      <c r="A182" s="30">
        <f>Spisak!A172</f>
        <v>0</v>
      </c>
      <c r="B182" s="30" t="str">
        <f>Spisak!D172</f>
        <v>/</v>
      </c>
      <c r="C182" s="46">
        <f>Spisak!C172</f>
        <v>0</v>
      </c>
      <c r="D182" s="31">
        <f>Spisak!E172</f>
        <v>0</v>
      </c>
      <c r="E182" s="31">
        <f>Spisak!F172</f>
        <v>0</v>
      </c>
      <c r="F182" s="31">
        <f>Spisak!J172</f>
        <v>0</v>
      </c>
      <c r="G182" s="31">
        <f>Spisak!K172</f>
        <v>0</v>
      </c>
      <c r="H182" s="31">
        <f>Spisak!L172</f>
        <v>0</v>
      </c>
      <c r="I182" s="31">
        <f>Spisak!M172</f>
        <v>0</v>
      </c>
      <c r="J182" s="31">
        <f>Spisak!N172</f>
        <v>0</v>
      </c>
      <c r="K182" s="31">
        <f>Spisak!O172</f>
        <v>0</v>
      </c>
      <c r="L182" s="31">
        <f>Spisak!P172</f>
        <v>0</v>
      </c>
      <c r="M182" s="31">
        <f>Spisak!T172</f>
        <v>0</v>
      </c>
      <c r="N182" s="32">
        <f>Spisak!I172</f>
      </c>
      <c r="O182" s="32">
        <f>Spisak!S172</f>
      </c>
      <c r="P182" s="33">
        <f>Spisak!X172</f>
        <v>0</v>
      </c>
      <c r="Q182" s="34">
        <f>Spisak!Y172</f>
        <v>0</v>
      </c>
      <c r="R182" s="35">
        <f>Spisak!AA172</f>
      </c>
      <c r="S182" s="42">
        <f>Spisak!AB172</f>
      </c>
      <c r="T182" s="36">
        <f t="shared" si="2"/>
      </c>
      <c r="U182" s="50"/>
    </row>
    <row r="183" spans="1:21" ht="12.75">
      <c r="A183" s="30">
        <f>Spisak!A173</f>
        <v>0</v>
      </c>
      <c r="B183" s="30" t="str">
        <f>Spisak!D173</f>
        <v>/</v>
      </c>
      <c r="C183" s="46">
        <f>Spisak!C173</f>
        <v>0</v>
      </c>
      <c r="D183" s="31">
        <f>Spisak!E173</f>
        <v>0</v>
      </c>
      <c r="E183" s="31">
        <f>Spisak!F173</f>
        <v>0</v>
      </c>
      <c r="F183" s="31">
        <f>Spisak!J173</f>
        <v>0</v>
      </c>
      <c r="G183" s="31">
        <f>Spisak!K173</f>
        <v>0</v>
      </c>
      <c r="H183" s="31">
        <f>Spisak!L173</f>
        <v>0</v>
      </c>
      <c r="I183" s="31">
        <f>Spisak!M173</f>
        <v>0</v>
      </c>
      <c r="J183" s="31">
        <f>Spisak!N173</f>
        <v>0</v>
      </c>
      <c r="K183" s="31">
        <f>Spisak!O173</f>
        <v>0</v>
      </c>
      <c r="L183" s="31">
        <f>Spisak!P173</f>
        <v>0</v>
      </c>
      <c r="M183" s="31">
        <f>Spisak!T173</f>
        <v>0</v>
      </c>
      <c r="N183" s="32">
        <f>Spisak!I173</f>
      </c>
      <c r="O183" s="32">
        <f>Spisak!S173</f>
      </c>
      <c r="P183" s="33">
        <f>Spisak!X173</f>
        <v>0</v>
      </c>
      <c r="Q183" s="34">
        <f>Spisak!Y173</f>
        <v>0</v>
      </c>
      <c r="R183" s="35">
        <f>Spisak!AA173</f>
      </c>
      <c r="S183" s="42">
        <f>Spisak!AB173</f>
      </c>
      <c r="T183" s="36">
        <f t="shared" si="2"/>
      </c>
      <c r="U183" s="50"/>
    </row>
    <row r="184" spans="1:20" ht="12.75">
      <c r="A184" s="30">
        <f>Spisak!A174</f>
        <v>0</v>
      </c>
      <c r="B184" s="30" t="str">
        <f>Spisak!D174</f>
        <v>/</v>
      </c>
      <c r="C184" s="46">
        <f>Spisak!C174</f>
        <v>0</v>
      </c>
      <c r="D184" s="31">
        <f>Spisak!E174</f>
        <v>0</v>
      </c>
      <c r="E184" s="31">
        <f>Spisak!F174</f>
        <v>0</v>
      </c>
      <c r="F184" s="31">
        <f>Spisak!J174</f>
        <v>0</v>
      </c>
      <c r="G184" s="31">
        <f>Spisak!K174</f>
        <v>0</v>
      </c>
      <c r="H184" s="31">
        <f>Spisak!L174</f>
        <v>0</v>
      </c>
      <c r="I184" s="31">
        <f>Spisak!M174</f>
        <v>0</v>
      </c>
      <c r="J184" s="31">
        <f>Spisak!N174</f>
        <v>0</v>
      </c>
      <c r="K184" s="31">
        <f>Spisak!O174</f>
        <v>0</v>
      </c>
      <c r="L184" s="31">
        <f>Spisak!P174</f>
        <v>0</v>
      </c>
      <c r="M184" s="31">
        <f>Spisak!T174</f>
        <v>0</v>
      </c>
      <c r="N184" s="32">
        <f>Spisak!I174</f>
      </c>
      <c r="O184" s="32">
        <f>Spisak!S174</f>
      </c>
      <c r="P184" s="33">
        <f>Spisak!X174</f>
        <v>0</v>
      </c>
      <c r="Q184" s="34">
        <f>Spisak!Y174</f>
        <v>0</v>
      </c>
      <c r="R184" s="35">
        <f>Spisak!AA174</f>
      </c>
      <c r="S184" s="42">
        <f>Spisak!AB174</f>
      </c>
      <c r="T184" s="36">
        <f t="shared" si="2"/>
      </c>
    </row>
    <row r="185" spans="1:20" ht="12.75">
      <c r="A185" s="30">
        <f>Spisak!A175</f>
        <v>0</v>
      </c>
      <c r="B185" s="30" t="str">
        <f>Spisak!D175</f>
        <v>/</v>
      </c>
      <c r="C185" s="46">
        <f>Spisak!C175</f>
        <v>0</v>
      </c>
      <c r="D185" s="31">
        <f>Spisak!E175</f>
        <v>0</v>
      </c>
      <c r="E185" s="31">
        <f>Spisak!F175</f>
        <v>0</v>
      </c>
      <c r="F185" s="31">
        <f>Spisak!J175</f>
        <v>0</v>
      </c>
      <c r="G185" s="31">
        <f>Spisak!K175</f>
        <v>0</v>
      </c>
      <c r="H185" s="31">
        <f>Spisak!L175</f>
        <v>0</v>
      </c>
      <c r="I185" s="31">
        <f>Spisak!M175</f>
        <v>0</v>
      </c>
      <c r="J185" s="31">
        <f>Spisak!N175</f>
        <v>0</v>
      </c>
      <c r="K185" s="31">
        <f>Spisak!O175</f>
        <v>0</v>
      </c>
      <c r="L185" s="31">
        <f>Spisak!P175</f>
        <v>0</v>
      </c>
      <c r="M185" s="31">
        <f>Spisak!T175</f>
        <v>0</v>
      </c>
      <c r="N185" s="32">
        <f>Spisak!I175</f>
      </c>
      <c r="O185" s="32">
        <f>Spisak!S175</f>
      </c>
      <c r="P185" s="33">
        <f>Spisak!X175</f>
        <v>0</v>
      </c>
      <c r="Q185" s="34">
        <f>Spisak!Y175</f>
        <v>0</v>
      </c>
      <c r="R185" s="35">
        <f>Spisak!AA175</f>
      </c>
      <c r="S185" s="42">
        <f>Spisak!AB175</f>
      </c>
      <c r="T185" s="36">
        <f t="shared" si="2"/>
      </c>
    </row>
    <row r="186" spans="1:20" ht="12.75">
      <c r="A186" s="30">
        <f>Spisak!A176</f>
        <v>0</v>
      </c>
      <c r="B186" s="30" t="str">
        <f>Spisak!D176</f>
        <v>/</v>
      </c>
      <c r="C186" s="46">
        <f>Spisak!C176</f>
        <v>0</v>
      </c>
      <c r="D186" s="31">
        <f>Spisak!E176</f>
        <v>0</v>
      </c>
      <c r="E186" s="31">
        <f>Spisak!F176</f>
        <v>0</v>
      </c>
      <c r="F186" s="31">
        <f>Spisak!J176</f>
        <v>0</v>
      </c>
      <c r="G186" s="31">
        <f>Spisak!K176</f>
        <v>0</v>
      </c>
      <c r="H186" s="31">
        <f>Spisak!L176</f>
        <v>0</v>
      </c>
      <c r="I186" s="31">
        <f>Spisak!M176</f>
        <v>0</v>
      </c>
      <c r="J186" s="31">
        <f>Spisak!N176</f>
        <v>0</v>
      </c>
      <c r="K186" s="31">
        <f>Spisak!O176</f>
        <v>0</v>
      </c>
      <c r="L186" s="31">
        <f>Spisak!P176</f>
        <v>0</v>
      </c>
      <c r="M186" s="31">
        <f>Spisak!T176</f>
        <v>0</v>
      </c>
      <c r="N186" s="32">
        <f>Spisak!I176</f>
      </c>
      <c r="O186" s="32">
        <f>Spisak!S176</f>
      </c>
      <c r="P186" s="33">
        <f>Spisak!X176</f>
        <v>0</v>
      </c>
      <c r="Q186" s="34">
        <f>Spisak!Y176</f>
        <v>0</v>
      </c>
      <c r="R186" s="35">
        <f>Spisak!AA176</f>
      </c>
      <c r="S186" s="42">
        <f>Spisak!AB176</f>
      </c>
      <c r="T186" s="36">
        <f t="shared" si="2"/>
      </c>
    </row>
    <row r="187" spans="1:20" ht="12.75">
      <c r="A187" s="30">
        <f>Spisak!A177</f>
        <v>0</v>
      </c>
      <c r="B187" s="30" t="str">
        <f>Spisak!D177</f>
        <v>/</v>
      </c>
      <c r="C187" s="46">
        <f>Spisak!C177</f>
        <v>0</v>
      </c>
      <c r="D187" s="31">
        <f>Spisak!E177</f>
        <v>0</v>
      </c>
      <c r="E187" s="31">
        <f>Spisak!F177</f>
        <v>0</v>
      </c>
      <c r="F187" s="31">
        <f>Spisak!J177</f>
        <v>0</v>
      </c>
      <c r="G187" s="31">
        <f>Spisak!K177</f>
        <v>0</v>
      </c>
      <c r="H187" s="31">
        <f>Spisak!L177</f>
        <v>0</v>
      </c>
      <c r="I187" s="31">
        <f>Spisak!M177</f>
        <v>0</v>
      </c>
      <c r="J187" s="31">
        <f>Spisak!N177</f>
        <v>0</v>
      </c>
      <c r="K187" s="31">
        <f>Spisak!O177</f>
        <v>0</v>
      </c>
      <c r="L187" s="31">
        <f>Spisak!P177</f>
        <v>0</v>
      </c>
      <c r="M187" s="31">
        <f>Spisak!T177</f>
        <v>0</v>
      </c>
      <c r="N187" s="32">
        <f>Spisak!I177</f>
      </c>
      <c r="O187" s="32">
        <f>Spisak!S177</f>
      </c>
      <c r="P187" s="33">
        <f>Spisak!X177</f>
        <v>0</v>
      </c>
      <c r="Q187" s="34">
        <f>Spisak!Y177</f>
        <v>0</v>
      </c>
      <c r="R187" s="35">
        <f>Spisak!AA177</f>
      </c>
      <c r="S187" s="42">
        <f>Spisak!AB177</f>
      </c>
      <c r="T187" s="36">
        <f t="shared" si="2"/>
      </c>
    </row>
    <row r="188" spans="1:20" ht="12.75">
      <c r="A188" s="30">
        <f>Spisak!A178</f>
        <v>0</v>
      </c>
      <c r="B188" s="30" t="str">
        <f>Spisak!D178</f>
        <v>/</v>
      </c>
      <c r="C188" s="46">
        <f>Spisak!C178</f>
        <v>0</v>
      </c>
      <c r="D188" s="31">
        <f>Spisak!E178</f>
        <v>0</v>
      </c>
      <c r="E188" s="31">
        <f>Spisak!F178</f>
        <v>0</v>
      </c>
      <c r="F188" s="31">
        <f>Spisak!J178</f>
        <v>0</v>
      </c>
      <c r="G188" s="31">
        <f>Spisak!K178</f>
        <v>0</v>
      </c>
      <c r="H188" s="31">
        <f>Spisak!L178</f>
        <v>0</v>
      </c>
      <c r="I188" s="31">
        <f>Spisak!M178</f>
        <v>0</v>
      </c>
      <c r="J188" s="31">
        <f>Spisak!N178</f>
        <v>0</v>
      </c>
      <c r="K188" s="31">
        <f>Spisak!O178</f>
        <v>0</v>
      </c>
      <c r="L188" s="31">
        <f>Spisak!P178</f>
        <v>0</v>
      </c>
      <c r="M188" s="31">
        <f>Spisak!T178</f>
        <v>0</v>
      </c>
      <c r="N188" s="32">
        <f>Spisak!I178</f>
      </c>
      <c r="O188" s="32">
        <f>Spisak!S178</f>
      </c>
      <c r="P188" s="33">
        <f>Spisak!X178</f>
        <v>0</v>
      </c>
      <c r="Q188" s="34">
        <f>Spisak!Y178</f>
        <v>0</v>
      </c>
      <c r="R188" s="35">
        <f>Spisak!AA178</f>
      </c>
      <c r="S188" s="42">
        <f>Spisak!AB178</f>
      </c>
      <c r="T188" s="36">
        <f t="shared" si="2"/>
      </c>
    </row>
    <row r="189" spans="1:20" ht="12.75">
      <c r="A189" s="30">
        <f>Spisak!A179</f>
        <v>0</v>
      </c>
      <c r="B189" s="30" t="str">
        <f>Spisak!D179</f>
        <v>/</v>
      </c>
      <c r="C189" s="46">
        <f>Spisak!C179</f>
        <v>0</v>
      </c>
      <c r="D189" s="31">
        <f>Spisak!E179</f>
        <v>0</v>
      </c>
      <c r="E189" s="31">
        <f>Spisak!F179</f>
        <v>0</v>
      </c>
      <c r="F189" s="31">
        <f>Spisak!J179</f>
        <v>0</v>
      </c>
      <c r="G189" s="31">
        <f>Spisak!K179</f>
        <v>0</v>
      </c>
      <c r="H189" s="31">
        <f>Spisak!L179</f>
        <v>0</v>
      </c>
      <c r="I189" s="31">
        <f>Spisak!M179</f>
        <v>0</v>
      </c>
      <c r="J189" s="31">
        <f>Spisak!N179</f>
        <v>0</v>
      </c>
      <c r="K189" s="31">
        <f>Spisak!O179</f>
        <v>0</v>
      </c>
      <c r="L189" s="31">
        <f>Spisak!P179</f>
        <v>0</v>
      </c>
      <c r="M189" s="31">
        <f>Spisak!T179</f>
        <v>0</v>
      </c>
      <c r="N189" s="32">
        <f>Spisak!I179</f>
      </c>
      <c r="O189" s="32">
        <f>Spisak!S179</f>
      </c>
      <c r="P189" s="33">
        <f>Spisak!X179</f>
        <v>0</v>
      </c>
      <c r="Q189" s="34">
        <f>Spisak!Y179</f>
        <v>0</v>
      </c>
      <c r="R189" s="35">
        <f>Spisak!AA179</f>
      </c>
      <c r="S189" s="42">
        <f>Spisak!AB179</f>
      </c>
      <c r="T189" s="36">
        <f t="shared" si="2"/>
      </c>
    </row>
    <row r="190" spans="1:20" ht="12.75">
      <c r="A190" s="30">
        <f>Spisak!A180</f>
        <v>0</v>
      </c>
      <c r="B190" s="30" t="str">
        <f>Spisak!D180</f>
        <v>/</v>
      </c>
      <c r="C190" s="46">
        <f>Spisak!C180</f>
        <v>0</v>
      </c>
      <c r="D190" s="31">
        <f>Spisak!E180</f>
        <v>0</v>
      </c>
      <c r="E190" s="31">
        <f>Spisak!F180</f>
        <v>0</v>
      </c>
      <c r="F190" s="31">
        <f>Spisak!J180</f>
        <v>0</v>
      </c>
      <c r="G190" s="31">
        <f>Spisak!K180</f>
        <v>0</v>
      </c>
      <c r="H190" s="31">
        <f>Spisak!L180</f>
        <v>0</v>
      </c>
      <c r="I190" s="31">
        <f>Spisak!M180</f>
        <v>0</v>
      </c>
      <c r="J190" s="31">
        <f>Spisak!N180</f>
        <v>0</v>
      </c>
      <c r="K190" s="31">
        <f>Spisak!O180</f>
        <v>0</v>
      </c>
      <c r="L190" s="31">
        <f>Spisak!P180</f>
        <v>0</v>
      </c>
      <c r="M190" s="31">
        <f>Spisak!T180</f>
        <v>0</v>
      </c>
      <c r="N190" s="32">
        <f>Spisak!I180</f>
      </c>
      <c r="O190" s="32">
        <f>Spisak!S180</f>
      </c>
      <c r="P190" s="33">
        <f>Spisak!X180</f>
        <v>0</v>
      </c>
      <c r="Q190" s="34">
        <f>Spisak!Y180</f>
        <v>0</v>
      </c>
      <c r="R190" s="35">
        <f>Spisak!AA180</f>
      </c>
      <c r="S190" s="42">
        <f>Spisak!AB180</f>
      </c>
      <c r="T190" s="36">
        <f t="shared" si="2"/>
      </c>
    </row>
    <row r="191" spans="1:20" ht="12.75">
      <c r="A191" s="30">
        <f>Spisak!A181</f>
        <v>0</v>
      </c>
      <c r="B191" s="30" t="str">
        <f>Spisak!D181</f>
        <v>/</v>
      </c>
      <c r="C191" s="46">
        <f>Spisak!C181</f>
        <v>0</v>
      </c>
      <c r="D191" s="31">
        <f>Spisak!E181</f>
        <v>0</v>
      </c>
      <c r="E191" s="31">
        <f>Spisak!F181</f>
        <v>0</v>
      </c>
      <c r="F191" s="31">
        <f>Spisak!J181</f>
        <v>0</v>
      </c>
      <c r="G191" s="31">
        <f>Spisak!K181</f>
        <v>0</v>
      </c>
      <c r="H191" s="31">
        <f>Spisak!L181</f>
        <v>0</v>
      </c>
      <c r="I191" s="31">
        <f>Spisak!M181</f>
        <v>0</v>
      </c>
      <c r="J191" s="31">
        <f>Spisak!N181</f>
        <v>0</v>
      </c>
      <c r="K191" s="31">
        <f>Spisak!O181</f>
        <v>0</v>
      </c>
      <c r="L191" s="31">
        <f>Spisak!P181</f>
        <v>0</v>
      </c>
      <c r="M191" s="31">
        <f>Spisak!T181</f>
        <v>0</v>
      </c>
      <c r="N191" s="32">
        <f>Spisak!I181</f>
      </c>
      <c r="O191" s="32">
        <f>Spisak!S181</f>
      </c>
      <c r="P191" s="33">
        <f>Spisak!X181</f>
        <v>0</v>
      </c>
      <c r="Q191" s="34">
        <f>Spisak!Y181</f>
        <v>0</v>
      </c>
      <c r="R191" s="35">
        <f>Spisak!AA181</f>
      </c>
      <c r="S191" s="42">
        <f>Spisak!AB181</f>
      </c>
      <c r="T191" s="36">
        <f t="shared" si="2"/>
      </c>
    </row>
    <row r="192" spans="1:20" ht="12.75">
      <c r="A192" s="30">
        <f>Spisak!A182</f>
        <v>0</v>
      </c>
      <c r="B192" s="30" t="str">
        <f>Spisak!D182</f>
        <v>/</v>
      </c>
      <c r="C192" s="46">
        <f>Spisak!C182</f>
        <v>0</v>
      </c>
      <c r="D192" s="31">
        <f>Spisak!E182</f>
        <v>0</v>
      </c>
      <c r="E192" s="31">
        <f>Spisak!F182</f>
        <v>0</v>
      </c>
      <c r="F192" s="31">
        <f>Spisak!J182</f>
        <v>0</v>
      </c>
      <c r="G192" s="31">
        <f>Spisak!K182</f>
        <v>0</v>
      </c>
      <c r="H192" s="31">
        <f>Spisak!L182</f>
        <v>0</v>
      </c>
      <c r="I192" s="31">
        <f>Spisak!M182</f>
        <v>0</v>
      </c>
      <c r="J192" s="31">
        <f>Spisak!N182</f>
        <v>0</v>
      </c>
      <c r="K192" s="31">
        <f>Spisak!O182</f>
        <v>0</v>
      </c>
      <c r="L192" s="31">
        <f>Spisak!P182</f>
        <v>0</v>
      </c>
      <c r="M192" s="31">
        <f>Spisak!T182</f>
        <v>0</v>
      </c>
      <c r="N192" s="32">
        <f>Spisak!I182</f>
      </c>
      <c r="O192" s="32">
        <f>Spisak!S182</f>
      </c>
      <c r="P192" s="33">
        <f>Spisak!X182</f>
        <v>0</v>
      </c>
      <c r="Q192" s="34">
        <f>Spisak!Y182</f>
        <v>0</v>
      </c>
      <c r="R192" s="35">
        <f>Spisak!AA182</f>
      </c>
      <c r="S192" s="42">
        <f>Spisak!AB182</f>
      </c>
      <c r="T192" s="36">
        <f t="shared" si="2"/>
      </c>
    </row>
    <row r="193" spans="1:20" ht="12.75">
      <c r="A193" s="30">
        <f>Spisak!A183</f>
        <v>0</v>
      </c>
      <c r="B193" s="30" t="str">
        <f>Spisak!D183</f>
        <v>/</v>
      </c>
      <c r="C193" s="46">
        <f>Spisak!C183</f>
        <v>0</v>
      </c>
      <c r="D193" s="31">
        <f>Spisak!E183</f>
        <v>0</v>
      </c>
      <c r="E193" s="31">
        <f>Spisak!F183</f>
        <v>0</v>
      </c>
      <c r="F193" s="31">
        <f>Spisak!J183</f>
        <v>0</v>
      </c>
      <c r="G193" s="31">
        <f>Spisak!K183</f>
        <v>0</v>
      </c>
      <c r="H193" s="31">
        <f>Spisak!L183</f>
        <v>0</v>
      </c>
      <c r="I193" s="31">
        <f>Spisak!M183</f>
        <v>0</v>
      </c>
      <c r="J193" s="31">
        <f>Spisak!N183</f>
        <v>0</v>
      </c>
      <c r="K193" s="31">
        <f>Spisak!O183</f>
        <v>0</v>
      </c>
      <c r="L193" s="31">
        <f>Spisak!P183</f>
        <v>0</v>
      </c>
      <c r="M193" s="31">
        <f>Spisak!T183</f>
        <v>0</v>
      </c>
      <c r="N193" s="32">
        <f>Spisak!I183</f>
      </c>
      <c r="O193" s="32">
        <f>Spisak!S183</f>
      </c>
      <c r="P193" s="33">
        <f>Spisak!X183</f>
        <v>0</v>
      </c>
      <c r="Q193" s="34">
        <f>Spisak!Y183</f>
        <v>0</v>
      </c>
      <c r="R193" s="35">
        <f>Spisak!AA183</f>
      </c>
      <c r="S193" s="42">
        <f>Spisak!AB183</f>
      </c>
      <c r="T193" s="36">
        <f t="shared" si="2"/>
      </c>
    </row>
    <row r="194" spans="1:20" ht="12.75">
      <c r="A194" s="30">
        <f>Spisak!A184</f>
        <v>0</v>
      </c>
      <c r="B194" s="30" t="str">
        <f>Spisak!D184</f>
        <v>/</v>
      </c>
      <c r="C194" s="46">
        <f>Spisak!C184</f>
        <v>0</v>
      </c>
      <c r="D194" s="31">
        <f>Spisak!E184</f>
        <v>0</v>
      </c>
      <c r="E194" s="31">
        <f>Spisak!F184</f>
        <v>0</v>
      </c>
      <c r="F194" s="31">
        <f>Spisak!J184</f>
        <v>0</v>
      </c>
      <c r="G194" s="31">
        <f>Spisak!K184</f>
        <v>0</v>
      </c>
      <c r="H194" s="31">
        <f>Spisak!L184</f>
        <v>0</v>
      </c>
      <c r="I194" s="31">
        <f>Spisak!M184</f>
        <v>0</v>
      </c>
      <c r="J194" s="31">
        <f>Spisak!N184</f>
        <v>0</v>
      </c>
      <c r="K194" s="31">
        <f>Spisak!O184</f>
        <v>0</v>
      </c>
      <c r="L194" s="31">
        <f>Spisak!P184</f>
        <v>0</v>
      </c>
      <c r="M194" s="31">
        <f>Spisak!T184</f>
        <v>0</v>
      </c>
      <c r="N194" s="32">
        <f>Spisak!I184</f>
      </c>
      <c r="O194" s="32">
        <f>Spisak!S184</f>
      </c>
      <c r="P194" s="33">
        <f>Spisak!X184</f>
        <v>0</v>
      </c>
      <c r="Q194" s="34">
        <f>Spisak!Y184</f>
        <v>0</v>
      </c>
      <c r="R194" s="35">
        <f>Spisak!AA184</f>
      </c>
      <c r="S194" s="42">
        <f>Spisak!AB184</f>
      </c>
      <c r="T194" s="36">
        <f t="shared" si="2"/>
      </c>
    </row>
    <row r="195" spans="1:20" ht="12.75">
      <c r="A195" s="30">
        <f>Spisak!A185</f>
        <v>0</v>
      </c>
      <c r="B195" s="30" t="str">
        <f>Spisak!D185</f>
        <v>/</v>
      </c>
      <c r="C195" s="46">
        <f>Spisak!C185</f>
        <v>0</v>
      </c>
      <c r="D195" s="31">
        <f>Spisak!E185</f>
        <v>0</v>
      </c>
      <c r="E195" s="31">
        <f>Spisak!F185</f>
        <v>0</v>
      </c>
      <c r="F195" s="31">
        <f>Spisak!J185</f>
        <v>0</v>
      </c>
      <c r="G195" s="31">
        <f>Spisak!K185</f>
        <v>0</v>
      </c>
      <c r="H195" s="31">
        <f>Spisak!L185</f>
        <v>0</v>
      </c>
      <c r="I195" s="31">
        <f>Spisak!M185</f>
        <v>0</v>
      </c>
      <c r="J195" s="31">
        <f>Spisak!N185</f>
        <v>0</v>
      </c>
      <c r="K195" s="31">
        <f>Spisak!O185</f>
        <v>0</v>
      </c>
      <c r="L195" s="31">
        <f>Spisak!P185</f>
        <v>0</v>
      </c>
      <c r="M195" s="31">
        <f>Spisak!T185</f>
        <v>0</v>
      </c>
      <c r="N195" s="32">
        <f>Spisak!I185</f>
      </c>
      <c r="O195" s="32">
        <f>Spisak!S185</f>
      </c>
      <c r="P195" s="33">
        <f>Spisak!X185</f>
        <v>0</v>
      </c>
      <c r="Q195" s="34">
        <f>Spisak!Y185</f>
        <v>0</v>
      </c>
      <c r="R195" s="35">
        <f>Spisak!AA185</f>
      </c>
      <c r="S195" s="42">
        <f>Spisak!AB185</f>
      </c>
      <c r="T195" s="36">
        <f t="shared" si="2"/>
      </c>
    </row>
    <row r="196" spans="1:18" ht="12.75">
      <c r="A196" s="30">
        <f>Spisak!A186</f>
        <v>0</v>
      </c>
      <c r="D196" s="31">
        <f>Spisak!E186</f>
        <v>0</v>
      </c>
      <c r="E196" s="31">
        <f>Spisak!F186</f>
        <v>0</v>
      </c>
      <c r="F196" s="31">
        <f>Spisak!J186</f>
        <v>0</v>
      </c>
      <c r="G196" s="31">
        <f>Spisak!K186</f>
        <v>0</v>
      </c>
      <c r="H196" s="31">
        <f>Spisak!L186</f>
        <v>0</v>
      </c>
      <c r="I196" s="31">
        <f>Spisak!M186</f>
        <v>0</v>
      </c>
      <c r="J196" s="31">
        <f>Spisak!N186</f>
        <v>0</v>
      </c>
      <c r="K196" s="31">
        <f>Spisak!O186</f>
        <v>0</v>
      </c>
      <c r="L196" s="31">
        <f>Spisak!P186</f>
        <v>0</v>
      </c>
      <c r="M196" s="31">
        <f>Spisak!T186</f>
        <v>0</v>
      </c>
      <c r="N196" s="32">
        <f>Spisak!I186</f>
      </c>
      <c r="O196" s="32">
        <f>Spisak!S186</f>
      </c>
      <c r="P196" s="33">
        <f>Spisak!X186</f>
        <v>0</v>
      </c>
      <c r="Q196" s="34">
        <f>Spisak!Y186</f>
        <v>0</v>
      </c>
      <c r="R196" s="35">
        <f>Spisak!AA186</f>
      </c>
    </row>
    <row r="197" spans="1:20" ht="12.75">
      <c r="A197" s="37"/>
      <c r="B197" s="47"/>
      <c r="C197" s="21"/>
      <c r="N197" s="22"/>
      <c r="O197" s="23"/>
      <c r="Q197" s="2"/>
      <c r="R197" s="24"/>
      <c r="S197" s="4"/>
      <c r="T197" s="1"/>
    </row>
    <row r="198" spans="1:20" ht="12.75">
      <c r="A198" s="37"/>
      <c r="B198" s="47"/>
      <c r="C198" s="21"/>
      <c r="N198" s="22"/>
      <c r="O198" s="23"/>
      <c r="Q198" s="2"/>
      <c r="R198" s="24"/>
      <c r="S198" s="4"/>
      <c r="T198" s="1"/>
    </row>
    <row r="199" spans="1:20" ht="12.75">
      <c r="A199" s="37"/>
      <c r="B199" s="47"/>
      <c r="C199" s="21"/>
      <c r="N199" s="22"/>
      <c r="O199" s="23"/>
      <c r="Q199" s="2"/>
      <c r="R199" s="24"/>
      <c r="S199" s="4"/>
      <c r="T199" s="1"/>
    </row>
    <row r="200" spans="1:20" ht="12.75">
      <c r="A200" s="37"/>
      <c r="B200" s="47"/>
      <c r="C200" s="21"/>
      <c r="N200" s="22"/>
      <c r="O200" s="23"/>
      <c r="Q200" s="2"/>
      <c r="R200" s="24"/>
      <c r="S200" s="4"/>
      <c r="T200" s="1"/>
    </row>
    <row r="201" spans="1:20" ht="12.75">
      <c r="A201" s="37"/>
      <c r="B201" s="47"/>
      <c r="C201" s="21"/>
      <c r="N201" s="22"/>
      <c r="O201" s="23"/>
      <c r="Q201" s="2"/>
      <c r="R201" s="24"/>
      <c r="S201" s="4"/>
      <c r="T201" s="1"/>
    </row>
    <row r="202" spans="1:20" ht="12.75">
      <c r="A202" s="37"/>
      <c r="B202" s="47"/>
      <c r="C202" s="21"/>
      <c r="N202" s="22"/>
      <c r="O202" s="23"/>
      <c r="Q202" s="2"/>
      <c r="R202" s="24"/>
      <c r="S202" s="4"/>
      <c r="T202" s="1"/>
    </row>
    <row r="203" spans="1:20" ht="12.75">
      <c r="A203" s="37"/>
      <c r="B203" s="47"/>
      <c r="C203" s="21"/>
      <c r="N203" s="22"/>
      <c r="O203" s="23"/>
      <c r="Q203" s="2"/>
      <c r="R203" s="24"/>
      <c r="S203" s="4"/>
      <c r="T203" s="1"/>
    </row>
    <row r="204" spans="1:20" ht="12.75">
      <c r="A204" s="37"/>
      <c r="B204" s="47"/>
      <c r="C204" s="21"/>
      <c r="N204" s="22"/>
      <c r="O204" s="23"/>
      <c r="Q204" s="2"/>
      <c r="R204" s="24"/>
      <c r="S204" s="4"/>
      <c r="T204" s="1"/>
    </row>
    <row r="205" spans="1:20" ht="12.75">
      <c r="A205" s="37"/>
      <c r="B205" s="47"/>
      <c r="C205" s="21"/>
      <c r="N205" s="22"/>
      <c r="O205" s="23"/>
      <c r="Q205" s="2"/>
      <c r="R205" s="24"/>
      <c r="S205" s="4"/>
      <c r="T205" s="1"/>
    </row>
    <row r="206" spans="1:20" ht="12.75">
      <c r="A206" s="37"/>
      <c r="B206" s="47"/>
      <c r="C206" s="21"/>
      <c r="N206" s="22"/>
      <c r="O206" s="23"/>
      <c r="Q206" s="2"/>
      <c r="R206" s="24"/>
      <c r="S206" s="4"/>
      <c r="T206" s="1"/>
    </row>
    <row r="207" spans="1:20" ht="12.75">
      <c r="A207" s="37"/>
      <c r="B207" s="47"/>
      <c r="C207" s="21"/>
      <c r="N207" s="22"/>
      <c r="O207" s="23"/>
      <c r="Q207" s="2"/>
      <c r="R207" s="24"/>
      <c r="S207" s="4"/>
      <c r="T207" s="1"/>
    </row>
    <row r="208" spans="1:20" ht="12.75">
      <c r="A208" s="37"/>
      <c r="B208" s="47"/>
      <c r="C208" s="21"/>
      <c r="N208" s="22"/>
      <c r="O208" s="23"/>
      <c r="Q208" s="2"/>
      <c r="R208" s="24"/>
      <c r="S208" s="4"/>
      <c r="T208" s="1"/>
    </row>
    <row r="209" spans="1:20" ht="12.75">
      <c r="A209" s="37"/>
      <c r="B209" s="47"/>
      <c r="C209" s="21"/>
      <c r="N209" s="22"/>
      <c r="O209" s="23"/>
      <c r="Q209" s="2"/>
      <c r="R209" s="24"/>
      <c r="S209" s="4"/>
      <c r="T209" s="1"/>
    </row>
    <row r="210" spans="1:20" ht="12.75">
      <c r="A210" s="37"/>
      <c r="B210" s="47"/>
      <c r="C210" s="21"/>
      <c r="N210" s="22"/>
      <c r="O210" s="23"/>
      <c r="Q210" s="2"/>
      <c r="R210" s="24"/>
      <c r="S210" s="4"/>
      <c r="T210" s="1"/>
    </row>
    <row r="211" spans="1:20" ht="12.75">
      <c r="A211" s="37"/>
      <c r="B211" s="47"/>
      <c r="C211" s="21"/>
      <c r="N211" s="22"/>
      <c r="O211" s="23"/>
      <c r="Q211" s="2"/>
      <c r="R211" s="24"/>
      <c r="S211" s="4"/>
      <c r="T211" s="1"/>
    </row>
    <row r="212" spans="1:20" ht="12.75">
      <c r="A212" s="37"/>
      <c r="B212" s="47"/>
      <c r="C212" s="21"/>
      <c r="N212" s="22"/>
      <c r="O212" s="23"/>
      <c r="Q212" s="2"/>
      <c r="R212" s="24"/>
      <c r="S212" s="4"/>
      <c r="T212" s="1"/>
    </row>
    <row r="213" ht="12.75">
      <c r="R213" s="4" t="s">
        <v>58</v>
      </c>
    </row>
    <row r="214" ht="12.75">
      <c r="R214" s="4" t="s">
        <v>97</v>
      </c>
    </row>
    <row r="215" ht="12.75"/>
    <row r="216" ht="12.75">
      <c r="R216" s="4" t="s">
        <v>59</v>
      </c>
    </row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3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A1:Q1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2" manualBreakCount="2">
    <brk id="37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318"/>
  <sheetViews>
    <sheetView showZeros="0" zoomScalePageLayoutView="0" workbookViewId="0" topLeftCell="A1">
      <selection activeCell="E28" sqref="E28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85" t="s">
        <v>124</v>
      </c>
      <c r="B1" s="85"/>
      <c r="C1" s="85"/>
      <c r="D1" s="85"/>
      <c r="E1" s="85"/>
      <c r="F1" s="85"/>
      <c r="G1" s="85"/>
      <c r="H1" s="85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64</v>
      </c>
      <c r="B4" s="20"/>
      <c r="C4" s="20"/>
      <c r="D4" s="43" t="s">
        <v>123</v>
      </c>
    </row>
    <row r="5" spans="1:9" s="28" customFormat="1" ht="12.75">
      <c r="A5" s="110" t="s">
        <v>38</v>
      </c>
      <c r="B5" s="110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110" t="s">
        <v>39</v>
      </c>
      <c r="B7" s="110"/>
      <c r="C7" s="38"/>
      <c r="D7" s="21"/>
      <c r="E7" s="21"/>
      <c r="F7" s="21"/>
      <c r="G7" s="21"/>
      <c r="H7" s="40" t="s">
        <v>92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97" t="s">
        <v>41</v>
      </c>
      <c r="B9" s="89" t="s">
        <v>42</v>
      </c>
      <c r="C9" s="89" t="s">
        <v>43</v>
      </c>
      <c r="D9" s="90" t="s">
        <v>62</v>
      </c>
      <c r="E9" s="111"/>
      <c r="F9" s="89" t="s">
        <v>45</v>
      </c>
      <c r="G9" s="89" t="s">
        <v>46</v>
      </c>
      <c r="H9" s="107"/>
    </row>
    <row r="10" spans="1:8" s="28" customFormat="1" ht="0.75" customHeight="1">
      <c r="A10" s="98"/>
      <c r="B10" s="84"/>
      <c r="C10" s="84"/>
      <c r="D10" s="112"/>
      <c r="E10" s="113"/>
      <c r="F10" s="84"/>
      <c r="G10" s="84"/>
      <c r="H10" s="108"/>
    </row>
    <row r="11" spans="1:8" s="28" customFormat="1" ht="29.25" customHeight="1" thickBot="1">
      <c r="A11" s="99"/>
      <c r="B11" s="100"/>
      <c r="C11" s="100"/>
      <c r="D11" s="29" t="s">
        <v>60</v>
      </c>
      <c r="E11" s="29" t="s">
        <v>61</v>
      </c>
      <c r="F11" s="100"/>
      <c r="G11" s="100"/>
      <c r="H11" s="109"/>
    </row>
    <row r="12" spans="1:8" s="17" customFormat="1" ht="12.75">
      <c r="A12" s="30" t="str">
        <f>Spisak!A2</f>
        <v>2</v>
      </c>
      <c r="B12" s="30" t="str">
        <f>Spisak!D2</f>
        <v>2/2015</v>
      </c>
      <c r="C12" s="41" t="str">
        <f>Spisak!C2</f>
        <v>Marko Čarmak</v>
      </c>
      <c r="D12" s="34">
        <f>Spisak!W2</f>
        <v>27</v>
      </c>
      <c r="E12" s="34">
        <f>Spisak!Z2</f>
        <v>24</v>
      </c>
      <c r="F12" s="35">
        <f>Spisak!AA2</f>
        <v>51</v>
      </c>
      <c r="G12" s="42" t="str">
        <f>Spisak!AB2</f>
        <v>E</v>
      </c>
      <c r="H12" s="36" t="str">
        <f>ocjenaslovima(G12)</f>
        <v> (dovoljan)</v>
      </c>
    </row>
    <row r="13" spans="1:8" s="17" customFormat="1" ht="12.75">
      <c r="A13" s="30" t="str">
        <f>Spisak!A3</f>
        <v>7</v>
      </c>
      <c r="B13" s="30" t="str">
        <f>Spisak!D3</f>
        <v>7/2015</v>
      </c>
      <c r="C13" s="41" t="str">
        <f>Spisak!C3</f>
        <v>Nikola Đurašković</v>
      </c>
      <c r="D13" s="34">
        <f>Spisak!W3</f>
        <v>31</v>
      </c>
      <c r="E13" s="34">
        <f>Spisak!Z3</f>
        <v>20</v>
      </c>
      <c r="F13" s="35">
        <f>Spisak!AA3</f>
        <v>51</v>
      </c>
      <c r="G13" s="42" t="str">
        <f>Spisak!AB3</f>
        <v>E</v>
      </c>
      <c r="H13" s="36" t="str">
        <f aca="true" t="shared" si="0" ref="H13:H76">ocjenaslovima(G13)</f>
        <v> (dovoljan)</v>
      </c>
    </row>
    <row r="14" spans="1:8" s="17" customFormat="1" ht="12.75">
      <c r="A14" s="30" t="str">
        <f>Spisak!A4</f>
        <v>11</v>
      </c>
      <c r="B14" s="30" t="str">
        <f>Spisak!D4</f>
        <v>11/2015</v>
      </c>
      <c r="C14" s="41" t="str">
        <f>Spisak!C4</f>
        <v>Ena Đapić</v>
      </c>
      <c r="D14" s="34">
        <f>Spisak!W4</f>
        <v>44</v>
      </c>
      <c r="E14" s="34">
        <f>Spisak!Z4</f>
        <v>28</v>
      </c>
      <c r="F14" s="35">
        <f>Spisak!AA4</f>
        <v>72</v>
      </c>
      <c r="G14" s="42" t="str">
        <f>Spisak!AB4</f>
        <v>C</v>
      </c>
      <c r="H14" s="36" t="str">
        <f t="shared" si="0"/>
        <v> (dobar)</v>
      </c>
    </row>
    <row r="15" spans="1:8" s="17" customFormat="1" ht="12.75">
      <c r="A15" s="30" t="str">
        <f>Spisak!A5</f>
        <v>12</v>
      </c>
      <c r="B15" s="30" t="str">
        <f>Spisak!D5</f>
        <v>12/2015</v>
      </c>
      <c r="C15" s="41" t="str">
        <f>Spisak!C5</f>
        <v>Rade Musić</v>
      </c>
      <c r="D15" s="34">
        <f>Spisak!W5</f>
        <v>35</v>
      </c>
      <c r="E15" s="34">
        <f>Spisak!Z5</f>
        <v>22</v>
      </c>
      <c r="F15" s="35">
        <f>Spisak!AA5</f>
        <v>57</v>
      </c>
      <c r="G15" s="42" t="str">
        <f>Spisak!AB5</f>
        <v>E</v>
      </c>
      <c r="H15" s="36" t="str">
        <f t="shared" si="0"/>
        <v> (dovoljan)</v>
      </c>
    </row>
    <row r="16" spans="1:8" s="17" customFormat="1" ht="12.75">
      <c r="A16" s="30" t="str">
        <f>Spisak!A6</f>
        <v>16</v>
      </c>
      <c r="B16" s="30" t="str">
        <f>Spisak!D6</f>
        <v>16/2015</v>
      </c>
      <c r="C16" s="41" t="str">
        <f>Spisak!C6</f>
        <v>Ivona Stojanović</v>
      </c>
      <c r="D16" s="34">
        <f>Spisak!W6</f>
        <v>23</v>
      </c>
      <c r="E16" s="34">
        <f>Spisak!Z6</f>
        <v>23</v>
      </c>
      <c r="F16" s="35">
        <f>Spisak!AA6</f>
        <v>46</v>
      </c>
      <c r="G16" s="42" t="str">
        <f>Spisak!AB6</f>
        <v>F</v>
      </c>
      <c r="H16" s="36" t="str">
        <f t="shared" si="0"/>
        <v> (nedovoljan)</v>
      </c>
    </row>
    <row r="17" spans="1:8" s="17" customFormat="1" ht="12.75">
      <c r="A17" s="30" t="str">
        <f>Spisak!A7</f>
        <v>19</v>
      </c>
      <c r="B17" s="30" t="str">
        <f>Spisak!D7</f>
        <v>19/2015</v>
      </c>
      <c r="C17" s="41" t="str">
        <f>Spisak!C7</f>
        <v>Aleksandra Vuković</v>
      </c>
      <c r="D17" s="34">
        <f>Spisak!W7</f>
        <v>28</v>
      </c>
      <c r="E17" s="34">
        <f>Spisak!Z7</f>
        <v>30</v>
      </c>
      <c r="F17" s="35">
        <f>Spisak!AA7</f>
        <v>58</v>
      </c>
      <c r="G17" s="42" t="str">
        <f>Spisak!AB7</f>
        <v>E</v>
      </c>
      <c r="H17" s="36" t="str">
        <f t="shared" si="0"/>
        <v> (dovoljan)</v>
      </c>
    </row>
    <row r="18" spans="1:8" s="17" customFormat="1" ht="12.75">
      <c r="A18" s="30" t="str">
        <f>Spisak!A8</f>
        <v>20</v>
      </c>
      <c r="B18" s="30" t="str">
        <f>Spisak!D8</f>
        <v>20/2015</v>
      </c>
      <c r="C18" s="41" t="str">
        <f>Spisak!C8</f>
        <v>Miloš Dedović</v>
      </c>
      <c r="D18" s="34">
        <f>Spisak!W8</f>
        <v>26</v>
      </c>
      <c r="E18" s="34">
        <f>Spisak!Z8</f>
        <v>38</v>
      </c>
      <c r="F18" s="35">
        <f>Spisak!AA8</f>
        <v>64</v>
      </c>
      <c r="G18" s="42" t="str">
        <f>Spisak!AB8</f>
        <v>D</v>
      </c>
      <c r="H18" s="36" t="str">
        <f t="shared" si="0"/>
        <v> (zadovoljava)</v>
      </c>
    </row>
    <row r="19" spans="1:8" s="17" customFormat="1" ht="12.75">
      <c r="A19" s="30" t="str">
        <f>Spisak!A9</f>
        <v>21</v>
      </c>
      <c r="B19" s="30" t="str">
        <f>Spisak!D9</f>
        <v>21/2015</v>
      </c>
      <c r="C19" s="41" t="str">
        <f>Spisak!C9</f>
        <v>Biljana Knežević</v>
      </c>
      <c r="D19" s="34">
        <f>Spisak!W9</f>
        <v>38</v>
      </c>
      <c r="E19" s="34">
        <f>Spisak!Z9</f>
        <v>32</v>
      </c>
      <c r="F19" s="35">
        <f>Spisak!AA9</f>
        <v>70</v>
      </c>
      <c r="G19" s="42" t="str">
        <f>Spisak!AB9</f>
        <v>C</v>
      </c>
      <c r="H19" s="36" t="str">
        <f t="shared" si="0"/>
        <v> (dobar)</v>
      </c>
    </row>
    <row r="20" spans="1:8" s="17" customFormat="1" ht="12.75">
      <c r="A20" s="30" t="str">
        <f>Spisak!A10</f>
        <v>22</v>
      </c>
      <c r="B20" s="30" t="str">
        <f>Spisak!D10</f>
        <v>22/2015</v>
      </c>
      <c r="C20" s="41" t="str">
        <f>Spisak!C10</f>
        <v>Luka Šaranović</v>
      </c>
      <c r="D20" s="34">
        <f>Spisak!W10</f>
        <v>30</v>
      </c>
      <c r="E20" s="34">
        <f>Spisak!Z10</f>
        <v>22</v>
      </c>
      <c r="F20" s="35">
        <f>Spisak!AA10</f>
        <v>52</v>
      </c>
      <c r="G20" s="42" t="str">
        <f>Spisak!AB10</f>
        <v>E</v>
      </c>
      <c r="H20" s="36" t="str">
        <f t="shared" si="0"/>
        <v> (dovoljan)</v>
      </c>
    </row>
    <row r="21" spans="1:8" s="17" customFormat="1" ht="12.75">
      <c r="A21" s="30" t="str">
        <f>Spisak!A11</f>
        <v>23</v>
      </c>
      <c r="B21" s="30" t="str">
        <f>Spisak!D11</f>
        <v>23/2015</v>
      </c>
      <c r="C21" s="41" t="str">
        <f>Spisak!C11</f>
        <v>Ognjen Lukačević</v>
      </c>
      <c r="D21" s="34">
        <f>Spisak!W11</f>
        <v>32</v>
      </c>
      <c r="E21" s="34">
        <f>Spisak!Z11</f>
        <v>39</v>
      </c>
      <c r="F21" s="35">
        <f>Spisak!AA11</f>
        <v>71</v>
      </c>
      <c r="G21" s="42" t="str">
        <f>Spisak!AB11</f>
        <v>C</v>
      </c>
      <c r="H21" s="36" t="str">
        <f t="shared" si="0"/>
        <v> (dobar)</v>
      </c>
    </row>
    <row r="22" spans="1:8" s="17" customFormat="1" ht="12.75">
      <c r="A22" s="30" t="str">
        <f>Spisak!A12</f>
        <v>24</v>
      </c>
      <c r="B22" s="30" t="str">
        <f>Spisak!D12</f>
        <v>24/2015</v>
      </c>
      <c r="C22" s="41" t="str">
        <f>Spisak!C12</f>
        <v>Dimitrije Bojović</v>
      </c>
      <c r="D22" s="34">
        <f>Spisak!W12</f>
        <v>32</v>
      </c>
      <c r="E22" s="34">
        <f>Spisak!Z12</f>
        <v>21</v>
      </c>
      <c r="F22" s="35">
        <f>Spisak!AA12</f>
        <v>53</v>
      </c>
      <c r="G22" s="42" t="str">
        <f>Spisak!AB12</f>
        <v>E</v>
      </c>
      <c r="H22" s="36" t="str">
        <f t="shared" si="0"/>
        <v> (dovoljan)</v>
      </c>
    </row>
    <row r="23" spans="1:8" s="17" customFormat="1" ht="12.75">
      <c r="A23" s="30" t="str">
        <f>Spisak!A13</f>
        <v>26</v>
      </c>
      <c r="B23" s="30" t="str">
        <f>Spisak!D13</f>
        <v>26/2015</v>
      </c>
      <c r="C23" s="41" t="str">
        <f>Spisak!C13</f>
        <v>Aleksa Vujošević</v>
      </c>
      <c r="D23" s="34">
        <f>Spisak!W13</f>
        <v>6</v>
      </c>
      <c r="E23" s="34">
        <f>Spisak!Z13</f>
      </c>
      <c r="F23" s="35">
        <f>Spisak!AA13</f>
        <v>6</v>
      </c>
      <c r="G23" s="42" t="str">
        <f>Spisak!AB13</f>
        <v>F</v>
      </c>
      <c r="H23" s="36" t="str">
        <f t="shared" si="0"/>
        <v> (nedovoljan)</v>
      </c>
    </row>
    <row r="24" spans="1:8" s="17" customFormat="1" ht="12.75">
      <c r="A24" s="30" t="str">
        <f>Spisak!A14</f>
        <v>28</v>
      </c>
      <c r="B24" s="30" t="str">
        <f>Spisak!D14</f>
        <v>28/2015</v>
      </c>
      <c r="C24" s="41" t="str">
        <f>Spisak!C14</f>
        <v>Milan Đurović</v>
      </c>
      <c r="D24" s="34">
        <f>Spisak!W14</f>
        <v>24</v>
      </c>
      <c r="E24" s="34">
        <f>Spisak!Z14</f>
        <v>29</v>
      </c>
      <c r="F24" s="35">
        <f>Spisak!AA14</f>
        <v>53</v>
      </c>
      <c r="G24" s="42" t="str">
        <f>Spisak!AB14</f>
        <v>E</v>
      </c>
      <c r="H24" s="36" t="str">
        <f t="shared" si="0"/>
        <v> (dovoljan)</v>
      </c>
    </row>
    <row r="25" spans="1:8" s="17" customFormat="1" ht="12.75">
      <c r="A25" s="30" t="str">
        <f>Spisak!A15</f>
        <v>32</v>
      </c>
      <c r="B25" s="30" t="str">
        <f>Spisak!D15</f>
        <v>32/2015</v>
      </c>
      <c r="C25" s="41" t="str">
        <f>Spisak!C15</f>
        <v>Luka Martinović</v>
      </c>
      <c r="D25" s="34">
        <f>Spisak!W15</f>
        <v>39</v>
      </c>
      <c r="E25" s="34">
        <f>Spisak!Z15</f>
        <v>31</v>
      </c>
      <c r="F25" s="35">
        <f>Spisak!AA15</f>
        <v>70</v>
      </c>
      <c r="G25" s="42" t="str">
        <f>Spisak!AB15</f>
        <v>C</v>
      </c>
      <c r="H25" s="36" t="str">
        <f t="shared" si="0"/>
        <v> (dobar)</v>
      </c>
    </row>
    <row r="26" spans="1:8" s="17" customFormat="1" ht="12.75">
      <c r="A26" s="30" t="str">
        <f>Spisak!A16</f>
        <v>33</v>
      </c>
      <c r="B26" s="30" t="str">
        <f>Spisak!D16</f>
        <v>33/2015</v>
      </c>
      <c r="C26" s="41" t="str">
        <f>Spisak!C16</f>
        <v>Mirko Raičević</v>
      </c>
      <c r="D26" s="34">
        <f>Spisak!W16</f>
        <v>38</v>
      </c>
      <c r="E26" s="34">
        <f>Spisak!Z16</f>
        <v>48</v>
      </c>
      <c r="F26" s="35">
        <f>Spisak!AA16</f>
        <v>86</v>
      </c>
      <c r="G26" s="42" t="str">
        <f>Spisak!AB16</f>
        <v>B</v>
      </c>
      <c r="H26" s="36" t="str">
        <f t="shared" si="0"/>
        <v> (vrlodobar)</v>
      </c>
    </row>
    <row r="27" spans="1:8" s="17" customFormat="1" ht="12.75">
      <c r="A27" s="30" t="str">
        <f>Spisak!A17</f>
        <v>34</v>
      </c>
      <c r="B27" s="30" t="str">
        <f>Spisak!D17</f>
        <v>34/2015</v>
      </c>
      <c r="C27" s="41" t="str">
        <f>Spisak!C17</f>
        <v>Predrag Delibašić</v>
      </c>
      <c r="D27" s="34">
        <f>Spisak!W17</f>
        <v>44</v>
      </c>
      <c r="E27" s="34">
        <f>Spisak!Z17</f>
        <v>50</v>
      </c>
      <c r="F27" s="35">
        <f>Spisak!AA17</f>
        <v>94</v>
      </c>
      <c r="G27" s="42" t="str">
        <f>Spisak!AB17</f>
        <v>A</v>
      </c>
      <c r="H27" s="36" t="str">
        <f t="shared" si="0"/>
        <v> (odličan)</v>
      </c>
    </row>
    <row r="28" spans="1:8" s="17" customFormat="1" ht="12.75">
      <c r="A28" s="30" t="str">
        <f>Spisak!A18</f>
        <v>35</v>
      </c>
      <c r="B28" s="30" t="str">
        <f>Spisak!D18</f>
        <v>35/2015</v>
      </c>
      <c r="C28" s="41" t="str">
        <f>Spisak!C18</f>
        <v>Neško Milović</v>
      </c>
      <c r="D28" s="34">
        <f>Spisak!W18</f>
        <v>33</v>
      </c>
      <c r="E28" s="34">
        <f>Spisak!Z18</f>
        <v>25</v>
      </c>
      <c r="F28" s="35">
        <f>Spisak!AA18</f>
        <v>58</v>
      </c>
      <c r="G28" s="42" t="str">
        <f>Spisak!AB18</f>
        <v>E</v>
      </c>
      <c r="H28" s="36" t="str">
        <f t="shared" si="0"/>
        <v> (dovoljan)</v>
      </c>
    </row>
    <row r="29" spans="1:8" s="17" customFormat="1" ht="12.75">
      <c r="A29" s="30" t="str">
        <f>Spisak!A19</f>
        <v>37</v>
      </c>
      <c r="B29" s="30" t="str">
        <f>Spisak!D19</f>
        <v>37/2015</v>
      </c>
      <c r="C29" s="41" t="str">
        <f>Spisak!C19</f>
        <v>Miloš Kilibarda</v>
      </c>
      <c r="D29" s="34">
        <f>Spisak!W19</f>
        <v>33</v>
      </c>
      <c r="E29" s="34">
        <f>Spisak!Z19</f>
        <v>25</v>
      </c>
      <c r="F29" s="35">
        <f>Spisak!AA19</f>
        <v>58</v>
      </c>
      <c r="G29" s="42" t="str">
        <f>Spisak!AB19</f>
        <v>E</v>
      </c>
      <c r="H29" s="36" t="str">
        <f t="shared" si="0"/>
        <v> (dovoljan)</v>
      </c>
    </row>
    <row r="30" spans="1:8" s="17" customFormat="1" ht="12.75">
      <c r="A30" s="30" t="str">
        <f>Spisak!A20</f>
        <v>43</v>
      </c>
      <c r="B30" s="30" t="str">
        <f>Spisak!D20</f>
        <v>43/2015</v>
      </c>
      <c r="C30" s="41" t="str">
        <f>Spisak!C20</f>
        <v>Tamara Ninković</v>
      </c>
      <c r="D30" s="34">
        <f>Spisak!W20</f>
        <v>50</v>
      </c>
      <c r="E30" s="34">
        <f>Spisak!Z20</f>
        <v>50</v>
      </c>
      <c r="F30" s="35">
        <f>Spisak!AA20</f>
        <v>100</v>
      </c>
      <c r="G30" s="42" t="str">
        <f>Spisak!AB20</f>
        <v>A</v>
      </c>
      <c r="H30" s="36" t="str">
        <f t="shared" si="0"/>
        <v> (odličan)</v>
      </c>
    </row>
    <row r="31" spans="1:8" s="17" customFormat="1" ht="12.75">
      <c r="A31" s="30" t="str">
        <f>Spisak!A21</f>
        <v>44</v>
      </c>
      <c r="B31" s="30" t="str">
        <f>Spisak!D21</f>
        <v>44/2015</v>
      </c>
      <c r="C31" s="41" t="str">
        <f>Spisak!C21</f>
        <v>Filip Mišurović</v>
      </c>
      <c r="D31" s="34">
        <f>Spisak!W21</f>
        <v>32</v>
      </c>
      <c r="E31" s="34">
        <f>Spisak!Z21</f>
        <v>30</v>
      </c>
      <c r="F31" s="35">
        <f>Spisak!AA21</f>
        <v>62</v>
      </c>
      <c r="G31" s="42" t="str">
        <f>Spisak!AB21</f>
        <v>D</v>
      </c>
      <c r="H31" s="36" t="str">
        <f t="shared" si="0"/>
        <v> (zadovoljava)</v>
      </c>
    </row>
    <row r="32" spans="1:8" s="17" customFormat="1" ht="12.75">
      <c r="A32" s="30" t="str">
        <f>Spisak!A22</f>
        <v>45</v>
      </c>
      <c r="B32" s="30" t="str">
        <f>Spisak!D22</f>
        <v>45/2015</v>
      </c>
      <c r="C32" s="41" t="str">
        <f>Spisak!C22</f>
        <v>Nikola Đukanović</v>
      </c>
      <c r="D32" s="34">
        <f>Spisak!W22</f>
        <v>30</v>
      </c>
      <c r="E32" s="34">
        <f>Spisak!Z22</f>
        <v>23</v>
      </c>
      <c r="F32" s="35">
        <f>Spisak!AA22</f>
        <v>53</v>
      </c>
      <c r="G32" s="42" t="str">
        <f>Spisak!AB22</f>
        <v>E</v>
      </c>
      <c r="H32" s="36" t="str">
        <f t="shared" si="0"/>
        <v> (dovoljan)</v>
      </c>
    </row>
    <row r="33" spans="1:8" s="17" customFormat="1" ht="12.75">
      <c r="A33" s="30" t="str">
        <f>Spisak!A23</f>
        <v>47</v>
      </c>
      <c r="B33" s="30" t="str">
        <f>Spisak!D23</f>
        <v>47/2015</v>
      </c>
      <c r="C33" s="41" t="str">
        <f>Spisak!C23</f>
        <v>Bogdan Aprcović</v>
      </c>
      <c r="D33" s="34">
        <f>Spisak!W23</f>
        <v>31</v>
      </c>
      <c r="E33" s="34">
        <f>Spisak!Z23</f>
        <v>19</v>
      </c>
      <c r="F33" s="35">
        <f>Spisak!AA23</f>
        <v>50</v>
      </c>
      <c r="G33" s="42" t="str">
        <f>Spisak!AB23</f>
        <v>E</v>
      </c>
      <c r="H33" s="36" t="str">
        <f t="shared" si="0"/>
        <v> (dovoljan)</v>
      </c>
    </row>
    <row r="34" spans="1:8" s="17" customFormat="1" ht="12.75">
      <c r="A34" s="30" t="str">
        <f>Spisak!A24</f>
        <v>50</v>
      </c>
      <c r="B34" s="30" t="str">
        <f>Spisak!D24</f>
        <v>50/2015</v>
      </c>
      <c r="C34" s="41" t="str">
        <f>Spisak!C24</f>
        <v>Vuko Prelević</v>
      </c>
      <c r="D34" s="34">
        <f>Spisak!W24</f>
      </c>
      <c r="E34" s="34">
        <f>Spisak!Z24</f>
      </c>
      <c r="F34" s="35">
        <f>Spisak!AA24</f>
      </c>
      <c r="G34" s="42" t="str">
        <f>Spisak!AB24</f>
        <v>F</v>
      </c>
      <c r="H34" s="36" t="str">
        <f t="shared" si="0"/>
        <v> (nedovoljan)</v>
      </c>
    </row>
    <row r="35" spans="1:8" s="17" customFormat="1" ht="12.75">
      <c r="A35" s="30" t="str">
        <f>Spisak!A25</f>
        <v>52</v>
      </c>
      <c r="B35" s="30" t="str">
        <f>Spisak!D25</f>
        <v>52/2015</v>
      </c>
      <c r="C35" s="41" t="str">
        <f>Spisak!C25</f>
        <v>Andrija Ostojić</v>
      </c>
      <c r="D35" s="34">
        <f>Spisak!W25</f>
        <v>44</v>
      </c>
      <c r="E35" s="34">
        <f>Spisak!Z25</f>
        <v>32</v>
      </c>
      <c r="F35" s="35">
        <f>Spisak!AA25</f>
        <v>76</v>
      </c>
      <c r="G35" s="42" t="str">
        <f>Spisak!AB25</f>
        <v>C</v>
      </c>
      <c r="H35" s="36" t="str">
        <f t="shared" si="0"/>
        <v> (dobar)</v>
      </c>
    </row>
    <row r="36" spans="1:8" s="17" customFormat="1" ht="12.75">
      <c r="A36" s="30" t="str">
        <f>Spisak!A26</f>
        <v>53</v>
      </c>
      <c r="B36" s="30" t="str">
        <f>Spisak!D26</f>
        <v>53/2015</v>
      </c>
      <c r="C36" s="41" t="str">
        <f>Spisak!C26</f>
        <v>Boško Kovačević</v>
      </c>
      <c r="D36" s="34">
        <f>Spisak!W26</f>
        <v>28</v>
      </c>
      <c r="E36" s="34">
        <f>Spisak!Z26</f>
        <v>29</v>
      </c>
      <c r="F36" s="35">
        <f>Spisak!AA26</f>
        <v>57</v>
      </c>
      <c r="G36" s="42" t="str">
        <f>Spisak!AB26</f>
        <v>E</v>
      </c>
      <c r="H36" s="36" t="str">
        <f t="shared" si="0"/>
        <v> (dovoljan)</v>
      </c>
    </row>
    <row r="37" spans="1:8" s="17" customFormat="1" ht="12.75">
      <c r="A37" s="30" t="str">
        <f>Spisak!A27</f>
        <v>55</v>
      </c>
      <c r="B37" s="30" t="str">
        <f>Spisak!D27</f>
        <v>55/2015</v>
      </c>
      <c r="C37" s="41" t="str">
        <f>Spisak!C27</f>
        <v>Andrija Vujović</v>
      </c>
      <c r="D37" s="34">
        <f>Spisak!W27</f>
        <v>40</v>
      </c>
      <c r="E37" s="34">
        <f>Spisak!Z27</f>
        <v>50</v>
      </c>
      <c r="F37" s="35">
        <f>Spisak!AA27</f>
        <v>90</v>
      </c>
      <c r="G37" s="42" t="str">
        <f>Spisak!AB27</f>
        <v>A</v>
      </c>
      <c r="H37" s="36" t="str">
        <f t="shared" si="0"/>
        <v> (odličan)</v>
      </c>
    </row>
    <row r="38" spans="1:8" s="17" customFormat="1" ht="12.75">
      <c r="A38" s="30" t="str">
        <f>Spisak!A28</f>
        <v>58</v>
      </c>
      <c r="B38" s="30" t="str">
        <f>Spisak!D28</f>
        <v>58/2015</v>
      </c>
      <c r="C38" s="41" t="str">
        <f>Spisak!C28</f>
        <v>Svetozar Tomović</v>
      </c>
      <c r="D38" s="34">
        <f>Spisak!W28</f>
        <v>28</v>
      </c>
      <c r="E38" s="34">
        <f>Spisak!Z28</f>
        <v>22</v>
      </c>
      <c r="F38" s="35">
        <f>Spisak!AA28</f>
        <v>50</v>
      </c>
      <c r="G38" s="42" t="str">
        <f>Spisak!AB28</f>
        <v>E</v>
      </c>
      <c r="H38" s="36" t="str">
        <f t="shared" si="0"/>
        <v> (dovoljan)</v>
      </c>
    </row>
    <row r="39" spans="1:8" s="17" customFormat="1" ht="12.75">
      <c r="A39" s="30" t="str">
        <f>Spisak!A29</f>
        <v>60</v>
      </c>
      <c r="B39" s="30" t="str">
        <f>Spisak!D29</f>
        <v>60/2015</v>
      </c>
      <c r="C39" s="41" t="str">
        <f>Spisak!C29</f>
        <v>Đurđina Musić</v>
      </c>
      <c r="D39" s="34">
        <f>Spisak!W29</f>
        <v>39</v>
      </c>
      <c r="E39" s="34">
        <f>Spisak!Z29</f>
        <v>21</v>
      </c>
      <c r="F39" s="35">
        <f>Spisak!AA29</f>
        <v>60</v>
      </c>
      <c r="G39" s="42" t="str">
        <f>Spisak!AB29</f>
        <v>D</v>
      </c>
      <c r="H39" s="36" t="str">
        <f t="shared" si="0"/>
        <v> (zadovoljava)</v>
      </c>
    </row>
    <row r="40" spans="1:8" s="17" customFormat="1" ht="12.75">
      <c r="A40" s="30" t="str">
        <f>Spisak!A30</f>
        <v>61</v>
      </c>
      <c r="B40" s="30" t="str">
        <f>Spisak!D30</f>
        <v>61/2015</v>
      </c>
      <c r="C40" s="41" t="str">
        <f>Spisak!C30</f>
        <v>Katarina Kecojević</v>
      </c>
      <c r="D40" s="34">
        <f>Spisak!W30</f>
        <v>43</v>
      </c>
      <c r="E40" s="34">
        <f>Spisak!Z30</f>
        <v>37</v>
      </c>
      <c r="F40" s="35">
        <f>Spisak!AA30</f>
        <v>80</v>
      </c>
      <c r="G40" s="42" t="str">
        <f>Spisak!AB30</f>
        <v>B</v>
      </c>
      <c r="H40" s="36" t="str">
        <f t="shared" si="0"/>
        <v> (vrlodobar)</v>
      </c>
    </row>
    <row r="41" spans="1:8" s="17" customFormat="1" ht="12.75">
      <c r="A41" s="30" t="str">
        <f>Spisak!A31</f>
        <v>62</v>
      </c>
      <c r="B41" s="30" t="str">
        <f>Spisak!D31</f>
        <v>62/2015</v>
      </c>
      <c r="C41" s="41" t="str">
        <f>Spisak!C31</f>
        <v>Milica Korać</v>
      </c>
      <c r="D41" s="34">
        <f>Spisak!W31</f>
        <v>17</v>
      </c>
      <c r="E41" s="34">
        <f>Spisak!Z31</f>
        <v>4</v>
      </c>
      <c r="F41" s="35">
        <f>Spisak!AA31</f>
        <v>21</v>
      </c>
      <c r="G41" s="42" t="str">
        <f>Spisak!AB31</f>
        <v>F</v>
      </c>
      <c r="H41" s="36" t="str">
        <f t="shared" si="0"/>
        <v> (nedovoljan)</v>
      </c>
    </row>
    <row r="42" spans="1:8" s="17" customFormat="1" ht="12.75">
      <c r="A42" s="30" t="str">
        <f>Spisak!A32</f>
        <v>63</v>
      </c>
      <c r="B42" s="30" t="str">
        <f>Spisak!D32</f>
        <v>63/2015</v>
      </c>
      <c r="C42" s="41" t="str">
        <f>Spisak!C32</f>
        <v>Milovan Lukovac</v>
      </c>
      <c r="D42" s="34">
        <f>Spisak!W32</f>
        <v>24</v>
      </c>
      <c r="E42" s="34">
        <f>Spisak!Z32</f>
        <v>26</v>
      </c>
      <c r="F42" s="35">
        <f>Spisak!AA32</f>
        <v>50</v>
      </c>
      <c r="G42" s="42" t="str">
        <f>Spisak!AB32</f>
        <v>E</v>
      </c>
      <c r="H42" s="36" t="str">
        <f t="shared" si="0"/>
        <v> (dovoljan)</v>
      </c>
    </row>
    <row r="43" spans="1:8" s="17" customFormat="1" ht="12.75">
      <c r="A43" s="30" t="str">
        <f>Spisak!A33</f>
        <v>64</v>
      </c>
      <c r="B43" s="30" t="str">
        <f>Spisak!D33</f>
        <v>64/2015</v>
      </c>
      <c r="C43" s="41" t="str">
        <f>Spisak!C33</f>
        <v>Bogdana Knežević</v>
      </c>
      <c r="D43" s="34">
        <f>Spisak!W33</f>
        <v>28</v>
      </c>
      <c r="E43" s="34">
        <f>Spisak!Z33</f>
        <v>2</v>
      </c>
      <c r="F43" s="35">
        <f>Spisak!AA33</f>
        <v>30</v>
      </c>
      <c r="G43" s="42" t="str">
        <f>Spisak!AB33</f>
        <v>F</v>
      </c>
      <c r="H43" s="36" t="str">
        <f t="shared" si="0"/>
        <v> (nedovoljan)</v>
      </c>
    </row>
    <row r="44" spans="1:8" s="17" customFormat="1" ht="12.75">
      <c r="A44" s="30" t="str">
        <f>Spisak!A34</f>
        <v>65</v>
      </c>
      <c r="B44" s="30" t="str">
        <f>Spisak!D34</f>
        <v>65/2015</v>
      </c>
      <c r="C44" s="41" t="str">
        <f>Spisak!C34</f>
        <v>Saša Nikolić</v>
      </c>
      <c r="D44" s="34">
        <f>Spisak!W34</f>
        <v>42</v>
      </c>
      <c r="E44" s="34">
        <f>Spisak!Z34</f>
        <v>35</v>
      </c>
      <c r="F44" s="35">
        <f>Spisak!AA34</f>
        <v>77</v>
      </c>
      <c r="G44" s="42" t="str">
        <f>Spisak!AB34</f>
        <v>C</v>
      </c>
      <c r="H44" s="36" t="str">
        <f t="shared" si="0"/>
        <v> (dobar)</v>
      </c>
    </row>
    <row r="45" spans="1:8" s="17" customFormat="1" ht="12.75">
      <c r="A45" s="30" t="str">
        <f>Spisak!A35</f>
        <v>69</v>
      </c>
      <c r="B45" s="30" t="str">
        <f>Spisak!D35</f>
        <v>69/2015</v>
      </c>
      <c r="C45" s="41" t="str">
        <f>Spisak!C35</f>
        <v>Marina Marunović</v>
      </c>
      <c r="D45" s="34">
        <f>Spisak!W35</f>
        <v>35</v>
      </c>
      <c r="E45" s="34">
        <f>Spisak!Z35</f>
        <v>31</v>
      </c>
      <c r="F45" s="35">
        <f>Spisak!AA35</f>
        <v>66</v>
      </c>
      <c r="G45" s="42" t="str">
        <f>Spisak!AB35</f>
        <v>D</v>
      </c>
      <c r="H45" s="36" t="str">
        <f t="shared" si="0"/>
        <v> (zadovoljava)</v>
      </c>
    </row>
    <row r="46" spans="1:8" s="17" customFormat="1" ht="12.75">
      <c r="A46" s="30" t="str">
        <f>Spisak!A36</f>
        <v>70</v>
      </c>
      <c r="B46" s="30" t="str">
        <f>Spisak!D36</f>
        <v>70/2015</v>
      </c>
      <c r="C46" s="41" t="str">
        <f>Spisak!C36</f>
        <v>Ivan Ćurčić</v>
      </c>
      <c r="D46" s="34">
        <f>Spisak!W36</f>
        <v>9</v>
      </c>
      <c r="E46" s="34">
        <f>Spisak!Z36</f>
      </c>
      <c r="F46" s="35">
        <f>Spisak!AA36</f>
        <v>9</v>
      </c>
      <c r="G46" s="42" t="str">
        <f>Spisak!AB36</f>
        <v>F</v>
      </c>
      <c r="H46" s="36" t="str">
        <f t="shared" si="0"/>
        <v> (nedovoljan)</v>
      </c>
    </row>
    <row r="47" spans="1:8" s="17" customFormat="1" ht="12.75">
      <c r="A47" s="30" t="str">
        <f>Spisak!A37</f>
        <v>71</v>
      </c>
      <c r="B47" s="30" t="str">
        <f>Spisak!D37</f>
        <v>71/2015</v>
      </c>
      <c r="C47" s="41" t="str">
        <f>Spisak!C37</f>
        <v>Irena Bašanović</v>
      </c>
      <c r="D47" s="34">
        <f>Spisak!W37</f>
        <v>34</v>
      </c>
      <c r="E47" s="34">
        <f>Spisak!Z37</f>
        <v>37</v>
      </c>
      <c r="F47" s="35">
        <f>Spisak!AA37</f>
        <v>71</v>
      </c>
      <c r="G47" s="42" t="str">
        <f>Spisak!AB37</f>
        <v>C</v>
      </c>
      <c r="H47" s="36" t="str">
        <f t="shared" si="0"/>
        <v> (dobar)</v>
      </c>
    </row>
    <row r="48" spans="1:8" s="17" customFormat="1" ht="12.75">
      <c r="A48" s="30" t="str">
        <f>Spisak!A38</f>
        <v>81</v>
      </c>
      <c r="B48" s="30" t="str">
        <f>Spisak!D38</f>
        <v>81/2015</v>
      </c>
      <c r="C48" s="41" t="str">
        <f>Spisak!C38</f>
        <v>Anastasija Popović</v>
      </c>
      <c r="D48" s="34">
        <f>Spisak!W38</f>
        <v>49</v>
      </c>
      <c r="E48" s="34">
        <f>Spisak!Z38</f>
        <v>50</v>
      </c>
      <c r="F48" s="35">
        <f>Spisak!AA38</f>
        <v>99</v>
      </c>
      <c r="G48" s="42" t="str">
        <f>Spisak!AB38</f>
        <v>A</v>
      </c>
      <c r="H48" s="36" t="str">
        <f t="shared" si="0"/>
        <v> (odličan)</v>
      </c>
    </row>
    <row r="49" spans="1:8" s="17" customFormat="1" ht="12.75">
      <c r="A49" s="30" t="str">
        <f>Spisak!A39</f>
        <v>84</v>
      </c>
      <c r="B49" s="30" t="str">
        <f>Spisak!D39</f>
        <v>84/2015</v>
      </c>
      <c r="C49" s="41" t="str">
        <f>Spisak!C39</f>
        <v>Lazar Vučinić</v>
      </c>
      <c r="D49" s="34">
        <f>Spisak!W39</f>
        <v>26</v>
      </c>
      <c r="E49" s="34">
        <f>Spisak!Z39</f>
        <v>15</v>
      </c>
      <c r="F49" s="35">
        <f>Spisak!AA39</f>
        <v>41</v>
      </c>
      <c r="G49" s="42" t="str">
        <f>Spisak!AB39</f>
        <v>F</v>
      </c>
      <c r="H49" s="36" t="str">
        <f t="shared" si="0"/>
        <v> (nedovoljan)</v>
      </c>
    </row>
    <row r="50" spans="1:8" s="17" customFormat="1" ht="12.75">
      <c r="A50" s="30" t="str">
        <f>Spisak!A40</f>
        <v>87</v>
      </c>
      <c r="B50" s="30" t="str">
        <f>Spisak!D40</f>
        <v>87/2015</v>
      </c>
      <c r="C50" s="41" t="str">
        <f>Spisak!C40</f>
        <v>Nikola Bakić</v>
      </c>
      <c r="D50" s="34">
        <f>Spisak!W40</f>
        <v>39</v>
      </c>
      <c r="E50" s="34">
        <f>Spisak!Z40</f>
        <v>15</v>
      </c>
      <c r="F50" s="35">
        <f>Spisak!AA40</f>
        <v>54</v>
      </c>
      <c r="G50" s="42" t="str">
        <f>Spisak!AB40</f>
        <v>E</v>
      </c>
      <c r="H50" s="36" t="str">
        <f t="shared" si="0"/>
        <v> (dovoljan)</v>
      </c>
    </row>
    <row r="51" spans="1:8" s="17" customFormat="1" ht="12.75">
      <c r="A51" s="30" t="str">
        <f>Spisak!A41</f>
        <v>91</v>
      </c>
      <c r="B51" s="30" t="str">
        <f>Spisak!D41</f>
        <v>91/2015</v>
      </c>
      <c r="C51" s="41" t="str">
        <f>Spisak!C41</f>
        <v>Emina Jahić</v>
      </c>
      <c r="D51" s="34">
        <f>Spisak!W41</f>
        <v>19</v>
      </c>
      <c r="E51" s="34">
        <f>Spisak!Z41</f>
        <v>16</v>
      </c>
      <c r="F51" s="35">
        <f>Spisak!AA41</f>
        <v>35</v>
      </c>
      <c r="G51" s="42" t="str">
        <f>Spisak!AB41</f>
        <v>F</v>
      </c>
      <c r="H51" s="36" t="str">
        <f t="shared" si="0"/>
        <v> (nedovoljan)</v>
      </c>
    </row>
    <row r="52" spans="1:8" s="17" customFormat="1" ht="12.75">
      <c r="A52" s="30" t="str">
        <f>Spisak!A42</f>
        <v>97</v>
      </c>
      <c r="B52" s="30" t="str">
        <f>Spisak!D42</f>
        <v>97/2015</v>
      </c>
      <c r="C52" s="41" t="str">
        <f>Spisak!C42</f>
        <v>Nebojša Kljajić</v>
      </c>
      <c r="D52" s="34">
        <f>Spisak!W42</f>
      </c>
      <c r="E52" s="34">
        <f>Spisak!Z42</f>
      </c>
      <c r="F52" s="35">
        <f>Spisak!AA42</f>
      </c>
      <c r="G52" s="42" t="str">
        <f>Spisak!AB42</f>
        <v>F</v>
      </c>
      <c r="H52" s="36" t="str">
        <f t="shared" si="0"/>
        <v> (nedovoljan)</v>
      </c>
    </row>
    <row r="53" spans="1:8" s="17" customFormat="1" ht="12.75">
      <c r="A53" s="30" t="str">
        <f>Spisak!A43</f>
        <v>16</v>
      </c>
      <c r="B53" s="30" t="str">
        <f>Spisak!D43</f>
        <v>16/2014</v>
      </c>
      <c r="C53" s="41" t="str">
        <f>Spisak!C43</f>
        <v>Kristina Vulezić</v>
      </c>
      <c r="D53" s="34">
        <f>Spisak!W43</f>
        <v>15</v>
      </c>
      <c r="E53" s="34">
        <f>Spisak!Z43</f>
        <v>1</v>
      </c>
      <c r="F53" s="35">
        <f>Spisak!AA43</f>
        <v>16</v>
      </c>
      <c r="G53" s="42" t="str">
        <f>Spisak!AB43</f>
        <v>F</v>
      </c>
      <c r="H53" s="36" t="str">
        <f t="shared" si="0"/>
        <v> (nedovoljan)</v>
      </c>
    </row>
    <row r="54" spans="1:8" s="17" customFormat="1" ht="12.75">
      <c r="A54" s="30" t="str">
        <f>Spisak!A44</f>
        <v>25</v>
      </c>
      <c r="B54" s="30" t="str">
        <f>Spisak!D44</f>
        <v>25/2014</v>
      </c>
      <c r="C54" s="41" t="str">
        <f>Spisak!C44</f>
        <v>Stefan Todorović</v>
      </c>
      <c r="D54" s="34">
        <f>Spisak!W44</f>
      </c>
      <c r="E54" s="34">
        <f>Spisak!Z44</f>
      </c>
      <c r="F54" s="35">
        <f>Spisak!AA44</f>
      </c>
      <c r="G54" s="42" t="str">
        <f>Spisak!AB44</f>
        <v>F</v>
      </c>
      <c r="H54" s="36" t="str">
        <f t="shared" si="0"/>
        <v> (nedovoljan)</v>
      </c>
    </row>
    <row r="55" spans="1:8" s="17" customFormat="1" ht="12.75">
      <c r="A55" s="30" t="str">
        <f>Spisak!A45</f>
        <v>41</v>
      </c>
      <c r="B55" s="30" t="str">
        <f>Spisak!D45</f>
        <v>41/2014</v>
      </c>
      <c r="C55" s="41" t="str">
        <f>Spisak!C45</f>
        <v>Stefan Jovović</v>
      </c>
      <c r="D55" s="34">
        <f>Spisak!W45</f>
        <v>17</v>
      </c>
      <c r="E55" s="34">
        <f>Spisak!Z45</f>
        <v>29</v>
      </c>
      <c r="F55" s="35">
        <f>Spisak!AA45</f>
        <v>46</v>
      </c>
      <c r="G55" s="42" t="str">
        <f>Spisak!AB45</f>
        <v>F</v>
      </c>
      <c r="H55" s="36" t="str">
        <f t="shared" si="0"/>
        <v> (nedovoljan)</v>
      </c>
    </row>
    <row r="56" spans="1:8" s="17" customFormat="1" ht="12.75">
      <c r="A56" s="30" t="str">
        <f>Spisak!A46</f>
        <v>53</v>
      </c>
      <c r="B56" s="30" t="str">
        <f>Spisak!D46</f>
        <v>53/2014</v>
      </c>
      <c r="C56" s="41" t="str">
        <f>Spisak!C46</f>
        <v>Filip Vulanović</v>
      </c>
      <c r="D56" s="34">
        <f>Spisak!W46</f>
      </c>
      <c r="E56" s="34">
        <f>Spisak!Z46</f>
      </c>
      <c r="F56" s="35">
        <f>Spisak!AA46</f>
      </c>
      <c r="G56" s="42" t="str">
        <f>Spisak!AB46</f>
        <v>F</v>
      </c>
      <c r="H56" s="36" t="str">
        <f t="shared" si="0"/>
        <v> (nedovoljan)</v>
      </c>
    </row>
    <row r="57" spans="1:8" s="17" customFormat="1" ht="12.75">
      <c r="A57" s="30" t="str">
        <f>Spisak!A47</f>
        <v>57</v>
      </c>
      <c r="B57" s="30" t="str">
        <f>Spisak!D47</f>
        <v>57/2014</v>
      </c>
      <c r="C57" s="41" t="str">
        <f>Spisak!C47</f>
        <v>Ivan Konatar</v>
      </c>
      <c r="D57" s="34">
        <f>Spisak!W47</f>
      </c>
      <c r="E57" s="34">
        <f>Spisak!Z47</f>
      </c>
      <c r="F57" s="35">
        <f>Spisak!AA47</f>
      </c>
      <c r="G57" s="42" t="str">
        <f>Spisak!AB47</f>
        <v>F</v>
      </c>
      <c r="H57" s="36" t="str">
        <f t="shared" si="0"/>
        <v> (nedovoljan)</v>
      </c>
    </row>
    <row r="58" spans="1:8" s="17" customFormat="1" ht="12.75">
      <c r="A58" s="30" t="str">
        <f>Spisak!A48</f>
        <v>59</v>
      </c>
      <c r="B58" s="30" t="str">
        <f>Spisak!D48</f>
        <v>59/2014</v>
      </c>
      <c r="C58" s="41" t="str">
        <f>Spisak!C48</f>
        <v>Maida Kurtagić</v>
      </c>
      <c r="D58" s="34">
        <f>Spisak!W48</f>
        <v>11</v>
      </c>
      <c r="E58" s="34">
        <f>Spisak!Z48</f>
        <v>3</v>
      </c>
      <c r="F58" s="35">
        <f>Spisak!AA48</f>
        <v>14</v>
      </c>
      <c r="G58" s="42" t="str">
        <f>Spisak!AB48</f>
        <v>F</v>
      </c>
      <c r="H58" s="36" t="str">
        <f t="shared" si="0"/>
        <v> (nedovoljan)</v>
      </c>
    </row>
    <row r="59" spans="1:8" s="17" customFormat="1" ht="12.75">
      <c r="A59" s="30" t="str">
        <f>Spisak!A49</f>
        <v>65</v>
      </c>
      <c r="B59" s="30" t="str">
        <f>Spisak!D49</f>
        <v>65/2014</v>
      </c>
      <c r="C59" s="41" t="str">
        <f>Spisak!C49</f>
        <v>Vasilije Sinđić</v>
      </c>
      <c r="D59" s="34">
        <f>Spisak!W49</f>
        <v>27</v>
      </c>
      <c r="E59" s="34">
        <f>Spisak!Z49</f>
        <v>24</v>
      </c>
      <c r="F59" s="35">
        <f>Spisak!AA49</f>
        <v>51</v>
      </c>
      <c r="G59" s="42" t="str">
        <f>Spisak!AB49</f>
        <v>E</v>
      </c>
      <c r="H59" s="36" t="str">
        <f t="shared" si="0"/>
        <v> (dovoljan)</v>
      </c>
    </row>
    <row r="60" spans="1:8" s="17" customFormat="1" ht="12.75">
      <c r="A60" s="30" t="str">
        <f>Spisak!A50</f>
        <v>67</v>
      </c>
      <c r="B60" s="30" t="str">
        <f>Spisak!D50</f>
        <v>67/2014</v>
      </c>
      <c r="C60" s="41" t="str">
        <f>Spisak!C50</f>
        <v>Radisav Jelić</v>
      </c>
      <c r="D60" s="34">
        <f>Spisak!W50</f>
        <v>23</v>
      </c>
      <c r="E60" s="34">
        <f>Spisak!Z50</f>
        <v>30</v>
      </c>
      <c r="F60" s="35">
        <f>Spisak!AA50</f>
        <v>53</v>
      </c>
      <c r="G60" s="42" t="str">
        <f>Spisak!AB50</f>
        <v>E</v>
      </c>
      <c r="H60" s="36" t="str">
        <f t="shared" si="0"/>
        <v> (dovoljan)</v>
      </c>
    </row>
    <row r="61" spans="1:8" s="17" customFormat="1" ht="12.75">
      <c r="A61" s="30" t="str">
        <f>Spisak!A51</f>
        <v>79</v>
      </c>
      <c r="B61" s="30" t="str">
        <f>Spisak!D51</f>
        <v>79/2014</v>
      </c>
      <c r="C61" s="41" t="str">
        <f>Spisak!C51</f>
        <v>Miloš Kadić</v>
      </c>
      <c r="D61" s="34">
        <f>Spisak!W51</f>
        <v>15</v>
      </c>
      <c r="E61" s="34">
        <f>Spisak!Z51</f>
      </c>
      <c r="F61" s="35">
        <f>Spisak!AA51</f>
        <v>15</v>
      </c>
      <c r="G61" s="42" t="str">
        <f>Spisak!AB51</f>
        <v>F</v>
      </c>
      <c r="H61" s="36" t="str">
        <f t="shared" si="0"/>
        <v> (nedovoljan)</v>
      </c>
    </row>
    <row r="62" spans="1:8" ht="12.75">
      <c r="A62" s="30" t="str">
        <f>Spisak!A52</f>
        <v>85</v>
      </c>
      <c r="B62" s="30" t="str">
        <f>Spisak!D52</f>
        <v>85/2014</v>
      </c>
      <c r="C62" s="41" t="str">
        <f>Spisak!C52</f>
        <v>Miljan Janketić</v>
      </c>
      <c r="D62" s="34">
        <f>Spisak!W52</f>
        <v>15</v>
      </c>
      <c r="E62" s="34">
        <f>Spisak!Z52</f>
        <v>16</v>
      </c>
      <c r="F62" s="35">
        <f>Spisak!AA52</f>
        <v>31</v>
      </c>
      <c r="G62" s="42" t="str">
        <f>Spisak!AB52</f>
        <v>F</v>
      </c>
      <c r="H62" s="36" t="str">
        <f t="shared" si="0"/>
        <v> (nedovoljan)</v>
      </c>
    </row>
    <row r="63" spans="1:8" ht="12.75">
      <c r="A63" s="30" t="str">
        <f>Spisak!A53</f>
        <v>9043</v>
      </c>
      <c r="B63" s="30" t="str">
        <f>Spisak!D53</f>
        <v>9043/2014</v>
      </c>
      <c r="C63" s="41" t="str">
        <f>Spisak!C53</f>
        <v>Milivoje Lopušina</v>
      </c>
      <c r="D63" s="34">
        <f>Spisak!W53</f>
      </c>
      <c r="E63" s="34">
        <f>Spisak!Z53</f>
      </c>
      <c r="F63" s="35">
        <f>Spisak!AA53</f>
      </c>
      <c r="G63" s="42" t="str">
        <f>Spisak!AB53</f>
        <v>F</v>
      </c>
      <c r="H63" s="36" t="str">
        <f t="shared" si="0"/>
        <v> (nedovoljan)</v>
      </c>
    </row>
    <row r="64" spans="1:8" ht="12.75">
      <c r="A64" s="30" t="str">
        <f>Spisak!A54</f>
        <v>3</v>
      </c>
      <c r="B64" s="30" t="str">
        <f>Spisak!D54</f>
        <v>3/2013</v>
      </c>
      <c r="C64" s="41" t="str">
        <f>Spisak!C54</f>
        <v>Radonja Šoškić</v>
      </c>
      <c r="D64" s="34">
        <f>Spisak!W54</f>
        <v>23</v>
      </c>
      <c r="E64" s="34">
        <f>Spisak!Z54</f>
        <v>35</v>
      </c>
      <c r="F64" s="35">
        <f>Spisak!AA54</f>
        <v>58</v>
      </c>
      <c r="G64" s="42" t="str">
        <f>Spisak!AB54</f>
        <v>E</v>
      </c>
      <c r="H64" s="36" t="str">
        <f t="shared" si="0"/>
        <v> (dovoljan)</v>
      </c>
    </row>
    <row r="65" spans="1:8" ht="12.75">
      <c r="A65" s="30" t="str">
        <f>Spisak!A55</f>
        <v>4</v>
      </c>
      <c r="B65" s="30" t="str">
        <f>Spisak!D55</f>
        <v>4/2013</v>
      </c>
      <c r="C65" s="41" t="str">
        <f>Spisak!C55</f>
        <v>Damir Redžematović</v>
      </c>
      <c r="D65" s="34">
        <f>Spisak!W55</f>
        <v>20</v>
      </c>
      <c r="E65" s="34">
        <f>Spisak!Z55</f>
        <v>15</v>
      </c>
      <c r="F65" s="35">
        <f>Spisak!AA55</f>
        <v>35</v>
      </c>
      <c r="G65" s="42" t="str">
        <f>Spisak!AB55</f>
        <v>F</v>
      </c>
      <c r="H65" s="36" t="str">
        <f t="shared" si="0"/>
        <v> (nedovoljan)</v>
      </c>
    </row>
    <row r="66" spans="1:8" ht="12.75">
      <c r="A66" s="30" t="str">
        <f>Spisak!A56</f>
        <v>24</v>
      </c>
      <c r="B66" s="30" t="str">
        <f>Spisak!D56</f>
        <v>24/2013</v>
      </c>
      <c r="C66" s="41" t="str">
        <f>Spisak!C56</f>
        <v>Nikola Špadijer</v>
      </c>
      <c r="D66" s="34">
        <f>Spisak!W56</f>
      </c>
      <c r="E66" s="34">
        <f>Spisak!Z56</f>
      </c>
      <c r="F66" s="35">
        <f>Spisak!AA56</f>
      </c>
      <c r="G66" s="42" t="str">
        <f>Spisak!AB56</f>
        <v>F</v>
      </c>
      <c r="H66" s="36" t="str">
        <f t="shared" si="0"/>
        <v> (nedovoljan)</v>
      </c>
    </row>
    <row r="67" spans="1:8" ht="12.75">
      <c r="A67" s="30" t="str">
        <f>Spisak!A57</f>
        <v>25</v>
      </c>
      <c r="B67" s="30" t="str">
        <f>Spisak!D57</f>
        <v>25/2013</v>
      </c>
      <c r="C67" s="41" t="str">
        <f>Spisak!C57</f>
        <v>Valentina Đukić</v>
      </c>
      <c r="D67" s="34">
        <f>Spisak!W57</f>
        <v>11</v>
      </c>
      <c r="E67" s="34">
        <f>Spisak!Z57</f>
        <v>16</v>
      </c>
      <c r="F67" s="35">
        <f>Spisak!AA57</f>
        <v>27</v>
      </c>
      <c r="G67" s="42" t="str">
        <f>Spisak!AB57</f>
        <v>F</v>
      </c>
      <c r="H67" s="36" t="str">
        <f t="shared" si="0"/>
        <v> (nedovoljan)</v>
      </c>
    </row>
    <row r="68" spans="1:8" ht="12.75">
      <c r="A68" s="30" t="str">
        <f>Spisak!A58</f>
        <v>27</v>
      </c>
      <c r="B68" s="30" t="str">
        <f>Spisak!D58</f>
        <v>27/2013</v>
      </c>
      <c r="C68" s="41" t="str">
        <f>Spisak!C58</f>
        <v>Maja Vuksanović</v>
      </c>
      <c r="D68" s="34">
        <f>Spisak!W58</f>
        <v>3</v>
      </c>
      <c r="E68" s="34">
        <f>Spisak!Z58</f>
      </c>
      <c r="F68" s="35">
        <f>Spisak!AA58</f>
        <v>3</v>
      </c>
      <c r="G68" s="42" t="str">
        <f>Spisak!AB58</f>
        <v>F</v>
      </c>
      <c r="H68" s="36" t="str">
        <f t="shared" si="0"/>
        <v> (nedovoljan)</v>
      </c>
    </row>
    <row r="69" spans="1:8" ht="12.75">
      <c r="A69" s="30" t="str">
        <f>Spisak!A59</f>
        <v>51</v>
      </c>
      <c r="B69" s="30" t="str">
        <f>Spisak!D59</f>
        <v>51/2013</v>
      </c>
      <c r="C69" s="41" t="str">
        <f>Spisak!C59</f>
        <v>Marko Vujović</v>
      </c>
      <c r="D69" s="34">
        <f>Spisak!W59</f>
        <v>22</v>
      </c>
      <c r="E69" s="34">
        <f>Spisak!Z59</f>
        <v>18</v>
      </c>
      <c r="F69" s="35">
        <f>Spisak!AA59</f>
        <v>40</v>
      </c>
      <c r="G69" s="42" t="str">
        <f>Spisak!AB59</f>
        <v>F</v>
      </c>
      <c r="H69" s="36" t="str">
        <f t="shared" si="0"/>
        <v> (nedovoljan)</v>
      </c>
    </row>
    <row r="70" spans="1:8" ht="12.75">
      <c r="A70" s="30" t="str">
        <f>Spisak!A60</f>
        <v>57</v>
      </c>
      <c r="B70" s="30" t="str">
        <f>Spisak!D60</f>
        <v>57/2013</v>
      </c>
      <c r="C70" s="41" t="str">
        <f>Spisak!C60</f>
        <v>Vasilisa Brnjada</v>
      </c>
      <c r="D70" s="34">
        <f>Spisak!W60</f>
        <v>20</v>
      </c>
      <c r="E70" s="34">
        <f>Spisak!Z60</f>
      </c>
      <c r="F70" s="35">
        <f>Spisak!AA60</f>
        <v>20</v>
      </c>
      <c r="G70" s="42" t="str">
        <f>Spisak!AB60</f>
        <v>F</v>
      </c>
      <c r="H70" s="36" t="str">
        <f t="shared" si="0"/>
        <v> (nedovoljan)</v>
      </c>
    </row>
    <row r="71" spans="1:8" ht="12.75">
      <c r="A71" s="30" t="str">
        <f>Spisak!A61</f>
        <v>63</v>
      </c>
      <c r="B71" s="30" t="str">
        <f>Spisak!D61</f>
        <v>63/2013</v>
      </c>
      <c r="C71" s="41" t="str">
        <f>Spisak!C61</f>
        <v>Milan Ružić</v>
      </c>
      <c r="D71" s="34">
        <f>Spisak!W61</f>
        <v>8</v>
      </c>
      <c r="E71" s="34">
        <f>Spisak!Z61</f>
      </c>
      <c r="F71" s="35">
        <f>Spisak!AA61</f>
        <v>8</v>
      </c>
      <c r="G71" s="42" t="str">
        <f>Spisak!AB61</f>
        <v>F</v>
      </c>
      <c r="H71" s="36" t="str">
        <f t="shared" si="0"/>
        <v> (nedovoljan)</v>
      </c>
    </row>
    <row r="72" spans="1:8" ht="12.75">
      <c r="A72" s="30" t="str">
        <f>Spisak!A62</f>
        <v>65</v>
      </c>
      <c r="B72" s="30" t="str">
        <f>Spisak!D62</f>
        <v>65/2013</v>
      </c>
      <c r="C72" s="41" t="str">
        <f>Spisak!C62</f>
        <v>Filip Daković</v>
      </c>
      <c r="D72" s="34">
        <f>Spisak!W62</f>
        <v>23</v>
      </c>
      <c r="E72" s="34">
        <f>Spisak!Z62</f>
      </c>
      <c r="F72" s="35">
        <f>Spisak!AA62</f>
        <v>23</v>
      </c>
      <c r="G72" s="42" t="str">
        <f>Spisak!AB62</f>
        <v>F</v>
      </c>
      <c r="H72" s="36" t="str">
        <f t="shared" si="0"/>
        <v> (nedovoljan)</v>
      </c>
    </row>
    <row r="73" spans="1:8" ht="12.75">
      <c r="A73" s="30" t="str">
        <f>Spisak!A63</f>
        <v>67</v>
      </c>
      <c r="B73" s="30" t="str">
        <f>Spisak!D63</f>
        <v>67/2013</v>
      </c>
      <c r="C73" s="41" t="str">
        <f>Spisak!C63</f>
        <v>Danilo Mijanović</v>
      </c>
      <c r="D73" s="34">
        <f>Spisak!W63</f>
        <v>25</v>
      </c>
      <c r="E73" s="34">
        <f>Spisak!Z63</f>
        <v>18</v>
      </c>
      <c r="F73" s="35">
        <f>Spisak!AA63</f>
        <v>43</v>
      </c>
      <c r="G73" s="42" t="str">
        <f>Spisak!AB63</f>
        <v>F</v>
      </c>
      <c r="H73" s="36" t="str">
        <f t="shared" si="0"/>
        <v> (nedovoljan)</v>
      </c>
    </row>
    <row r="74" spans="1:8" ht="12.75">
      <c r="A74" s="30" t="str">
        <f>Spisak!A64</f>
        <v>68</v>
      </c>
      <c r="B74" s="30" t="str">
        <f>Spisak!D64</f>
        <v>68/2013</v>
      </c>
      <c r="C74" s="41" t="str">
        <f>Spisak!C64</f>
        <v>Maksim Vučinić</v>
      </c>
      <c r="D74" s="34">
        <f>Spisak!W64</f>
        <v>28</v>
      </c>
      <c r="E74" s="34">
        <f>Spisak!Z64</f>
        <v>14</v>
      </c>
      <c r="F74" s="35">
        <f>Spisak!AA64</f>
        <v>42</v>
      </c>
      <c r="G74" s="42" t="str">
        <f>Spisak!AB64</f>
        <v>F</v>
      </c>
      <c r="H74" s="36" t="str">
        <f t="shared" si="0"/>
        <v> (nedovoljan)</v>
      </c>
    </row>
    <row r="75" spans="1:8" ht="12.75">
      <c r="A75" s="30" t="str">
        <f>Spisak!A65</f>
        <v>74</v>
      </c>
      <c r="B75" s="30" t="str">
        <f>Spisak!D65</f>
        <v>74/2013</v>
      </c>
      <c r="C75" s="41" t="str">
        <f>Spisak!C65</f>
        <v>Igor Radusinović</v>
      </c>
      <c r="D75" s="34">
        <f>Spisak!W65</f>
        <v>18</v>
      </c>
      <c r="E75" s="34">
        <f>Spisak!Z65</f>
        <v>0</v>
      </c>
      <c r="F75" s="35">
        <f>Spisak!AA65</f>
        <v>18</v>
      </c>
      <c r="G75" s="42" t="str">
        <f>Spisak!AB65</f>
        <v>F</v>
      </c>
      <c r="H75" s="36" t="str">
        <f t="shared" si="0"/>
        <v> (nedovoljan)</v>
      </c>
    </row>
    <row r="76" spans="1:8" ht="12.75">
      <c r="A76" s="30" t="str">
        <f>Spisak!A66</f>
        <v>5</v>
      </c>
      <c r="B76" s="30" t="str">
        <f>Spisak!D66</f>
        <v>5/2012</v>
      </c>
      <c r="C76" s="41" t="str">
        <f>Spisak!C66</f>
        <v>Veljko Đurović</v>
      </c>
      <c r="D76" s="34">
        <f>Spisak!W66</f>
        <v>21</v>
      </c>
      <c r="E76" s="34">
        <f>Spisak!Z66</f>
        <v>29</v>
      </c>
      <c r="F76" s="35">
        <f>Spisak!AA66</f>
        <v>50</v>
      </c>
      <c r="G76" s="42" t="str">
        <f>Spisak!AB66</f>
        <v>E</v>
      </c>
      <c r="H76" s="36" t="str">
        <f t="shared" si="0"/>
        <v> (dovoljan)</v>
      </c>
    </row>
    <row r="77" spans="1:8" ht="12.75">
      <c r="A77" s="30" t="str">
        <f>Spisak!A67</f>
        <v>7</v>
      </c>
      <c r="B77" s="30" t="str">
        <f>Spisak!D67</f>
        <v>7/2012</v>
      </c>
      <c r="C77" s="41" t="str">
        <f>Spisak!C67</f>
        <v>Stefan Loncović</v>
      </c>
      <c r="D77" s="34">
        <f>Spisak!W67</f>
        <v>25</v>
      </c>
      <c r="E77" s="34">
        <f>Spisak!Z67</f>
        <v>20</v>
      </c>
      <c r="F77" s="35">
        <f>Spisak!AA67</f>
        <v>45</v>
      </c>
      <c r="G77" s="42" t="str">
        <f>Spisak!AB67</f>
        <v>F</v>
      </c>
      <c r="H77" s="36" t="str">
        <f aca="true" t="shared" si="1" ref="H77:H140">ocjenaslovima(G77)</f>
        <v> (nedovoljan)</v>
      </c>
    </row>
    <row r="78" spans="1:8" ht="12.75">
      <c r="A78" s="30" t="str">
        <f>Spisak!A68</f>
        <v>20</v>
      </c>
      <c r="B78" s="30" t="str">
        <f>Spisak!D68</f>
        <v>20/2011</v>
      </c>
      <c r="C78" s="41" t="str">
        <f>Spisak!C68</f>
        <v>Nebojša Maraš</v>
      </c>
      <c r="D78" s="34">
        <f>Spisak!W68</f>
        <v>7</v>
      </c>
      <c r="E78" s="34">
        <f>Spisak!Z68</f>
        <v>8</v>
      </c>
      <c r="F78" s="35">
        <f>Spisak!AA68</f>
        <v>15</v>
      </c>
      <c r="G78" s="42" t="str">
        <f>Spisak!AB68</f>
        <v>F</v>
      </c>
      <c r="H78" s="36" t="str">
        <f t="shared" si="1"/>
        <v> (nedovoljan)</v>
      </c>
    </row>
    <row r="79" spans="1:8" ht="12.75">
      <c r="A79" s="30" t="str">
        <f>Spisak!A69</f>
        <v>83</v>
      </c>
      <c r="B79" s="30" t="str">
        <f>Spisak!D69</f>
        <v>83/2011</v>
      </c>
      <c r="C79" s="41" t="str">
        <f>Spisak!C69</f>
        <v>Vuk Đurović</v>
      </c>
      <c r="D79" s="34">
        <f>Spisak!W69</f>
        <v>21</v>
      </c>
      <c r="E79" s="34">
        <f>Spisak!Z69</f>
        <v>41</v>
      </c>
      <c r="F79" s="35">
        <f>Spisak!AA69</f>
        <v>62</v>
      </c>
      <c r="G79" s="42" t="str">
        <f>Spisak!AB69</f>
        <v>D</v>
      </c>
      <c r="H79" s="36" t="str">
        <f t="shared" si="1"/>
        <v> (zadovoljava)</v>
      </c>
    </row>
    <row r="80" spans="1:8" ht="12.75">
      <c r="A80" s="30" t="str">
        <f>Spisak!A70</f>
        <v>100</v>
      </c>
      <c r="B80" s="30" t="str">
        <f>Spisak!D70</f>
        <v>100/2011</v>
      </c>
      <c r="C80" s="41" t="str">
        <f>Spisak!C70</f>
        <v>Dijana Joković</v>
      </c>
      <c r="D80" s="34">
        <f>Spisak!W70</f>
      </c>
      <c r="E80" s="34">
        <f>Spisak!Z70</f>
      </c>
      <c r="F80" s="35">
        <f>Spisak!AA70</f>
      </c>
      <c r="G80" s="42" t="str">
        <f>Spisak!AB70</f>
        <v>F</v>
      </c>
      <c r="H80" s="36" t="str">
        <f t="shared" si="1"/>
        <v> (nedovoljan)</v>
      </c>
    </row>
    <row r="81" spans="1:8" ht="12.75">
      <c r="A81" s="30" t="str">
        <f>Spisak!A71</f>
        <v>12</v>
      </c>
      <c r="B81" s="30" t="str">
        <f>Spisak!D71</f>
        <v>12/2010</v>
      </c>
      <c r="C81" s="41" t="str">
        <f>Spisak!C71</f>
        <v>Nebojša Pejović</v>
      </c>
      <c r="D81" s="34">
        <f>Spisak!W71</f>
        <v>28</v>
      </c>
      <c r="E81" s="34">
        <f>Spisak!Z71</f>
        <v>25</v>
      </c>
      <c r="F81" s="35">
        <f>Spisak!AA71</f>
        <v>53</v>
      </c>
      <c r="G81" s="42" t="str">
        <f>Spisak!AB71</f>
        <v>E</v>
      </c>
      <c r="H81" s="36" t="str">
        <f t="shared" si="1"/>
        <v> (dovoljan)</v>
      </c>
    </row>
    <row r="82" spans="1:8" ht="12.75">
      <c r="A82" s="30" t="str">
        <f>Spisak!A72</f>
        <v>28</v>
      </c>
      <c r="B82" s="30" t="str">
        <f>Spisak!D72</f>
        <v>28/2010</v>
      </c>
      <c r="C82" s="41" t="str">
        <f>Spisak!C72</f>
        <v>Mensur Dizdarević</v>
      </c>
      <c r="D82" s="34">
        <f>Spisak!W72</f>
        <v>8</v>
      </c>
      <c r="E82" s="34">
        <f>Spisak!Z72</f>
      </c>
      <c r="F82" s="35">
        <f>Spisak!AA72</f>
        <v>8</v>
      </c>
      <c r="G82" s="42" t="str">
        <f>Spisak!AB72</f>
        <v>F</v>
      </c>
      <c r="H82" s="36" t="str">
        <f t="shared" si="1"/>
        <v> (nedovoljan)</v>
      </c>
    </row>
    <row r="83" spans="1:8" ht="12.75">
      <c r="A83" s="30" t="str">
        <f>Spisak!A73</f>
        <v>33</v>
      </c>
      <c r="B83" s="30" t="str">
        <f>Spisak!D73</f>
        <v>33/2010</v>
      </c>
      <c r="C83" s="41" t="str">
        <f>Spisak!C73</f>
        <v>Aleksandar Pupavac</v>
      </c>
      <c r="D83" s="34">
        <f>Spisak!W73</f>
      </c>
      <c r="E83" s="34">
        <f>Spisak!Z73</f>
      </c>
      <c r="F83" s="35">
        <f>Spisak!AA73</f>
      </c>
      <c r="G83" s="42" t="str">
        <f>Spisak!AB73</f>
        <v>F</v>
      </c>
      <c r="H83" s="36" t="str">
        <f t="shared" si="1"/>
        <v> (nedovoljan)</v>
      </c>
    </row>
    <row r="84" spans="1:8" ht="12.75">
      <c r="A84" s="30" t="str">
        <f>Spisak!A74</f>
        <v>44</v>
      </c>
      <c r="B84" s="30" t="str">
        <f>Spisak!D74</f>
        <v>44/2010</v>
      </c>
      <c r="C84" s="41" t="str">
        <f>Spisak!C74</f>
        <v>Mirko Dvožak</v>
      </c>
      <c r="D84" s="34">
        <f>Spisak!W74</f>
        <v>4</v>
      </c>
      <c r="E84" s="34">
        <f>Spisak!Z74</f>
      </c>
      <c r="F84" s="35">
        <f>Spisak!AA74</f>
        <v>4</v>
      </c>
      <c r="G84" s="42" t="str">
        <f>Spisak!AB74</f>
        <v>F</v>
      </c>
      <c r="H84" s="36" t="str">
        <f t="shared" si="1"/>
        <v> (nedovoljan)</v>
      </c>
    </row>
    <row r="85" spans="1:8" ht="12.75">
      <c r="A85" s="30" t="str">
        <f>Spisak!A75</f>
        <v>63</v>
      </c>
      <c r="B85" s="30" t="str">
        <f>Spisak!D75</f>
        <v>63/2010</v>
      </c>
      <c r="C85" s="41" t="str">
        <f>Spisak!C75</f>
        <v>Boban Dedić</v>
      </c>
      <c r="D85" s="34">
        <f>Spisak!W75</f>
      </c>
      <c r="E85" s="34">
        <f>Spisak!Z75</f>
      </c>
      <c r="F85" s="35">
        <f>Spisak!AA75</f>
      </c>
      <c r="G85" s="42" t="str">
        <f>Spisak!AB75</f>
        <v>F</v>
      </c>
      <c r="H85" s="36" t="str">
        <f t="shared" si="1"/>
        <v> (nedovoljan)</v>
      </c>
    </row>
    <row r="86" spans="1:8" ht="12.75">
      <c r="A86" s="30" t="str">
        <f>Spisak!A76</f>
        <v>9011</v>
      </c>
      <c r="B86" s="30" t="str">
        <f>Spisak!D76</f>
        <v>9011/2010</v>
      </c>
      <c r="C86" s="41" t="str">
        <f>Spisak!C76</f>
        <v>Tanja Koprivica</v>
      </c>
      <c r="D86" s="34">
        <f>Spisak!W76</f>
      </c>
      <c r="E86" s="34">
        <f>Spisak!Z76</f>
      </c>
      <c r="F86" s="35">
        <f>Spisak!AA76</f>
      </c>
      <c r="G86" s="42" t="str">
        <f>Spisak!AB76</f>
        <v>F</v>
      </c>
      <c r="H86" s="36" t="str">
        <f t="shared" si="1"/>
        <v> (nedovoljan)</v>
      </c>
    </row>
    <row r="87" spans="1:8" ht="12.75">
      <c r="A87" s="30" t="str">
        <f>Spisak!A77</f>
        <v>3</v>
      </c>
      <c r="B87" s="30" t="str">
        <f>Spisak!D77</f>
        <v>3/2009</v>
      </c>
      <c r="C87" s="41" t="str">
        <f>Spisak!C77</f>
        <v>Nikola Vidović</v>
      </c>
      <c r="D87" s="34">
        <f>Spisak!W77</f>
        <v>24</v>
      </c>
      <c r="E87" s="34">
        <f>Spisak!Z77</f>
        <v>35</v>
      </c>
      <c r="F87" s="35">
        <f>Spisak!AA77</f>
        <v>59</v>
      </c>
      <c r="G87" s="42" t="str">
        <f>Spisak!AB77</f>
        <v>E</v>
      </c>
      <c r="H87" s="36" t="str">
        <f t="shared" si="1"/>
        <v> (dovoljan)</v>
      </c>
    </row>
    <row r="88" spans="1:8" ht="12.75">
      <c r="A88" s="30" t="str">
        <f>Spisak!A78</f>
        <v>28</v>
      </c>
      <c r="B88" s="30" t="str">
        <f>Spisak!D78</f>
        <v>28/2009</v>
      </c>
      <c r="C88" s="41" t="str">
        <f>Spisak!C78</f>
        <v>Đuro Velaš</v>
      </c>
      <c r="D88" s="34">
        <f>Spisak!W78</f>
        <v>28</v>
      </c>
      <c r="E88" s="34">
        <f>Spisak!Z78</f>
        <v>38</v>
      </c>
      <c r="F88" s="35">
        <f>Spisak!AA78</f>
        <v>66</v>
      </c>
      <c r="G88" s="42" t="str">
        <f>Spisak!AB78</f>
        <v>D</v>
      </c>
      <c r="H88" s="36" t="str">
        <f t="shared" si="1"/>
        <v> (zadovoljava)</v>
      </c>
    </row>
    <row r="89" spans="1:8" ht="12.75">
      <c r="A89" s="30" t="str">
        <f>Spisak!A79</f>
        <v>14</v>
      </c>
      <c r="B89" s="30" t="str">
        <f>Spisak!D79</f>
        <v>14/2008</v>
      </c>
      <c r="C89" s="41" t="str">
        <f>Spisak!C79</f>
        <v>Mladen Kovačević</v>
      </c>
      <c r="D89" s="34">
        <f>Spisak!W79</f>
        <v>20</v>
      </c>
      <c r="E89" s="34">
        <f>Spisak!Z79</f>
        <v>20</v>
      </c>
      <c r="F89" s="35">
        <f>Spisak!AA79</f>
        <v>40</v>
      </c>
      <c r="G89" s="42" t="str">
        <f>Spisak!AB79</f>
        <v>F</v>
      </c>
      <c r="H89" s="36" t="str">
        <f t="shared" si="1"/>
        <v> (nedovoljan)</v>
      </c>
    </row>
    <row r="90" spans="1:8" ht="12.75">
      <c r="A90" s="30" t="str">
        <f>Spisak!A80</f>
        <v>23</v>
      </c>
      <c r="B90" s="30" t="str">
        <f>Spisak!D80</f>
        <v>23/2008</v>
      </c>
      <c r="C90" s="41" t="str">
        <f>Spisak!C80</f>
        <v>Milan Bojanić</v>
      </c>
      <c r="D90" s="34">
        <f>Spisak!W80</f>
        <v>0</v>
      </c>
      <c r="E90" s="34">
        <f>Spisak!Z80</f>
      </c>
      <c r="F90" s="35">
        <f>Spisak!AA80</f>
        <v>0</v>
      </c>
      <c r="G90" s="42" t="str">
        <f>Spisak!AB80</f>
        <v>F</v>
      </c>
      <c r="H90" s="36" t="str">
        <f t="shared" si="1"/>
        <v> (nedovoljan)</v>
      </c>
    </row>
    <row r="91" spans="1:8" ht="12.75">
      <c r="A91" s="30" t="str">
        <f>Spisak!A81</f>
        <v>22</v>
      </c>
      <c r="B91" s="30" t="str">
        <f>Spisak!D81</f>
        <v>22/2005</v>
      </c>
      <c r="C91" s="41" t="str">
        <f>Spisak!C81</f>
        <v>Sandra Simonović</v>
      </c>
      <c r="D91" s="34">
        <f>Spisak!W81</f>
      </c>
      <c r="E91" s="34">
        <f>Spisak!Z81</f>
      </c>
      <c r="F91" s="35">
        <f>Spisak!AA81</f>
      </c>
      <c r="G91" s="42" t="str">
        <f>Spisak!AB81</f>
        <v>F</v>
      </c>
      <c r="H91" s="36" t="str">
        <f t="shared" si="1"/>
        <v> (nedovoljan)</v>
      </c>
    </row>
    <row r="92" spans="1:8" ht="12.75">
      <c r="A92" s="30">
        <f>Spisak!A82</f>
        <v>0</v>
      </c>
      <c r="B92" s="30" t="str">
        <f>Spisak!D82</f>
        <v>/</v>
      </c>
      <c r="C92" s="41">
        <f>Spisak!C82</f>
        <v>0</v>
      </c>
      <c r="D92" s="34">
        <f>Spisak!W82</f>
      </c>
      <c r="E92" s="34">
        <f>Spisak!Z82</f>
      </c>
      <c r="F92" s="35">
        <f>Spisak!AA82</f>
      </c>
      <c r="G92" s="42">
        <f>Spisak!AB82</f>
      </c>
      <c r="H92" s="36">
        <f t="shared" si="1"/>
      </c>
    </row>
    <row r="93" spans="1:8" ht="12.75">
      <c r="A93" s="30">
        <f>Spisak!A83</f>
        <v>0</v>
      </c>
      <c r="B93" s="30" t="str">
        <f>Spisak!D83</f>
        <v>/</v>
      </c>
      <c r="C93" s="41">
        <f>Spisak!C83</f>
        <v>0</v>
      </c>
      <c r="D93" s="34">
        <f>Spisak!W83</f>
      </c>
      <c r="E93" s="34">
        <f>Spisak!Z83</f>
      </c>
      <c r="F93" s="35">
        <f>Spisak!AA83</f>
      </c>
      <c r="G93" s="42">
        <f>Spisak!AB83</f>
      </c>
      <c r="H93" s="36">
        <f t="shared" si="1"/>
      </c>
    </row>
    <row r="94" spans="1:8" ht="12.75">
      <c r="A94" s="30">
        <f>Spisak!A84</f>
        <v>0</v>
      </c>
      <c r="B94" s="30" t="str">
        <f>Spisak!D84</f>
        <v>/</v>
      </c>
      <c r="C94" s="41">
        <f>Spisak!C84</f>
        <v>0</v>
      </c>
      <c r="D94" s="34">
        <f>Spisak!W84</f>
      </c>
      <c r="E94" s="34">
        <f>Spisak!Z84</f>
      </c>
      <c r="F94" s="35">
        <f>Spisak!AA84</f>
      </c>
      <c r="G94" s="42">
        <f>Spisak!AB84</f>
      </c>
      <c r="H94" s="36">
        <f t="shared" si="1"/>
      </c>
    </row>
    <row r="95" spans="1:8" ht="12.75">
      <c r="A95" s="30">
        <f>Spisak!A85</f>
        <v>0</v>
      </c>
      <c r="B95" s="30" t="str">
        <f>Spisak!D85</f>
        <v>/</v>
      </c>
      <c r="C95" s="41">
        <f>Spisak!C85</f>
        <v>0</v>
      </c>
      <c r="D95" s="34">
        <f>Spisak!W85</f>
      </c>
      <c r="E95" s="34">
        <f>Spisak!Z85</f>
      </c>
      <c r="F95" s="35">
        <f>Spisak!AA85</f>
      </c>
      <c r="G95" s="42">
        <f>Spisak!AB85</f>
      </c>
      <c r="H95" s="36">
        <f t="shared" si="1"/>
      </c>
    </row>
    <row r="96" spans="1:8" ht="12.75">
      <c r="A96" s="30">
        <f>Spisak!A86</f>
        <v>0</v>
      </c>
      <c r="B96" s="30" t="str">
        <f>Spisak!D86</f>
        <v>/</v>
      </c>
      <c r="C96" s="41">
        <f>Spisak!C86</f>
        <v>0</v>
      </c>
      <c r="D96" s="34">
        <f>Spisak!W86</f>
      </c>
      <c r="E96" s="34">
        <f>Spisak!Z86</f>
      </c>
      <c r="F96" s="35">
        <f>Spisak!AA86</f>
      </c>
      <c r="G96" s="42">
        <f>Spisak!AB86</f>
      </c>
      <c r="H96" s="36">
        <f t="shared" si="1"/>
      </c>
    </row>
    <row r="97" spans="1:8" ht="12.75">
      <c r="A97" s="30">
        <f>Spisak!A87</f>
        <v>0</v>
      </c>
      <c r="B97" s="30" t="str">
        <f>Spisak!D87</f>
        <v>/</v>
      </c>
      <c r="C97" s="41">
        <f>Spisak!C87</f>
        <v>0</v>
      </c>
      <c r="D97" s="34">
        <f>Spisak!W87</f>
      </c>
      <c r="E97" s="34">
        <f>Spisak!Z87</f>
      </c>
      <c r="F97" s="35">
        <f>Spisak!AA87</f>
      </c>
      <c r="G97" s="42">
        <f>Spisak!AB87</f>
      </c>
      <c r="H97" s="36">
        <f t="shared" si="1"/>
      </c>
    </row>
    <row r="98" spans="1:8" ht="12.75">
      <c r="A98" s="30">
        <f>Spisak!A88</f>
        <v>0</v>
      </c>
      <c r="B98" s="30" t="str">
        <f>Spisak!D88</f>
        <v>/</v>
      </c>
      <c r="C98" s="41">
        <f>Spisak!C88</f>
        <v>0</v>
      </c>
      <c r="D98" s="34">
        <f>Spisak!W88</f>
      </c>
      <c r="E98" s="34">
        <f>Spisak!Z88</f>
      </c>
      <c r="F98" s="35">
        <f>Spisak!AA88</f>
      </c>
      <c r="G98" s="42">
        <f>Spisak!AB88</f>
      </c>
      <c r="H98" s="36">
        <f t="shared" si="1"/>
      </c>
    </row>
    <row r="99" spans="1:8" ht="12.75">
      <c r="A99" s="30">
        <f>Spisak!A89</f>
        <v>0</v>
      </c>
      <c r="B99" s="30" t="str">
        <f>Spisak!D89</f>
        <v>/</v>
      </c>
      <c r="C99" s="41">
        <f>Spisak!C89</f>
        <v>0</v>
      </c>
      <c r="D99" s="34">
        <f>Spisak!W89</f>
      </c>
      <c r="E99" s="34">
        <f>Spisak!Z89</f>
      </c>
      <c r="F99" s="35">
        <f>Spisak!AA89</f>
      </c>
      <c r="G99" s="42">
        <f>Spisak!AB89</f>
      </c>
      <c r="H99" s="36">
        <f t="shared" si="1"/>
      </c>
    </row>
    <row r="100" spans="1:8" ht="12.75">
      <c r="A100" s="30">
        <f>Spisak!A90</f>
        <v>0</v>
      </c>
      <c r="B100" s="30" t="str">
        <f>Spisak!D90</f>
        <v>/</v>
      </c>
      <c r="C100" s="41">
        <f>Spisak!C90</f>
        <v>0</v>
      </c>
      <c r="D100" s="34">
        <f>Spisak!W90</f>
      </c>
      <c r="E100" s="34">
        <f>Spisak!Z90</f>
      </c>
      <c r="F100" s="35">
        <f>Spisak!AA90</f>
      </c>
      <c r="G100" s="42">
        <f>Spisak!AB90</f>
      </c>
      <c r="H100" s="36">
        <f t="shared" si="1"/>
      </c>
    </row>
    <row r="101" spans="1:8" ht="12.75">
      <c r="A101" s="30">
        <f>Spisak!A91</f>
        <v>0</v>
      </c>
      <c r="B101" s="30" t="str">
        <f>Spisak!D91</f>
        <v>/</v>
      </c>
      <c r="C101" s="41">
        <f>Spisak!C91</f>
        <v>0</v>
      </c>
      <c r="D101" s="34">
        <f>Spisak!W91</f>
      </c>
      <c r="E101" s="34">
        <f>Spisak!Z91</f>
      </c>
      <c r="F101" s="35">
        <f>Spisak!AA91</f>
      </c>
      <c r="G101" s="42">
        <f>Spisak!AB91</f>
      </c>
      <c r="H101" s="36">
        <f t="shared" si="1"/>
      </c>
    </row>
    <row r="102" spans="1:8" ht="12.75">
      <c r="A102" s="30">
        <f>Spisak!A92</f>
        <v>0</v>
      </c>
      <c r="B102" s="30" t="str">
        <f>Spisak!D92</f>
        <v>/</v>
      </c>
      <c r="C102" s="41">
        <f>Spisak!C92</f>
        <v>0</v>
      </c>
      <c r="D102" s="34">
        <f>Spisak!W92</f>
      </c>
      <c r="E102" s="34">
        <f>Spisak!Z92</f>
      </c>
      <c r="F102" s="35">
        <f>Spisak!AA92</f>
      </c>
      <c r="G102" s="42">
        <f>Spisak!AB92</f>
      </c>
      <c r="H102" s="36">
        <f t="shared" si="1"/>
      </c>
    </row>
    <row r="103" spans="1:8" ht="12.75">
      <c r="A103" s="30">
        <f>Spisak!A93</f>
        <v>0</v>
      </c>
      <c r="B103" s="30" t="str">
        <f>Spisak!D93</f>
        <v>/</v>
      </c>
      <c r="C103" s="41">
        <f>Spisak!C93</f>
        <v>0</v>
      </c>
      <c r="D103" s="34">
        <f>Spisak!W93</f>
      </c>
      <c r="E103" s="34">
        <f>Spisak!Z93</f>
      </c>
      <c r="F103" s="35">
        <f>Spisak!AA93</f>
      </c>
      <c r="G103" s="42">
        <f>Spisak!AB93</f>
      </c>
      <c r="H103" s="36">
        <f t="shared" si="1"/>
      </c>
    </row>
    <row r="104" spans="1:8" ht="12.75">
      <c r="A104" s="30">
        <f>Spisak!A94</f>
        <v>0</v>
      </c>
      <c r="B104" s="30" t="str">
        <f>Spisak!D94</f>
        <v>/</v>
      </c>
      <c r="C104" s="41">
        <f>Spisak!C94</f>
        <v>0</v>
      </c>
      <c r="D104" s="34">
        <f>Spisak!W94</f>
      </c>
      <c r="E104" s="34">
        <f>Spisak!Z94</f>
      </c>
      <c r="F104" s="35">
        <f>Spisak!AA94</f>
      </c>
      <c r="G104" s="42">
        <f>Spisak!AB94</f>
      </c>
      <c r="H104" s="36">
        <f t="shared" si="1"/>
      </c>
    </row>
    <row r="105" spans="1:8" ht="12.75">
      <c r="A105" s="30">
        <f>Spisak!A95</f>
        <v>0</v>
      </c>
      <c r="B105" s="30" t="str">
        <f>Spisak!D95</f>
        <v>/</v>
      </c>
      <c r="C105" s="41">
        <f>Spisak!C95</f>
        <v>0</v>
      </c>
      <c r="D105" s="34">
        <f>Spisak!W95</f>
      </c>
      <c r="E105" s="34">
        <f>Spisak!Z95</f>
      </c>
      <c r="F105" s="35">
        <f>Spisak!AA95</f>
      </c>
      <c r="G105" s="42">
        <f>Spisak!AB95</f>
      </c>
      <c r="H105" s="36">
        <f t="shared" si="1"/>
      </c>
    </row>
    <row r="106" spans="1:8" ht="12.75">
      <c r="A106" s="30">
        <f>Spisak!A96</f>
        <v>0</v>
      </c>
      <c r="B106" s="30" t="str">
        <f>Spisak!D96</f>
        <v>/</v>
      </c>
      <c r="C106" s="41">
        <f>Spisak!C96</f>
        <v>0</v>
      </c>
      <c r="D106" s="34">
        <f>Spisak!W96</f>
      </c>
      <c r="E106" s="34">
        <f>Spisak!Z96</f>
      </c>
      <c r="F106" s="35">
        <f>Spisak!AA96</f>
      </c>
      <c r="G106" s="42">
        <f>Spisak!AB96</f>
      </c>
      <c r="H106" s="36">
        <f t="shared" si="1"/>
      </c>
    </row>
    <row r="107" spans="1:8" ht="12.75">
      <c r="A107" s="30">
        <f>Spisak!A97</f>
        <v>0</v>
      </c>
      <c r="B107" s="30" t="str">
        <f>Spisak!D97</f>
        <v>/</v>
      </c>
      <c r="C107" s="41">
        <f>Spisak!C97</f>
        <v>0</v>
      </c>
      <c r="D107" s="34">
        <f>Spisak!W97</f>
      </c>
      <c r="E107" s="34">
        <f>Spisak!Z97</f>
      </c>
      <c r="F107" s="35">
        <f>Spisak!AA97</f>
      </c>
      <c r="G107" s="42">
        <f>Spisak!AB97</f>
      </c>
      <c r="H107" s="36">
        <f t="shared" si="1"/>
      </c>
    </row>
    <row r="108" spans="1:8" ht="12.75">
      <c r="A108" s="30">
        <f>Spisak!A98</f>
        <v>0</v>
      </c>
      <c r="B108" s="30" t="str">
        <f>Spisak!D98</f>
        <v>/</v>
      </c>
      <c r="C108" s="41">
        <f>Spisak!C98</f>
        <v>0</v>
      </c>
      <c r="D108" s="34">
        <f>Spisak!W98</f>
      </c>
      <c r="E108" s="34">
        <f>Spisak!Z98</f>
      </c>
      <c r="F108" s="35">
        <f>Spisak!AA98</f>
      </c>
      <c r="G108" s="42">
        <f>Spisak!AB98</f>
      </c>
      <c r="H108" s="36">
        <f t="shared" si="1"/>
      </c>
    </row>
    <row r="109" spans="1:8" ht="12.75">
      <c r="A109" s="30">
        <f>Spisak!A99</f>
        <v>0</v>
      </c>
      <c r="B109" s="30" t="str">
        <f>Spisak!D99</f>
        <v>/</v>
      </c>
      <c r="C109" s="41">
        <f>Spisak!C99</f>
        <v>0</v>
      </c>
      <c r="D109" s="34">
        <f>Spisak!W99</f>
      </c>
      <c r="E109" s="34">
        <f>Spisak!Z99</f>
      </c>
      <c r="F109" s="35">
        <f>Spisak!AA99</f>
      </c>
      <c r="G109" s="42">
        <f>Spisak!AB99</f>
      </c>
      <c r="H109" s="36">
        <f t="shared" si="1"/>
      </c>
    </row>
    <row r="110" spans="1:8" ht="12.75">
      <c r="A110" s="30">
        <f>Spisak!A100</f>
        <v>0</v>
      </c>
      <c r="B110" s="30" t="str">
        <f>Spisak!D100</f>
        <v>/</v>
      </c>
      <c r="C110" s="41">
        <f>Spisak!C100</f>
        <v>0</v>
      </c>
      <c r="D110" s="34">
        <f>Spisak!W100</f>
      </c>
      <c r="E110" s="34">
        <f>Spisak!Z100</f>
      </c>
      <c r="F110" s="35">
        <f>Spisak!AA100</f>
      </c>
      <c r="G110" s="42">
        <f>Spisak!AB100</f>
      </c>
      <c r="H110" s="36">
        <f t="shared" si="1"/>
      </c>
    </row>
    <row r="111" spans="1:8" ht="12.75">
      <c r="A111" s="30">
        <f>Spisak!A101</f>
        <v>0</v>
      </c>
      <c r="B111" s="30" t="str">
        <f>Spisak!D101</f>
        <v>/</v>
      </c>
      <c r="C111" s="41">
        <f>Spisak!C101</f>
        <v>0</v>
      </c>
      <c r="D111" s="34">
        <f>Spisak!W101</f>
      </c>
      <c r="E111" s="34">
        <f>Spisak!Z101</f>
      </c>
      <c r="F111" s="35">
        <f>Spisak!AA101</f>
      </c>
      <c r="G111" s="42">
        <f>Spisak!AB101</f>
      </c>
      <c r="H111" s="36">
        <f t="shared" si="1"/>
      </c>
    </row>
    <row r="112" spans="1:8" ht="12.75">
      <c r="A112" s="30">
        <f>Spisak!A102</f>
        <v>0</v>
      </c>
      <c r="B112" s="30" t="str">
        <f>Spisak!D102</f>
        <v>/</v>
      </c>
      <c r="C112" s="41">
        <f>Spisak!C102</f>
        <v>0</v>
      </c>
      <c r="D112" s="34">
        <f>Spisak!W102</f>
      </c>
      <c r="E112" s="34">
        <f>Spisak!Z102</f>
      </c>
      <c r="F112" s="35">
        <f>Spisak!AA102</f>
      </c>
      <c r="G112" s="42">
        <f>Spisak!AB102</f>
      </c>
      <c r="H112" s="36">
        <f t="shared" si="1"/>
      </c>
    </row>
    <row r="113" spans="1:8" ht="12.75">
      <c r="A113" s="30">
        <f>Spisak!A103</f>
        <v>0</v>
      </c>
      <c r="B113" s="30" t="str">
        <f>Spisak!D103</f>
        <v>/</v>
      </c>
      <c r="C113" s="41">
        <f>Spisak!C103</f>
        <v>0</v>
      </c>
      <c r="D113" s="34">
        <f>Spisak!W103</f>
      </c>
      <c r="E113" s="34">
        <f>Spisak!Z103</f>
      </c>
      <c r="F113" s="35">
        <f>Spisak!AA103</f>
      </c>
      <c r="G113" s="42">
        <f>Spisak!AB103</f>
      </c>
      <c r="H113" s="36">
        <f t="shared" si="1"/>
      </c>
    </row>
    <row r="114" spans="1:8" ht="12.75">
      <c r="A114" s="30">
        <f>Spisak!A104</f>
        <v>0</v>
      </c>
      <c r="B114" s="30" t="str">
        <f>Spisak!D104</f>
        <v>/</v>
      </c>
      <c r="C114" s="41">
        <f>Spisak!C104</f>
        <v>0</v>
      </c>
      <c r="D114" s="34">
        <f>Spisak!W104</f>
      </c>
      <c r="E114" s="34">
        <f>Spisak!Z104</f>
      </c>
      <c r="F114" s="35">
        <f>Spisak!AA104</f>
      </c>
      <c r="G114" s="42">
        <f>Spisak!AB104</f>
      </c>
      <c r="H114" s="36">
        <f t="shared" si="1"/>
      </c>
    </row>
    <row r="115" spans="1:8" ht="12.75">
      <c r="A115" s="30">
        <f>Spisak!A105</f>
        <v>0</v>
      </c>
      <c r="B115" s="30" t="str">
        <f>Spisak!D105</f>
        <v>/</v>
      </c>
      <c r="C115" s="41">
        <f>Spisak!C105</f>
        <v>0</v>
      </c>
      <c r="D115" s="34">
        <f>Spisak!W105</f>
      </c>
      <c r="E115" s="34">
        <f>Spisak!Z105</f>
      </c>
      <c r="F115" s="35">
        <f>Spisak!AA105</f>
      </c>
      <c r="G115" s="42">
        <f>Spisak!AB105</f>
      </c>
      <c r="H115" s="36">
        <f t="shared" si="1"/>
      </c>
    </row>
    <row r="116" spans="1:8" ht="12.75">
      <c r="A116" s="30">
        <f>Spisak!A106</f>
        <v>0</v>
      </c>
      <c r="B116" s="30" t="str">
        <f>Spisak!D106</f>
        <v>/</v>
      </c>
      <c r="C116" s="41">
        <f>Spisak!C106</f>
        <v>0</v>
      </c>
      <c r="D116" s="34">
        <f>Spisak!W106</f>
      </c>
      <c r="E116" s="34">
        <f>Spisak!Z106</f>
      </c>
      <c r="F116" s="35">
        <f>Spisak!AA106</f>
      </c>
      <c r="G116" s="42">
        <f>Spisak!AB106</f>
      </c>
      <c r="H116" s="36">
        <f t="shared" si="1"/>
      </c>
    </row>
    <row r="117" spans="1:8" ht="12.75">
      <c r="A117" s="30">
        <f>Spisak!A107</f>
        <v>0</v>
      </c>
      <c r="B117" s="30" t="str">
        <f>Spisak!D107</f>
        <v>/</v>
      </c>
      <c r="C117" s="41">
        <f>Spisak!C107</f>
        <v>0</v>
      </c>
      <c r="D117" s="34">
        <f>Spisak!W107</f>
      </c>
      <c r="E117" s="34">
        <f>Spisak!Z107</f>
      </c>
      <c r="F117" s="35">
        <f>Spisak!AA107</f>
      </c>
      <c r="G117" s="42">
        <f>Spisak!AB107</f>
      </c>
      <c r="H117" s="36">
        <f t="shared" si="1"/>
      </c>
    </row>
    <row r="118" spans="1:8" ht="12.75">
      <c r="A118" s="30">
        <f>Spisak!A108</f>
        <v>0</v>
      </c>
      <c r="B118" s="30" t="str">
        <f>Spisak!D108</f>
        <v>/</v>
      </c>
      <c r="C118" s="41">
        <f>Spisak!C108</f>
        <v>0</v>
      </c>
      <c r="D118" s="34">
        <f>Spisak!W108</f>
      </c>
      <c r="E118" s="34">
        <f>Spisak!Z108</f>
      </c>
      <c r="F118" s="35">
        <f>Spisak!AA108</f>
      </c>
      <c r="G118" s="42">
        <f>Spisak!AB108</f>
      </c>
      <c r="H118" s="36">
        <f t="shared" si="1"/>
      </c>
    </row>
    <row r="119" spans="1:8" ht="12.75">
      <c r="A119" s="30">
        <f>Spisak!A109</f>
        <v>0</v>
      </c>
      <c r="B119" s="30" t="str">
        <f>Spisak!D109</f>
        <v>/</v>
      </c>
      <c r="C119" s="41">
        <f>Spisak!C109</f>
        <v>0</v>
      </c>
      <c r="D119" s="34">
        <f>Spisak!W109</f>
      </c>
      <c r="E119" s="34">
        <f>Spisak!Z109</f>
      </c>
      <c r="F119" s="35">
        <f>Spisak!AA109</f>
      </c>
      <c r="G119" s="42">
        <f>Spisak!AB109</f>
      </c>
      <c r="H119" s="36">
        <f t="shared" si="1"/>
      </c>
    </row>
    <row r="120" spans="1:8" ht="12.75">
      <c r="A120" s="30">
        <f>Spisak!A110</f>
        <v>0</v>
      </c>
      <c r="B120" s="30" t="str">
        <f>Spisak!D110</f>
        <v>/</v>
      </c>
      <c r="C120" s="41">
        <f>Spisak!C110</f>
        <v>0</v>
      </c>
      <c r="D120" s="34">
        <f>Spisak!W110</f>
      </c>
      <c r="E120" s="34">
        <f>Spisak!Z110</f>
      </c>
      <c r="F120" s="35">
        <f>Spisak!AA110</f>
      </c>
      <c r="G120" s="42">
        <f>Spisak!AB110</f>
      </c>
      <c r="H120" s="36">
        <f t="shared" si="1"/>
      </c>
    </row>
    <row r="121" spans="1:8" ht="12.75">
      <c r="A121" s="30">
        <f>Spisak!A111</f>
        <v>0</v>
      </c>
      <c r="B121" s="30" t="str">
        <f>Spisak!D111</f>
        <v>/</v>
      </c>
      <c r="C121" s="41">
        <f>Spisak!C111</f>
        <v>0</v>
      </c>
      <c r="D121" s="34">
        <f>Spisak!W111</f>
      </c>
      <c r="E121" s="34">
        <f>Spisak!Z111</f>
      </c>
      <c r="F121" s="35">
        <f>Spisak!AA111</f>
      </c>
      <c r="G121" s="42">
        <f>Spisak!AB111</f>
      </c>
      <c r="H121" s="36">
        <f t="shared" si="1"/>
      </c>
    </row>
    <row r="122" spans="1:8" ht="12.75">
      <c r="A122" s="30">
        <f>Spisak!A112</f>
        <v>0</v>
      </c>
      <c r="B122" s="30" t="str">
        <f>Spisak!D112</f>
        <v>/</v>
      </c>
      <c r="C122" s="41">
        <f>Spisak!C112</f>
        <v>0</v>
      </c>
      <c r="D122" s="34">
        <f>Spisak!W112</f>
      </c>
      <c r="E122" s="34">
        <f>Spisak!Z112</f>
      </c>
      <c r="F122" s="35">
        <f>Spisak!AA112</f>
      </c>
      <c r="G122" s="42">
        <f>Spisak!AB112</f>
      </c>
      <c r="H122" s="36">
        <f t="shared" si="1"/>
      </c>
    </row>
    <row r="123" spans="1:8" ht="12.75">
      <c r="A123" s="30">
        <f>Spisak!A113</f>
        <v>0</v>
      </c>
      <c r="B123" s="30" t="str">
        <f>Spisak!D113</f>
        <v>/</v>
      </c>
      <c r="C123" s="41">
        <f>Spisak!C113</f>
        <v>0</v>
      </c>
      <c r="D123" s="34">
        <f>Spisak!W113</f>
      </c>
      <c r="E123" s="34">
        <f>Spisak!Z113</f>
      </c>
      <c r="F123" s="35">
        <f>Spisak!AA113</f>
      </c>
      <c r="G123" s="42">
        <f>Spisak!AB113</f>
      </c>
      <c r="H123" s="36">
        <f t="shared" si="1"/>
      </c>
    </row>
    <row r="124" spans="1:8" ht="12.75">
      <c r="A124" s="30">
        <f>Spisak!A114</f>
        <v>0</v>
      </c>
      <c r="B124" s="30" t="str">
        <f>Spisak!D114</f>
        <v>/</v>
      </c>
      <c r="C124" s="41">
        <f>Spisak!C114</f>
        <v>0</v>
      </c>
      <c r="D124" s="34">
        <f>Spisak!W114</f>
      </c>
      <c r="E124" s="34">
        <f>Spisak!Z114</f>
      </c>
      <c r="F124" s="35">
        <f>Spisak!AA114</f>
      </c>
      <c r="G124" s="42">
        <f>Spisak!AB114</f>
      </c>
      <c r="H124" s="36">
        <f t="shared" si="1"/>
      </c>
    </row>
    <row r="125" spans="1:8" ht="12.75">
      <c r="A125" s="30">
        <f>Spisak!A115</f>
        <v>0</v>
      </c>
      <c r="B125" s="30" t="str">
        <f>Spisak!D115</f>
        <v>/</v>
      </c>
      <c r="C125" s="41">
        <f>Spisak!C115</f>
        <v>0</v>
      </c>
      <c r="D125" s="34">
        <f>Spisak!W115</f>
      </c>
      <c r="E125" s="34">
        <f>Spisak!Z115</f>
      </c>
      <c r="F125" s="35">
        <f>Spisak!AA115</f>
      </c>
      <c r="G125" s="42">
        <f>Spisak!AB115</f>
      </c>
      <c r="H125" s="36">
        <f t="shared" si="1"/>
      </c>
    </row>
    <row r="126" spans="1:8" ht="12.75">
      <c r="A126" s="30">
        <f>Spisak!A116</f>
        <v>0</v>
      </c>
      <c r="B126" s="30" t="str">
        <f>Spisak!D116</f>
        <v>/</v>
      </c>
      <c r="C126" s="41">
        <f>Spisak!C116</f>
        <v>0</v>
      </c>
      <c r="D126" s="34">
        <f>Spisak!W116</f>
      </c>
      <c r="E126" s="34">
        <f>Spisak!Z116</f>
      </c>
      <c r="F126" s="35">
        <f>Spisak!AA116</f>
      </c>
      <c r="G126" s="42">
        <f>Spisak!AB116</f>
      </c>
      <c r="H126" s="36">
        <f t="shared" si="1"/>
      </c>
    </row>
    <row r="127" spans="1:8" ht="12.75">
      <c r="A127" s="30">
        <f>Spisak!A117</f>
        <v>0</v>
      </c>
      <c r="B127" s="30" t="str">
        <f>Spisak!D117</f>
        <v>/</v>
      </c>
      <c r="C127" s="41">
        <f>Spisak!C117</f>
        <v>0</v>
      </c>
      <c r="D127" s="34">
        <f>Spisak!W117</f>
      </c>
      <c r="E127" s="34">
        <f>Spisak!Z117</f>
      </c>
      <c r="F127" s="35">
        <f>Spisak!AA117</f>
      </c>
      <c r="G127" s="42">
        <f>Spisak!AB117</f>
      </c>
      <c r="H127" s="36">
        <f t="shared" si="1"/>
      </c>
    </row>
    <row r="128" spans="1:8" ht="12.75">
      <c r="A128" s="30">
        <f>Spisak!A118</f>
        <v>0</v>
      </c>
      <c r="B128" s="30" t="str">
        <f>Spisak!D118</f>
        <v>/</v>
      </c>
      <c r="C128" s="41">
        <f>Spisak!C118</f>
        <v>0</v>
      </c>
      <c r="D128" s="34">
        <f>Spisak!W118</f>
      </c>
      <c r="E128" s="34">
        <f>Spisak!Z118</f>
      </c>
      <c r="F128" s="35">
        <f>Spisak!AA118</f>
      </c>
      <c r="G128" s="42">
        <f>Spisak!AB118</f>
      </c>
      <c r="H128" s="36">
        <f t="shared" si="1"/>
      </c>
    </row>
    <row r="129" spans="1:8" ht="12.75">
      <c r="A129" s="30">
        <f>Spisak!A119</f>
        <v>0</v>
      </c>
      <c r="B129" s="30" t="str">
        <f>Spisak!D119</f>
        <v>/</v>
      </c>
      <c r="C129" s="41">
        <f>Spisak!C119</f>
        <v>0</v>
      </c>
      <c r="D129" s="34">
        <f>Spisak!W119</f>
      </c>
      <c r="E129" s="34">
        <f>Spisak!Z119</f>
      </c>
      <c r="F129" s="35">
        <f>Spisak!AA119</f>
      </c>
      <c r="G129" s="42">
        <f>Spisak!AB119</f>
      </c>
      <c r="H129" s="36">
        <f t="shared" si="1"/>
      </c>
    </row>
    <row r="130" spans="1:8" ht="12.75">
      <c r="A130" s="30">
        <f>Spisak!A120</f>
        <v>0</v>
      </c>
      <c r="B130" s="30" t="str">
        <f>Spisak!D120</f>
        <v>/</v>
      </c>
      <c r="C130" s="41">
        <f>Spisak!C120</f>
        <v>0</v>
      </c>
      <c r="D130" s="34">
        <f>Spisak!W120</f>
      </c>
      <c r="E130" s="34">
        <f>Spisak!Z120</f>
      </c>
      <c r="F130" s="35">
        <f>Spisak!AA120</f>
      </c>
      <c r="G130" s="42">
        <f>Spisak!AB120</f>
      </c>
      <c r="H130" s="36">
        <f t="shared" si="1"/>
      </c>
    </row>
    <row r="131" spans="1:8" ht="12.75">
      <c r="A131" s="30">
        <f>Spisak!A121</f>
        <v>0</v>
      </c>
      <c r="B131" s="30" t="str">
        <f>Spisak!D121</f>
        <v>/</v>
      </c>
      <c r="C131" s="41">
        <f>Spisak!C121</f>
        <v>0</v>
      </c>
      <c r="D131" s="34">
        <f>Spisak!W121</f>
      </c>
      <c r="E131" s="34">
        <f>Spisak!Z121</f>
      </c>
      <c r="F131" s="35">
        <f>Spisak!AA121</f>
      </c>
      <c r="G131" s="42">
        <f>Spisak!AB121</f>
      </c>
      <c r="H131" s="36">
        <f t="shared" si="1"/>
      </c>
    </row>
    <row r="132" spans="1:8" ht="12.75">
      <c r="A132" s="30">
        <f>Spisak!A122</f>
        <v>0</v>
      </c>
      <c r="B132" s="30" t="str">
        <f>Spisak!D122</f>
        <v>/</v>
      </c>
      <c r="C132" s="41">
        <f>Spisak!C122</f>
        <v>0</v>
      </c>
      <c r="D132" s="34">
        <f>Spisak!W122</f>
      </c>
      <c r="E132" s="34">
        <f>Spisak!Z122</f>
      </c>
      <c r="F132" s="35">
        <f>Spisak!AA122</f>
      </c>
      <c r="G132" s="42">
        <f>Spisak!AB122</f>
      </c>
      <c r="H132" s="36">
        <f t="shared" si="1"/>
      </c>
    </row>
    <row r="133" spans="1:8" ht="12.75">
      <c r="A133" s="30">
        <f>Spisak!A123</f>
        <v>0</v>
      </c>
      <c r="B133" s="30" t="str">
        <f>Spisak!D123</f>
        <v>/</v>
      </c>
      <c r="C133" s="41">
        <f>Spisak!C123</f>
        <v>0</v>
      </c>
      <c r="D133" s="34">
        <f>Spisak!W123</f>
      </c>
      <c r="E133" s="34">
        <f>Spisak!Z123</f>
      </c>
      <c r="F133" s="35">
        <f>Spisak!AA123</f>
      </c>
      <c r="G133" s="42">
        <f>Spisak!AB123</f>
      </c>
      <c r="H133" s="36">
        <f t="shared" si="1"/>
      </c>
    </row>
    <row r="134" spans="1:8" ht="12.75">
      <c r="A134" s="30">
        <f>Spisak!A124</f>
        <v>0</v>
      </c>
      <c r="B134" s="30" t="str">
        <f>Spisak!D124</f>
        <v>/</v>
      </c>
      <c r="C134" s="41">
        <f>Spisak!C124</f>
        <v>0</v>
      </c>
      <c r="D134" s="34">
        <f>Spisak!W124</f>
      </c>
      <c r="E134" s="34">
        <f>Spisak!Z124</f>
      </c>
      <c r="F134" s="35">
        <f>Spisak!AA124</f>
      </c>
      <c r="G134" s="42">
        <f>Spisak!AB124</f>
      </c>
      <c r="H134" s="36">
        <f t="shared" si="1"/>
      </c>
    </row>
    <row r="135" spans="1:8" ht="12.75">
      <c r="A135" s="30">
        <f>Spisak!A125</f>
        <v>0</v>
      </c>
      <c r="B135" s="30" t="str">
        <f>Spisak!D125</f>
        <v>/</v>
      </c>
      <c r="C135" s="41">
        <f>Spisak!C125</f>
        <v>0</v>
      </c>
      <c r="D135" s="34">
        <f>Spisak!W125</f>
      </c>
      <c r="E135" s="34">
        <f>Spisak!Z125</f>
      </c>
      <c r="F135" s="35">
        <f>Spisak!AA125</f>
      </c>
      <c r="G135" s="42">
        <f>Spisak!AB125</f>
      </c>
      <c r="H135" s="36">
        <f t="shared" si="1"/>
      </c>
    </row>
    <row r="136" spans="1:8" ht="12.75">
      <c r="A136" s="30">
        <f>Spisak!A126</f>
        <v>0</v>
      </c>
      <c r="B136" s="30" t="str">
        <f>Spisak!D126</f>
        <v>/</v>
      </c>
      <c r="C136" s="41">
        <f>Spisak!C126</f>
        <v>0</v>
      </c>
      <c r="D136" s="34">
        <f>Spisak!W126</f>
      </c>
      <c r="E136" s="34">
        <f>Spisak!Z126</f>
      </c>
      <c r="F136" s="35">
        <f>Spisak!AA126</f>
      </c>
      <c r="G136" s="42">
        <f>Spisak!AB126</f>
      </c>
      <c r="H136" s="36">
        <f t="shared" si="1"/>
      </c>
    </row>
    <row r="137" spans="1:8" ht="12.75">
      <c r="A137" s="30">
        <f>Spisak!A127</f>
        <v>0</v>
      </c>
      <c r="B137" s="30" t="str">
        <f>Spisak!D127</f>
        <v>/</v>
      </c>
      <c r="C137" s="41">
        <f>Spisak!C127</f>
        <v>0</v>
      </c>
      <c r="D137" s="34">
        <f>Spisak!W127</f>
      </c>
      <c r="E137" s="34">
        <f>Spisak!Z127</f>
      </c>
      <c r="F137" s="35">
        <f>Spisak!AA127</f>
      </c>
      <c r="G137" s="42">
        <f>Spisak!AB127</f>
      </c>
      <c r="H137" s="36">
        <f t="shared" si="1"/>
      </c>
    </row>
    <row r="138" spans="1:8" ht="12.75">
      <c r="A138" s="30">
        <f>Spisak!A128</f>
        <v>0</v>
      </c>
      <c r="B138" s="30" t="str">
        <f>Spisak!D128</f>
        <v>/</v>
      </c>
      <c r="C138" s="41">
        <f>Spisak!C128</f>
        <v>0</v>
      </c>
      <c r="D138" s="34">
        <f>Spisak!W128</f>
      </c>
      <c r="E138" s="34">
        <f>Spisak!Z128</f>
      </c>
      <c r="F138" s="35">
        <f>Spisak!AA128</f>
      </c>
      <c r="G138" s="42">
        <f>Spisak!AB128</f>
      </c>
      <c r="H138" s="36">
        <f t="shared" si="1"/>
      </c>
    </row>
    <row r="139" spans="1:8" ht="12.75">
      <c r="A139" s="30">
        <f>Spisak!A129</f>
        <v>0</v>
      </c>
      <c r="B139" s="30" t="str">
        <f>Spisak!D129</f>
        <v>/</v>
      </c>
      <c r="C139" s="41">
        <f>Spisak!C129</f>
        <v>0</v>
      </c>
      <c r="D139" s="34">
        <f>Spisak!W129</f>
      </c>
      <c r="E139" s="34">
        <f>Spisak!Z129</f>
      </c>
      <c r="F139" s="35">
        <f>Spisak!AA129</f>
      </c>
      <c r="G139" s="42">
        <f>Spisak!AB129</f>
      </c>
      <c r="H139" s="36">
        <f t="shared" si="1"/>
      </c>
    </row>
    <row r="140" spans="1:8" ht="12.75">
      <c r="A140" s="30">
        <f>Spisak!A130</f>
        <v>0</v>
      </c>
      <c r="B140" s="30" t="str">
        <f>Spisak!D130</f>
        <v>/</v>
      </c>
      <c r="C140" s="41">
        <f>Spisak!C130</f>
        <v>0</v>
      </c>
      <c r="D140" s="34">
        <f>Spisak!W130</f>
      </c>
      <c r="E140" s="34">
        <f>Spisak!Z130</f>
      </c>
      <c r="F140" s="35">
        <f>Spisak!AA130</f>
      </c>
      <c r="G140" s="42">
        <f>Spisak!AB130</f>
      </c>
      <c r="H140" s="36">
        <f t="shared" si="1"/>
      </c>
    </row>
    <row r="141" spans="1:8" ht="12.75">
      <c r="A141" s="30">
        <f>Spisak!A131</f>
        <v>0</v>
      </c>
      <c r="B141" s="30" t="str">
        <f>Spisak!D131</f>
        <v>/</v>
      </c>
      <c r="C141" s="41">
        <f>Spisak!C131</f>
        <v>0</v>
      </c>
      <c r="D141" s="34">
        <f>Spisak!W131</f>
      </c>
      <c r="E141" s="34">
        <f>Spisak!Z131</f>
      </c>
      <c r="F141" s="35">
        <f>Spisak!AA131</f>
      </c>
      <c r="G141" s="42">
        <f>Spisak!AB131</f>
      </c>
      <c r="H141" s="36">
        <f aca="true" t="shared" si="2" ref="H141:H195">ocjenaslovima(G141)</f>
      </c>
    </row>
    <row r="142" spans="1:8" ht="12.75">
      <c r="A142" s="30">
        <f>Spisak!A132</f>
        <v>0</v>
      </c>
      <c r="B142" s="30" t="str">
        <f>Spisak!D132</f>
        <v>/</v>
      </c>
      <c r="C142" s="41">
        <f>Spisak!C132</f>
        <v>0</v>
      </c>
      <c r="D142" s="34">
        <f>Spisak!W132</f>
      </c>
      <c r="E142" s="34">
        <f>Spisak!Z132</f>
      </c>
      <c r="F142" s="35">
        <f>Spisak!AA132</f>
      </c>
      <c r="G142" s="42">
        <f>Spisak!AB132</f>
      </c>
      <c r="H142" s="36">
        <f t="shared" si="2"/>
      </c>
    </row>
    <row r="143" spans="1:8" ht="12.75">
      <c r="A143" s="30">
        <f>Spisak!A133</f>
        <v>0</v>
      </c>
      <c r="B143" s="30" t="str">
        <f>Spisak!D133</f>
        <v>/</v>
      </c>
      <c r="C143" s="41">
        <f>Spisak!C133</f>
        <v>0</v>
      </c>
      <c r="D143" s="34">
        <f>Spisak!W133</f>
      </c>
      <c r="E143" s="34">
        <f>Spisak!Z133</f>
      </c>
      <c r="F143" s="35">
        <f>Spisak!AA133</f>
      </c>
      <c r="G143" s="42">
        <f>Spisak!AB133</f>
      </c>
      <c r="H143" s="36">
        <f t="shared" si="2"/>
      </c>
    </row>
    <row r="144" spans="1:8" ht="12.75">
      <c r="A144" s="30">
        <f>Spisak!A134</f>
        <v>0</v>
      </c>
      <c r="B144" s="30" t="str">
        <f>Spisak!D134</f>
        <v>/</v>
      </c>
      <c r="C144" s="41">
        <f>Spisak!C134</f>
        <v>0</v>
      </c>
      <c r="D144" s="34">
        <f>Spisak!W134</f>
      </c>
      <c r="E144" s="34">
        <f>Spisak!Z134</f>
      </c>
      <c r="F144" s="35">
        <f>Spisak!AA134</f>
      </c>
      <c r="G144" s="42">
        <f>Spisak!AB134</f>
      </c>
      <c r="H144" s="36">
        <f t="shared" si="2"/>
      </c>
    </row>
    <row r="145" spans="1:8" ht="12.75">
      <c r="A145" s="30">
        <f>Spisak!A135</f>
        <v>0</v>
      </c>
      <c r="B145" s="30" t="str">
        <f>Spisak!D135</f>
        <v>/</v>
      </c>
      <c r="C145" s="41">
        <f>Spisak!C135</f>
        <v>0</v>
      </c>
      <c r="D145" s="34">
        <f>Spisak!W135</f>
      </c>
      <c r="E145" s="34">
        <f>Spisak!Z135</f>
      </c>
      <c r="F145" s="35">
        <f>Spisak!AA135</f>
      </c>
      <c r="G145" s="42">
        <f>Spisak!AB135</f>
      </c>
      <c r="H145" s="36">
        <f t="shared" si="2"/>
      </c>
    </row>
    <row r="146" spans="1:8" ht="12.75">
      <c r="A146" s="30">
        <f>Spisak!A136</f>
        <v>0</v>
      </c>
      <c r="B146" s="30" t="str">
        <f>Spisak!D136</f>
        <v>/</v>
      </c>
      <c r="C146" s="41">
        <f>Spisak!C136</f>
        <v>0</v>
      </c>
      <c r="D146" s="34">
        <f>Spisak!W136</f>
      </c>
      <c r="E146" s="34">
        <f>Spisak!Z136</f>
      </c>
      <c r="F146" s="35">
        <f>Spisak!AA136</f>
      </c>
      <c r="G146" s="42">
        <f>Spisak!AB136</f>
      </c>
      <c r="H146" s="36">
        <f t="shared" si="2"/>
      </c>
    </row>
    <row r="147" spans="1:8" ht="12.75">
      <c r="A147" s="30">
        <f>Spisak!A137</f>
        <v>0</v>
      </c>
      <c r="B147" s="30" t="str">
        <f>Spisak!D137</f>
        <v>/</v>
      </c>
      <c r="C147" s="41">
        <f>Spisak!C137</f>
        <v>0</v>
      </c>
      <c r="D147" s="34">
        <f>Spisak!W137</f>
      </c>
      <c r="E147" s="34">
        <f>Spisak!Z137</f>
      </c>
      <c r="F147" s="35">
        <f>Spisak!AA137</f>
      </c>
      <c r="G147" s="42">
        <f>Spisak!AB137</f>
      </c>
      <c r="H147" s="36">
        <f t="shared" si="2"/>
      </c>
    </row>
    <row r="148" spans="1:8" ht="12.75">
      <c r="A148" s="30">
        <f>Spisak!A138</f>
        <v>0</v>
      </c>
      <c r="B148" s="30" t="str">
        <f>Spisak!D138</f>
        <v>/</v>
      </c>
      <c r="C148" s="41">
        <f>Spisak!C138</f>
        <v>0</v>
      </c>
      <c r="D148" s="34">
        <f>Spisak!W138</f>
      </c>
      <c r="E148" s="34">
        <f>Spisak!Z138</f>
      </c>
      <c r="F148" s="35">
        <f>Spisak!AA138</f>
      </c>
      <c r="G148" s="42">
        <f>Spisak!AB138</f>
      </c>
      <c r="H148" s="36">
        <f t="shared" si="2"/>
      </c>
    </row>
    <row r="149" spans="1:8" ht="12.75">
      <c r="A149" s="30">
        <f>Spisak!A139</f>
        <v>0</v>
      </c>
      <c r="B149" s="30" t="str">
        <f>Spisak!D139</f>
        <v>/</v>
      </c>
      <c r="C149" s="41">
        <f>Spisak!C139</f>
        <v>0</v>
      </c>
      <c r="D149" s="34">
        <f>Spisak!W139</f>
      </c>
      <c r="E149" s="34">
        <f>Spisak!Z139</f>
      </c>
      <c r="F149" s="35">
        <f>Spisak!AA139</f>
      </c>
      <c r="G149" s="42">
        <f>Spisak!AB139</f>
      </c>
      <c r="H149" s="36">
        <f t="shared" si="2"/>
      </c>
    </row>
    <row r="150" spans="1:8" ht="12.75">
      <c r="A150" s="30">
        <f>Spisak!A140</f>
        <v>0</v>
      </c>
      <c r="B150" s="30" t="str">
        <f>Spisak!D140</f>
        <v>/</v>
      </c>
      <c r="C150" s="41">
        <f>Spisak!C140</f>
        <v>0</v>
      </c>
      <c r="D150" s="34">
        <f>Spisak!W140</f>
      </c>
      <c r="E150" s="34">
        <f>Spisak!Z140</f>
      </c>
      <c r="F150" s="35">
        <f>Spisak!AA140</f>
      </c>
      <c r="G150" s="42">
        <f>Spisak!AB140</f>
      </c>
      <c r="H150" s="36">
        <f t="shared" si="2"/>
      </c>
    </row>
    <row r="151" spans="1:8" ht="12.75">
      <c r="A151" s="30">
        <f>Spisak!A141</f>
        <v>0</v>
      </c>
      <c r="B151" s="30" t="str">
        <f>Spisak!D141</f>
        <v>/</v>
      </c>
      <c r="C151" s="41">
        <f>Spisak!C141</f>
        <v>0</v>
      </c>
      <c r="D151" s="34">
        <f>Spisak!W141</f>
      </c>
      <c r="E151" s="34">
        <f>Spisak!Z141</f>
      </c>
      <c r="F151" s="35">
        <f>Spisak!AA141</f>
      </c>
      <c r="G151" s="42">
        <f>Spisak!AB141</f>
      </c>
      <c r="H151" s="36">
        <f t="shared" si="2"/>
      </c>
    </row>
    <row r="152" spans="1:9" ht="12.75">
      <c r="A152" s="30">
        <f>Spisak!A142</f>
        <v>0</v>
      </c>
      <c r="B152" s="30" t="str">
        <f>Spisak!D142</f>
        <v>/</v>
      </c>
      <c r="C152" s="41">
        <f>Spisak!C142</f>
        <v>0</v>
      </c>
      <c r="D152" s="34">
        <f>Spisak!W142</f>
      </c>
      <c r="E152" s="34">
        <f>Spisak!Z142</f>
      </c>
      <c r="F152" s="35">
        <f>Spisak!AA142</f>
      </c>
      <c r="G152" s="42">
        <f>Spisak!AB142</f>
      </c>
      <c r="H152" s="36">
        <f t="shared" si="2"/>
      </c>
      <c r="I152" s="52"/>
    </row>
    <row r="153" spans="1:9" ht="12.75">
      <c r="A153" s="30">
        <f>Spisak!A143</f>
        <v>0</v>
      </c>
      <c r="B153" s="30" t="str">
        <f>Spisak!D143</f>
        <v>/</v>
      </c>
      <c r="C153" s="41">
        <f>Spisak!C143</f>
        <v>0</v>
      </c>
      <c r="D153" s="34">
        <f>Spisak!W143</f>
      </c>
      <c r="E153" s="34">
        <f>Spisak!Z143</f>
      </c>
      <c r="F153" s="35">
        <f>Spisak!AA143</f>
      </c>
      <c r="G153" s="42">
        <f>Spisak!AB143</f>
      </c>
      <c r="H153" s="36">
        <f t="shared" si="2"/>
      </c>
      <c r="I153" s="52"/>
    </row>
    <row r="154" spans="1:9" ht="12.75">
      <c r="A154" s="30">
        <f>Spisak!A144</f>
        <v>0</v>
      </c>
      <c r="B154" s="30" t="str">
        <f>Spisak!D144</f>
        <v>/</v>
      </c>
      <c r="C154" s="41">
        <f>Spisak!C144</f>
        <v>0</v>
      </c>
      <c r="D154" s="34">
        <f>Spisak!W144</f>
      </c>
      <c r="E154" s="34">
        <f>Spisak!Z144</f>
      </c>
      <c r="F154" s="35">
        <f>Spisak!AA144</f>
      </c>
      <c r="G154" s="42">
        <f>Spisak!AB144</f>
      </c>
      <c r="H154" s="36">
        <f t="shared" si="2"/>
      </c>
      <c r="I154" s="52"/>
    </row>
    <row r="155" spans="1:9" ht="12.75">
      <c r="A155" s="30">
        <f>Spisak!A145</f>
        <v>0</v>
      </c>
      <c r="B155" s="30" t="str">
        <f>Spisak!D145</f>
        <v>/</v>
      </c>
      <c r="C155" s="41">
        <f>Spisak!C145</f>
        <v>0</v>
      </c>
      <c r="D155" s="34">
        <f>Spisak!W145</f>
      </c>
      <c r="E155" s="34">
        <f>Spisak!Z145</f>
      </c>
      <c r="F155" s="35">
        <f>Spisak!AA145</f>
      </c>
      <c r="G155" s="42">
        <f>Spisak!AB145</f>
      </c>
      <c r="H155" s="36">
        <f t="shared" si="2"/>
      </c>
      <c r="I155" s="52"/>
    </row>
    <row r="156" spans="1:9" ht="12.75">
      <c r="A156" s="30">
        <f>Spisak!A146</f>
        <v>0</v>
      </c>
      <c r="B156" s="30" t="str">
        <f>Spisak!D146</f>
        <v>/</v>
      </c>
      <c r="C156" s="41">
        <f>Spisak!C146</f>
        <v>0</v>
      </c>
      <c r="D156" s="34">
        <f>Spisak!W146</f>
      </c>
      <c r="E156" s="34">
        <f>Spisak!Z146</f>
      </c>
      <c r="F156" s="35">
        <f>Spisak!AA146</f>
      </c>
      <c r="G156" s="42">
        <f>Spisak!AB146</f>
      </c>
      <c r="H156" s="36">
        <f t="shared" si="2"/>
      </c>
      <c r="I156" s="52"/>
    </row>
    <row r="157" spans="1:9" ht="12.75">
      <c r="A157" s="30">
        <f>Spisak!A147</f>
        <v>0</v>
      </c>
      <c r="B157" s="30" t="str">
        <f>Spisak!D147</f>
        <v>/</v>
      </c>
      <c r="C157" s="41">
        <f>Spisak!C147</f>
        <v>0</v>
      </c>
      <c r="D157" s="34">
        <f>Spisak!W147</f>
      </c>
      <c r="E157" s="34">
        <f>Spisak!Z147</f>
      </c>
      <c r="F157" s="35">
        <f>Spisak!AA147</f>
      </c>
      <c r="G157" s="42">
        <f>Spisak!AB147</f>
      </c>
      <c r="H157" s="36">
        <f t="shared" si="2"/>
      </c>
      <c r="I157" s="52"/>
    </row>
    <row r="158" spans="1:9" ht="12.75">
      <c r="A158" s="30">
        <f>Spisak!A148</f>
        <v>0</v>
      </c>
      <c r="B158" s="30" t="str">
        <f>Spisak!D148</f>
        <v>/</v>
      </c>
      <c r="C158" s="41">
        <f>Spisak!C148</f>
        <v>0</v>
      </c>
      <c r="D158" s="34">
        <f>Spisak!W148</f>
      </c>
      <c r="E158" s="34">
        <f>Spisak!Z148</f>
      </c>
      <c r="F158" s="35">
        <f>Spisak!AA148</f>
      </c>
      <c r="G158" s="42">
        <f>Spisak!AB148</f>
      </c>
      <c r="H158" s="36">
        <f t="shared" si="2"/>
      </c>
      <c r="I158" s="52"/>
    </row>
    <row r="159" spans="1:9" ht="12.75">
      <c r="A159" s="30">
        <f>Spisak!A149</f>
        <v>0</v>
      </c>
      <c r="B159" s="30" t="str">
        <f>Spisak!D149</f>
        <v>/</v>
      </c>
      <c r="C159" s="41">
        <f>Spisak!C149</f>
        <v>0</v>
      </c>
      <c r="D159" s="34">
        <f>Spisak!W149</f>
      </c>
      <c r="E159" s="34">
        <f>Spisak!Z149</f>
      </c>
      <c r="F159" s="35">
        <f>Spisak!AA149</f>
      </c>
      <c r="G159" s="42">
        <f>Spisak!AB149</f>
      </c>
      <c r="H159" s="36">
        <f t="shared" si="2"/>
      </c>
      <c r="I159" s="52"/>
    </row>
    <row r="160" spans="1:9" ht="12.75">
      <c r="A160" s="30">
        <f>Spisak!A150</f>
        <v>0</v>
      </c>
      <c r="B160" s="30" t="str">
        <f>Spisak!D150</f>
        <v>/</v>
      </c>
      <c r="C160" s="41">
        <f>Spisak!C150</f>
        <v>0</v>
      </c>
      <c r="D160" s="34">
        <f>Spisak!W150</f>
      </c>
      <c r="E160" s="34">
        <f>Spisak!Z150</f>
      </c>
      <c r="F160" s="35">
        <f>Spisak!AA150</f>
      </c>
      <c r="G160" s="42">
        <f>Spisak!AB150</f>
      </c>
      <c r="H160" s="36">
        <f t="shared" si="2"/>
      </c>
      <c r="I160" s="52"/>
    </row>
    <row r="161" spans="1:9" ht="12.75">
      <c r="A161" s="30">
        <f>Spisak!A151</f>
        <v>0</v>
      </c>
      <c r="B161" s="30" t="str">
        <f>Spisak!D151</f>
        <v>/</v>
      </c>
      <c r="C161" s="41">
        <f>Spisak!C151</f>
        <v>0</v>
      </c>
      <c r="D161" s="34">
        <f>Spisak!W151</f>
      </c>
      <c r="E161" s="34">
        <f>Spisak!Z151</f>
      </c>
      <c r="F161" s="35">
        <f>Spisak!AA151</f>
      </c>
      <c r="G161" s="42">
        <f>Spisak!AB151</f>
      </c>
      <c r="H161" s="36">
        <f t="shared" si="2"/>
      </c>
      <c r="I161" s="52"/>
    </row>
    <row r="162" spans="1:9" ht="12.75">
      <c r="A162" s="30">
        <f>Spisak!A152</f>
        <v>0</v>
      </c>
      <c r="B162" s="30" t="str">
        <f>Spisak!D152</f>
        <v>/</v>
      </c>
      <c r="C162" s="41">
        <f>Spisak!C152</f>
        <v>0</v>
      </c>
      <c r="D162" s="34">
        <f>Spisak!W152</f>
      </c>
      <c r="E162" s="34">
        <f>Spisak!Z152</f>
      </c>
      <c r="F162" s="35">
        <f>Spisak!AA152</f>
      </c>
      <c r="G162" s="42">
        <f>Spisak!AB152</f>
      </c>
      <c r="H162" s="36">
        <f t="shared" si="2"/>
      </c>
      <c r="I162" s="52"/>
    </row>
    <row r="163" spans="1:9" ht="12.75">
      <c r="A163" s="30">
        <f>Spisak!A153</f>
        <v>0</v>
      </c>
      <c r="B163" s="30" t="str">
        <f>Spisak!D153</f>
        <v>/</v>
      </c>
      <c r="C163" s="41">
        <f>Spisak!C153</f>
        <v>0</v>
      </c>
      <c r="D163" s="34">
        <f>Spisak!W153</f>
      </c>
      <c r="E163" s="34">
        <f>Spisak!Z153</f>
      </c>
      <c r="F163" s="35">
        <f>Spisak!AA153</f>
      </c>
      <c r="G163" s="42">
        <f>Spisak!AB153</f>
      </c>
      <c r="H163" s="36">
        <f t="shared" si="2"/>
      </c>
      <c r="I163" s="52"/>
    </row>
    <row r="164" spans="1:9" ht="12.75">
      <c r="A164" s="30">
        <f>Spisak!A154</f>
        <v>0</v>
      </c>
      <c r="B164" s="30" t="str">
        <f>Spisak!D154</f>
        <v>/</v>
      </c>
      <c r="C164" s="41">
        <f>Spisak!C154</f>
        <v>0</v>
      </c>
      <c r="D164" s="34">
        <f>Spisak!W154</f>
      </c>
      <c r="E164" s="34">
        <f>Spisak!Z154</f>
      </c>
      <c r="F164" s="35">
        <f>Spisak!AA154</f>
      </c>
      <c r="G164" s="42">
        <f>Spisak!AB154</f>
      </c>
      <c r="H164" s="36">
        <f t="shared" si="2"/>
      </c>
      <c r="I164" s="52"/>
    </row>
    <row r="165" spans="1:9" ht="12.75">
      <c r="A165" s="30">
        <f>Spisak!A155</f>
        <v>0</v>
      </c>
      <c r="B165" s="30" t="str">
        <f>Spisak!D155</f>
        <v>/</v>
      </c>
      <c r="C165" s="41">
        <f>Spisak!C155</f>
        <v>0</v>
      </c>
      <c r="D165" s="34">
        <f>Spisak!W155</f>
      </c>
      <c r="E165" s="34">
        <f>Spisak!Z155</f>
      </c>
      <c r="F165" s="35">
        <f>Spisak!AA155</f>
      </c>
      <c r="G165" s="42">
        <f>Spisak!AB155</f>
      </c>
      <c r="H165" s="36">
        <f t="shared" si="2"/>
      </c>
      <c r="I165" s="49"/>
    </row>
    <row r="166" spans="1:9" ht="12.75">
      <c r="A166" s="30">
        <f>Spisak!A156</f>
        <v>0</v>
      </c>
      <c r="B166" s="30" t="str">
        <f>Spisak!D156</f>
        <v>/</v>
      </c>
      <c r="C166" s="41">
        <f>Spisak!C156</f>
        <v>0</v>
      </c>
      <c r="D166" s="34">
        <f>Spisak!W156</f>
      </c>
      <c r="E166" s="34">
        <f>Spisak!Z156</f>
      </c>
      <c r="F166" s="35">
        <f>Spisak!AA156</f>
      </c>
      <c r="G166" s="42">
        <f>Spisak!AB156</f>
      </c>
      <c r="H166" s="36">
        <f t="shared" si="2"/>
      </c>
      <c r="I166" s="49"/>
    </row>
    <row r="167" spans="1:8" ht="12.75">
      <c r="A167" s="30">
        <f>Spisak!A157</f>
        <v>0</v>
      </c>
      <c r="B167" s="30" t="str">
        <f>Spisak!D157</f>
        <v>/</v>
      </c>
      <c r="C167" s="41">
        <f>Spisak!C157</f>
        <v>0</v>
      </c>
      <c r="D167" s="34">
        <f>Spisak!W157</f>
      </c>
      <c r="E167" s="34">
        <f>Spisak!Z157</f>
      </c>
      <c r="F167" s="35">
        <f>Spisak!AA157</f>
      </c>
      <c r="G167" s="42">
        <f>Spisak!AB157</f>
      </c>
      <c r="H167" s="36">
        <f t="shared" si="2"/>
      </c>
    </row>
    <row r="168" spans="1:8" ht="12.75">
      <c r="A168" s="30">
        <f>Spisak!A158</f>
        <v>0</v>
      </c>
      <c r="B168" s="30" t="str">
        <f>Spisak!D158</f>
        <v>/</v>
      </c>
      <c r="C168" s="41">
        <f>Spisak!C158</f>
        <v>0</v>
      </c>
      <c r="D168" s="34">
        <f>Spisak!W158</f>
      </c>
      <c r="E168" s="34">
        <f>Spisak!Z158</f>
      </c>
      <c r="F168" s="35">
        <f>Spisak!AA158</f>
      </c>
      <c r="G168" s="42">
        <f>Spisak!AB158</f>
      </c>
      <c r="H168" s="36">
        <f t="shared" si="2"/>
      </c>
    </row>
    <row r="169" spans="1:8" ht="12.75">
      <c r="A169" s="30">
        <f>Spisak!A159</f>
        <v>0</v>
      </c>
      <c r="B169" s="30" t="str">
        <f>Spisak!D159</f>
        <v>/</v>
      </c>
      <c r="C169" s="41">
        <f>Spisak!C159</f>
        <v>0</v>
      </c>
      <c r="D169" s="34">
        <f>Spisak!W159</f>
      </c>
      <c r="E169" s="34">
        <f>Spisak!Z159</f>
      </c>
      <c r="F169" s="35">
        <f>Spisak!AA159</f>
      </c>
      <c r="G169" s="42">
        <f>Spisak!AB159</f>
      </c>
      <c r="H169" s="36">
        <f t="shared" si="2"/>
      </c>
    </row>
    <row r="170" spans="1:8" ht="12.75">
      <c r="A170" s="30">
        <f>Spisak!A160</f>
        <v>0</v>
      </c>
      <c r="B170" s="30" t="str">
        <f>Spisak!D160</f>
        <v>/</v>
      </c>
      <c r="C170" s="41">
        <f>Spisak!C160</f>
        <v>0</v>
      </c>
      <c r="D170" s="34">
        <f>Spisak!W160</f>
      </c>
      <c r="E170" s="34">
        <f>Spisak!Z160</f>
      </c>
      <c r="F170" s="35">
        <f>Spisak!AA160</f>
      </c>
      <c r="G170" s="42">
        <f>Spisak!AB160</f>
      </c>
      <c r="H170" s="36">
        <f t="shared" si="2"/>
      </c>
    </row>
    <row r="171" spans="1:8" ht="12.75">
      <c r="A171" s="30">
        <f>Spisak!A161</f>
        <v>0</v>
      </c>
      <c r="B171" s="30" t="str">
        <f>Spisak!D161</f>
        <v>/</v>
      </c>
      <c r="C171" s="41">
        <f>Spisak!C161</f>
        <v>0</v>
      </c>
      <c r="D171" s="34">
        <f>Spisak!W161</f>
      </c>
      <c r="E171" s="34">
        <f>Spisak!Z161</f>
      </c>
      <c r="F171" s="35">
        <f>Spisak!AA161</f>
      </c>
      <c r="G171" s="42">
        <f>Spisak!AB161</f>
      </c>
      <c r="H171" s="36">
        <f t="shared" si="2"/>
      </c>
    </row>
    <row r="172" spans="1:9" ht="12.75">
      <c r="A172" s="30">
        <f>Spisak!A162</f>
        <v>0</v>
      </c>
      <c r="B172" s="30" t="str">
        <f>Spisak!D162</f>
        <v>/</v>
      </c>
      <c r="C172" s="41">
        <f>Spisak!C162</f>
        <v>0</v>
      </c>
      <c r="D172" s="34">
        <f>Spisak!W162</f>
      </c>
      <c r="E172" s="34">
        <f>Spisak!Z162</f>
      </c>
      <c r="F172" s="35">
        <f>Spisak!AA162</f>
      </c>
      <c r="G172" s="42">
        <f>Spisak!AB162</f>
      </c>
      <c r="H172" s="36">
        <f t="shared" si="2"/>
      </c>
      <c r="I172" s="52"/>
    </row>
    <row r="173" spans="1:9" ht="12.75">
      <c r="A173" s="30">
        <f>Spisak!A163</f>
        <v>0</v>
      </c>
      <c r="B173" s="30" t="str">
        <f>Spisak!D163</f>
        <v>/</v>
      </c>
      <c r="C173" s="41">
        <f>Spisak!C163</f>
        <v>0</v>
      </c>
      <c r="D173" s="34">
        <f>Spisak!W163</f>
      </c>
      <c r="E173" s="34">
        <f>Spisak!Z163</f>
      </c>
      <c r="F173" s="35">
        <f>Spisak!AA163</f>
      </c>
      <c r="G173" s="42">
        <f>Spisak!AB163</f>
      </c>
      <c r="H173" s="36">
        <f t="shared" si="2"/>
      </c>
      <c r="I173" s="52"/>
    </row>
    <row r="174" spans="1:9" ht="12.75">
      <c r="A174" s="30">
        <f>Spisak!A164</f>
        <v>0</v>
      </c>
      <c r="B174" s="30" t="str">
        <f>Spisak!D164</f>
        <v>/</v>
      </c>
      <c r="C174" s="41">
        <f>Spisak!C164</f>
        <v>0</v>
      </c>
      <c r="D174" s="34">
        <f>Spisak!W164</f>
      </c>
      <c r="E174" s="34">
        <f>Spisak!Z164</f>
      </c>
      <c r="F174" s="35">
        <f>Spisak!AA164</f>
      </c>
      <c r="G174" s="42">
        <f>Spisak!AB164</f>
      </c>
      <c r="H174" s="36">
        <f t="shared" si="2"/>
      </c>
      <c r="I174" s="52"/>
    </row>
    <row r="175" spans="1:9" ht="12.75">
      <c r="A175" s="30">
        <f>Spisak!A165</f>
        <v>0</v>
      </c>
      <c r="B175" s="30" t="str">
        <f>Spisak!D165</f>
        <v>/</v>
      </c>
      <c r="C175" s="41">
        <f>Spisak!C165</f>
        <v>0</v>
      </c>
      <c r="D175" s="34">
        <f>Spisak!W165</f>
      </c>
      <c r="E175" s="34">
        <f>Spisak!Z165</f>
      </c>
      <c r="F175" s="35">
        <f>Spisak!AA165</f>
      </c>
      <c r="G175" s="42">
        <f>Spisak!AB165</f>
      </c>
      <c r="H175" s="36">
        <f t="shared" si="2"/>
      </c>
      <c r="I175" s="52"/>
    </row>
    <row r="176" spans="1:9" ht="12.75">
      <c r="A176" s="30">
        <f>Spisak!A166</f>
        <v>0</v>
      </c>
      <c r="B176" s="30" t="str">
        <f>Spisak!D166</f>
        <v>/</v>
      </c>
      <c r="C176" s="41">
        <f>Spisak!C166</f>
        <v>0</v>
      </c>
      <c r="D176" s="34">
        <f>Spisak!W166</f>
      </c>
      <c r="E176" s="34">
        <f>Spisak!Z166</f>
      </c>
      <c r="F176" s="35">
        <f>Spisak!AA166</f>
      </c>
      <c r="G176" s="42">
        <f>Spisak!AB166</f>
      </c>
      <c r="H176" s="36">
        <f t="shared" si="2"/>
      </c>
      <c r="I176" s="52"/>
    </row>
    <row r="177" spans="1:8" ht="12.75">
      <c r="A177" s="30">
        <f>Spisak!A167</f>
        <v>0</v>
      </c>
      <c r="B177" s="30" t="str">
        <f>Spisak!D167</f>
        <v>/</v>
      </c>
      <c r="C177" s="41">
        <f>Spisak!C167</f>
        <v>0</v>
      </c>
      <c r="D177" s="34">
        <f>Spisak!W167</f>
      </c>
      <c r="E177" s="34">
        <f>Spisak!Z167</f>
      </c>
      <c r="F177" s="35">
        <f>Spisak!AA167</f>
      </c>
      <c r="G177" s="42">
        <f>Spisak!AB167</f>
      </c>
      <c r="H177" s="36">
        <f t="shared" si="2"/>
      </c>
    </row>
    <row r="178" spans="1:8" ht="12.75">
      <c r="A178" s="30">
        <f>Spisak!A168</f>
        <v>0</v>
      </c>
      <c r="B178" s="30" t="str">
        <f>Spisak!D168</f>
        <v>/</v>
      </c>
      <c r="C178" s="41">
        <f>Spisak!C168</f>
        <v>0</v>
      </c>
      <c r="D178" s="34">
        <f>Spisak!W168</f>
      </c>
      <c r="E178" s="34">
        <f>Spisak!Z168</f>
      </c>
      <c r="F178" s="35">
        <f>Spisak!AA168</f>
      </c>
      <c r="G178" s="42">
        <f>Spisak!AB168</f>
      </c>
      <c r="H178" s="36">
        <f t="shared" si="2"/>
      </c>
    </row>
    <row r="179" spans="1:8" ht="12.75">
      <c r="A179" s="30">
        <f>Spisak!A169</f>
        <v>0</v>
      </c>
      <c r="B179" s="30" t="str">
        <f>Spisak!D169</f>
        <v>/</v>
      </c>
      <c r="C179" s="41">
        <f>Spisak!C169</f>
        <v>0</v>
      </c>
      <c r="D179" s="34">
        <f>Spisak!W169</f>
      </c>
      <c r="E179" s="34">
        <f>Spisak!Z169</f>
      </c>
      <c r="F179" s="35">
        <f>Spisak!AA169</f>
      </c>
      <c r="G179" s="42">
        <f>Spisak!AB169</f>
      </c>
      <c r="H179" s="36">
        <f t="shared" si="2"/>
      </c>
    </row>
    <row r="180" spans="1:8" ht="12.75">
      <c r="A180" s="30">
        <f>Spisak!A170</f>
        <v>0</v>
      </c>
      <c r="B180" s="30" t="str">
        <f>Spisak!D170</f>
        <v>/</v>
      </c>
      <c r="C180" s="41">
        <f>Spisak!C170</f>
        <v>0</v>
      </c>
      <c r="D180" s="34">
        <f>Spisak!W170</f>
      </c>
      <c r="E180" s="34">
        <f>Spisak!Z170</f>
      </c>
      <c r="F180" s="35">
        <f>Spisak!AA170</f>
      </c>
      <c r="G180" s="42">
        <f>Spisak!AB170</f>
      </c>
      <c r="H180" s="36">
        <f t="shared" si="2"/>
      </c>
    </row>
    <row r="181" spans="1:8" ht="12.75">
      <c r="A181" s="30">
        <f>Spisak!A171</f>
        <v>0</v>
      </c>
      <c r="B181" s="30" t="str">
        <f>Spisak!D171</f>
        <v>/</v>
      </c>
      <c r="C181" s="41">
        <f>Spisak!C171</f>
        <v>0</v>
      </c>
      <c r="D181" s="34">
        <f>Spisak!W171</f>
      </c>
      <c r="E181" s="34">
        <f>Spisak!Z171</f>
      </c>
      <c r="F181" s="35">
        <f>Spisak!AA171</f>
      </c>
      <c r="G181" s="42">
        <f>Spisak!AB171</f>
      </c>
      <c r="H181" s="36">
        <f t="shared" si="2"/>
      </c>
    </row>
    <row r="182" spans="1:8" ht="12.75">
      <c r="A182" s="30">
        <f>Spisak!A172</f>
        <v>0</v>
      </c>
      <c r="B182" s="30" t="str">
        <f>Spisak!D172</f>
        <v>/</v>
      </c>
      <c r="C182" s="41">
        <f>Spisak!C172</f>
        <v>0</v>
      </c>
      <c r="D182" s="34">
        <f>Spisak!W172</f>
      </c>
      <c r="E182" s="34">
        <f>Spisak!Z172</f>
      </c>
      <c r="F182" s="35">
        <f>Spisak!AA172</f>
      </c>
      <c r="G182" s="42">
        <f>Spisak!AB172</f>
      </c>
      <c r="H182" s="36">
        <f t="shared" si="2"/>
      </c>
    </row>
    <row r="183" spans="1:8" ht="12.75">
      <c r="A183" s="30">
        <f>Spisak!A173</f>
        <v>0</v>
      </c>
      <c r="B183" s="30" t="str">
        <f>Spisak!D173</f>
        <v>/</v>
      </c>
      <c r="C183" s="41">
        <f>Spisak!C173</f>
        <v>0</v>
      </c>
      <c r="D183" s="34">
        <f>Spisak!W173</f>
      </c>
      <c r="E183" s="34">
        <f>Spisak!Z173</f>
      </c>
      <c r="F183" s="35">
        <f>Spisak!AA173</f>
      </c>
      <c r="G183" s="42">
        <f>Spisak!AB173</f>
      </c>
      <c r="H183" s="36">
        <f t="shared" si="2"/>
      </c>
    </row>
    <row r="184" spans="1:8" ht="12.75">
      <c r="A184" s="30">
        <f>Spisak!A174</f>
        <v>0</v>
      </c>
      <c r="B184" s="30" t="str">
        <f>Spisak!D174</f>
        <v>/</v>
      </c>
      <c r="C184" s="41">
        <f>Spisak!C174</f>
        <v>0</v>
      </c>
      <c r="D184" s="34">
        <f>Spisak!W174</f>
      </c>
      <c r="E184" s="34">
        <f>Spisak!Z174</f>
      </c>
      <c r="F184" s="35">
        <f>Spisak!AA174</f>
      </c>
      <c r="G184" s="42">
        <f>Spisak!AB174</f>
      </c>
      <c r="H184" s="36">
        <f t="shared" si="2"/>
      </c>
    </row>
    <row r="185" spans="1:8" ht="12.75">
      <c r="A185" s="30">
        <f>Spisak!A175</f>
        <v>0</v>
      </c>
      <c r="B185" s="30" t="str">
        <f>Spisak!D175</f>
        <v>/</v>
      </c>
      <c r="C185" s="41">
        <f>Spisak!C175</f>
        <v>0</v>
      </c>
      <c r="D185" s="34">
        <f>Spisak!W175</f>
      </c>
      <c r="E185" s="34">
        <f>Spisak!Z175</f>
      </c>
      <c r="F185" s="35">
        <f>Spisak!AA175</f>
      </c>
      <c r="G185" s="42">
        <f>Spisak!AB175</f>
      </c>
      <c r="H185" s="36">
        <f t="shared" si="2"/>
      </c>
    </row>
    <row r="186" spans="1:8" ht="12.75">
      <c r="A186" s="30">
        <f>Spisak!A176</f>
        <v>0</v>
      </c>
      <c r="B186" s="30" t="str">
        <f>Spisak!D176</f>
        <v>/</v>
      </c>
      <c r="C186" s="41">
        <f>Spisak!C176</f>
        <v>0</v>
      </c>
      <c r="D186" s="34">
        <f>Spisak!W176</f>
      </c>
      <c r="E186" s="34">
        <f>Spisak!Z176</f>
      </c>
      <c r="F186" s="35">
        <f>Spisak!AA176</f>
      </c>
      <c r="G186" s="42">
        <f>Spisak!AB176</f>
      </c>
      <c r="H186" s="36">
        <f t="shared" si="2"/>
      </c>
    </row>
    <row r="187" spans="1:8" ht="12.75">
      <c r="A187" s="30">
        <f>Spisak!A177</f>
        <v>0</v>
      </c>
      <c r="B187" s="30" t="str">
        <f>Spisak!D177</f>
        <v>/</v>
      </c>
      <c r="C187" s="41">
        <f>Spisak!C177</f>
        <v>0</v>
      </c>
      <c r="D187" s="34">
        <f>Spisak!W177</f>
      </c>
      <c r="E187" s="34">
        <f>Spisak!Z177</f>
      </c>
      <c r="F187" s="35">
        <f>Spisak!AA177</f>
      </c>
      <c r="G187" s="42">
        <f>Spisak!AB177</f>
      </c>
      <c r="H187" s="36">
        <f t="shared" si="2"/>
      </c>
    </row>
    <row r="188" spans="1:8" ht="12.75">
      <c r="A188" s="30">
        <f>Spisak!A178</f>
        <v>0</v>
      </c>
      <c r="B188" s="30" t="str">
        <f>Spisak!D178</f>
        <v>/</v>
      </c>
      <c r="C188" s="41">
        <f>Spisak!C178</f>
        <v>0</v>
      </c>
      <c r="D188" s="34">
        <f>Spisak!W178</f>
      </c>
      <c r="E188" s="34">
        <f>Spisak!Z178</f>
      </c>
      <c r="F188" s="35">
        <f>Spisak!AA178</f>
      </c>
      <c r="G188" s="42">
        <f>Spisak!AB178</f>
      </c>
      <c r="H188" s="36">
        <f t="shared" si="2"/>
      </c>
    </row>
    <row r="189" spans="1:8" ht="12.75">
      <c r="A189" s="30">
        <f>Spisak!A179</f>
        <v>0</v>
      </c>
      <c r="B189" s="30" t="str">
        <f>Spisak!D179</f>
        <v>/</v>
      </c>
      <c r="C189" s="41">
        <f>Spisak!C179</f>
        <v>0</v>
      </c>
      <c r="D189" s="34">
        <f>Spisak!W179</f>
      </c>
      <c r="E189" s="34">
        <f>Spisak!Z179</f>
      </c>
      <c r="F189" s="35">
        <f>Spisak!AA179</f>
      </c>
      <c r="G189" s="42">
        <f>Spisak!AB179</f>
      </c>
      <c r="H189" s="36">
        <f t="shared" si="2"/>
      </c>
    </row>
    <row r="190" spans="1:8" ht="12.75">
      <c r="A190" s="30">
        <f>Spisak!A180</f>
        <v>0</v>
      </c>
      <c r="B190" s="30" t="str">
        <f>Spisak!D180</f>
        <v>/</v>
      </c>
      <c r="C190" s="41">
        <f>Spisak!C180</f>
        <v>0</v>
      </c>
      <c r="D190" s="34">
        <f>Spisak!W180</f>
      </c>
      <c r="E190" s="34">
        <f>Spisak!Z180</f>
      </c>
      <c r="F190" s="35">
        <f>Spisak!AA180</f>
      </c>
      <c r="G190" s="42">
        <f>Spisak!AB180</f>
      </c>
      <c r="H190" s="36">
        <f t="shared" si="2"/>
      </c>
    </row>
    <row r="191" spans="1:8" ht="12.75">
      <c r="A191" s="30">
        <f>Spisak!A181</f>
        <v>0</v>
      </c>
      <c r="B191" s="30" t="str">
        <f>Spisak!D181</f>
        <v>/</v>
      </c>
      <c r="C191" s="41">
        <f>Spisak!C181</f>
        <v>0</v>
      </c>
      <c r="D191" s="34">
        <f>Spisak!W181</f>
      </c>
      <c r="E191" s="34">
        <f>Spisak!Z181</f>
      </c>
      <c r="F191" s="35">
        <f>Spisak!AA181</f>
      </c>
      <c r="G191" s="42">
        <f>Spisak!AB181</f>
      </c>
      <c r="H191" s="36">
        <f t="shared" si="2"/>
      </c>
    </row>
    <row r="192" spans="1:8" ht="12.75">
      <c r="A192" s="30">
        <f>Spisak!A182</f>
        <v>0</v>
      </c>
      <c r="B192" s="30" t="str">
        <f>Spisak!D182</f>
        <v>/</v>
      </c>
      <c r="C192" s="41">
        <f>Spisak!C182</f>
        <v>0</v>
      </c>
      <c r="D192" s="34">
        <f>Spisak!W182</f>
      </c>
      <c r="E192" s="34">
        <f>Spisak!Z182</f>
      </c>
      <c r="F192" s="35">
        <f>Spisak!AA182</f>
      </c>
      <c r="G192" s="42">
        <f>Spisak!AB182</f>
      </c>
      <c r="H192" s="36">
        <f t="shared" si="2"/>
      </c>
    </row>
    <row r="193" spans="1:8" ht="12.75">
      <c r="A193" s="30">
        <f>Spisak!A183</f>
        <v>0</v>
      </c>
      <c r="B193" s="30" t="str">
        <f>Spisak!D183</f>
        <v>/</v>
      </c>
      <c r="C193" s="41">
        <f>Spisak!C183</f>
        <v>0</v>
      </c>
      <c r="D193" s="34">
        <f>Spisak!W183</f>
      </c>
      <c r="E193" s="34">
        <f>Spisak!Z183</f>
      </c>
      <c r="F193" s="35">
        <f>Spisak!AA183</f>
      </c>
      <c r="G193" s="42">
        <f>Spisak!AB183</f>
      </c>
      <c r="H193" s="36">
        <f t="shared" si="2"/>
      </c>
    </row>
    <row r="194" spans="1:8" ht="12.75">
      <c r="A194" s="30">
        <f>Spisak!A184</f>
        <v>0</v>
      </c>
      <c r="B194" s="30" t="str">
        <f>Spisak!D184</f>
        <v>/</v>
      </c>
      <c r="C194" s="41">
        <f>Spisak!C184</f>
        <v>0</v>
      </c>
      <c r="D194" s="34">
        <f>Spisak!W184</f>
      </c>
      <c r="E194" s="34">
        <f>Spisak!Z184</f>
      </c>
      <c r="F194" s="35">
        <f>Spisak!AA184</f>
      </c>
      <c r="G194" s="42">
        <f>Spisak!AB184</f>
      </c>
      <c r="H194" s="36">
        <f t="shared" si="2"/>
      </c>
    </row>
    <row r="195" spans="1:8" ht="12.75">
      <c r="A195" s="30">
        <f>Spisak!A185</f>
        <v>0</v>
      </c>
      <c r="B195" s="30" t="str">
        <f>Spisak!D185</f>
        <v>/</v>
      </c>
      <c r="C195" s="41">
        <f>Spisak!C185</f>
        <v>0</v>
      </c>
      <c r="D195" s="34">
        <f>Spisak!W185</f>
      </c>
      <c r="E195" s="34">
        <f>Spisak!Z185</f>
      </c>
      <c r="F195" s="35">
        <f>Spisak!AA185</f>
      </c>
      <c r="G195" s="42">
        <f>Spisak!AB185</f>
      </c>
      <c r="H195" s="36">
        <f t="shared" si="2"/>
      </c>
    </row>
    <row r="196" ht="12.75">
      <c r="C196" s="51">
        <f>Spisak!C186</f>
        <v>0</v>
      </c>
    </row>
    <row r="197" ht="12.75">
      <c r="C197" s="51">
        <f>Spisak!C187</f>
        <v>0</v>
      </c>
    </row>
    <row r="198" ht="12.75">
      <c r="C198" s="51">
        <f>Spisak!C188</f>
        <v>0</v>
      </c>
    </row>
    <row r="199" ht="12.75">
      <c r="C199" s="51">
        <f>Spisak!C189</f>
        <v>0</v>
      </c>
    </row>
    <row r="200" spans="3:9" ht="12.75">
      <c r="C200" s="51">
        <f>Spisak!C190</f>
        <v>0</v>
      </c>
      <c r="F200" s="23"/>
      <c r="G200" s="4" t="s">
        <v>58</v>
      </c>
      <c r="H200" s="24"/>
      <c r="I200" s="1"/>
    </row>
    <row r="201" spans="3:9" ht="12.75">
      <c r="C201" s="51"/>
      <c r="F201" s="23"/>
      <c r="G201" s="4" t="s">
        <v>97</v>
      </c>
      <c r="H201" s="24"/>
      <c r="I201" s="1"/>
    </row>
    <row r="202" spans="3:9" ht="12.75">
      <c r="C202" s="51"/>
      <c r="G202" s="2"/>
      <c r="I202" s="1"/>
    </row>
    <row r="203" spans="3:9" ht="12.75">
      <c r="C203" s="51"/>
      <c r="G203" s="4" t="s">
        <v>59</v>
      </c>
      <c r="I203" s="1"/>
    </row>
    <row r="204" spans="3:9" ht="12.75">
      <c r="C204" s="51"/>
      <c r="F204" s="48"/>
      <c r="G204" s="49"/>
      <c r="H204" s="52"/>
      <c r="I204" s="1"/>
    </row>
    <row r="205" ht="12.75">
      <c r="C205" s="51"/>
    </row>
    <row r="206" ht="12.75">
      <c r="C206" s="51"/>
    </row>
    <row r="207" ht="12.75">
      <c r="C207" s="51"/>
    </row>
    <row r="208" ht="12.75">
      <c r="C208" s="51"/>
    </row>
    <row r="209" ht="12.75">
      <c r="C209" s="51"/>
    </row>
    <row r="210" ht="12.75">
      <c r="C210" s="51"/>
    </row>
    <row r="211" ht="12.75">
      <c r="C211" s="51"/>
    </row>
    <row r="212" ht="12.75">
      <c r="C212" s="51"/>
    </row>
    <row r="213" ht="12.75">
      <c r="C213" s="51"/>
    </row>
    <row r="214" ht="12.75">
      <c r="C214" s="51"/>
    </row>
    <row r="215" ht="12.75">
      <c r="C215" s="51"/>
    </row>
    <row r="216" ht="12.75">
      <c r="C216" s="51"/>
    </row>
    <row r="217" ht="12.75">
      <c r="C217" s="51"/>
    </row>
    <row r="218" ht="12.75">
      <c r="C218" s="51"/>
    </row>
    <row r="219" ht="12.75">
      <c r="C219" s="51"/>
    </row>
    <row r="220" ht="12.75">
      <c r="C220" s="51"/>
    </row>
    <row r="221" ht="12.75">
      <c r="C221" s="51"/>
    </row>
    <row r="222" ht="12.75">
      <c r="C222" s="51"/>
    </row>
    <row r="223" ht="12.75">
      <c r="C223" s="51"/>
    </row>
    <row r="224" ht="12.75">
      <c r="C224" s="51"/>
    </row>
    <row r="225" ht="12.75">
      <c r="C225" s="51"/>
    </row>
    <row r="226" ht="12.75">
      <c r="C226" s="51"/>
    </row>
    <row r="227" ht="12.75">
      <c r="C227" s="51"/>
    </row>
    <row r="228" ht="12.75">
      <c r="C228" s="51"/>
    </row>
    <row r="229" ht="12.75">
      <c r="C229" s="51"/>
    </row>
    <row r="230" ht="12.75">
      <c r="C230" s="51"/>
    </row>
    <row r="231" ht="12.75">
      <c r="C231" s="51"/>
    </row>
    <row r="232" ht="12.75">
      <c r="C232" s="51"/>
    </row>
    <row r="233" ht="12.75">
      <c r="C233" s="51"/>
    </row>
    <row r="234" ht="12.75">
      <c r="C234" s="51"/>
    </row>
    <row r="235" ht="12.75">
      <c r="C235" s="51"/>
    </row>
    <row r="236" ht="12.75">
      <c r="C236" s="51"/>
    </row>
    <row r="237" ht="12.75">
      <c r="C237" s="51"/>
    </row>
    <row r="238" ht="12.75">
      <c r="C238" s="51"/>
    </row>
    <row r="239" ht="12.75">
      <c r="C239" s="51"/>
    </row>
    <row r="240" ht="12.75">
      <c r="C240" s="51"/>
    </row>
    <row r="241" ht="12.75">
      <c r="C241" s="51"/>
    </row>
    <row r="242" ht="12.75">
      <c r="C242" s="51"/>
    </row>
    <row r="243" ht="12.75">
      <c r="C243" s="51"/>
    </row>
    <row r="244" ht="12.75">
      <c r="C244" s="51"/>
    </row>
    <row r="245" ht="12.75">
      <c r="C245" s="51"/>
    </row>
    <row r="246" ht="12.75">
      <c r="C246" s="51"/>
    </row>
    <row r="247" ht="12.75">
      <c r="C247" s="51"/>
    </row>
    <row r="248" ht="12.75">
      <c r="C248" s="51"/>
    </row>
    <row r="249" ht="12.75">
      <c r="C249" s="51"/>
    </row>
    <row r="250" ht="12.75">
      <c r="C250" s="51"/>
    </row>
    <row r="251" ht="12.75">
      <c r="C251" s="51"/>
    </row>
    <row r="252" ht="12.75">
      <c r="C252" s="51"/>
    </row>
    <row r="253" ht="12.75">
      <c r="C253" s="51"/>
    </row>
    <row r="254" ht="12.75">
      <c r="C254" s="51"/>
    </row>
    <row r="255" ht="12.75">
      <c r="C255" s="51"/>
    </row>
    <row r="256" ht="12.75">
      <c r="C256" s="51"/>
    </row>
    <row r="257" ht="12.75">
      <c r="C257" s="51"/>
    </row>
    <row r="258" ht="12.75">
      <c r="C258" s="51"/>
    </row>
    <row r="259" ht="12.75">
      <c r="C259" s="51"/>
    </row>
    <row r="260" ht="12.75">
      <c r="C260" s="51"/>
    </row>
    <row r="261" ht="12.75">
      <c r="C261" s="53"/>
    </row>
    <row r="262" ht="12.75">
      <c r="C262" s="53"/>
    </row>
    <row r="263" ht="12.75">
      <c r="C263" s="53"/>
    </row>
    <row r="264" ht="12.75">
      <c r="C264" s="53"/>
    </row>
    <row r="265" ht="12.75">
      <c r="C265" s="53"/>
    </row>
    <row r="266" ht="12.75">
      <c r="C266" s="53"/>
    </row>
    <row r="267" ht="12.75">
      <c r="C267" s="53"/>
    </row>
    <row r="268" ht="12.75">
      <c r="C268" s="53"/>
    </row>
    <row r="269" ht="12.75">
      <c r="C269" s="53"/>
    </row>
    <row r="270" ht="12.75">
      <c r="C270" s="53"/>
    </row>
    <row r="271" ht="12.75">
      <c r="C271" s="53"/>
    </row>
    <row r="272" ht="12.75">
      <c r="C272" s="53"/>
    </row>
    <row r="273" ht="12.75">
      <c r="C273" s="53"/>
    </row>
    <row r="274" ht="12.75">
      <c r="C274" s="53"/>
    </row>
    <row r="275" ht="12.75">
      <c r="C275" s="53"/>
    </row>
    <row r="276" ht="12.75">
      <c r="C276" s="53"/>
    </row>
    <row r="277" ht="12.75">
      <c r="C277" s="53"/>
    </row>
    <row r="278" ht="12.75">
      <c r="C278" s="53"/>
    </row>
    <row r="279" ht="12.75">
      <c r="C279" s="53"/>
    </row>
    <row r="280" ht="12.75">
      <c r="C280" s="53"/>
    </row>
    <row r="281" ht="12.75">
      <c r="C281" s="53"/>
    </row>
    <row r="282" ht="12.75">
      <c r="C282" s="53"/>
    </row>
    <row r="283" ht="12.75">
      <c r="C283" s="53"/>
    </row>
    <row r="284" ht="12.75">
      <c r="C284" s="53"/>
    </row>
    <row r="285" ht="12.75">
      <c r="C285" s="53"/>
    </row>
    <row r="286" ht="12.75">
      <c r="C286" s="53"/>
    </row>
    <row r="287" ht="12.75">
      <c r="C287" s="53"/>
    </row>
    <row r="288" ht="12.75">
      <c r="C288" s="53"/>
    </row>
    <row r="289" ht="12.75">
      <c r="C289" s="53"/>
    </row>
    <row r="290" ht="12.75">
      <c r="C290" s="53"/>
    </row>
    <row r="291" ht="12.75">
      <c r="C291" s="53"/>
    </row>
    <row r="292" ht="12.75">
      <c r="C292" s="53"/>
    </row>
    <row r="293" ht="12.75">
      <c r="C293" s="53"/>
    </row>
    <row r="294" ht="12.75">
      <c r="C294" s="53"/>
    </row>
    <row r="295" ht="12.75">
      <c r="C295" s="53"/>
    </row>
    <row r="296" ht="12.75">
      <c r="C296" s="53"/>
    </row>
    <row r="297" ht="12.75">
      <c r="C297" s="53"/>
    </row>
    <row r="298" ht="12.75">
      <c r="C298" s="53"/>
    </row>
    <row r="299" ht="12.75">
      <c r="C299" s="53"/>
    </row>
    <row r="300" ht="12.75">
      <c r="C300" s="53"/>
    </row>
    <row r="301" ht="12.75">
      <c r="C301" s="53"/>
    </row>
    <row r="302" ht="12.75">
      <c r="C302" s="53"/>
    </row>
    <row r="303" ht="12.75">
      <c r="C303" s="53"/>
    </row>
    <row r="304" ht="12.75">
      <c r="C304" s="53"/>
    </row>
    <row r="305" ht="12.75">
      <c r="C305" s="53"/>
    </row>
    <row r="306" ht="12.75">
      <c r="C306" s="53"/>
    </row>
    <row r="307" ht="12.75">
      <c r="C307" s="53"/>
    </row>
    <row r="308" ht="12.75">
      <c r="C308" s="53"/>
    </row>
    <row r="309" ht="12.75">
      <c r="C309" s="53"/>
    </row>
    <row r="310" ht="12.75">
      <c r="C310" s="53"/>
    </row>
    <row r="311" ht="12.75">
      <c r="C311" s="53"/>
    </row>
    <row r="312" ht="12.75">
      <c r="C312" s="53"/>
    </row>
    <row r="313" ht="12.75">
      <c r="C313" s="53"/>
    </row>
    <row r="314" ht="12.75">
      <c r="C314" s="53"/>
    </row>
    <row r="315" ht="12.75">
      <c r="C315" s="53"/>
    </row>
    <row r="316" ht="12.75">
      <c r="C316" s="53"/>
    </row>
    <row r="317" ht="12.75">
      <c r="C317" s="53"/>
    </row>
    <row r="318" ht="12.75">
      <c r="C318" s="53"/>
    </row>
  </sheetData>
  <sheetProtection/>
  <mergeCells count="9">
    <mergeCell ref="A1:H1"/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Q11" sqref="Q11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14" t="s">
        <v>103</v>
      </c>
      <c r="T2" s="114"/>
    </row>
    <row r="3" spans="1:20" ht="12.75" customHeight="1">
      <c r="A3" s="115" t="s">
        <v>104</v>
      </c>
      <c r="B3" s="115"/>
      <c r="C3" s="115"/>
      <c r="D3" s="115"/>
      <c r="E3" s="115"/>
      <c r="G3" s="116" t="s">
        <v>110</v>
      </c>
      <c r="H3" s="116"/>
      <c r="I3" s="73"/>
      <c r="J3" s="115" t="s">
        <v>115</v>
      </c>
      <c r="K3" s="115"/>
      <c r="L3" s="115"/>
      <c r="M3" s="115"/>
      <c r="N3" s="115"/>
      <c r="P3" s="116" t="s">
        <v>116</v>
      </c>
      <c r="Q3" s="116"/>
      <c r="S3" s="68" t="b">
        <f>ISTEXT(Spisak!AA2)</f>
        <v>0</v>
      </c>
      <c r="T3" s="68" t="s">
        <v>98</v>
      </c>
    </row>
    <row r="4" spans="1:20" ht="12.75">
      <c r="A4" s="115"/>
      <c r="B4" s="115"/>
      <c r="C4" s="115"/>
      <c r="D4" s="115"/>
      <c r="E4" s="115"/>
      <c r="G4" s="116"/>
      <c r="H4" s="116"/>
      <c r="I4" s="73"/>
      <c r="J4" s="115"/>
      <c r="K4" s="115"/>
      <c r="L4" s="115"/>
      <c r="M4" s="115"/>
      <c r="N4" s="115"/>
      <c r="P4" s="116"/>
      <c r="Q4" s="116"/>
      <c r="S4" s="72">
        <v>0</v>
      </c>
      <c r="T4" s="72" t="s">
        <v>98</v>
      </c>
    </row>
    <row r="5" spans="1:20" ht="12.75">
      <c r="A5" s="68" t="s">
        <v>105</v>
      </c>
      <c r="B5" s="68" t="s">
        <v>109</v>
      </c>
      <c r="C5" s="68" t="s">
        <v>106</v>
      </c>
      <c r="D5" s="68" t="s">
        <v>107</v>
      </c>
      <c r="E5" s="68" t="s">
        <v>108</v>
      </c>
      <c r="G5" s="117">
        <v>50</v>
      </c>
      <c r="H5" s="117"/>
      <c r="I5" s="73"/>
      <c r="J5" s="68" t="s">
        <v>105</v>
      </c>
      <c r="K5" s="68" t="s">
        <v>109</v>
      </c>
      <c r="L5" s="68" t="s">
        <v>106</v>
      </c>
      <c r="M5" s="68" t="s">
        <v>107</v>
      </c>
      <c r="N5" s="68" t="s">
        <v>108</v>
      </c>
      <c r="P5" s="117">
        <v>50</v>
      </c>
      <c r="Q5" s="117"/>
      <c r="S5" s="72">
        <v>50</v>
      </c>
      <c r="T5" s="72" t="s">
        <v>102</v>
      </c>
    </row>
    <row r="6" spans="1:20" ht="12.75">
      <c r="A6" s="69">
        <f>COUNTA(Spisak!G2:G250)</f>
        <v>60</v>
      </c>
      <c r="B6" s="69">
        <f>COUNTIF(Spisak!G2:G250,0)</f>
        <v>6</v>
      </c>
      <c r="C6" s="69">
        <f>COUNTIF(Spisak!G2:G250,"&lt;="&amp;0.1*G5)-COUNTIF(Spisak!G2:G250,0)</f>
        <v>5</v>
      </c>
      <c r="D6" s="69">
        <f>COUNTIF(Spisak!G2:G250,"&gt;="&amp;0.5*G5)</f>
        <v>23</v>
      </c>
      <c r="E6" s="69">
        <f>COUNTIF(Spisak!G2:G250,"&gt;="&amp;0.9*G5)</f>
        <v>2</v>
      </c>
      <c r="G6" s="117"/>
      <c r="H6" s="117"/>
      <c r="I6" s="73"/>
      <c r="J6" s="69">
        <f>COUNTA(Spisak!X2:X260)</f>
        <v>44</v>
      </c>
      <c r="K6" s="69">
        <f>COUNTIF(Spisak!X2:X260,0)</f>
        <v>8</v>
      </c>
      <c r="L6" s="69">
        <f>COUNTIF(Spisak!X2:X260,"&lt;="&amp;0.1*P5)-COUNTIF(Spisak!X2:X260,0)</f>
        <v>5</v>
      </c>
      <c r="M6" s="69">
        <f>COUNTIF(Spisak!X2:X260,"&gt;="&amp;0.5*P5)</f>
        <v>15</v>
      </c>
      <c r="N6" s="69">
        <f>COUNTIF(Spisak!X2:X260,"&gt;="&amp;0.9*P5)</f>
        <v>5</v>
      </c>
      <c r="P6" s="117"/>
      <c r="Q6" s="117"/>
      <c r="S6" s="72">
        <v>60</v>
      </c>
      <c r="T6" s="72" t="s">
        <v>101</v>
      </c>
    </row>
    <row r="7" spans="1:20" ht="12.75">
      <c r="A7" s="69"/>
      <c r="B7" s="75">
        <f>B6/A6</f>
        <v>0.1</v>
      </c>
      <c r="C7" s="75">
        <f>C6/A6</f>
        <v>0.08333333333333333</v>
      </c>
      <c r="D7" s="75">
        <f>D6/A6</f>
        <v>0.38333333333333336</v>
      </c>
      <c r="E7" s="75">
        <f>E6/A6</f>
        <v>0.03333333333333333</v>
      </c>
      <c r="I7" s="73"/>
      <c r="J7" s="69"/>
      <c r="K7" s="75">
        <f>K6/J6</f>
        <v>0.18181818181818182</v>
      </c>
      <c r="L7" s="75">
        <f>L6/J6</f>
        <v>0.11363636363636363</v>
      </c>
      <c r="M7" s="75">
        <f>M6/J6</f>
        <v>0.3409090909090909</v>
      </c>
      <c r="N7" s="75">
        <f>N6/J6</f>
        <v>0.11363636363636363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5" t="s">
        <v>111</v>
      </c>
      <c r="B9" s="115"/>
      <c r="C9" s="115"/>
      <c r="D9" s="115"/>
      <c r="E9" s="115"/>
      <c r="G9" s="70"/>
      <c r="H9" s="70"/>
      <c r="I9" s="73"/>
      <c r="S9" s="72">
        <v>90</v>
      </c>
      <c r="T9" s="72" t="s">
        <v>14</v>
      </c>
    </row>
    <row r="10" spans="1:14" ht="12.75">
      <c r="A10" s="115"/>
      <c r="B10" s="115"/>
      <c r="C10" s="115"/>
      <c r="D10" s="115"/>
      <c r="E10" s="115"/>
      <c r="G10" s="70"/>
      <c r="H10" s="70"/>
      <c r="I10" s="73"/>
      <c r="J10" s="115" t="s">
        <v>117</v>
      </c>
      <c r="K10" s="115"/>
      <c r="L10" s="115"/>
      <c r="M10" s="115"/>
      <c r="N10" s="115"/>
    </row>
    <row r="11" spans="1:14" ht="12.75">
      <c r="A11" s="68" t="s">
        <v>105</v>
      </c>
      <c r="B11" s="68" t="s">
        <v>109</v>
      </c>
      <c r="C11" s="68" t="s">
        <v>106</v>
      </c>
      <c r="D11" s="68" t="s">
        <v>107</v>
      </c>
      <c r="E11" s="68" t="s">
        <v>108</v>
      </c>
      <c r="G11" s="71"/>
      <c r="H11" s="71"/>
      <c r="I11" s="73"/>
      <c r="J11" s="115"/>
      <c r="K11" s="115"/>
      <c r="L11" s="115"/>
      <c r="M11" s="115"/>
      <c r="N11" s="115"/>
    </row>
    <row r="12" spans="1:14" ht="12.75">
      <c r="A12" s="69">
        <f>COUNTA(Spisak!H2:H256)</f>
        <v>38</v>
      </c>
      <c r="B12" s="69">
        <f>COUNTIF(Spisak!H2:H256,0)</f>
        <v>0</v>
      </c>
      <c r="C12" s="69">
        <f>COUNTIF(Spisak!H2:H256,"&lt;="&amp;0.1*G5)-COUNTIF(Spisak!H2:H256,0)</f>
        <v>1</v>
      </c>
      <c r="D12" s="69">
        <f>COUNTIF(Spisak!H2:H256,"&gt;="&amp;0.5*G5)</f>
        <v>19</v>
      </c>
      <c r="E12" s="69">
        <f>COUNTIF(Spisak!H2:H256,"&gt;="&amp;0.9*G5)</f>
        <v>0</v>
      </c>
      <c r="G12" s="71"/>
      <c r="H12" s="71"/>
      <c r="I12" s="73"/>
      <c r="J12" s="68" t="s">
        <v>105</v>
      </c>
      <c r="K12" s="68" t="s">
        <v>109</v>
      </c>
      <c r="L12" s="68" t="s">
        <v>106</v>
      </c>
      <c r="M12" s="68" t="s">
        <v>107</v>
      </c>
      <c r="N12" s="68" t="s">
        <v>108</v>
      </c>
    </row>
    <row r="13" spans="1:14" ht="12.75">
      <c r="A13" s="69"/>
      <c r="B13" s="75">
        <f>B12/A12</f>
        <v>0</v>
      </c>
      <c r="C13" s="75">
        <f>C12/A12</f>
        <v>0.02631578947368421</v>
      </c>
      <c r="D13" s="75">
        <f>D12/A12</f>
        <v>0.5</v>
      </c>
      <c r="E13" s="75">
        <f>E12/A12</f>
        <v>0</v>
      </c>
      <c r="I13" s="73"/>
      <c r="J13" s="69">
        <f>COUNTA(Spisak!Y2:Y267)</f>
        <v>34</v>
      </c>
      <c r="K13" s="69">
        <f>COUNTIF(Spisak!Y2:Y267,0)</f>
        <v>1</v>
      </c>
      <c r="L13" s="69">
        <f>COUNTIF(Spisak!Y2:Y267,"&lt;="&amp;0.1*P5)-COUNTIF(Spisak!Y2:Y267,0)</f>
        <v>3</v>
      </c>
      <c r="M13" s="69">
        <f>COUNTIF(Spisak!Y2:Y267,"&gt;="&amp;0.5*P5)</f>
        <v>17</v>
      </c>
      <c r="N13" s="69">
        <f>COUNTIF(Spisak!Y2:Y267,"&gt;="&amp;0.9*P5)</f>
        <v>0</v>
      </c>
    </row>
    <row r="14" spans="9:14" ht="12.75">
      <c r="I14" s="73"/>
      <c r="J14" s="69"/>
      <c r="K14" s="75">
        <f>K13/J13</f>
        <v>0.029411764705882353</v>
      </c>
      <c r="L14" s="75">
        <f>L13/J13</f>
        <v>0.08823529411764706</v>
      </c>
      <c r="M14" s="75">
        <f>M13/J13</f>
        <v>0.5</v>
      </c>
      <c r="N14" s="75">
        <f>N13/J13</f>
        <v>0</v>
      </c>
    </row>
    <row r="15" spans="1:15" ht="12.75">
      <c r="A15" s="115" t="s">
        <v>112</v>
      </c>
      <c r="B15" s="115"/>
      <c r="C15" s="115"/>
      <c r="D15" s="115"/>
      <c r="E15" s="115"/>
      <c r="G15" s="116" t="s">
        <v>114</v>
      </c>
      <c r="H15" s="116"/>
      <c r="I15" s="73"/>
      <c r="O15" s="76"/>
    </row>
    <row r="16" spans="1:15" ht="12.75">
      <c r="A16" s="115"/>
      <c r="B16" s="115"/>
      <c r="C16" s="115"/>
      <c r="D16" s="115"/>
      <c r="E16" s="115"/>
      <c r="G16" s="116"/>
      <c r="H16" s="116"/>
      <c r="I16" s="73"/>
      <c r="O16" s="76"/>
    </row>
    <row r="17" spans="1:15" ht="12.75">
      <c r="A17" s="68" t="s">
        <v>105</v>
      </c>
      <c r="B17" s="68" t="s">
        <v>109</v>
      </c>
      <c r="C17" s="68" t="s">
        <v>106</v>
      </c>
      <c r="D17" s="68" t="s">
        <v>107</v>
      </c>
      <c r="E17" s="68" t="s">
        <v>108</v>
      </c>
      <c r="G17" s="117">
        <v>50</v>
      </c>
      <c r="H17" s="117"/>
      <c r="I17" s="73"/>
      <c r="O17" s="76"/>
    </row>
    <row r="18" spans="1:20" ht="12.75" customHeight="1">
      <c r="A18" s="69">
        <f>COUNTA(Spisak!Q2:Q250)</f>
        <v>0</v>
      </c>
      <c r="B18" s="69">
        <f>COUNTIF(Spisak!Q2:Q250,0)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17"/>
      <c r="H18" s="117"/>
      <c r="I18" s="73"/>
      <c r="J18" s="123" t="s">
        <v>120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9:20" ht="15">
      <c r="I20" s="73"/>
      <c r="J20" s="120" t="s">
        <v>121</v>
      </c>
      <c r="K20" s="121"/>
      <c r="L20" s="121"/>
      <c r="M20" s="122"/>
      <c r="N20" s="123" t="s">
        <v>122</v>
      </c>
      <c r="O20" s="123"/>
      <c r="P20" s="123"/>
      <c r="Q20" s="123"/>
      <c r="R20" s="123"/>
      <c r="S20" s="123"/>
      <c r="T20" s="123"/>
    </row>
    <row r="21" spans="1:20" ht="12.75" customHeight="1">
      <c r="A21" s="115" t="s">
        <v>113</v>
      </c>
      <c r="B21" s="115"/>
      <c r="C21" s="115"/>
      <c r="D21" s="115"/>
      <c r="E21" s="115"/>
      <c r="G21" s="70"/>
      <c r="H21" s="70"/>
      <c r="I21" s="73"/>
      <c r="J21" s="118" t="s">
        <v>105</v>
      </c>
      <c r="K21" s="118" t="s">
        <v>109</v>
      </c>
      <c r="L21" s="118" t="s">
        <v>118</v>
      </c>
      <c r="M21" s="118" t="s">
        <v>119</v>
      </c>
      <c r="N21" s="118" t="s">
        <v>14</v>
      </c>
      <c r="O21" s="118" t="s">
        <v>15</v>
      </c>
      <c r="P21" s="118" t="s">
        <v>16</v>
      </c>
      <c r="Q21" s="118" t="s">
        <v>101</v>
      </c>
      <c r="R21" s="118" t="s">
        <v>102</v>
      </c>
      <c r="S21" s="118" t="s">
        <v>98</v>
      </c>
      <c r="T21" s="118" t="s">
        <v>118</v>
      </c>
    </row>
    <row r="22" spans="1:20" ht="12.75" customHeight="1">
      <c r="A22" s="115"/>
      <c r="B22" s="115"/>
      <c r="C22" s="115"/>
      <c r="D22" s="115"/>
      <c r="E22" s="115"/>
      <c r="G22" s="70"/>
      <c r="H22" s="70"/>
      <c r="I22" s="73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12.75" customHeight="1">
      <c r="A23" s="68" t="s">
        <v>105</v>
      </c>
      <c r="B23" s="68" t="s">
        <v>109</v>
      </c>
      <c r="C23" s="68" t="s">
        <v>106</v>
      </c>
      <c r="D23" s="68" t="s">
        <v>107</v>
      </c>
      <c r="E23" s="68" t="s">
        <v>108</v>
      </c>
      <c r="G23" s="71"/>
      <c r="H23" s="71"/>
      <c r="I23" s="73"/>
      <c r="J23" s="118">
        <f>COUNT(Spisak!AA2:AA267)</f>
        <v>68</v>
      </c>
      <c r="K23" s="118">
        <f>COUNTIF(Spisak!AA2:AA250,0)</f>
        <v>1</v>
      </c>
      <c r="L23" s="118">
        <f>COUNTIF(Spisak!AA2:AA250,"&gt;="&amp;50)</f>
        <v>40</v>
      </c>
      <c r="M23" s="118">
        <f>COUNTIF(Spisak!AA2:AA250,"&lt;"&amp;50)</f>
        <v>28</v>
      </c>
      <c r="N23" s="118">
        <f>COUNTIF(Spisak!AB2:AB250,"A")</f>
        <v>4</v>
      </c>
      <c r="O23" s="118">
        <f>COUNTIF(Spisak!AB2:AB250,"B")</f>
        <v>2</v>
      </c>
      <c r="P23" s="118">
        <f>COUNTIF(Spisak!AB2:AB250,"C")</f>
        <v>7</v>
      </c>
      <c r="Q23" s="118">
        <f>COUNTIF(Spisak!AB2:AB250,"D")</f>
        <v>6</v>
      </c>
      <c r="R23" s="118">
        <f>COUNTIF(Spisak!AB2:AB250,"E")</f>
        <v>21</v>
      </c>
      <c r="S23" s="118">
        <f>COUNTIF(Spisak!AB2:AB250,"F")</f>
        <v>40</v>
      </c>
      <c r="T23" s="118">
        <f>COUNTA(Spisak!C2:C250)-COUNTIF(Spisak!AB2:AB250,"F")</f>
        <v>40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18"/>
      <c r="K25" s="124">
        <f>K23/J23</f>
        <v>0.014705882352941176</v>
      </c>
      <c r="L25" s="124">
        <f>L23/J23</f>
        <v>0.5882352941176471</v>
      </c>
      <c r="M25" s="124">
        <f>M23/J23</f>
        <v>0.4117647058823529</v>
      </c>
      <c r="N25" s="124">
        <f>N23/COUNTA(Spisak!C2:C250)</f>
        <v>0.05</v>
      </c>
      <c r="O25" s="124">
        <f>O23/COUNTA(Spisak!C2:C250)</f>
        <v>0.025</v>
      </c>
      <c r="P25" s="124">
        <f>P23/COUNTA(Spisak!C2:C250)</f>
        <v>0.0875</v>
      </c>
      <c r="Q25" s="124">
        <f>Q23/COUNTA(Spisak!C2:C250)</f>
        <v>0.075</v>
      </c>
      <c r="R25" s="124">
        <f>R23/COUNTA(Spisak!C2:C250)</f>
        <v>0.2625</v>
      </c>
      <c r="S25" s="124">
        <f>S23/COUNTA(Spisak!C2:C250)</f>
        <v>0.5</v>
      </c>
      <c r="T25" s="124">
        <f>T23/COUNTA(Spisak!C2:C250)</f>
        <v>0.5</v>
      </c>
    </row>
    <row r="26" spans="9:20" ht="12.75">
      <c r="I26" s="73"/>
      <c r="J26" s="119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Vladan</cp:lastModifiedBy>
  <cp:lastPrinted>2018-02-01T07:41:58Z</cp:lastPrinted>
  <dcterms:created xsi:type="dcterms:W3CDTF">1999-11-01T09:35:38Z</dcterms:created>
  <dcterms:modified xsi:type="dcterms:W3CDTF">2018-02-01T11:28:37Z</dcterms:modified>
  <cp:category/>
  <cp:version/>
  <cp:contentType/>
  <cp:contentStatus/>
</cp:coreProperties>
</file>