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<sst xmlns="http://schemas.openxmlformats.org/spreadsheetml/2006/main" count="100" uniqueCount="85">
  <si>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</si>
  <si>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</si>
  <si>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</si>
  <si>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</si>
  <si>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</si>
  <si>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</si>
  <si>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</si>
  <si>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</si>
  <si>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</si>
  <si>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</si>
  <si>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</si>
  <si>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</si>
  <si>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</si>
  <si>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</si>
  <si>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</si>
  <si>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</si>
  <si>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</si>
  <si>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</si>
  <si>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</si>
  <si>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</si>
  <si>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</si>
  <si>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</si>
  <si>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</si>
  <si>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</si>
  <si>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</si>
  <si>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</si>
  <si>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</si>
  <si>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</si>
  <si>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</si>
  <si>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</si>
  <si>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</si>
  <si>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</si>
  <si>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</si>
  <si>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Vid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</si>
  <si>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</si>
  <si>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</si>
  <si>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</si>
  <si>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</si>
  <si>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</si>
  <si>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</si>
  <si>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</si>
  <si>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</si>
  <si>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</si>
  <si>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</si>
  <si>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</si>
  <si>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3</t>
  </si>
  <si>
    <t>2017</t>
  </si>
  <si>
    <t>4</t>
  </si>
  <si>
    <t>Stefan</t>
  </si>
  <si>
    <t>22</t>
  </si>
  <si>
    <t>Sinđić</t>
  </si>
  <si>
    <t>23</t>
  </si>
  <si>
    <t>Filip</t>
  </si>
  <si>
    <t>Perović</t>
  </si>
  <si>
    <t>Jovanović</t>
  </si>
  <si>
    <t>41</t>
  </si>
  <si>
    <t>Anđelko</t>
  </si>
  <si>
    <t>Obradović</t>
  </si>
  <si>
    <t>48</t>
  </si>
  <si>
    <t>Nikola</t>
  </si>
  <si>
    <t>60</t>
  </si>
  <si>
    <t>Božo</t>
  </si>
  <si>
    <t>Tasovac</t>
  </si>
  <si>
    <t>64</t>
  </si>
  <si>
    <t>Anja</t>
  </si>
  <si>
    <t>Dragutinović</t>
  </si>
  <si>
    <t>82</t>
  </si>
  <si>
    <t>91</t>
  </si>
  <si>
    <t>Bojan</t>
  </si>
  <si>
    <t>2016</t>
  </si>
  <si>
    <t>Marijan</t>
  </si>
  <si>
    <t>Vojinović</t>
  </si>
  <si>
    <t>Dušica</t>
  </si>
  <si>
    <t>Matović</t>
  </si>
  <si>
    <t>Dragana</t>
  </si>
  <si>
    <t>Giljača</t>
  </si>
  <si>
    <t>34</t>
  </si>
  <si>
    <t>Ivana</t>
  </si>
  <si>
    <t>Čuljković</t>
  </si>
  <si>
    <t>Dobrašinović</t>
  </si>
  <si>
    <t>Ana</t>
  </si>
  <si>
    <t>Ružić</t>
  </si>
  <si>
    <t>9069</t>
  </si>
  <si>
    <t>Hilmo</t>
  </si>
  <si>
    <t>Čindrak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</si>
</sst>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59" fillId="0" borderId="12" xfId="0" applyNumberFormat="1" applyFont="1" applyFill="1" applyBorder="1" applyAlignment="1">
      <alignment horizontal="center"/>
    </xf>
    <xf numFmtId="213" fontId="59" fillId="0" borderId="12" xfId="0" applyNumberFormat="1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8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3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95" t="s">
        <v>21</v>
      </c>
      <c r="B1" s="96" t="s">
        <v>0</v>
      </c>
      <c r="C1" s="95" t="s">
        <v>13</v>
      </c>
      <c r="D1" s="95" t="s">
        <v>34</v>
      </c>
      <c r="E1" s="95" t="s">
        <v>35</v>
      </c>
      <c r="F1" s="95" t="s">
        <v>36</v>
      </c>
      <c r="G1" s="95" t="s">
        <v>37</v>
      </c>
      <c r="H1" s="95" t="s">
        <v>38</v>
      </c>
      <c r="I1" s="95" t="s">
        <v>39</v>
      </c>
      <c r="J1" s="95" t="s">
        <v>24</v>
      </c>
      <c r="K1" s="87"/>
      <c r="L1" s="31"/>
      <c r="M1" s="25"/>
      <c r="N1" s="25"/>
      <c r="O1" s="25"/>
      <c r="P1" s="87"/>
      <c r="Q1" s="31"/>
      <c r="R1" s="25"/>
      <c r="S1" s="25"/>
      <c r="T1" s="25"/>
    </row>
    <row r="2" spans="1:20" ht="12.75">
      <c r="A2" s="69">
        <f>1</f>
        <v>1</v>
      </c>
      <c r="B2" s="112" t="str">
        <f>Sheet1!B2</f>
        <v>22/2017</v>
      </c>
      <c r="C2" s="112" t="str">
        <f>Sheet1!E2&amp;" "&amp;Sheet1!F2</f>
        <v>Stefan Sinđić</v>
      </c>
      <c r="D2" s="23"/>
      <c r="E2" s="69">
        <v>30</v>
      </c>
      <c r="F2" s="74">
        <f aca="true" t="shared" si="0" ref="F2:F14">IF(E2,E2,D2)</f>
        <v>30</v>
      </c>
      <c r="G2" s="72">
        <v>0</v>
      </c>
      <c r="H2" s="121">
        <v>32</v>
      </c>
      <c r="I2" s="93">
        <f aca="true" t="shared" si="1" ref="I2:I14">F2+IF(H2,H2,G2)</f>
        <v>62</v>
      </c>
      <c r="J2" s="94" t="str">
        <f aca="true" t="shared" si="2" ref="J2:J14">IF(I2&gt;=90,"A",IF(I2&gt;=80,"B",IF(I2&gt;=70,"C",IF(I2&gt;=60,"D",IF(I2&gt;=50,"E","F")))))</f>
        <v>D</v>
      </c>
      <c r="K2" s="24"/>
      <c r="L2" s="87"/>
      <c r="M2" s="87"/>
      <c r="N2" s="90"/>
      <c r="O2" s="24"/>
      <c r="P2" s="24"/>
      <c r="Q2" s="30"/>
      <c r="R2" s="81"/>
      <c r="S2" s="25"/>
      <c r="T2" s="25"/>
    </row>
    <row r="3" spans="1:20" ht="12.75">
      <c r="A3" s="69">
        <f aca="true" t="shared" si="3" ref="A3:A14">A2+1</f>
        <v>2</v>
      </c>
      <c r="B3" s="112" t="str">
        <f>Sheet1!B3</f>
        <v>23/2017</v>
      </c>
      <c r="C3" s="112" t="str">
        <f>Sheet1!E3&amp;" "&amp;Sheet1!F3</f>
        <v>Filip Perović</v>
      </c>
      <c r="D3" s="32">
        <v>15</v>
      </c>
      <c r="E3" s="123">
        <v>37</v>
      </c>
      <c r="F3" s="74">
        <f t="shared" si="0"/>
        <v>37</v>
      </c>
      <c r="G3" s="33"/>
      <c r="H3" s="72">
        <v>23</v>
      </c>
      <c r="I3" s="93">
        <f t="shared" si="1"/>
        <v>60</v>
      </c>
      <c r="J3" s="94" t="str">
        <f t="shared" si="2"/>
        <v>D</v>
      </c>
      <c r="K3" s="24"/>
      <c r="L3" s="31"/>
      <c r="M3" s="30"/>
      <c r="N3" s="24"/>
      <c r="O3" s="24"/>
      <c r="P3" s="30"/>
      <c r="Q3" s="30"/>
      <c r="R3" s="81"/>
      <c r="S3" s="25"/>
      <c r="T3" s="25"/>
    </row>
    <row r="4" spans="1:20" ht="12.75">
      <c r="A4" s="69">
        <f t="shared" si="3"/>
        <v>3</v>
      </c>
      <c r="B4" s="112" t="str">
        <f>Sheet1!B4</f>
        <v>41/2017</v>
      </c>
      <c r="C4" s="112" t="str">
        <f>Sheet1!E4&amp;" "&amp;Sheet1!F4</f>
        <v>Anđelko Obradović</v>
      </c>
      <c r="D4" s="23">
        <v>24</v>
      </c>
      <c r="E4" s="69"/>
      <c r="F4" s="74">
        <f t="shared" si="0"/>
        <v>24</v>
      </c>
      <c r="G4" s="72"/>
      <c r="H4" s="122">
        <v>32</v>
      </c>
      <c r="I4" s="93">
        <f t="shared" si="1"/>
        <v>56</v>
      </c>
      <c r="J4" s="94" t="str">
        <f t="shared" si="2"/>
        <v>E</v>
      </c>
      <c r="K4" s="24"/>
      <c r="L4" s="87"/>
      <c r="M4" s="87"/>
      <c r="N4" s="90"/>
      <c r="O4" s="24"/>
      <c r="P4" s="30"/>
      <c r="Q4" s="30"/>
      <c r="R4" s="81"/>
      <c r="S4" s="25"/>
      <c r="T4" s="25"/>
    </row>
    <row r="5" spans="1:20" ht="12.75">
      <c r="A5" s="69">
        <f t="shared" si="3"/>
        <v>4</v>
      </c>
      <c r="B5" s="112" t="str">
        <f>Sheet1!B5</f>
        <v>60/2017</v>
      </c>
      <c r="C5" s="112" t="str">
        <f>Sheet1!E5&amp;" "&amp;Sheet1!F5</f>
        <v>Božo Tasovac</v>
      </c>
      <c r="D5" s="23">
        <v>16</v>
      </c>
      <c r="E5" s="69">
        <v>34</v>
      </c>
      <c r="F5" s="74">
        <f t="shared" si="0"/>
        <v>34</v>
      </c>
      <c r="G5" s="72"/>
      <c r="H5" s="122">
        <v>21</v>
      </c>
      <c r="I5" s="93">
        <f t="shared" si="1"/>
        <v>55</v>
      </c>
      <c r="J5" s="94" t="str">
        <f t="shared" si="2"/>
        <v>E</v>
      </c>
      <c r="K5" s="24"/>
      <c r="L5" s="24"/>
      <c r="M5" s="24"/>
      <c r="N5" s="24"/>
      <c r="O5" s="24"/>
      <c r="P5" s="24"/>
      <c r="Q5" s="30"/>
      <c r="R5" s="24"/>
      <c r="S5" s="25"/>
      <c r="T5" s="25"/>
    </row>
    <row r="6" spans="1:20" ht="12.75">
      <c r="A6" s="69">
        <f t="shared" si="3"/>
        <v>5</v>
      </c>
      <c r="B6" s="112" t="str">
        <f>Sheet1!B6</f>
        <v>64/2017</v>
      </c>
      <c r="C6" s="112" t="str">
        <f>Sheet1!E6&amp;" "&amp;Sheet1!F6</f>
        <v>Anja Dragutinović</v>
      </c>
      <c r="D6" s="23">
        <v>6</v>
      </c>
      <c r="E6" s="69">
        <v>28</v>
      </c>
      <c r="F6" s="74">
        <f t="shared" si="0"/>
        <v>28</v>
      </c>
      <c r="G6" s="72">
        <v>1</v>
      </c>
      <c r="H6" s="122">
        <v>8</v>
      </c>
      <c r="I6" s="93">
        <f t="shared" si="1"/>
        <v>36</v>
      </c>
      <c r="J6" s="94" t="str">
        <f t="shared" si="2"/>
        <v>F</v>
      </c>
      <c r="K6" s="24"/>
      <c r="L6" s="27"/>
      <c r="M6" s="27"/>
      <c r="N6" s="27"/>
      <c r="O6" s="24"/>
      <c r="P6" s="24"/>
      <c r="Q6" s="30"/>
      <c r="R6" s="24"/>
      <c r="S6" s="25"/>
      <c r="T6" s="25"/>
    </row>
    <row r="7" spans="1:20" ht="12.75">
      <c r="A7" s="69">
        <f t="shared" si="3"/>
        <v>6</v>
      </c>
      <c r="B7" s="112" t="str">
        <f>Sheet1!B7</f>
        <v>91/2017</v>
      </c>
      <c r="C7" s="112" t="str">
        <f>Sheet1!E7&amp;" "&amp;Sheet1!F7</f>
        <v>Bojan Jovanović</v>
      </c>
      <c r="D7" s="23"/>
      <c r="E7" s="69">
        <v>25</v>
      </c>
      <c r="F7" s="74">
        <f t="shared" si="0"/>
        <v>25</v>
      </c>
      <c r="G7" s="72">
        <v>0</v>
      </c>
      <c r="H7" s="122">
        <v>28</v>
      </c>
      <c r="I7" s="93">
        <f t="shared" si="1"/>
        <v>53</v>
      </c>
      <c r="J7" s="94" t="str">
        <f t="shared" si="2"/>
        <v>E</v>
      </c>
      <c r="K7" s="24"/>
      <c r="L7" s="27"/>
      <c r="M7" s="27"/>
      <c r="N7" s="27"/>
      <c r="O7" s="27"/>
      <c r="P7" s="24"/>
      <c r="Q7" s="28"/>
      <c r="R7" s="27"/>
      <c r="S7" s="28"/>
      <c r="T7" s="16"/>
    </row>
    <row r="8" spans="1:20" ht="12.75">
      <c r="A8" s="69">
        <f t="shared" si="3"/>
        <v>7</v>
      </c>
      <c r="B8" s="112" t="str">
        <f>Sheet1!B8</f>
        <v>3/2016</v>
      </c>
      <c r="C8" s="112" t="str">
        <f>Sheet1!E8&amp;" "&amp;Sheet1!F8</f>
        <v>Marijan Vojinović</v>
      </c>
      <c r="D8" s="23">
        <v>7</v>
      </c>
      <c r="E8" s="69">
        <v>36</v>
      </c>
      <c r="F8" s="74">
        <f t="shared" si="0"/>
        <v>36</v>
      </c>
      <c r="G8" s="72">
        <v>7</v>
      </c>
      <c r="H8" s="122">
        <v>18</v>
      </c>
      <c r="I8" s="93">
        <f t="shared" si="1"/>
        <v>54</v>
      </c>
      <c r="J8" s="94" t="str">
        <f t="shared" si="2"/>
        <v>E</v>
      </c>
      <c r="K8" s="24"/>
      <c r="L8" s="27"/>
      <c r="M8" s="28"/>
      <c r="N8" s="27"/>
      <c r="O8" s="27"/>
      <c r="P8" s="24"/>
      <c r="Q8" s="28"/>
      <c r="R8" s="27"/>
      <c r="S8" s="28"/>
      <c r="T8" s="16"/>
    </row>
    <row r="9" spans="1:20" ht="12.75">
      <c r="A9" s="69">
        <f t="shared" si="3"/>
        <v>8</v>
      </c>
      <c r="B9" s="112" t="str">
        <f>Sheet1!B9</f>
        <v>4/2016</v>
      </c>
      <c r="C9" s="112" t="str">
        <f>Sheet1!E9&amp;" "&amp;Sheet1!F9</f>
        <v>Dušica Matović</v>
      </c>
      <c r="D9" s="23">
        <v>22</v>
      </c>
      <c r="E9" s="69"/>
      <c r="F9" s="74">
        <f t="shared" si="0"/>
        <v>22</v>
      </c>
      <c r="G9" s="72">
        <v>18</v>
      </c>
      <c r="H9" s="122">
        <v>38</v>
      </c>
      <c r="I9" s="93">
        <f t="shared" si="1"/>
        <v>60</v>
      </c>
      <c r="J9" s="94" t="str">
        <f t="shared" si="2"/>
        <v>D</v>
      </c>
      <c r="K9" s="24"/>
      <c r="L9" s="27"/>
      <c r="M9" s="27"/>
      <c r="N9" s="27"/>
      <c r="O9" s="27"/>
      <c r="P9" s="24"/>
      <c r="Q9" s="28"/>
      <c r="R9" s="27"/>
      <c r="S9" s="28"/>
      <c r="T9" s="16"/>
    </row>
    <row r="10" spans="1:20" ht="12.75">
      <c r="A10" s="69">
        <f t="shared" si="3"/>
        <v>9</v>
      </c>
      <c r="B10" s="112" t="str">
        <f>Sheet1!B10</f>
        <v>11/2016</v>
      </c>
      <c r="C10" s="112" t="str">
        <f>Sheet1!E10&amp;" "&amp;Sheet1!F10</f>
        <v>Dragana Giljača</v>
      </c>
      <c r="D10" s="23">
        <v>8</v>
      </c>
      <c r="E10" s="69">
        <v>31</v>
      </c>
      <c r="F10" s="74">
        <f t="shared" si="0"/>
        <v>31</v>
      </c>
      <c r="G10" s="72">
        <v>1</v>
      </c>
      <c r="H10" s="122">
        <v>37</v>
      </c>
      <c r="I10" s="93">
        <f t="shared" si="1"/>
        <v>68</v>
      </c>
      <c r="J10" s="94" t="str">
        <f t="shared" si="2"/>
        <v>D</v>
      </c>
      <c r="K10" s="24"/>
      <c r="L10" s="27"/>
      <c r="M10" s="27"/>
      <c r="N10" s="27"/>
      <c r="O10" s="27"/>
      <c r="P10" s="24"/>
      <c r="Q10" s="28"/>
      <c r="R10" s="27"/>
      <c r="S10" s="28"/>
      <c r="T10" s="16"/>
    </row>
    <row r="11" spans="1:20" ht="12.75">
      <c r="A11" s="69">
        <f t="shared" si="3"/>
        <v>10</v>
      </c>
      <c r="B11" s="112" t="str">
        <f>Sheet1!B11</f>
        <v>34/2016</v>
      </c>
      <c r="C11" s="112" t="str">
        <f>Sheet1!E11&amp;" "&amp;Sheet1!F11</f>
        <v>Ivana Čuljković</v>
      </c>
      <c r="D11" s="23">
        <v>19</v>
      </c>
      <c r="E11" s="69">
        <v>32</v>
      </c>
      <c r="F11" s="74">
        <f t="shared" si="0"/>
        <v>32</v>
      </c>
      <c r="G11" s="72">
        <v>12</v>
      </c>
      <c r="H11" s="122">
        <v>33</v>
      </c>
      <c r="I11" s="93">
        <f t="shared" si="1"/>
        <v>65</v>
      </c>
      <c r="J11" s="94" t="str">
        <f t="shared" si="2"/>
        <v>D</v>
      </c>
      <c r="K11" s="24"/>
      <c r="L11" s="27"/>
      <c r="M11" s="27"/>
      <c r="N11" s="27"/>
      <c r="O11" s="27"/>
      <c r="P11" s="24"/>
      <c r="Q11" s="28"/>
      <c r="R11" s="27"/>
      <c r="S11" s="28"/>
      <c r="T11" s="16"/>
    </row>
    <row r="12" spans="1:20" ht="12.75">
      <c r="A12" s="69">
        <f t="shared" si="3"/>
        <v>11</v>
      </c>
      <c r="B12" s="112" t="str">
        <f>Sheet1!B12</f>
        <v>48/2016</v>
      </c>
      <c r="C12" s="112" t="str">
        <f>Sheet1!E12&amp;" "&amp;Sheet1!F12</f>
        <v>Nikola Dobrašinović</v>
      </c>
      <c r="D12" s="23"/>
      <c r="E12" s="123">
        <v>17</v>
      </c>
      <c r="F12" s="74">
        <f t="shared" si="0"/>
        <v>17</v>
      </c>
      <c r="G12" s="72"/>
      <c r="H12" s="72">
        <v>1</v>
      </c>
      <c r="I12" s="93">
        <f t="shared" si="1"/>
        <v>18</v>
      </c>
      <c r="J12" s="94" t="str">
        <f t="shared" si="2"/>
        <v>F</v>
      </c>
      <c r="K12" s="24"/>
      <c r="L12" s="27"/>
      <c r="M12" s="27"/>
      <c r="N12" s="27"/>
      <c r="O12" s="27"/>
      <c r="P12" s="24"/>
      <c r="Q12" s="28"/>
      <c r="R12" s="27"/>
      <c r="S12" s="28"/>
      <c r="T12" s="16"/>
    </row>
    <row r="13" spans="1:20" ht="12.75">
      <c r="A13" s="69">
        <f t="shared" si="3"/>
        <v>12</v>
      </c>
      <c r="B13" s="112" t="str">
        <f>Sheet1!B13</f>
        <v>82/2016</v>
      </c>
      <c r="C13" s="112" t="str">
        <f>Sheet1!E13&amp;" "&amp;Sheet1!F13</f>
        <v>Ana Ružić</v>
      </c>
      <c r="D13" s="32"/>
      <c r="E13" s="123">
        <v>30</v>
      </c>
      <c r="F13" s="74">
        <f t="shared" si="0"/>
        <v>30</v>
      </c>
      <c r="G13" s="72">
        <v>21</v>
      </c>
      <c r="H13" s="72"/>
      <c r="I13" s="93">
        <f t="shared" si="1"/>
        <v>51</v>
      </c>
      <c r="J13" s="94" t="str">
        <f t="shared" si="2"/>
        <v>E</v>
      </c>
      <c r="K13" s="24"/>
      <c r="L13" s="27"/>
      <c r="M13" s="24"/>
      <c r="N13" s="27"/>
      <c r="O13" s="27"/>
      <c r="P13" s="24"/>
      <c r="Q13" s="30"/>
      <c r="R13" s="27"/>
      <c r="S13" s="28"/>
      <c r="T13" s="16"/>
    </row>
    <row r="14" spans="1:20" ht="12.75">
      <c r="A14" s="69">
        <f t="shared" si="3"/>
        <v>13</v>
      </c>
      <c r="B14" s="112" t="str">
        <f>Sheet1!B14</f>
        <v>9069/2016</v>
      </c>
      <c r="C14" s="112" t="str">
        <f>Sheet1!E14&amp;" "&amp;Sheet1!F14</f>
        <v>Hilmo Čindrak</v>
      </c>
      <c r="D14" s="23">
        <v>14</v>
      </c>
      <c r="E14" s="123">
        <v>36</v>
      </c>
      <c r="F14" s="74">
        <f t="shared" si="0"/>
        <v>36</v>
      </c>
      <c r="G14" s="72">
        <v>16</v>
      </c>
      <c r="H14" s="72">
        <v>27</v>
      </c>
      <c r="I14" s="93">
        <f t="shared" si="1"/>
        <v>63</v>
      </c>
      <c r="J14" s="94" t="str">
        <f t="shared" si="2"/>
        <v>D</v>
      </c>
      <c r="K14" s="24"/>
      <c r="L14" s="27"/>
      <c r="M14" s="29"/>
      <c r="N14" s="27"/>
      <c r="O14" s="27"/>
      <c r="P14" s="24"/>
      <c r="Q14" s="28"/>
      <c r="R14" s="27"/>
      <c r="S14" s="28"/>
      <c r="T14" s="16"/>
    </row>
    <row r="15" spans="1:20" ht="12.75">
      <c r="A15" s="88"/>
      <c r="B15" s="25"/>
      <c r="C15" s="25"/>
      <c r="D15" s="28"/>
      <c r="E15" s="88"/>
      <c r="F15" s="88"/>
      <c r="G15" s="82"/>
      <c r="H15" s="82"/>
      <c r="I15" s="82"/>
      <c r="J15" s="89"/>
      <c r="K15" s="24"/>
      <c r="L15" s="27"/>
      <c r="M15" s="27"/>
      <c r="N15" s="27"/>
      <c r="O15" s="27"/>
      <c r="P15" s="24"/>
      <c r="Q15" s="28"/>
      <c r="R15" s="27"/>
      <c r="S15" s="28"/>
      <c r="T15" s="16"/>
    </row>
    <row r="16" spans="1:20" ht="12.75">
      <c r="A16" s="88"/>
      <c r="B16" s="25"/>
      <c r="C16" s="25"/>
      <c r="D16" s="28"/>
      <c r="E16" s="88"/>
      <c r="F16" s="88"/>
      <c r="G16" s="116"/>
      <c r="H16" s="82"/>
      <c r="I16" s="82"/>
      <c r="J16" s="89"/>
      <c r="K16" s="24"/>
      <c r="L16" s="27"/>
      <c r="M16" s="27"/>
      <c r="N16" s="27"/>
      <c r="O16" s="27"/>
      <c r="P16" s="24"/>
      <c r="Q16" s="28"/>
      <c r="R16" s="27"/>
      <c r="S16" s="28"/>
      <c r="T16" s="16"/>
    </row>
    <row r="17" spans="1:20" ht="12.75">
      <c r="A17" s="88"/>
      <c r="B17" s="25"/>
      <c r="C17" s="25"/>
      <c r="D17" s="28"/>
      <c r="E17" s="88"/>
      <c r="F17" s="88"/>
      <c r="G17" s="82"/>
      <c r="H17" s="82"/>
      <c r="I17" s="82"/>
      <c r="J17" s="89"/>
      <c r="K17" s="24"/>
      <c r="L17" s="27"/>
      <c r="M17" s="27"/>
      <c r="N17" s="27"/>
      <c r="O17" s="27"/>
      <c r="P17" s="24"/>
      <c r="Q17" s="28"/>
      <c r="R17" s="27"/>
      <c r="S17" s="28"/>
      <c r="T17" s="16"/>
    </row>
    <row r="18" spans="1:22" ht="15.75">
      <c r="A18" s="88"/>
      <c r="B18" s="92"/>
      <c r="C18" s="92"/>
      <c r="D18" s="88"/>
      <c r="E18" s="73"/>
      <c r="F18" s="73"/>
      <c r="G18" s="88"/>
      <c r="H18" s="91"/>
      <c r="I18" s="73"/>
      <c r="J18" s="82"/>
      <c r="K18" s="89"/>
      <c r="L18" s="83"/>
      <c r="M18" s="16"/>
      <c r="N18" s="16"/>
      <c r="O18" s="16"/>
      <c r="P18" s="16"/>
      <c r="Q18" s="16"/>
      <c r="R18" s="68"/>
      <c r="S18" s="66"/>
      <c r="T18" s="67"/>
      <c r="U18" s="16"/>
      <c r="V18" s="16"/>
    </row>
    <row r="19" spans="1:22" ht="15.75">
      <c r="A19" s="88"/>
      <c r="B19" s="92"/>
      <c r="C19" s="92"/>
      <c r="D19" s="88"/>
      <c r="E19" s="73"/>
      <c r="F19" s="73"/>
      <c r="G19" s="88"/>
      <c r="H19" s="91"/>
      <c r="I19" s="73"/>
      <c r="J19" s="82"/>
      <c r="K19" s="89"/>
      <c r="L19" s="83"/>
      <c r="M19" s="16"/>
      <c r="N19" s="16"/>
      <c r="O19" s="16"/>
      <c r="P19" s="16"/>
      <c r="Q19" s="16"/>
      <c r="R19" s="68"/>
      <c r="S19" s="66"/>
      <c r="T19" s="67"/>
      <c r="U19" s="16"/>
      <c r="V19" s="16"/>
    </row>
    <row r="20" spans="1:22" ht="15.75">
      <c r="A20" s="88"/>
      <c r="B20" s="92"/>
      <c r="C20" s="92"/>
      <c r="D20" s="88"/>
      <c r="E20" s="73"/>
      <c r="F20" s="73"/>
      <c r="G20" s="88"/>
      <c r="H20" s="91"/>
      <c r="I20" s="73"/>
      <c r="J20" s="82"/>
      <c r="K20" s="89"/>
      <c r="L20" s="83"/>
      <c r="M20" s="16"/>
      <c r="N20" s="16"/>
      <c r="O20" s="16"/>
      <c r="P20" s="16"/>
      <c r="Q20" s="16"/>
      <c r="R20" s="68"/>
      <c r="S20" s="66"/>
      <c r="T20" s="67"/>
      <c r="U20" s="16"/>
      <c r="V20" s="16"/>
    </row>
    <row r="21" spans="1:22" ht="15.75">
      <c r="A21" s="88"/>
      <c r="B21" s="92"/>
      <c r="C21" s="92"/>
      <c r="D21" s="88"/>
      <c r="E21" s="73"/>
      <c r="F21" s="73"/>
      <c r="G21" s="88"/>
      <c r="H21" s="91"/>
      <c r="I21" s="73"/>
      <c r="J21" s="82"/>
      <c r="K21" s="89"/>
      <c r="L21" s="80"/>
      <c r="M21" s="16"/>
      <c r="N21" s="16"/>
      <c r="O21" s="16"/>
      <c r="P21" s="16"/>
      <c r="Q21" s="16"/>
      <c r="R21" s="65"/>
      <c r="S21" s="66"/>
      <c r="T21" s="67"/>
      <c r="U21" s="16"/>
      <c r="V21" s="16"/>
    </row>
    <row r="22" spans="1:22" ht="15.75">
      <c r="A22" s="16"/>
      <c r="B22" s="84"/>
      <c r="C22" s="84"/>
      <c r="D22" s="27"/>
      <c r="E22" s="16"/>
      <c r="F22" s="16"/>
      <c r="G22" s="16"/>
      <c r="H22" s="85"/>
      <c r="I22" s="16"/>
      <c r="J22" s="16"/>
      <c r="K22" s="16"/>
      <c r="L22" s="80"/>
      <c r="M22" s="16"/>
      <c r="N22" s="16"/>
      <c r="O22" s="16"/>
      <c r="P22" s="16"/>
      <c r="Q22" s="16"/>
      <c r="R22" s="68"/>
      <c r="S22" s="66"/>
      <c r="T22" s="67"/>
      <c r="U22" s="16"/>
      <c r="V22" s="16"/>
    </row>
    <row r="23" spans="1:22" ht="15.75">
      <c r="A23" s="16"/>
      <c r="B23" s="84"/>
      <c r="C23" s="84"/>
      <c r="D23" s="27"/>
      <c r="E23" s="16"/>
      <c r="F23" s="16"/>
      <c r="G23" s="16"/>
      <c r="H23" s="86"/>
      <c r="I23" s="16"/>
      <c r="J23" s="16"/>
      <c r="K23" s="16"/>
      <c r="L23" s="80"/>
      <c r="M23" s="16"/>
      <c r="N23" s="16"/>
      <c r="O23" s="16"/>
      <c r="P23" s="16"/>
      <c r="Q23" s="16"/>
      <c r="R23" s="68"/>
      <c r="S23" s="66"/>
      <c r="T23" s="67"/>
      <c r="U23" s="16"/>
      <c r="V23" s="16"/>
    </row>
    <row r="24" spans="1:22" ht="15.75">
      <c r="A24" s="16"/>
      <c r="B24" s="84"/>
      <c r="C24" s="84"/>
      <c r="D24" s="27"/>
      <c r="E24" s="16"/>
      <c r="F24" s="16"/>
      <c r="G24" s="16"/>
      <c r="H24" s="16"/>
      <c r="I24" s="16"/>
      <c r="J24" s="16"/>
      <c r="K24" s="16"/>
      <c r="L24" s="80"/>
      <c r="M24" s="16"/>
      <c r="N24" s="16"/>
      <c r="O24" s="16"/>
      <c r="P24" s="16"/>
      <c r="Q24" s="16"/>
      <c r="R24" s="68"/>
      <c r="S24" s="66"/>
      <c r="T24" s="67"/>
      <c r="U24" s="16"/>
      <c r="V24" s="16"/>
    </row>
    <row r="25" spans="1:22" ht="12.75">
      <c r="A25" s="16"/>
      <c r="B25" s="84"/>
      <c r="C25" s="84"/>
      <c r="D25" s="27"/>
      <c r="E25" s="16"/>
      <c r="F25" s="16"/>
      <c r="G25" s="16"/>
      <c r="H25" s="16"/>
      <c r="I25" s="16"/>
      <c r="J25" s="16"/>
      <c r="K25" s="16"/>
      <c r="L25" s="80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3:22" ht="409.5">
      <c r="C26" s="1"/>
      <c r="L26" s="26"/>
      <c r="R26" s="16"/>
      <c r="S26" s="16"/>
      <c r="T26" s="16"/>
      <c r="U26" s="16"/>
      <c r="V26" s="16"/>
    </row>
    <row r="27" spans="3:22" ht="409.5">
      <c r="C27" s="1"/>
      <c r="L27" s="26"/>
      <c r="R27" s="16"/>
      <c r="S27" s="16"/>
      <c r="T27" s="16"/>
      <c r="U27" s="16"/>
      <c r="V27" s="16"/>
    </row>
    <row r="28" spans="3:22" ht="409.5">
      <c r="C28" s="1"/>
      <c r="L28" s="26"/>
      <c r="U28" s="16"/>
      <c r="V28" s="16"/>
    </row>
    <row r="29" spans="3:12" ht="409.5">
      <c r="C29" s="1"/>
      <c r="L29" s="26"/>
    </row>
    <row r="30" spans="3:12" ht="409.5">
      <c r="C30" s="1"/>
      <c r="L30" s="26"/>
    </row>
    <row r="31" spans="3:12" ht="409.5">
      <c r="C31" s="1"/>
      <c r="L31" s="26"/>
    </row>
    <row r="32" spans="3:12" ht="409.5">
      <c r="C32" s="1"/>
      <c r="L32" s="26"/>
    </row>
    <row r="33" spans="3:12" ht="409.5">
      <c r="C33" s="1"/>
      <c r="L33" s="26"/>
    </row>
    <row r="34" spans="3:12" ht="409.5">
      <c r="C34" s="1"/>
      <c r="L34" s="26"/>
    </row>
    <row r="35" spans="3:12" ht="409.5">
      <c r="C35" s="1"/>
      <c r="L35" s="26"/>
    </row>
    <row r="36" spans="3:12" ht="409.5">
      <c r="C36" s="1"/>
      <c r="L36" s="26"/>
    </row>
    <row r="37" spans="3:12" ht="409.5">
      <c r="C37" s="1"/>
      <c r="L37" s="26"/>
    </row>
    <row r="38" spans="3:12" ht="409.5">
      <c r="C38" s="1"/>
      <c r="L38" s="26"/>
    </row>
    <row r="39" spans="3:12" ht="409.5">
      <c r="C39" s="1"/>
      <c r="L39" s="26"/>
    </row>
    <row r="40" spans="3:12" ht="409.5">
      <c r="C40" s="1"/>
      <c r="L40" s="26"/>
    </row>
    <row r="41" spans="3:12" ht="409.5">
      <c r="C41" s="1"/>
      <c r="L41" s="26"/>
    </row>
    <row r="42" spans="3:12" ht="409.5">
      <c r="C42" s="1"/>
      <c r="L42" s="26"/>
    </row>
    <row r="43" spans="3:12" ht="409.5">
      <c r="C43" s="1"/>
      <c r="L43" s="26"/>
    </row>
    <row r="44" spans="3:12" ht="409.5">
      <c r="C44" s="1"/>
      <c r="L44" s="26"/>
    </row>
    <row r="45" spans="3:12" ht="409.5">
      <c r="C45" s="1"/>
      <c r="L45" s="26"/>
    </row>
    <row r="46" spans="3:12" ht="409.5">
      <c r="C46" s="1"/>
      <c r="L46" s="26"/>
    </row>
    <row r="47" spans="3:12" ht="409.5">
      <c r="C47" s="1"/>
      <c r="L47" s="26"/>
    </row>
    <row r="48" spans="3:12" ht="409.5">
      <c r="C48" s="1"/>
      <c r="L48" s="26"/>
    </row>
    <row r="49" spans="3:12" ht="409.5">
      <c r="C49" s="1"/>
      <c r="L49" s="26"/>
    </row>
    <row r="50" spans="3:12" ht="409.5">
      <c r="C50" s="1"/>
      <c r="L50" s="26"/>
    </row>
    <row r="51" spans="3:12" ht="409.5">
      <c r="C51" s="1"/>
      <c r="L51" s="26"/>
    </row>
    <row r="52" spans="3:12" ht="409.5">
      <c r="C52" s="1"/>
      <c r="L52" s="26"/>
    </row>
    <row r="53" spans="3:12" ht="409.5">
      <c r="C53" s="1"/>
      <c r="L53" s="26"/>
    </row>
    <row r="54" spans="3:12" ht="409.5">
      <c r="C54" s="1"/>
      <c r="L54" s="26"/>
    </row>
    <row r="55" spans="3:12" ht="409.5">
      <c r="C55" s="1"/>
      <c r="L55" s="26"/>
    </row>
    <row r="56" ht="409.5">
      <c r="C56" s="1"/>
    </row>
    <row r="57" ht="409.5">
      <c r="C57" s="1"/>
    </row>
    <row r="58" ht="409.5">
      <c r="C58" s="1"/>
    </row>
    <row r="59" ht="409.5">
      <c r="C59" s="1"/>
    </row>
    <row r="60" ht="409.5">
      <c r="C60" s="1"/>
    </row>
    <row r="61" ht="409.5">
      <c r="C61" s="1"/>
    </row>
    <row r="62" ht="409.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31" t="s">
        <v>1</v>
      </c>
      <c r="B1" s="132"/>
      <c r="C1" s="132"/>
      <c r="D1" s="132"/>
      <c r="E1" s="132"/>
      <c r="F1" s="132"/>
      <c r="G1" s="124"/>
      <c r="H1" s="125"/>
      <c r="I1" s="18"/>
      <c r="J1" s="18"/>
    </row>
    <row r="2" spans="1:10" ht="15">
      <c r="A2" s="34" t="s">
        <v>2</v>
      </c>
      <c r="B2" s="18"/>
      <c r="C2" s="39" t="s">
        <v>18</v>
      </c>
      <c r="D2" s="17"/>
      <c r="E2" s="35" t="s">
        <v>3</v>
      </c>
      <c r="F2" s="63" t="s">
        <v>4</v>
      </c>
      <c r="G2" s="100"/>
      <c r="H2" s="36"/>
      <c r="I2" s="18"/>
      <c r="J2" s="18"/>
    </row>
    <row r="3" spans="1:10" ht="15">
      <c r="A3" s="40" t="s">
        <v>29</v>
      </c>
      <c r="B3" s="62"/>
      <c r="C3" s="37"/>
      <c r="D3" s="17"/>
      <c r="E3" s="17"/>
      <c r="F3" s="17"/>
      <c r="G3" s="18"/>
      <c r="H3" s="36"/>
      <c r="I3" s="18"/>
      <c r="J3" s="18"/>
    </row>
    <row r="4" spans="1:10" ht="12.75" customHeight="1" thickBot="1">
      <c r="A4" s="75"/>
      <c r="B4" s="76"/>
      <c r="C4" s="76"/>
      <c r="D4" s="77"/>
      <c r="E4" s="77"/>
      <c r="F4" s="77"/>
      <c r="G4" s="76"/>
      <c r="H4" s="78"/>
      <c r="I4" s="18"/>
      <c r="J4" s="18"/>
    </row>
    <row r="5" spans="1:9" ht="26.25" customHeight="1" thickBot="1">
      <c r="A5" s="38" t="s">
        <v>17</v>
      </c>
      <c r="B5" s="19"/>
      <c r="C5" s="101" t="s">
        <v>28</v>
      </c>
      <c r="D5" s="102"/>
      <c r="E5" s="102"/>
      <c r="F5" s="102"/>
      <c r="G5" s="128" t="s">
        <v>15</v>
      </c>
      <c r="H5" s="128" t="s">
        <v>5</v>
      </c>
      <c r="I5" s="18"/>
    </row>
    <row r="6" spans="1:9" ht="13.5" thickBot="1">
      <c r="A6" s="64" t="s">
        <v>6</v>
      </c>
      <c r="B6" s="20" t="s">
        <v>13</v>
      </c>
      <c r="C6" s="126" t="s">
        <v>25</v>
      </c>
      <c r="D6" s="130"/>
      <c r="E6" s="126" t="s">
        <v>14</v>
      </c>
      <c r="F6" s="127"/>
      <c r="G6" s="129"/>
      <c r="H6" s="129"/>
      <c r="I6" s="18"/>
    </row>
    <row r="7" spans="1:9" ht="12.75">
      <c r="A7" s="103"/>
      <c r="B7" s="104"/>
      <c r="C7" s="105" t="s">
        <v>22</v>
      </c>
      <c r="D7" s="106" t="s">
        <v>23</v>
      </c>
      <c r="E7" s="105" t="s">
        <v>26</v>
      </c>
      <c r="F7" s="107" t="s">
        <v>27</v>
      </c>
      <c r="G7" s="129"/>
      <c r="H7" s="129"/>
      <c r="I7" s="18"/>
    </row>
    <row r="8" spans="1:9" ht="12.75">
      <c r="A8" s="70" t="str">
        <f>IF(ISBLANK(Rezultati!B2),"",Rezultati!B2)</f>
        <v>22/2017</v>
      </c>
      <c r="B8" s="71" t="str">
        <f>IF(ISBLANK(Rezultati!C2),"",Rezultati!C2)</f>
        <v>Stefan Sinđić</v>
      </c>
      <c r="C8" s="108">
        <f>IF(ISBLANK(Rezultati!D2),"",Rezultati!D2)</f>
      </c>
      <c r="D8" s="108">
        <f>IF(ISBLANK(Rezultati!E2),"",Rezultati!E2)</f>
        <v>30</v>
      </c>
      <c r="E8" s="108">
        <f>IF(ISBLANK(Rezultati!G2),"",Rezultati!G2)</f>
        <v>0</v>
      </c>
      <c r="F8" s="108">
        <f>IF(ISBLANK(Rezultati!H2),"",Rezultati!H2)</f>
        <v>32</v>
      </c>
      <c r="G8" s="108">
        <f>IF(ISBLANK(Rezultati!I2),"",Rezultati!I2)</f>
        <v>62</v>
      </c>
      <c r="H8" s="109" t="str">
        <f>IF(Rezultati!I2&lt;50,"F",IF(Rezultati!I2&lt;60,"E",IF(Rezultati!I2&lt;70,"D",IF(Rezultati!I2&lt;80,"C",IF(Rezultati!I2&lt;90,"B","A")))))</f>
        <v>D</v>
      </c>
      <c r="I8" s="18"/>
    </row>
    <row r="9" spans="1:9" ht="12.75">
      <c r="A9" s="70" t="str">
        <f>IF(ISBLANK(Rezultati!B3),"",Rezultati!B3)</f>
        <v>23/2017</v>
      </c>
      <c r="B9" s="71" t="str">
        <f>IF(ISBLANK(Rezultati!C3),"",Rezultati!C3)</f>
        <v>Filip Perović</v>
      </c>
      <c r="C9" s="108">
        <f>IF(ISBLANK(Rezultati!D3),"",Rezultati!D3)</f>
        <v>15</v>
      </c>
      <c r="D9" s="108">
        <f>IF(ISBLANK(Rezultati!E3),"",Rezultati!E3)</f>
        <v>37</v>
      </c>
      <c r="E9" s="108">
        <f>IF(ISBLANK(Rezultati!G3),"",Rezultati!G3)</f>
      </c>
      <c r="F9" s="108">
        <f>IF(ISBLANK(Rezultati!H3),"",Rezultati!H3)</f>
        <v>23</v>
      </c>
      <c r="G9" s="108">
        <f>IF(ISBLANK(Rezultati!I3),"",Rezultati!I3)</f>
        <v>60</v>
      </c>
      <c r="H9" s="109" t="str">
        <f>IF(Rezultati!I3&lt;50,"F",IF(Rezultati!I3&lt;60,"E",IF(Rezultati!I3&lt;70,"D",IF(Rezultati!I3&lt;80,"C",IF(Rezultati!I3&lt;90,"B","A")))))</f>
        <v>D</v>
      </c>
      <c r="I9" s="18"/>
    </row>
    <row r="10" spans="1:9" ht="12.75">
      <c r="A10" s="70" t="str">
        <f>IF(ISBLANK(Rezultati!B4),"",Rezultati!B4)</f>
        <v>41/2017</v>
      </c>
      <c r="B10" s="71" t="str">
        <f>IF(ISBLANK(Rezultati!C4),"",Rezultati!C4)</f>
        <v>Anđelko Obradović</v>
      </c>
      <c r="C10" s="108">
        <f>IF(ISBLANK(Rezultati!D4),"",Rezultati!D4)</f>
        <v>24</v>
      </c>
      <c r="D10" s="108">
        <f>IF(ISBLANK(Rezultati!E4),"",Rezultati!E4)</f>
      </c>
      <c r="E10" s="108">
        <f>IF(ISBLANK(Rezultati!G4),"",Rezultati!G4)</f>
      </c>
      <c r="F10" s="108">
        <f>IF(ISBLANK(Rezultati!H4),"",Rezultati!H4)</f>
        <v>32</v>
      </c>
      <c r="G10" s="108">
        <f>IF(ISBLANK(Rezultati!I4),"",Rezultati!I4)</f>
        <v>56</v>
      </c>
      <c r="H10" s="109" t="str">
        <f>IF(Rezultati!I4&lt;50,"F",IF(Rezultati!I4&lt;60,"E",IF(Rezultati!I4&lt;70,"D",IF(Rezultati!I4&lt;80,"C",IF(Rezultati!I4&lt;90,"B","A")))))</f>
        <v>E</v>
      </c>
      <c r="I10" s="18"/>
    </row>
    <row r="11" spans="1:9" ht="12.75">
      <c r="A11" s="70" t="str">
        <f>IF(ISBLANK(Rezultati!B5),"",Rezultati!B5)</f>
        <v>60/2017</v>
      </c>
      <c r="B11" s="71" t="str">
        <f>IF(ISBLANK(Rezultati!C5),"",Rezultati!C5)</f>
        <v>Božo Tasovac</v>
      </c>
      <c r="C11" s="108">
        <f>IF(ISBLANK(Rezultati!D5),"",Rezultati!D5)</f>
        <v>16</v>
      </c>
      <c r="D11" s="108">
        <f>IF(ISBLANK(Rezultati!E5),"",Rezultati!E5)</f>
        <v>34</v>
      </c>
      <c r="E11" s="108">
        <f>IF(ISBLANK(Rezultati!G5),"",Rezultati!G5)</f>
      </c>
      <c r="F11" s="108">
        <f>IF(ISBLANK(Rezultati!H5),"",Rezultati!H5)</f>
        <v>21</v>
      </c>
      <c r="G11" s="108">
        <f>IF(ISBLANK(Rezultati!I5),"",Rezultati!I5)</f>
        <v>55</v>
      </c>
      <c r="H11" s="109" t="str">
        <f>IF(Rezultati!I5&lt;50,"F",IF(Rezultati!I5&lt;60,"E",IF(Rezultati!I5&lt;70,"D",IF(Rezultati!I5&lt;80,"C",IF(Rezultati!I5&lt;90,"B","A")))))</f>
        <v>E</v>
      </c>
      <c r="I11" s="18"/>
    </row>
    <row r="12" spans="1:9" ht="12.75">
      <c r="A12" s="70" t="str">
        <f>IF(ISBLANK(Rezultati!B6),"",Rezultati!B6)</f>
        <v>64/2017</v>
      </c>
      <c r="B12" s="71" t="str">
        <f>IF(ISBLANK(Rezultati!C6),"",Rezultati!C6)</f>
        <v>Anja Dragutinović</v>
      </c>
      <c r="C12" s="108">
        <f>IF(ISBLANK(Rezultati!D6),"",Rezultati!D6)</f>
        <v>6</v>
      </c>
      <c r="D12" s="108">
        <f>IF(ISBLANK(Rezultati!E6),"",Rezultati!E6)</f>
        <v>28</v>
      </c>
      <c r="E12" s="108">
        <f>IF(ISBLANK(Rezultati!G6),"",Rezultati!G6)</f>
        <v>1</v>
      </c>
      <c r="F12" s="108">
        <f>IF(ISBLANK(Rezultati!H6),"",Rezultati!H6)</f>
        <v>8</v>
      </c>
      <c r="G12" s="108">
        <f>IF(ISBLANK(Rezultati!I6),"",Rezultati!I6)</f>
        <v>36</v>
      </c>
      <c r="H12" s="109" t="str">
        <f>IF(Rezultati!I6&lt;50,"F",IF(Rezultati!I6&lt;60,"E",IF(Rezultati!I6&lt;70,"D",IF(Rezultati!I6&lt;80,"C",IF(Rezultati!I6&lt;90,"B","A")))))</f>
        <v>F</v>
      </c>
      <c r="I12" s="18"/>
    </row>
    <row r="13" spans="1:9" ht="12.75">
      <c r="A13" s="70" t="str">
        <f>IF(ISBLANK(Rezultati!B7),"",Rezultati!B7)</f>
        <v>91/2017</v>
      </c>
      <c r="B13" s="71" t="str">
        <f>IF(ISBLANK(Rezultati!C7),"",Rezultati!C7)</f>
        <v>Bojan Jovanović</v>
      </c>
      <c r="C13" s="108">
        <f>IF(ISBLANK(Rezultati!D7),"",Rezultati!D7)</f>
      </c>
      <c r="D13" s="108">
        <f>IF(ISBLANK(Rezultati!E7),"",Rezultati!E7)</f>
        <v>25</v>
      </c>
      <c r="E13" s="108">
        <f>IF(ISBLANK(Rezultati!G7),"",Rezultati!G7)</f>
        <v>0</v>
      </c>
      <c r="F13" s="108">
        <f>IF(ISBLANK(Rezultati!H7),"",Rezultati!H7)</f>
        <v>28</v>
      </c>
      <c r="G13" s="108">
        <f>IF(ISBLANK(Rezultati!I7),"",Rezultati!I7)</f>
        <v>53</v>
      </c>
      <c r="H13" s="109" t="str">
        <f>IF(Rezultati!I7&lt;50,"F",IF(Rezultati!I7&lt;60,"E",IF(Rezultati!I7&lt;70,"D",IF(Rezultati!I7&lt;80,"C",IF(Rezultati!I7&lt;90,"B","A")))))</f>
        <v>E</v>
      </c>
      <c r="I13" s="18"/>
    </row>
    <row r="14" spans="1:9" ht="12.75">
      <c r="A14" s="70" t="str">
        <f>IF(ISBLANK(Rezultati!B8),"",Rezultati!B8)</f>
        <v>3/2016</v>
      </c>
      <c r="B14" s="71" t="str">
        <f>IF(ISBLANK(Rezultati!C8),"",Rezultati!C8)</f>
        <v>Marijan Vojinović</v>
      </c>
      <c r="C14" s="108">
        <f>IF(ISBLANK(Rezultati!D8),"",Rezultati!D8)</f>
        <v>7</v>
      </c>
      <c r="D14" s="108">
        <f>IF(ISBLANK(Rezultati!E8),"",Rezultati!E8)</f>
        <v>36</v>
      </c>
      <c r="E14" s="108">
        <f>IF(ISBLANK(Rezultati!G8),"",Rezultati!G8)</f>
        <v>7</v>
      </c>
      <c r="F14" s="108">
        <f>IF(ISBLANK(Rezultati!H8),"",Rezultati!H8)</f>
        <v>18</v>
      </c>
      <c r="G14" s="108">
        <f>IF(ISBLANK(Rezultati!I8),"",Rezultati!I8)</f>
        <v>54</v>
      </c>
      <c r="H14" s="109" t="str">
        <f>IF(Rezultati!I8&lt;50,"F",IF(Rezultati!I8&lt;60,"E",IF(Rezultati!I8&lt;70,"D",IF(Rezultati!I8&lt;80,"C",IF(Rezultati!I8&lt;90,"B","A")))))</f>
        <v>E</v>
      </c>
      <c r="I14" s="18"/>
    </row>
    <row r="15" spans="1:9" ht="12.75">
      <c r="A15" s="70" t="str">
        <f>IF(ISBLANK(Rezultati!B9),"",Rezultati!B9)</f>
        <v>4/2016</v>
      </c>
      <c r="B15" s="71" t="str">
        <f>IF(ISBLANK(Rezultati!C9),"",Rezultati!C9)</f>
        <v>Dušica Matović</v>
      </c>
      <c r="C15" s="108">
        <f>IF(ISBLANK(Rezultati!D9),"",Rezultati!D9)</f>
        <v>22</v>
      </c>
      <c r="D15" s="108">
        <f>IF(ISBLANK(Rezultati!E9),"",Rezultati!E9)</f>
      </c>
      <c r="E15" s="108">
        <f>IF(ISBLANK(Rezultati!G9),"",Rezultati!G9)</f>
        <v>18</v>
      </c>
      <c r="F15" s="108">
        <f>IF(ISBLANK(Rezultati!H9),"",Rezultati!H9)</f>
        <v>38</v>
      </c>
      <c r="G15" s="108">
        <f>IF(ISBLANK(Rezultati!I9),"",Rezultati!I9)</f>
        <v>60</v>
      </c>
      <c r="H15" s="109" t="str">
        <f>IF(Rezultati!I9&lt;50,"F",IF(Rezultati!I9&lt;60,"E",IF(Rezultati!I9&lt;70,"D",IF(Rezultati!I9&lt;80,"C",IF(Rezultati!I9&lt;90,"B","A")))))</f>
        <v>D</v>
      </c>
      <c r="I15" s="18"/>
    </row>
    <row r="16" spans="1:9" ht="12.75">
      <c r="A16" s="70" t="str">
        <f>IF(ISBLANK(Rezultati!B10),"",Rezultati!B10)</f>
        <v>11/2016</v>
      </c>
      <c r="B16" s="71" t="str">
        <f>IF(ISBLANK(Rezultati!C10),"",Rezultati!C10)</f>
        <v>Dragana Giljača</v>
      </c>
      <c r="C16" s="108">
        <f>IF(ISBLANK(Rezultati!D10),"",Rezultati!D10)</f>
        <v>8</v>
      </c>
      <c r="D16" s="108">
        <f>IF(ISBLANK(Rezultati!E10),"",Rezultati!E10)</f>
        <v>31</v>
      </c>
      <c r="E16" s="108">
        <f>IF(ISBLANK(Rezultati!G10),"",Rezultati!G10)</f>
        <v>1</v>
      </c>
      <c r="F16" s="108">
        <f>IF(ISBLANK(Rezultati!H10),"",Rezultati!H10)</f>
        <v>37</v>
      </c>
      <c r="G16" s="108">
        <f>IF(ISBLANK(Rezultati!I10),"",Rezultati!I10)</f>
        <v>68</v>
      </c>
      <c r="H16" s="109" t="str">
        <f>IF(Rezultati!I10&lt;50,"F",IF(Rezultati!I10&lt;60,"E",IF(Rezultati!I10&lt;70,"D",IF(Rezultati!I10&lt;80,"C",IF(Rezultati!I10&lt;90,"B","A")))))</f>
        <v>D</v>
      </c>
      <c r="I16" s="18"/>
    </row>
    <row r="17" spans="1:9" ht="12.75">
      <c r="A17" s="70" t="str">
        <f>IF(ISBLANK(Rezultati!B11),"",Rezultati!B11)</f>
        <v>34/2016</v>
      </c>
      <c r="B17" s="71" t="str">
        <f>IF(ISBLANK(Rezultati!C11),"",Rezultati!C11)</f>
        <v>Ivana Čuljković</v>
      </c>
      <c r="C17" s="108">
        <f>IF(ISBLANK(Rezultati!D11),"",Rezultati!D11)</f>
        <v>19</v>
      </c>
      <c r="D17" s="108">
        <f>IF(ISBLANK(Rezultati!E11),"",Rezultati!E11)</f>
        <v>32</v>
      </c>
      <c r="E17" s="108">
        <f>IF(ISBLANK(Rezultati!G11),"",Rezultati!G11)</f>
        <v>12</v>
      </c>
      <c r="F17" s="108">
        <f>IF(ISBLANK(Rezultati!H11),"",Rezultati!H11)</f>
        <v>33</v>
      </c>
      <c r="G17" s="108">
        <f>IF(ISBLANK(Rezultati!I11),"",Rezultati!I11)</f>
        <v>65</v>
      </c>
      <c r="H17" s="109" t="str">
        <f>IF(Rezultati!I11&lt;50,"F",IF(Rezultati!I11&lt;60,"E",IF(Rezultati!I11&lt;70,"D",IF(Rezultati!I11&lt;80,"C",IF(Rezultati!I11&lt;90,"B","A")))))</f>
        <v>D</v>
      </c>
      <c r="I17" s="18"/>
    </row>
    <row r="18" spans="1:9" ht="12.75">
      <c r="A18" s="70" t="str">
        <f>IF(ISBLANK(Rezultati!B12),"",Rezultati!B12)</f>
        <v>48/2016</v>
      </c>
      <c r="B18" s="71" t="str">
        <f>IF(ISBLANK(Rezultati!C12),"",Rezultati!C12)</f>
        <v>Nikola Dobrašinović</v>
      </c>
      <c r="C18" s="108">
        <f>IF(ISBLANK(Rezultati!D12),"",Rezultati!D12)</f>
      </c>
      <c r="D18" s="108">
        <f>IF(ISBLANK(Rezultati!E12),"",Rezultati!E12)</f>
        <v>17</v>
      </c>
      <c r="E18" s="108">
        <f>IF(ISBLANK(Rezultati!G12),"",Rezultati!G12)</f>
      </c>
      <c r="F18" s="108">
        <f>IF(ISBLANK(Rezultati!H12),"",Rezultati!H12)</f>
        <v>1</v>
      </c>
      <c r="G18" s="108">
        <f>IF(ISBLANK(Rezultati!I12),"",Rezultati!I12)</f>
        <v>18</v>
      </c>
      <c r="H18" s="109" t="str">
        <f>IF(Rezultati!I12&lt;50,"F",IF(Rezultati!I12&lt;60,"E",IF(Rezultati!I12&lt;70,"D",IF(Rezultati!I12&lt;80,"C",IF(Rezultati!I12&lt;90,"B","A")))))</f>
        <v>F</v>
      </c>
      <c r="I18" s="18"/>
    </row>
    <row r="19" spans="1:9" ht="12.75">
      <c r="A19" s="70" t="str">
        <f>IF(ISBLANK(Rezultati!B13),"",Rezultati!B13)</f>
        <v>82/2016</v>
      </c>
      <c r="B19" s="71" t="str">
        <f>IF(ISBLANK(Rezultati!C13),"",Rezultati!C13)</f>
        <v>Ana Ružić</v>
      </c>
      <c r="C19" s="108">
        <f>IF(ISBLANK(Rezultati!D13),"",Rezultati!D13)</f>
      </c>
      <c r="D19" s="108">
        <f>IF(ISBLANK(Rezultati!E13),"",Rezultati!E13)</f>
        <v>30</v>
      </c>
      <c r="E19" s="108">
        <f>IF(ISBLANK(Rezultati!G13),"",Rezultati!G13)</f>
        <v>21</v>
      </c>
      <c r="F19" s="108">
        <f>IF(ISBLANK(Rezultati!H13),"",Rezultati!H13)</f>
      </c>
      <c r="G19" s="108">
        <f>IF(ISBLANK(Rezultati!I13),"",Rezultati!I13)</f>
        <v>51</v>
      </c>
      <c r="H19" s="109" t="str">
        <f>IF(Rezultati!I13&lt;50,"F",IF(Rezultati!I13&lt;60,"E",IF(Rezultati!I13&lt;70,"D",IF(Rezultati!I13&lt;80,"C",IF(Rezultati!I13&lt;90,"B","A")))))</f>
        <v>E</v>
      </c>
      <c r="I19" s="18"/>
    </row>
    <row r="20" spans="1:9" ht="12.75">
      <c r="A20" s="70" t="str">
        <f>IF(ISBLANK(Rezultati!B14),"",Rezultati!B14)</f>
        <v>9069/2016</v>
      </c>
      <c r="B20" s="71" t="str">
        <f>IF(ISBLANK(Rezultati!C14),"",Rezultati!C14)</f>
        <v>Hilmo Čindrak</v>
      </c>
      <c r="C20" s="108">
        <f>IF(ISBLANK(Rezultati!D14),"",Rezultati!D14)</f>
        <v>14</v>
      </c>
      <c r="D20" s="108">
        <f>IF(ISBLANK(Rezultati!E14),"",Rezultati!E14)</f>
        <v>36</v>
      </c>
      <c r="E20" s="108">
        <f>IF(ISBLANK(Rezultati!G14),"",Rezultati!G14)</f>
        <v>16</v>
      </c>
      <c r="F20" s="108">
        <f>IF(ISBLANK(Rezultati!H14),"",Rezultati!H14)</f>
        <v>27</v>
      </c>
      <c r="G20" s="108">
        <f>IF(ISBLANK(Rezultati!I14),"",Rezultati!I14)</f>
        <v>63</v>
      </c>
      <c r="H20" s="109" t="str">
        <f>IF(Rezultati!I14&lt;50,"F",IF(Rezultati!I14&lt;60,"E",IF(Rezultati!I14&lt;70,"D",IF(Rezultati!I14&lt;80,"C",IF(Rezultati!I14&lt;90,"B","A")))))</f>
        <v>D</v>
      </c>
      <c r="I20" s="18"/>
    </row>
    <row r="21" spans="6:7" ht="12.75">
      <c r="F21" s="41"/>
      <c r="G21" s="42"/>
    </row>
    <row r="22" spans="6:7" ht="12.75">
      <c r="F22" s="114" t="s">
        <v>40</v>
      </c>
      <c r="G22" s="42"/>
    </row>
    <row r="23" spans="6:7" ht="15.75">
      <c r="F23" s="113"/>
      <c r="G23" s="42"/>
    </row>
    <row r="24" spans="6:7" ht="12.75">
      <c r="F24" s="41"/>
      <c r="G24" s="42"/>
    </row>
    <row r="25" spans="6:8" ht="13.5" thickBot="1">
      <c r="F25" s="43"/>
      <c r="G25" s="44"/>
      <c r="H25" s="76"/>
    </row>
    <row r="26" ht="12.75">
      <c r="G26" s="12"/>
    </row>
    <row r="27" ht="409.5">
      <c r="G27" s="12"/>
    </row>
    <row r="28" ht="409.5">
      <c r="G28" s="12"/>
    </row>
    <row r="29" ht="409.5">
      <c r="G29" s="12"/>
    </row>
    <row r="30" ht="409.5">
      <c r="G30" s="12"/>
    </row>
    <row r="31" ht="409.5">
      <c r="G31" s="12"/>
    </row>
    <row r="32" ht="409.5">
      <c r="G32" s="12"/>
    </row>
    <row r="33" ht="12.75">
      <c r="G33" s="12"/>
    </row>
    <row r="34" ht="12.75">
      <c r="G34" s="12"/>
    </row>
    <row r="35" ht="12.75">
      <c r="G35" s="12"/>
    </row>
    <row r="36" ht="12.75">
      <c r="G36" s="12"/>
    </row>
    <row r="37" ht="12.75">
      <c r="G37" s="12"/>
    </row>
    <row r="38" ht="12.75">
      <c r="G38" s="12"/>
    </row>
    <row r="39" ht="12.75">
      <c r="G39" s="12"/>
    </row>
    <row r="40" ht="12.75">
      <c r="G40" s="12"/>
    </row>
    <row r="41" ht="12.75">
      <c r="G41" s="12"/>
    </row>
    <row r="42" ht="12.75">
      <c r="G42" s="12"/>
    </row>
    <row r="43" ht="12.75">
      <c r="G43" s="12"/>
    </row>
    <row r="44" ht="12.75">
      <c r="G44" s="12"/>
    </row>
    <row r="45" ht="12.75">
      <c r="G45" s="12"/>
    </row>
    <row r="46" ht="12.75">
      <c r="G46" s="12"/>
    </row>
    <row r="47" ht="12.75">
      <c r="G47" s="12"/>
    </row>
    <row r="48" ht="12.75">
      <c r="G48" s="12"/>
    </row>
    <row r="49" ht="12.75">
      <c r="G49" s="12"/>
    </row>
    <row r="50" ht="12.75">
      <c r="G50" s="12"/>
    </row>
    <row r="51" ht="12.75">
      <c r="G51" s="12"/>
    </row>
    <row r="52" ht="12.75">
      <c r="G52" s="12"/>
    </row>
    <row r="53" ht="12.75">
      <c r="G53" s="12"/>
    </row>
    <row r="54" ht="12.75">
      <c r="G54" s="12"/>
    </row>
    <row r="55" ht="12.75">
      <c r="G55" s="12"/>
    </row>
    <row r="56" ht="12.75">
      <c r="G56" s="12"/>
    </row>
    <row r="57" ht="12.75">
      <c r="G57" s="12"/>
    </row>
    <row r="58" ht="12.75"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  <row r="65" ht="12.75">
      <c r="G65" s="12"/>
    </row>
    <row r="66" ht="12.75">
      <c r="G66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8" sqref="A28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7" t="s">
        <v>7</v>
      </c>
      <c r="B1" s="48"/>
      <c r="C1" s="49"/>
      <c r="D1" s="50"/>
      <c r="E1" s="50"/>
      <c r="F1" s="51"/>
      <c r="G1" s="4"/>
    </row>
    <row r="2" spans="1:6" s="5" customFormat="1" ht="14.25">
      <c r="A2" s="52"/>
      <c r="B2" s="53"/>
      <c r="C2" s="54"/>
      <c r="D2" s="55"/>
      <c r="E2" s="55"/>
      <c r="F2" s="56"/>
    </row>
    <row r="3" spans="1:6" s="5" customFormat="1" ht="15">
      <c r="A3" s="52" t="s">
        <v>20</v>
      </c>
      <c r="B3" s="53"/>
      <c r="C3" s="55"/>
      <c r="D3" s="55"/>
      <c r="E3" s="55"/>
      <c r="F3" s="56"/>
    </row>
    <row r="4" spans="1:6" s="5" customFormat="1" ht="15">
      <c r="A4" s="52" t="s">
        <v>16</v>
      </c>
      <c r="B4" s="53"/>
      <c r="C4" s="55" t="s">
        <v>19</v>
      </c>
      <c r="D4" s="55"/>
      <c r="E4" s="55"/>
      <c r="F4" s="56"/>
    </row>
    <row r="5" spans="1:7" s="5" customFormat="1" ht="15">
      <c r="A5" s="115" t="s">
        <v>42</v>
      </c>
      <c r="B5" s="110" t="s">
        <v>30</v>
      </c>
      <c r="C5" s="55" t="s">
        <v>31</v>
      </c>
      <c r="D5" s="55"/>
      <c r="E5" s="55"/>
      <c r="F5" s="56"/>
      <c r="G5" s="22"/>
    </row>
    <row r="6" spans="1:7" s="5" customFormat="1" ht="15.75" thickBot="1">
      <c r="A6" s="57"/>
      <c r="B6" s="58"/>
      <c r="C6" s="59"/>
      <c r="D6" s="60"/>
      <c r="E6" s="60"/>
      <c r="F6" s="61"/>
      <c r="G6" s="21"/>
    </row>
    <row r="7" spans="1:6" s="6" customFormat="1" ht="12.75" customHeight="1" thickBot="1">
      <c r="A7" s="136" t="s">
        <v>8</v>
      </c>
      <c r="B7" s="139" t="s">
        <v>13</v>
      </c>
      <c r="C7" s="140" t="s">
        <v>9</v>
      </c>
      <c r="D7" s="141"/>
      <c r="E7" s="142" t="s">
        <v>41</v>
      </c>
      <c r="F7" s="134" t="s">
        <v>10</v>
      </c>
    </row>
    <row r="8" spans="1:6" s="7" customFormat="1" ht="12.75" customHeight="1">
      <c r="A8" s="137"/>
      <c r="B8" s="137"/>
      <c r="C8" s="134" t="s">
        <v>11</v>
      </c>
      <c r="D8" s="134" t="s">
        <v>12</v>
      </c>
      <c r="E8" s="143"/>
      <c r="F8" s="135"/>
    </row>
    <row r="9" spans="1:6" s="7" customFormat="1" ht="13.5" customHeight="1">
      <c r="A9" s="138"/>
      <c r="B9" s="138"/>
      <c r="C9" s="135"/>
      <c r="D9" s="135"/>
      <c r="E9" s="144"/>
      <c r="F9" s="135"/>
    </row>
    <row r="10" spans="1:7" ht="12.75">
      <c r="A10" s="70" t="str">
        <f>IF(ISBLANK(Rezultati!B2),"",Rezultati!B2)</f>
        <v>22/2017</v>
      </c>
      <c r="B10" s="71" t="str">
        <f>IF(ISBLANK(Rezultati!C2),"",Rezultati!C2)</f>
        <v>Stefan Sinđić</v>
      </c>
      <c r="C10" s="79">
        <f>Rezultati!F2</f>
        <v>30</v>
      </c>
      <c r="D10" s="79">
        <f>IF(Rezultati!H2,Rezultati!H2,Rezultati!G2)</f>
        <v>32</v>
      </c>
      <c r="E10" s="79">
        <f>Rezultati!I2</f>
        <v>62</v>
      </c>
      <c r="F10" s="99" t="str">
        <f>Rezultati!J2</f>
        <v>D</v>
      </c>
      <c r="G10" s="9"/>
    </row>
    <row r="11" spans="1:7" ht="12.75">
      <c r="A11" s="70" t="str">
        <f>IF(ISBLANK(Rezultati!B3),"",Rezultati!B3)</f>
        <v>23/2017</v>
      </c>
      <c r="B11" s="71" t="str">
        <f>IF(ISBLANK(Rezultati!C3),"",Rezultati!C3)</f>
        <v>Filip Perović</v>
      </c>
      <c r="C11" s="79">
        <f>Rezultati!F3</f>
        <v>37</v>
      </c>
      <c r="D11" s="79">
        <f>IF(Rezultati!H3,Rezultati!H3,Rezultati!G3)</f>
        <v>23</v>
      </c>
      <c r="E11" s="79">
        <f>Rezultati!I3</f>
        <v>60</v>
      </c>
      <c r="F11" s="99" t="str">
        <f>Rezultati!J3</f>
        <v>D</v>
      </c>
      <c r="G11" s="9"/>
    </row>
    <row r="12" spans="1:7" ht="12.75">
      <c r="A12" s="70" t="str">
        <f>IF(ISBLANK(Rezultati!B4),"",Rezultati!B4)</f>
        <v>41/2017</v>
      </c>
      <c r="B12" s="71" t="str">
        <f>IF(ISBLANK(Rezultati!C4),"",Rezultati!C4)</f>
        <v>Anđelko Obradović</v>
      </c>
      <c r="C12" s="79">
        <f>Rezultati!F4</f>
        <v>24</v>
      </c>
      <c r="D12" s="79">
        <f>IF(Rezultati!H4,Rezultati!H4,Rezultati!G4)</f>
        <v>32</v>
      </c>
      <c r="E12" s="79">
        <f>Rezultati!I4</f>
        <v>56</v>
      </c>
      <c r="F12" s="99" t="str">
        <f>Rezultati!J4</f>
        <v>E</v>
      </c>
      <c r="G12" s="9"/>
    </row>
    <row r="13" spans="1:7" ht="12.75">
      <c r="A13" s="70" t="str">
        <f>IF(ISBLANK(Rezultati!B5),"",Rezultati!B5)</f>
        <v>60/2017</v>
      </c>
      <c r="B13" s="71" t="str">
        <f>IF(ISBLANK(Rezultati!C5),"",Rezultati!C5)</f>
        <v>Božo Tasovac</v>
      </c>
      <c r="C13" s="79">
        <f>Rezultati!F5</f>
        <v>34</v>
      </c>
      <c r="D13" s="79">
        <f>IF(Rezultati!H5,Rezultati!H5,Rezultati!G5)</f>
        <v>21</v>
      </c>
      <c r="E13" s="79">
        <f>Rezultati!I5</f>
        <v>55</v>
      </c>
      <c r="F13" s="99" t="str">
        <f>Rezultati!J5</f>
        <v>E</v>
      </c>
      <c r="G13" s="9"/>
    </row>
    <row r="14" spans="1:7" ht="12.75">
      <c r="A14" s="70" t="str">
        <f>IF(ISBLANK(Rezultati!B6),"",Rezultati!B6)</f>
        <v>64/2017</v>
      </c>
      <c r="B14" s="71" t="str">
        <f>IF(ISBLANK(Rezultati!C6),"",Rezultati!C6)</f>
        <v>Anja Dragutinović</v>
      </c>
      <c r="C14" s="79">
        <f>Rezultati!F6</f>
        <v>28</v>
      </c>
      <c r="D14" s="79">
        <f>IF(Rezultati!H6,Rezultati!H6,Rezultati!G6)</f>
        <v>8</v>
      </c>
      <c r="E14" s="79">
        <f>Rezultati!I6</f>
        <v>36</v>
      </c>
      <c r="F14" s="99" t="str">
        <f>Rezultati!J6</f>
        <v>F</v>
      </c>
      <c r="G14" s="9"/>
    </row>
    <row r="15" spans="1:7" ht="12.75">
      <c r="A15" s="70" t="str">
        <f>IF(ISBLANK(Rezultati!B7),"",Rezultati!B7)</f>
        <v>91/2017</v>
      </c>
      <c r="B15" s="71" t="str">
        <f>IF(ISBLANK(Rezultati!C7),"",Rezultati!C7)</f>
        <v>Bojan Jovanović</v>
      </c>
      <c r="C15" s="79">
        <f>Rezultati!F7</f>
        <v>25</v>
      </c>
      <c r="D15" s="79">
        <f>IF(Rezultati!H7,Rezultati!H7,Rezultati!G7)</f>
        <v>28</v>
      </c>
      <c r="E15" s="79">
        <f>Rezultati!I7</f>
        <v>53</v>
      </c>
      <c r="F15" s="99" t="str">
        <f>Rezultati!J7</f>
        <v>E</v>
      </c>
      <c r="G15" s="9"/>
    </row>
    <row r="16" spans="1:7" ht="12.75">
      <c r="A16" s="70" t="str">
        <f>IF(ISBLANK(Rezultati!B8),"",Rezultati!B8)</f>
        <v>3/2016</v>
      </c>
      <c r="B16" s="71" t="str">
        <f>IF(ISBLANK(Rezultati!C8),"",Rezultati!C8)</f>
        <v>Marijan Vojinović</v>
      </c>
      <c r="C16" s="79">
        <f>Rezultati!F8</f>
        <v>36</v>
      </c>
      <c r="D16" s="79">
        <f>IF(Rezultati!H8,Rezultati!H8,Rezultati!G8)</f>
        <v>18</v>
      </c>
      <c r="E16" s="79">
        <f>Rezultati!I8</f>
        <v>54</v>
      </c>
      <c r="F16" s="99" t="str">
        <f>Rezultati!J8</f>
        <v>E</v>
      </c>
      <c r="G16" s="9"/>
    </row>
    <row r="17" spans="1:7" ht="12.75">
      <c r="A17" s="70" t="str">
        <f>IF(ISBLANK(Rezultati!B9),"",Rezultati!B9)</f>
        <v>4/2016</v>
      </c>
      <c r="B17" s="71" t="str">
        <f>IF(ISBLANK(Rezultati!C9),"",Rezultati!C9)</f>
        <v>Dušica Matović</v>
      </c>
      <c r="C17" s="79">
        <f>Rezultati!F9</f>
        <v>22</v>
      </c>
      <c r="D17" s="79">
        <f>IF(Rezultati!H9,Rezultati!H9,Rezultati!G9)</f>
        <v>38</v>
      </c>
      <c r="E17" s="79">
        <f>Rezultati!I9</f>
        <v>60</v>
      </c>
      <c r="F17" s="99" t="str">
        <f>Rezultati!J9</f>
        <v>D</v>
      </c>
      <c r="G17" s="9"/>
    </row>
    <row r="18" spans="1:7" ht="12.75">
      <c r="A18" s="70" t="str">
        <f>IF(ISBLANK(Rezultati!B10),"",Rezultati!B10)</f>
        <v>11/2016</v>
      </c>
      <c r="B18" s="71" t="str">
        <f>IF(ISBLANK(Rezultati!C10),"",Rezultati!C10)</f>
        <v>Dragana Giljača</v>
      </c>
      <c r="C18" s="79">
        <f>Rezultati!F10</f>
        <v>31</v>
      </c>
      <c r="D18" s="79">
        <f>IF(Rezultati!H10,Rezultati!H10,Rezultati!G10)</f>
        <v>37</v>
      </c>
      <c r="E18" s="79">
        <f>Rezultati!I10</f>
        <v>68</v>
      </c>
      <c r="F18" s="99" t="str">
        <f>Rezultati!J10</f>
        <v>D</v>
      </c>
      <c r="G18" s="9"/>
    </row>
    <row r="19" spans="1:7" ht="12.75">
      <c r="A19" s="70" t="str">
        <f>IF(ISBLANK(Rezultati!B11),"",Rezultati!B11)</f>
        <v>34/2016</v>
      </c>
      <c r="B19" s="71" t="str">
        <f>IF(ISBLANK(Rezultati!C11),"",Rezultati!C11)</f>
        <v>Ivana Čuljković</v>
      </c>
      <c r="C19" s="79">
        <f>Rezultati!F11</f>
        <v>32</v>
      </c>
      <c r="D19" s="79">
        <f>IF(Rezultati!H11,Rezultati!H11,Rezultati!G11)</f>
        <v>33</v>
      </c>
      <c r="E19" s="79">
        <f>Rezultati!I11</f>
        <v>65</v>
      </c>
      <c r="F19" s="99" t="str">
        <f>Rezultati!J11</f>
        <v>D</v>
      </c>
      <c r="G19" s="9"/>
    </row>
    <row r="20" spans="1:7" ht="12.75">
      <c r="A20" s="70" t="str">
        <f>IF(ISBLANK(Rezultati!B12),"",Rezultati!B12)</f>
        <v>48/2016</v>
      </c>
      <c r="B20" s="71" t="str">
        <f>IF(ISBLANK(Rezultati!C12),"",Rezultati!C12)</f>
        <v>Nikola Dobrašinović</v>
      </c>
      <c r="C20" s="79">
        <f>Rezultati!F12</f>
        <v>17</v>
      </c>
      <c r="D20" s="79">
        <f>IF(Rezultati!H12,Rezultati!H12,Rezultati!G12)</f>
        <v>1</v>
      </c>
      <c r="E20" s="79">
        <f>Rezultati!I12</f>
        <v>18</v>
      </c>
      <c r="F20" s="99" t="str">
        <f>Rezultati!J12</f>
        <v>F</v>
      </c>
      <c r="G20" s="10"/>
    </row>
    <row r="21" spans="1:7" ht="12.75">
      <c r="A21" s="70" t="str">
        <f>IF(ISBLANK(Rezultati!B13),"",Rezultati!B13)</f>
        <v>82/2016</v>
      </c>
      <c r="B21" s="71" t="str">
        <f>IF(ISBLANK(Rezultati!C13),"",Rezultati!C13)</f>
        <v>Ana Ružić</v>
      </c>
      <c r="C21" s="79">
        <f>Rezultati!F13</f>
        <v>30</v>
      </c>
      <c r="D21" s="79">
        <f>IF(Rezultati!H13,Rezultati!H13,Rezultati!G13)</f>
        <v>21</v>
      </c>
      <c r="E21" s="79">
        <f>Rezultati!I13</f>
        <v>51</v>
      </c>
      <c r="F21" s="99" t="str">
        <f>Rezultati!J13</f>
        <v>E</v>
      </c>
      <c r="G21" s="10"/>
    </row>
    <row r="22" spans="1:7" ht="12.75">
      <c r="A22" s="70" t="str">
        <f>IF(ISBLANK(Rezultati!B14),"",Rezultati!B14)</f>
        <v>9069/2016</v>
      </c>
      <c r="B22" s="71" t="str">
        <f>IF(ISBLANK(Rezultati!C14),"",Rezultati!C14)</f>
        <v>Hilmo Čindrak</v>
      </c>
      <c r="C22" s="79">
        <f>Rezultati!F14</f>
        <v>36</v>
      </c>
      <c r="D22" s="79">
        <f>IF(Rezultati!H14,Rezultati!H14,Rezultati!G14)</f>
        <v>27</v>
      </c>
      <c r="E22" s="79">
        <f>Rezultati!I14</f>
        <v>63</v>
      </c>
      <c r="F22" s="99" t="str">
        <f>Rezultati!J14</f>
        <v>D</v>
      </c>
      <c r="G22" s="10"/>
    </row>
    <row r="23" spans="1:7" ht="12.75">
      <c r="A23" s="117"/>
      <c r="B23" s="118"/>
      <c r="C23" s="119"/>
      <c r="D23" s="119"/>
      <c r="E23" s="119"/>
      <c r="F23" s="120"/>
      <c r="G23" s="10"/>
    </row>
    <row r="24" spans="1:7" ht="12.75">
      <c r="A24" s="117"/>
      <c r="B24" s="118"/>
      <c r="C24" s="119"/>
      <c r="D24" s="119"/>
      <c r="E24" s="119"/>
      <c r="F24" s="120"/>
      <c r="G24" s="10"/>
    </row>
    <row r="25" spans="1:7" ht="12.75">
      <c r="A25" s="117"/>
      <c r="B25" s="118"/>
      <c r="C25" s="119"/>
      <c r="D25" s="119"/>
      <c r="E25" s="119"/>
      <c r="F25" s="120"/>
      <c r="G25" s="10"/>
    </row>
    <row r="26" spans="1:7" ht="12.75">
      <c r="A26" s="117"/>
      <c r="B26" s="118"/>
      <c r="C26" s="119"/>
      <c r="D26" s="119"/>
      <c r="E26" s="119"/>
      <c r="F26" s="120"/>
      <c r="G26" s="10"/>
    </row>
    <row r="27" spans="6:7" ht="14.25">
      <c r="F27" s="45"/>
      <c r="G27" s="10"/>
    </row>
    <row r="28" spans="4:7" ht="15">
      <c r="D28" s="133" t="s">
        <v>43</v>
      </c>
      <c r="E28" s="133"/>
      <c r="F28" s="133"/>
      <c r="G28" s="10"/>
    </row>
    <row r="29" spans="4:7" ht="14.25">
      <c r="D29" s="46"/>
      <c r="E29" s="46"/>
      <c r="F29" s="45"/>
      <c r="G29" s="10"/>
    </row>
    <row r="30" spans="4:7" ht="15" thickBot="1">
      <c r="D30" s="98"/>
      <c r="E30" s="98"/>
      <c r="F30" s="97"/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spans="7:10" ht="14.25">
      <c r="G49" s="10"/>
      <c r="J49" s="46"/>
    </row>
    <row r="50" ht="12.75">
      <c r="G50" s="10"/>
    </row>
    <row r="51" ht="12.75">
      <c r="G51" s="10"/>
    </row>
  </sheetData>
  <sheetProtection/>
  <mergeCells count="8">
    <mergeCell ref="D28:F28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2">
      <selection activeCell="D29" sqref="D28:D29"/>
    </sheetView>
  </sheetViews>
  <sheetFormatPr defaultColWidth="9.140625" defaultRowHeight="12.75"/>
  <cols>
    <col min="4" max="4" width="31.421875" style="0" customWidth="1"/>
  </cols>
  <sheetData>
    <row r="1" spans="1:5" ht="15">
      <c r="A1" s="111" t="s">
        <v>21</v>
      </c>
      <c r="B1" s="111"/>
      <c r="C1" s="111" t="s">
        <v>0</v>
      </c>
      <c r="D1" s="111" t="s">
        <v>32</v>
      </c>
      <c r="E1" s="111" t="s">
        <v>33</v>
      </c>
    </row>
    <row r="2" spans="1:6" ht="12.75">
      <c r="A2" s="112">
        <v>1</v>
      </c>
      <c r="B2" s="112" t="str">
        <f aca="true" t="shared" si="0" ref="B2:B14">C2&amp;"/"&amp;D2</f>
        <v>22/2017</v>
      </c>
      <c r="C2" t="s">
        <v>49</v>
      </c>
      <c r="D2" t="s">
        <v>46</v>
      </c>
      <c r="E2" t="s">
        <v>48</v>
      </c>
      <c r="F2" t="s">
        <v>50</v>
      </c>
    </row>
    <row r="3" spans="1:6" ht="12.75">
      <c r="A3" s="112">
        <v>2</v>
      </c>
      <c r="B3" s="112" t="str">
        <f t="shared" si="0"/>
        <v>23/2017</v>
      </c>
      <c r="C3" t="s">
        <v>51</v>
      </c>
      <c r="D3" t="s">
        <v>46</v>
      </c>
      <c r="E3" t="s">
        <v>52</v>
      </c>
      <c r="F3" t="s">
        <v>53</v>
      </c>
    </row>
    <row r="4" spans="1:6" ht="12.75">
      <c r="A4" s="112">
        <v>3</v>
      </c>
      <c r="B4" s="112" t="str">
        <f t="shared" si="0"/>
        <v>41/2017</v>
      </c>
      <c r="C4" t="s">
        <v>55</v>
      </c>
      <c r="D4" t="s">
        <v>46</v>
      </c>
      <c r="E4" t="s">
        <v>56</v>
      </c>
      <c r="F4" t="s">
        <v>57</v>
      </c>
    </row>
    <row r="5" spans="1:6" ht="12.75">
      <c r="A5" s="112">
        <v>4</v>
      </c>
      <c r="B5" s="112" t="str">
        <f t="shared" si="0"/>
        <v>60/2017</v>
      </c>
      <c r="C5" t="s">
        <v>60</v>
      </c>
      <c r="D5" t="s">
        <v>46</v>
      </c>
      <c r="E5" t="s">
        <v>61</v>
      </c>
      <c r="F5" t="s">
        <v>62</v>
      </c>
    </row>
    <row r="6" spans="1:6" ht="12.75">
      <c r="A6" s="112">
        <v>5</v>
      </c>
      <c r="B6" s="112" t="str">
        <f t="shared" si="0"/>
        <v>64/2017</v>
      </c>
      <c r="C6" t="s">
        <v>63</v>
      </c>
      <c r="D6" t="s">
        <v>46</v>
      </c>
      <c r="E6" t="s">
        <v>64</v>
      </c>
      <c r="F6" t="s">
        <v>65</v>
      </c>
    </row>
    <row r="7" spans="1:6" ht="12.75">
      <c r="A7" s="112">
        <v>6</v>
      </c>
      <c r="B7" s="112" t="str">
        <f t="shared" si="0"/>
        <v>91/2017</v>
      </c>
      <c r="C7" t="s">
        <v>67</v>
      </c>
      <c r="D7" t="s">
        <v>46</v>
      </c>
      <c r="E7" t="s">
        <v>68</v>
      </c>
      <c r="F7" t="s">
        <v>54</v>
      </c>
    </row>
    <row r="8" spans="1:6" ht="12.75">
      <c r="A8" s="112">
        <v>7</v>
      </c>
      <c r="B8" s="112" t="str">
        <f t="shared" si="0"/>
        <v>3/2016</v>
      </c>
      <c r="C8" t="s">
        <v>45</v>
      </c>
      <c r="D8" t="s">
        <v>69</v>
      </c>
      <c r="E8" t="s">
        <v>70</v>
      </c>
      <c r="F8" t="s">
        <v>71</v>
      </c>
    </row>
    <row r="9" spans="1:6" ht="12.75">
      <c r="A9" s="112">
        <v>8</v>
      </c>
      <c r="B9" s="112" t="str">
        <f t="shared" si="0"/>
        <v>4/2016</v>
      </c>
      <c r="C9" t="s">
        <v>47</v>
      </c>
      <c r="D9" t="s">
        <v>69</v>
      </c>
      <c r="E9" t="s">
        <v>72</v>
      </c>
      <c r="F9" t="s">
        <v>73</v>
      </c>
    </row>
    <row r="10" spans="1:6" ht="12.75">
      <c r="A10" s="112">
        <v>9</v>
      </c>
      <c r="B10" s="112" t="str">
        <f t="shared" si="0"/>
        <v>11/2016</v>
      </c>
      <c r="C10" t="s">
        <v>44</v>
      </c>
      <c r="D10" t="s">
        <v>69</v>
      </c>
      <c r="E10" t="s">
        <v>74</v>
      </c>
      <c r="F10" t="s">
        <v>75</v>
      </c>
    </row>
    <row r="11" spans="1:6" ht="12.75">
      <c r="A11" s="112">
        <v>10</v>
      </c>
      <c r="B11" s="112" t="str">
        <f t="shared" si="0"/>
        <v>34/2016</v>
      </c>
      <c r="C11" t="s">
        <v>76</v>
      </c>
      <c r="D11" t="s">
        <v>69</v>
      </c>
      <c r="E11" t="s">
        <v>77</v>
      </c>
      <c r="F11" t="s">
        <v>78</v>
      </c>
    </row>
    <row r="12" spans="1:6" ht="12.75">
      <c r="A12" s="112">
        <v>11</v>
      </c>
      <c r="B12" s="112" t="str">
        <f t="shared" si="0"/>
        <v>48/2016</v>
      </c>
      <c r="C12" t="s">
        <v>58</v>
      </c>
      <c r="D12" t="s">
        <v>69</v>
      </c>
      <c r="E12" t="s">
        <v>59</v>
      </c>
      <c r="F12" t="s">
        <v>79</v>
      </c>
    </row>
    <row r="13" spans="1:6" ht="12.75">
      <c r="A13" s="112">
        <v>12</v>
      </c>
      <c r="B13" s="112" t="str">
        <f t="shared" si="0"/>
        <v>82/2016</v>
      </c>
      <c r="C13" t="s">
        <v>66</v>
      </c>
      <c r="D13" t="s">
        <v>69</v>
      </c>
      <c r="E13" t="s">
        <v>80</v>
      </c>
      <c r="F13" t="s">
        <v>81</v>
      </c>
    </row>
    <row r="14" spans="1:6" ht="12.75">
      <c r="A14" s="112">
        <v>13</v>
      </c>
      <c r="B14" s="112" t="str">
        <f t="shared" si="0"/>
        <v>9069/2016</v>
      </c>
      <c r="C14" t="s">
        <v>82</v>
      </c>
      <c r="D14" t="s">
        <v>69</v>
      </c>
      <c r="E14" t="s">
        <v>83</v>
      </c>
      <c r="F14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2020-09-02T10:38:33Z</dcterms:modified>
  <cp:category/>
  <cp:version/>
  <cp:contentType/>
  <cp:contentStatus/>
</cp:coreProperties>
</file>