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65" windowWidth="15480" windowHeight="9660" activeTab="0"/>
  </bookViews>
  <sheets>
    <sheet name="Spisak studenata" sheetId="1" r:id="rId1"/>
    <sheet name="Sheet2" sheetId="2" r:id="rId2"/>
    <sheet name="Sheet3" sheetId="3" r:id="rId3"/>
  </sheets>
  <definedNames>
    <definedName name="_xlnm.Print_Area" localSheetId="0">'Spisak studenata'!$A$1:$N$32</definedName>
  </definedNames>
  <calcPr fullCalcOnLoad="1"/>
</workbook>
</file>

<file path=xl/sharedStrings.xml><?xml version="1.0" encoding="utf-8"?>
<sst xmlns="http://schemas.openxmlformats.org/spreadsheetml/2006/main" count="117" uniqueCount="86">
  <si>
    <t>Redni broj</t>
  </si>
  <si>
    <t>Broj indeksa</t>
  </si>
  <si>
    <t>Prezime i ime</t>
  </si>
  <si>
    <t>Vid</t>
  </si>
  <si>
    <t>28/2016</t>
  </si>
  <si>
    <t>Vukotić Nikola</t>
  </si>
  <si>
    <t>B</t>
  </si>
  <si>
    <t>3/2015</t>
  </si>
  <si>
    <t>Jovančević Savić</t>
  </si>
  <si>
    <t>S</t>
  </si>
  <si>
    <t>9/2015</t>
  </si>
  <si>
    <t>Keković Dragana</t>
  </si>
  <si>
    <t>10/2015</t>
  </si>
  <si>
    <t>Lukačević Cvetko</t>
  </si>
  <si>
    <t>24/2015</t>
  </si>
  <si>
    <t>Krivokapić Nina</t>
  </si>
  <si>
    <t>37/2015</t>
  </si>
  <si>
    <t>Novaković Aleksandar</t>
  </si>
  <si>
    <t>53/2015</t>
  </si>
  <si>
    <t>Baltić Aleksandra</t>
  </si>
  <si>
    <t>1/2014</t>
  </si>
  <si>
    <t>Baucal Stanko</t>
  </si>
  <si>
    <t>11/2014</t>
  </si>
  <si>
    <t>Brajković Aleksandar</t>
  </si>
  <si>
    <t>16/2014</t>
  </si>
  <si>
    <t>Babović Mirko</t>
  </si>
  <si>
    <t>53/2014</t>
  </si>
  <si>
    <t>Popović Boban</t>
  </si>
  <si>
    <t>54/2014</t>
  </si>
  <si>
    <t>Metjahić Fehim</t>
  </si>
  <si>
    <t>55/2014</t>
  </si>
  <si>
    <t>Cavnić Bojana</t>
  </si>
  <si>
    <t>73/2014</t>
  </si>
  <si>
    <t>Čolaković Lako</t>
  </si>
  <si>
    <t>5/2013</t>
  </si>
  <si>
    <t>Dedajić Stefani</t>
  </si>
  <si>
    <t>7/2013</t>
  </si>
  <si>
    <t>Đukanović Ivan</t>
  </si>
  <si>
    <t>11/2013</t>
  </si>
  <si>
    <t>Kostić Srđa</t>
  </si>
  <si>
    <t>20/2013</t>
  </si>
  <si>
    <t>Tomanović Stana</t>
  </si>
  <si>
    <t>21/2013</t>
  </si>
  <si>
    <t>Novaković Anđela</t>
  </si>
  <si>
    <t>25/2013</t>
  </si>
  <si>
    <t>Božović Dejan</t>
  </si>
  <si>
    <t>30/2013</t>
  </si>
  <si>
    <t>Baković Kristina</t>
  </si>
  <si>
    <t>37/2013</t>
  </si>
  <si>
    <t>Merdović Ivana</t>
  </si>
  <si>
    <t>41/2013</t>
  </si>
  <si>
    <t>Zindović Miloš</t>
  </si>
  <si>
    <t>45/2013</t>
  </si>
  <si>
    <t>Ćatović Haris</t>
  </si>
  <si>
    <t>56/2013</t>
  </si>
  <si>
    <t>Vukoslavović Marko</t>
  </si>
  <si>
    <t>8/2012</t>
  </si>
  <si>
    <t>Milašinović Nikola</t>
  </si>
  <si>
    <t>12/2012</t>
  </si>
  <si>
    <t>Kuč Nikola</t>
  </si>
  <si>
    <t>13/2012</t>
  </si>
  <si>
    <t>Rajović Predrag</t>
  </si>
  <si>
    <t>17/2012</t>
  </si>
  <si>
    <t>Kujović Kenan</t>
  </si>
  <si>
    <t>21/2012</t>
  </si>
  <si>
    <t>Lutovac Aleksandar</t>
  </si>
  <si>
    <t>22/2012</t>
  </si>
  <si>
    <t>Mitrović Marko</t>
  </si>
  <si>
    <t>broj</t>
  </si>
  <si>
    <t>p</t>
  </si>
  <si>
    <t>q</t>
  </si>
  <si>
    <t>eps</t>
  </si>
  <si>
    <t>Kol</t>
  </si>
  <si>
    <t>Zavrsni</t>
  </si>
  <si>
    <t>P. Kol</t>
  </si>
  <si>
    <t>P.Zavr</t>
  </si>
  <si>
    <t>Suma</t>
  </si>
  <si>
    <t>Ocjena</t>
  </si>
  <si>
    <t>n</t>
  </si>
  <si>
    <t>x</t>
  </si>
  <si>
    <t>F(x)</t>
  </si>
  <si>
    <t xml:space="preserve">  </t>
  </si>
  <si>
    <t xml:space="preserve">    </t>
  </si>
  <si>
    <t xml:space="preserve">   </t>
  </si>
  <si>
    <t>Z</t>
  </si>
  <si>
    <t>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</si>
</sst>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18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9" sqref="A19:IV19"/>
    </sheetView>
  </sheetViews>
  <sheetFormatPr defaultColWidth="9.140625" defaultRowHeight="15"/>
  <cols>
    <col min="1" max="1" width="4.7109375" style="1" customWidth="1"/>
    <col min="2" max="2" width="7.7109375" style="0" customWidth="1"/>
    <col min="3" max="3" width="19.28125" style="0" customWidth="1"/>
    <col min="4" max="4" width="0" style="0" hidden="1" customWidth="1"/>
    <col min="5" max="5" width="4.57421875" style="3" customWidth="1"/>
    <col min="6" max="7" width="4.57421875" style="2" customWidth="1"/>
    <col min="8" max="9" width="4.57421875" style="3" customWidth="1"/>
    <col min="10" max="11" width="4.57421875" style="2" customWidth="1"/>
    <col min="12" max="12" width="4.57421875" style="3" customWidth="1"/>
    <col min="13" max="14" width="4.57421875" style="2" customWidth="1"/>
  </cols>
  <sheetData>
    <row r="1" spans="1:14" ht="15">
      <c r="A1" s="4" t="s">
        <v>0</v>
      </c>
      <c r="B1" s="5" t="s">
        <v>1</v>
      </c>
      <c r="C1" s="5" t="s">
        <v>2</v>
      </c>
      <c r="D1" s="5" t="s">
        <v>3</v>
      </c>
      <c r="E1" s="6" t="s">
        <v>72</v>
      </c>
      <c r="F1" s="7" t="s">
        <v>84</v>
      </c>
      <c r="G1" s="7" t="s">
        <v>85</v>
      </c>
      <c r="H1" s="8" t="s">
        <v>73</v>
      </c>
      <c r="I1" s="8" t="s">
        <v>74</v>
      </c>
      <c r="J1" s="9" t="s">
        <v>84</v>
      </c>
      <c r="K1" s="9" t="s">
        <v>85</v>
      </c>
      <c r="L1" s="6" t="s">
        <v>75</v>
      </c>
      <c r="M1" s="7" t="s">
        <v>76</v>
      </c>
      <c r="N1" s="10" t="s">
        <v>77</v>
      </c>
    </row>
    <row r="2" spans="1:14" ht="15">
      <c r="A2" s="11">
        <v>1</v>
      </c>
      <c r="B2" s="12" t="s">
        <v>4</v>
      </c>
      <c r="C2" s="12" t="s">
        <v>5</v>
      </c>
      <c r="D2" s="12" t="s">
        <v>6</v>
      </c>
      <c r="E2" s="13">
        <v>22</v>
      </c>
      <c r="F2" s="14">
        <v>10</v>
      </c>
      <c r="G2" s="14">
        <v>12</v>
      </c>
      <c r="H2" s="13">
        <f>F2+G2</f>
        <v>22</v>
      </c>
      <c r="I2" s="13"/>
      <c r="J2" s="14">
        <v>22</v>
      </c>
      <c r="K2" s="14">
        <v>12</v>
      </c>
      <c r="L2" s="13">
        <f>J2+K2</f>
        <v>34</v>
      </c>
      <c r="M2" s="14">
        <f>MAX(E2,I2)+MAX(H2,L2)</f>
        <v>56</v>
      </c>
      <c r="N2" s="15" t="str">
        <f>IF(M2&gt;=90,"A",IF(M2&gt;=80,"B",IF(M2&gt;=70,"C",IF(M2&gt;=60,"D",IF(M2&gt;=45,"E","    F")))))</f>
        <v>E</v>
      </c>
    </row>
    <row r="3" spans="1:14" ht="15">
      <c r="A3" s="11">
        <v>2</v>
      </c>
      <c r="B3" s="12" t="s">
        <v>7</v>
      </c>
      <c r="C3" s="12" t="s">
        <v>8</v>
      </c>
      <c r="D3" s="12" t="s">
        <v>9</v>
      </c>
      <c r="E3" s="13"/>
      <c r="F3" s="14">
        <v>0</v>
      </c>
      <c r="G3" s="14">
        <v>0</v>
      </c>
      <c r="H3" s="13">
        <f aca="true" t="shared" si="0" ref="H3:H32">F3+G3</f>
        <v>0</v>
      </c>
      <c r="I3" s="13">
        <v>44</v>
      </c>
      <c r="J3" s="14">
        <v>10</v>
      </c>
      <c r="K3" s="14">
        <v>5</v>
      </c>
      <c r="L3" s="13">
        <f aca="true" t="shared" si="1" ref="L3:L32">J3+K3</f>
        <v>15</v>
      </c>
      <c r="M3" s="14">
        <f aca="true" t="shared" si="2" ref="M3:M32">MAX(E3,I3)+MAX(H3,L3)</f>
        <v>59</v>
      </c>
      <c r="N3" s="15" t="str">
        <f aca="true" t="shared" si="3" ref="N3:N32">IF(M3&gt;=90,"A",IF(M3&gt;=80,"B",IF(M3&gt;=70,"C",IF(M3&gt;=60,"D",IF(M3&gt;=45,"E","    F")))))</f>
        <v>E</v>
      </c>
    </row>
    <row r="4" spans="1:14" ht="15">
      <c r="A4" s="11">
        <v>3</v>
      </c>
      <c r="B4" s="12" t="s">
        <v>10</v>
      </c>
      <c r="C4" s="12" t="s">
        <v>11</v>
      </c>
      <c r="D4" s="12" t="s">
        <v>9</v>
      </c>
      <c r="E4" s="13">
        <v>0</v>
      </c>
      <c r="F4" s="14">
        <v>0</v>
      </c>
      <c r="G4" s="14">
        <v>8</v>
      </c>
      <c r="H4" s="13">
        <f t="shared" si="0"/>
        <v>8</v>
      </c>
      <c r="I4" s="13">
        <v>0</v>
      </c>
      <c r="J4" s="14">
        <v>0</v>
      </c>
      <c r="K4" s="14">
        <v>8</v>
      </c>
      <c r="L4" s="13">
        <f t="shared" si="1"/>
        <v>8</v>
      </c>
      <c r="M4" s="14">
        <f t="shared" si="2"/>
        <v>8</v>
      </c>
      <c r="N4" s="15" t="str">
        <f t="shared" si="3"/>
        <v>    F</v>
      </c>
    </row>
    <row r="5" spans="1:14" ht="15">
      <c r="A5" s="11">
        <v>4</v>
      </c>
      <c r="B5" s="12" t="s">
        <v>12</v>
      </c>
      <c r="C5" s="12" t="s">
        <v>13</v>
      </c>
      <c r="D5" s="12" t="s">
        <v>9</v>
      </c>
      <c r="E5" s="13">
        <v>47</v>
      </c>
      <c r="F5" s="14"/>
      <c r="G5" s="14"/>
      <c r="H5" s="13">
        <f t="shared" si="0"/>
        <v>0</v>
      </c>
      <c r="I5" s="13"/>
      <c r="J5" s="14"/>
      <c r="K5" s="14"/>
      <c r="L5" s="13">
        <f t="shared" si="1"/>
        <v>0</v>
      </c>
      <c r="M5" s="14">
        <f t="shared" si="2"/>
        <v>47</v>
      </c>
      <c r="N5" s="15" t="str">
        <f t="shared" si="3"/>
        <v>E</v>
      </c>
    </row>
    <row r="6" spans="1:14" ht="15">
      <c r="A6" s="11">
        <v>5</v>
      </c>
      <c r="B6" s="12" t="s">
        <v>14</v>
      </c>
      <c r="C6" s="12" t="s">
        <v>15</v>
      </c>
      <c r="D6" s="12" t="s">
        <v>9</v>
      </c>
      <c r="E6" s="13"/>
      <c r="F6" s="14"/>
      <c r="G6" s="14"/>
      <c r="H6" s="13">
        <f t="shared" si="0"/>
        <v>0</v>
      </c>
      <c r="I6" s="13"/>
      <c r="J6" s="14"/>
      <c r="K6" s="14"/>
      <c r="L6" s="13">
        <f t="shared" si="1"/>
        <v>0</v>
      </c>
      <c r="M6" s="14">
        <f t="shared" si="2"/>
        <v>0</v>
      </c>
      <c r="N6" s="15" t="str">
        <f t="shared" si="3"/>
        <v>    F</v>
      </c>
    </row>
    <row r="7" spans="1:14" ht="15">
      <c r="A7" s="11">
        <v>6</v>
      </c>
      <c r="B7" s="12" t="s">
        <v>16</v>
      </c>
      <c r="C7" s="12" t="s">
        <v>17</v>
      </c>
      <c r="D7" s="12" t="s">
        <v>9</v>
      </c>
      <c r="E7" s="13"/>
      <c r="F7" s="14"/>
      <c r="G7" s="14"/>
      <c r="H7" s="13">
        <f t="shared" si="0"/>
        <v>0</v>
      </c>
      <c r="I7" s="13"/>
      <c r="J7" s="14"/>
      <c r="K7" s="14"/>
      <c r="L7" s="13">
        <f t="shared" si="1"/>
        <v>0</v>
      </c>
      <c r="M7" s="14">
        <f t="shared" si="2"/>
        <v>0</v>
      </c>
      <c r="N7" s="15" t="str">
        <f t="shared" si="3"/>
        <v>    F</v>
      </c>
    </row>
    <row r="8" spans="1:14" ht="15">
      <c r="A8" s="11">
        <v>7</v>
      </c>
      <c r="B8" s="12" t="s">
        <v>18</v>
      </c>
      <c r="C8" s="12" t="s">
        <v>19</v>
      </c>
      <c r="D8" s="12" t="s">
        <v>6</v>
      </c>
      <c r="E8" s="13"/>
      <c r="F8" s="14"/>
      <c r="G8" s="14"/>
      <c r="H8" s="13">
        <f t="shared" si="0"/>
        <v>0</v>
      </c>
      <c r="I8" s="13"/>
      <c r="J8" s="14"/>
      <c r="K8" s="14"/>
      <c r="L8" s="13">
        <f t="shared" si="1"/>
        <v>0</v>
      </c>
      <c r="M8" s="14">
        <f t="shared" si="2"/>
        <v>0</v>
      </c>
      <c r="N8" s="15" t="str">
        <f t="shared" si="3"/>
        <v>    F</v>
      </c>
    </row>
    <row r="9" spans="1:14" ht="15">
      <c r="A9" s="11">
        <v>8</v>
      </c>
      <c r="B9" s="12" t="s">
        <v>20</v>
      </c>
      <c r="C9" s="12" t="s">
        <v>21</v>
      </c>
      <c r="D9" s="12" t="s">
        <v>9</v>
      </c>
      <c r="E9" s="13">
        <v>24</v>
      </c>
      <c r="F9" s="14">
        <v>21</v>
      </c>
      <c r="G9" s="14">
        <v>6</v>
      </c>
      <c r="H9" s="13">
        <f t="shared" si="0"/>
        <v>27</v>
      </c>
      <c r="I9" s="13"/>
      <c r="J9" s="14"/>
      <c r="K9" s="14"/>
      <c r="L9" s="13">
        <f t="shared" si="1"/>
        <v>0</v>
      </c>
      <c r="M9" s="14">
        <f t="shared" si="2"/>
        <v>51</v>
      </c>
      <c r="N9" s="15" t="str">
        <f t="shared" si="3"/>
        <v>E</v>
      </c>
    </row>
    <row r="10" spans="1:14" ht="15">
      <c r="A10" s="11">
        <v>9</v>
      </c>
      <c r="B10" s="12" t="s">
        <v>22</v>
      </c>
      <c r="C10" s="12" t="s">
        <v>23</v>
      </c>
      <c r="D10" s="12" t="s">
        <v>9</v>
      </c>
      <c r="E10" s="13">
        <v>10</v>
      </c>
      <c r="F10" s="14">
        <v>20</v>
      </c>
      <c r="G10" s="14">
        <v>6</v>
      </c>
      <c r="H10" s="13">
        <f t="shared" si="0"/>
        <v>26</v>
      </c>
      <c r="I10" s="13">
        <v>25</v>
      </c>
      <c r="J10" s="14"/>
      <c r="K10" s="14"/>
      <c r="L10" s="13">
        <f t="shared" si="1"/>
        <v>0</v>
      </c>
      <c r="M10" s="14">
        <f t="shared" si="2"/>
        <v>51</v>
      </c>
      <c r="N10" s="15" t="str">
        <f t="shared" si="3"/>
        <v>E</v>
      </c>
    </row>
    <row r="11" spans="1:14" ht="15">
      <c r="A11" s="11">
        <v>10</v>
      </c>
      <c r="B11" s="12" t="s">
        <v>24</v>
      </c>
      <c r="C11" s="12" t="s">
        <v>25</v>
      </c>
      <c r="D11" s="12" t="s">
        <v>9</v>
      </c>
      <c r="E11" s="13">
        <v>19</v>
      </c>
      <c r="F11" s="14">
        <v>29</v>
      </c>
      <c r="G11" s="14">
        <v>0</v>
      </c>
      <c r="H11" s="13">
        <f t="shared" si="0"/>
        <v>29</v>
      </c>
      <c r="I11" s="13"/>
      <c r="J11" s="14"/>
      <c r="K11" s="14"/>
      <c r="L11" s="13">
        <f t="shared" si="1"/>
        <v>0</v>
      </c>
      <c r="M11" s="14">
        <f t="shared" si="2"/>
        <v>48</v>
      </c>
      <c r="N11" s="15" t="str">
        <f t="shared" si="3"/>
        <v>E</v>
      </c>
    </row>
    <row r="12" spans="1:14" ht="15">
      <c r="A12" s="11">
        <v>11</v>
      </c>
      <c r="B12" s="12" t="s">
        <v>26</v>
      </c>
      <c r="C12" s="12" t="s">
        <v>27</v>
      </c>
      <c r="D12" s="12" t="s">
        <v>9</v>
      </c>
      <c r="E12" s="13"/>
      <c r="F12" s="14"/>
      <c r="G12" s="14"/>
      <c r="H12" s="13">
        <f t="shared" si="0"/>
        <v>0</v>
      </c>
      <c r="I12" s="13"/>
      <c r="J12" s="14"/>
      <c r="K12" s="14"/>
      <c r="L12" s="13">
        <f t="shared" si="1"/>
        <v>0</v>
      </c>
      <c r="M12" s="14">
        <f t="shared" si="2"/>
        <v>0</v>
      </c>
      <c r="N12" s="15" t="str">
        <f t="shared" si="3"/>
        <v>    F</v>
      </c>
    </row>
    <row r="13" spans="1:14" ht="15">
      <c r="A13" s="11">
        <v>12</v>
      </c>
      <c r="B13" s="12" t="s">
        <v>28</v>
      </c>
      <c r="C13" s="12" t="s">
        <v>29</v>
      </c>
      <c r="D13" s="12" t="s">
        <v>9</v>
      </c>
      <c r="E13" s="13"/>
      <c r="F13" s="14"/>
      <c r="G13" s="14"/>
      <c r="H13" s="13">
        <f t="shared" si="0"/>
        <v>0</v>
      </c>
      <c r="I13" s="13"/>
      <c r="J13" s="14"/>
      <c r="K13" s="14"/>
      <c r="L13" s="13">
        <f t="shared" si="1"/>
        <v>0</v>
      </c>
      <c r="M13" s="14">
        <f t="shared" si="2"/>
        <v>0</v>
      </c>
      <c r="N13" s="15" t="str">
        <f t="shared" si="3"/>
        <v>    F</v>
      </c>
    </row>
    <row r="14" spans="1:14" ht="15">
      <c r="A14" s="11">
        <v>13</v>
      </c>
      <c r="B14" s="12" t="s">
        <v>30</v>
      </c>
      <c r="C14" s="12" t="s">
        <v>31</v>
      </c>
      <c r="D14" s="12" t="s">
        <v>9</v>
      </c>
      <c r="E14" s="13"/>
      <c r="F14" s="14"/>
      <c r="G14" s="14"/>
      <c r="H14" s="13">
        <f t="shared" si="0"/>
        <v>0</v>
      </c>
      <c r="I14" s="13"/>
      <c r="J14" s="14"/>
      <c r="K14" s="14"/>
      <c r="L14" s="13">
        <f t="shared" si="1"/>
        <v>0</v>
      </c>
      <c r="M14" s="14">
        <f t="shared" si="2"/>
        <v>0</v>
      </c>
      <c r="N14" s="15" t="str">
        <f t="shared" si="3"/>
        <v>    F</v>
      </c>
    </row>
    <row r="15" spans="1:14" ht="15">
      <c r="A15" s="11">
        <v>14</v>
      </c>
      <c r="B15" s="12" t="s">
        <v>32</v>
      </c>
      <c r="C15" s="12" t="s">
        <v>33</v>
      </c>
      <c r="D15" s="12" t="s">
        <v>9</v>
      </c>
      <c r="E15" s="13"/>
      <c r="F15" s="14"/>
      <c r="G15" s="14"/>
      <c r="H15" s="13">
        <f t="shared" si="0"/>
        <v>0</v>
      </c>
      <c r="I15" s="13"/>
      <c r="J15" s="14"/>
      <c r="K15" s="14"/>
      <c r="L15" s="13">
        <f t="shared" si="1"/>
        <v>0</v>
      </c>
      <c r="M15" s="14">
        <f t="shared" si="2"/>
        <v>0</v>
      </c>
      <c r="N15" s="15" t="str">
        <f t="shared" si="3"/>
        <v>    F</v>
      </c>
    </row>
    <row r="16" spans="1:14" ht="15">
      <c r="A16" s="11">
        <v>15</v>
      </c>
      <c r="B16" s="12" t="s">
        <v>34</v>
      </c>
      <c r="C16" s="12" t="s">
        <v>35</v>
      </c>
      <c r="D16" s="12" t="s">
        <v>9</v>
      </c>
      <c r="E16" s="13"/>
      <c r="F16" s="14"/>
      <c r="G16" s="14"/>
      <c r="H16" s="13">
        <f t="shared" si="0"/>
        <v>0</v>
      </c>
      <c r="I16" s="13"/>
      <c r="J16" s="14"/>
      <c r="K16" s="14"/>
      <c r="L16" s="13">
        <f t="shared" si="1"/>
        <v>0</v>
      </c>
      <c r="M16" s="14">
        <f t="shared" si="2"/>
        <v>0</v>
      </c>
      <c r="N16" s="15" t="str">
        <f t="shared" si="3"/>
        <v>    F</v>
      </c>
    </row>
    <row r="17" spans="1:14" ht="15">
      <c r="A17" s="11">
        <v>16</v>
      </c>
      <c r="B17" s="12" t="s">
        <v>36</v>
      </c>
      <c r="C17" s="12" t="s">
        <v>37</v>
      </c>
      <c r="D17" s="12" t="s">
        <v>9</v>
      </c>
      <c r="E17" s="13"/>
      <c r="F17" s="14"/>
      <c r="G17" s="14"/>
      <c r="H17" s="13">
        <f t="shared" si="0"/>
        <v>0</v>
      </c>
      <c r="I17" s="13"/>
      <c r="J17" s="14"/>
      <c r="K17" s="14"/>
      <c r="L17" s="13">
        <f t="shared" si="1"/>
        <v>0</v>
      </c>
      <c r="M17" s="14">
        <f t="shared" si="2"/>
        <v>0</v>
      </c>
      <c r="N17" s="15" t="str">
        <f t="shared" si="3"/>
        <v>    F</v>
      </c>
    </row>
    <row r="18" spans="1:14" ht="15">
      <c r="A18" s="11">
        <v>17</v>
      </c>
      <c r="B18" s="12" t="s">
        <v>38</v>
      </c>
      <c r="C18" s="12" t="s">
        <v>39</v>
      </c>
      <c r="D18" s="12" t="s">
        <v>9</v>
      </c>
      <c r="E18" s="13">
        <v>0</v>
      </c>
      <c r="F18" s="14"/>
      <c r="G18" s="14"/>
      <c r="H18" s="13">
        <f t="shared" si="0"/>
        <v>0</v>
      </c>
      <c r="I18" s="13"/>
      <c r="J18" s="14"/>
      <c r="K18" s="14"/>
      <c r="L18" s="13">
        <f t="shared" si="1"/>
        <v>0</v>
      </c>
      <c r="M18" s="14">
        <f t="shared" si="2"/>
        <v>0</v>
      </c>
      <c r="N18" s="15" t="str">
        <f t="shared" si="3"/>
        <v>    F</v>
      </c>
    </row>
    <row r="19" spans="1:14" ht="15">
      <c r="A19" s="11">
        <v>18</v>
      </c>
      <c r="B19" s="12" t="s">
        <v>40</v>
      </c>
      <c r="C19" s="12" t="s">
        <v>41</v>
      </c>
      <c r="D19" s="12" t="s">
        <v>9</v>
      </c>
      <c r="E19" s="13">
        <v>16</v>
      </c>
      <c r="F19" s="14">
        <v>13</v>
      </c>
      <c r="G19" s="14">
        <v>5</v>
      </c>
      <c r="H19" s="13">
        <f t="shared" si="0"/>
        <v>18</v>
      </c>
      <c r="I19" s="13"/>
      <c r="J19" s="14">
        <v>7</v>
      </c>
      <c r="K19" s="14">
        <v>17</v>
      </c>
      <c r="L19" s="13">
        <f t="shared" si="1"/>
        <v>24</v>
      </c>
      <c r="M19" s="14">
        <f t="shared" si="2"/>
        <v>40</v>
      </c>
      <c r="N19" s="15" t="str">
        <f t="shared" si="3"/>
        <v>    F</v>
      </c>
    </row>
    <row r="20" spans="1:14" ht="15">
      <c r="A20" s="11">
        <v>19</v>
      </c>
      <c r="B20" s="12" t="s">
        <v>42</v>
      </c>
      <c r="C20" s="12" t="s">
        <v>43</v>
      </c>
      <c r="D20" s="12" t="s">
        <v>9</v>
      </c>
      <c r="E20" s="13">
        <v>11</v>
      </c>
      <c r="F20" s="14">
        <v>6</v>
      </c>
      <c r="G20" s="14">
        <v>8</v>
      </c>
      <c r="H20" s="13">
        <f t="shared" si="0"/>
        <v>14</v>
      </c>
      <c r="I20" s="13">
        <v>0</v>
      </c>
      <c r="J20" s="14">
        <v>0</v>
      </c>
      <c r="K20" s="14">
        <v>0</v>
      </c>
      <c r="L20" s="13">
        <f t="shared" si="1"/>
        <v>0</v>
      </c>
      <c r="M20" s="14">
        <f t="shared" si="2"/>
        <v>25</v>
      </c>
      <c r="N20" s="15" t="str">
        <f t="shared" si="3"/>
        <v>    F</v>
      </c>
    </row>
    <row r="21" spans="1:14" ht="15">
      <c r="A21" s="11">
        <v>20</v>
      </c>
      <c r="B21" s="12" t="s">
        <v>44</v>
      </c>
      <c r="C21" s="12" t="s">
        <v>45</v>
      </c>
      <c r="D21" s="12" t="s">
        <v>9</v>
      </c>
      <c r="E21" s="13"/>
      <c r="F21" s="14"/>
      <c r="G21" s="14"/>
      <c r="H21" s="13">
        <f t="shared" si="0"/>
        <v>0</v>
      </c>
      <c r="I21" s="13"/>
      <c r="J21" s="14"/>
      <c r="K21" s="14"/>
      <c r="L21" s="13">
        <f t="shared" si="1"/>
        <v>0</v>
      </c>
      <c r="M21" s="14">
        <f t="shared" si="2"/>
        <v>0</v>
      </c>
      <c r="N21" s="15" t="str">
        <f t="shared" si="3"/>
        <v>    F</v>
      </c>
    </row>
    <row r="22" spans="1:14" ht="15">
      <c r="A22" s="11">
        <v>21</v>
      </c>
      <c r="B22" s="12" t="s">
        <v>46</v>
      </c>
      <c r="C22" s="12" t="s">
        <v>47</v>
      </c>
      <c r="D22" s="12" t="s">
        <v>9</v>
      </c>
      <c r="E22" s="13"/>
      <c r="F22" s="14"/>
      <c r="G22" s="14"/>
      <c r="H22" s="13">
        <f t="shared" si="0"/>
        <v>0</v>
      </c>
      <c r="I22" s="13"/>
      <c r="J22" s="14"/>
      <c r="K22" s="14"/>
      <c r="L22" s="13">
        <f t="shared" si="1"/>
        <v>0</v>
      </c>
      <c r="M22" s="14">
        <f t="shared" si="2"/>
        <v>0</v>
      </c>
      <c r="N22" s="15" t="str">
        <f t="shared" si="3"/>
        <v>    F</v>
      </c>
    </row>
    <row r="23" spans="1:14" ht="15">
      <c r="A23" s="11">
        <v>22</v>
      </c>
      <c r="B23" s="12" t="s">
        <v>48</v>
      </c>
      <c r="C23" s="12" t="s">
        <v>49</v>
      </c>
      <c r="D23" s="12" t="s">
        <v>9</v>
      </c>
      <c r="E23" s="13">
        <v>0</v>
      </c>
      <c r="F23" s="14">
        <v>9</v>
      </c>
      <c r="G23" s="14">
        <v>0</v>
      </c>
      <c r="H23" s="13">
        <f t="shared" si="0"/>
        <v>9</v>
      </c>
      <c r="I23" s="13">
        <v>20</v>
      </c>
      <c r="J23" s="14">
        <v>8</v>
      </c>
      <c r="K23" s="14">
        <v>0</v>
      </c>
      <c r="L23" s="13">
        <f t="shared" si="1"/>
        <v>8</v>
      </c>
      <c r="M23" s="14">
        <f t="shared" si="2"/>
        <v>29</v>
      </c>
      <c r="N23" s="15" t="str">
        <f t="shared" si="3"/>
        <v>    F</v>
      </c>
    </row>
    <row r="24" spans="1:14" ht="15">
      <c r="A24" s="11">
        <v>23</v>
      </c>
      <c r="B24" s="12" t="s">
        <v>50</v>
      </c>
      <c r="C24" s="12" t="s">
        <v>51</v>
      </c>
      <c r="D24" s="12" t="s">
        <v>9</v>
      </c>
      <c r="E24" s="13"/>
      <c r="F24" s="14"/>
      <c r="G24" s="14"/>
      <c r="H24" s="13">
        <f t="shared" si="0"/>
        <v>0</v>
      </c>
      <c r="I24" s="13"/>
      <c r="J24" s="14"/>
      <c r="K24" s="14"/>
      <c r="L24" s="13">
        <f t="shared" si="1"/>
        <v>0</v>
      </c>
      <c r="M24" s="14">
        <f t="shared" si="2"/>
        <v>0</v>
      </c>
      <c r="N24" s="15" t="str">
        <f t="shared" si="3"/>
        <v>    F</v>
      </c>
    </row>
    <row r="25" spans="1:14" ht="15">
      <c r="A25" s="11">
        <v>24</v>
      </c>
      <c r="B25" s="12" t="s">
        <v>52</v>
      </c>
      <c r="C25" s="12" t="s">
        <v>53</v>
      </c>
      <c r="D25" s="12" t="s">
        <v>9</v>
      </c>
      <c r="E25" s="13">
        <v>18</v>
      </c>
      <c r="F25" s="14">
        <v>13</v>
      </c>
      <c r="G25" s="14">
        <v>8</v>
      </c>
      <c r="H25" s="13">
        <f t="shared" si="0"/>
        <v>21</v>
      </c>
      <c r="I25" s="13">
        <v>31</v>
      </c>
      <c r="J25" s="14"/>
      <c r="K25" s="14"/>
      <c r="L25" s="13">
        <f t="shared" si="1"/>
        <v>0</v>
      </c>
      <c r="M25" s="14">
        <f t="shared" si="2"/>
        <v>52</v>
      </c>
      <c r="N25" s="15" t="str">
        <f t="shared" si="3"/>
        <v>E</v>
      </c>
    </row>
    <row r="26" spans="1:14" ht="15">
      <c r="A26" s="11">
        <v>25</v>
      </c>
      <c r="B26" s="12" t="s">
        <v>54</v>
      </c>
      <c r="C26" s="12" t="s">
        <v>55</v>
      </c>
      <c r="D26" s="12" t="s">
        <v>9</v>
      </c>
      <c r="E26" s="13">
        <v>39</v>
      </c>
      <c r="F26" s="14">
        <v>10</v>
      </c>
      <c r="G26" s="14">
        <v>2</v>
      </c>
      <c r="H26" s="13">
        <f t="shared" si="0"/>
        <v>12</v>
      </c>
      <c r="I26" s="13"/>
      <c r="J26" s="14"/>
      <c r="K26" s="14"/>
      <c r="L26" s="13">
        <f t="shared" si="1"/>
        <v>0</v>
      </c>
      <c r="M26" s="14">
        <f t="shared" si="2"/>
        <v>51</v>
      </c>
      <c r="N26" s="15" t="str">
        <f t="shared" si="3"/>
        <v>E</v>
      </c>
    </row>
    <row r="27" spans="1:14" ht="15">
      <c r="A27" s="11">
        <v>26</v>
      </c>
      <c r="B27" s="12" t="s">
        <v>56</v>
      </c>
      <c r="C27" s="12" t="s">
        <v>57</v>
      </c>
      <c r="D27" s="12" t="s">
        <v>9</v>
      </c>
      <c r="E27" s="13">
        <v>0</v>
      </c>
      <c r="F27" s="14">
        <v>3</v>
      </c>
      <c r="G27" s="14">
        <v>0</v>
      </c>
      <c r="H27" s="13">
        <f t="shared" si="0"/>
        <v>3</v>
      </c>
      <c r="I27" s="13">
        <v>23</v>
      </c>
      <c r="J27" s="14">
        <v>2</v>
      </c>
      <c r="K27" s="14">
        <v>20</v>
      </c>
      <c r="L27" s="13">
        <f t="shared" si="1"/>
        <v>22</v>
      </c>
      <c r="M27" s="14">
        <f t="shared" si="2"/>
        <v>45</v>
      </c>
      <c r="N27" s="15" t="str">
        <f t="shared" si="3"/>
        <v>E</v>
      </c>
    </row>
    <row r="28" spans="1:14" ht="15">
      <c r="A28" s="11">
        <v>27</v>
      </c>
      <c r="B28" s="12" t="s">
        <v>58</v>
      </c>
      <c r="C28" s="12" t="s">
        <v>59</v>
      </c>
      <c r="D28" s="12" t="s">
        <v>9</v>
      </c>
      <c r="E28" s="13"/>
      <c r="F28" s="14"/>
      <c r="G28" s="14"/>
      <c r="H28" s="13">
        <f t="shared" si="0"/>
        <v>0</v>
      </c>
      <c r="I28" s="13"/>
      <c r="J28" s="14"/>
      <c r="K28" s="14"/>
      <c r="L28" s="13">
        <f t="shared" si="1"/>
        <v>0</v>
      </c>
      <c r="M28" s="14">
        <f t="shared" si="2"/>
        <v>0</v>
      </c>
      <c r="N28" s="15" t="str">
        <f t="shared" si="3"/>
        <v>    F</v>
      </c>
    </row>
    <row r="29" spans="1:14" ht="15">
      <c r="A29" s="11">
        <v>28</v>
      </c>
      <c r="B29" s="12" t="s">
        <v>60</v>
      </c>
      <c r="C29" s="12" t="s">
        <v>61</v>
      </c>
      <c r="D29" s="12" t="s">
        <v>9</v>
      </c>
      <c r="E29" s="13"/>
      <c r="F29" s="14"/>
      <c r="G29" s="14"/>
      <c r="H29" s="13">
        <f t="shared" si="0"/>
        <v>0</v>
      </c>
      <c r="I29" s="13"/>
      <c r="J29" s="14"/>
      <c r="K29" s="14"/>
      <c r="L29" s="13">
        <f t="shared" si="1"/>
        <v>0</v>
      </c>
      <c r="M29" s="14">
        <f t="shared" si="2"/>
        <v>0</v>
      </c>
      <c r="N29" s="15" t="str">
        <f t="shared" si="3"/>
        <v>    F</v>
      </c>
    </row>
    <row r="30" spans="1:14" ht="15">
      <c r="A30" s="11">
        <v>29</v>
      </c>
      <c r="B30" s="12" t="s">
        <v>62</v>
      </c>
      <c r="C30" s="12" t="s">
        <v>63</v>
      </c>
      <c r="D30" s="12" t="s">
        <v>9</v>
      </c>
      <c r="E30" s="13"/>
      <c r="F30" s="14"/>
      <c r="G30" s="14"/>
      <c r="H30" s="13">
        <f t="shared" si="0"/>
        <v>0</v>
      </c>
      <c r="I30" s="13"/>
      <c r="J30" s="14"/>
      <c r="K30" s="14"/>
      <c r="L30" s="13">
        <f t="shared" si="1"/>
        <v>0</v>
      </c>
      <c r="M30" s="14">
        <f t="shared" si="2"/>
        <v>0</v>
      </c>
      <c r="N30" s="15" t="str">
        <f t="shared" si="3"/>
        <v>    F</v>
      </c>
    </row>
    <row r="31" spans="1:14" ht="15">
      <c r="A31" s="11">
        <v>30</v>
      </c>
      <c r="B31" s="12" t="s">
        <v>64</v>
      </c>
      <c r="C31" s="12" t="s">
        <v>65</v>
      </c>
      <c r="D31" s="12" t="s">
        <v>9</v>
      </c>
      <c r="E31" s="13"/>
      <c r="F31" s="14">
        <v>8</v>
      </c>
      <c r="G31" s="14">
        <v>0</v>
      </c>
      <c r="H31" s="13">
        <f t="shared" si="0"/>
        <v>8</v>
      </c>
      <c r="I31" s="13">
        <v>25</v>
      </c>
      <c r="J31" s="14">
        <v>7</v>
      </c>
      <c r="K31" s="14">
        <v>10</v>
      </c>
      <c r="L31" s="13">
        <f t="shared" si="1"/>
        <v>17</v>
      </c>
      <c r="M31" s="14">
        <f t="shared" si="2"/>
        <v>42</v>
      </c>
      <c r="N31" s="15" t="str">
        <f t="shared" si="3"/>
        <v>    F</v>
      </c>
    </row>
    <row r="32" spans="1:14" ht="15.75" thickBot="1">
      <c r="A32" s="16">
        <v>31</v>
      </c>
      <c r="B32" s="17" t="s">
        <v>66</v>
      </c>
      <c r="C32" s="17" t="s">
        <v>67</v>
      </c>
      <c r="D32" s="17" t="s">
        <v>9</v>
      </c>
      <c r="E32" s="18"/>
      <c r="F32" s="19"/>
      <c r="G32" s="19"/>
      <c r="H32" s="18">
        <f t="shared" si="0"/>
        <v>0</v>
      </c>
      <c r="I32" s="18"/>
      <c r="J32" s="19"/>
      <c r="K32" s="19"/>
      <c r="L32" s="18">
        <f t="shared" si="1"/>
        <v>0</v>
      </c>
      <c r="M32" s="19">
        <f t="shared" si="2"/>
        <v>0</v>
      </c>
      <c r="N32" s="20" t="str">
        <f t="shared" si="3"/>
        <v>    F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5" right="0.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12" sqref="E12"/>
    </sheetView>
  </sheetViews>
  <sheetFormatPr defaultColWidth="9.140625" defaultRowHeight="15"/>
  <cols>
    <col min="1" max="4" width="9.00390625" style="2" customWidth="1"/>
  </cols>
  <sheetData>
    <row r="1" spans="1:4" ht="14.25">
      <c r="A1" s="2" t="s">
        <v>68</v>
      </c>
      <c r="B1" s="2" t="s">
        <v>69</v>
      </c>
      <c r="C1" s="2" t="s">
        <v>70</v>
      </c>
      <c r="D1" s="2" t="s">
        <v>71</v>
      </c>
    </row>
    <row r="2" spans="1:10" ht="14.25">
      <c r="A2" s="2">
        <v>12000</v>
      </c>
      <c r="B2" s="2">
        <v>0.94</v>
      </c>
      <c r="C2" s="2">
        <f>1-B2</f>
        <v>0.06000000000000005</v>
      </c>
      <c r="D2" s="2">
        <v>-1.64</v>
      </c>
      <c r="E2">
        <f>-D2*SQRT(B2*C2)</f>
        <v>0.3894784204548438</v>
      </c>
      <c r="F2">
        <f>SQRT(E2*E2+4*A2*B2)</f>
        <v>212.41504582641974</v>
      </c>
      <c r="G2">
        <f>(E2-F2)/2/B2</f>
        <v>-112.7795571308324</v>
      </c>
      <c r="H2">
        <f>(E2+F2)/2/B2</f>
        <v>113.19389587599713</v>
      </c>
      <c r="I2">
        <f>G2^2</f>
        <v>12719.22850662669</v>
      </c>
      <c r="J2">
        <f>H2^2</f>
        <v>12812.85806358608</v>
      </c>
    </row>
    <row r="3" spans="1:10" ht="14.25">
      <c r="A3" s="2">
        <v>12000</v>
      </c>
      <c r="B3" s="2">
        <v>0.94</v>
      </c>
      <c r="C3" s="2">
        <f>1-B3</f>
        <v>0.06000000000000005</v>
      </c>
      <c r="D3" s="2">
        <v>-1.65</v>
      </c>
      <c r="E3">
        <f>-D3*SQRT(B3*C3)</f>
        <v>0.3918532888722514</v>
      </c>
      <c r="F3">
        <f>SQRT(E3*E3+4*A3*B3)</f>
        <v>212.4150501941894</v>
      </c>
      <c r="G3">
        <f>(E3-F3)/2/B3</f>
        <v>-112.77829622623253</v>
      </c>
      <c r="H3">
        <f>(E3+F3)/2/B3</f>
        <v>113.19516142716046</v>
      </c>
      <c r="I3">
        <f>G3^2</f>
        <v>12718.944099691855</v>
      </c>
      <c r="J3">
        <f>H3^2</f>
        <v>12813.144570520915</v>
      </c>
    </row>
    <row r="4" spans="1:10" ht="14.25">
      <c r="A4" s="2">
        <v>18000</v>
      </c>
      <c r="B4" s="2">
        <v>0.93</v>
      </c>
      <c r="C4" s="2">
        <f aca="true" t="shared" si="0" ref="C4:C10">1-B4</f>
        <v>0.06999999999999995</v>
      </c>
      <c r="D4" s="2">
        <v>-2.33</v>
      </c>
      <c r="E4">
        <f aca="true" t="shared" si="1" ref="E4:E10">-D4*SQRT(B4*C4)</f>
        <v>0.594492548313265</v>
      </c>
      <c r="F4">
        <f aca="true" t="shared" si="2" ref="F4:F10">SQRT(E4*E4+4*A4*B4)</f>
        <v>258.76698673012754</v>
      </c>
      <c r="G4">
        <f aca="true" t="shared" si="3" ref="G4:G10">(E4-F4)/2/B4</f>
        <v>-138.80241622678187</v>
      </c>
      <c r="H4">
        <f aca="true" t="shared" si="4" ref="H4:H10">(E4+F4)/2/B4</f>
        <v>139.44165552604343</v>
      </c>
      <c r="I4">
        <f aca="true" t="shared" si="5" ref="I4:I10">G4^2</f>
        <v>19266.1107503928</v>
      </c>
      <c r="J4">
        <f aca="true" t="shared" si="6" ref="J4:J10">H4^2</f>
        <v>19443.97529584376</v>
      </c>
    </row>
    <row r="5" spans="1:10" ht="14.25">
      <c r="A5" s="2">
        <v>12000</v>
      </c>
      <c r="B5" s="2">
        <v>0.94</v>
      </c>
      <c r="C5" s="2">
        <f t="shared" si="0"/>
        <v>0.06000000000000005</v>
      </c>
      <c r="D5" s="2">
        <v>-1.64</v>
      </c>
      <c r="E5">
        <f t="shared" si="1"/>
        <v>0.3894784204548438</v>
      </c>
      <c r="F5">
        <f t="shared" si="2"/>
        <v>212.41504582641974</v>
      </c>
      <c r="G5">
        <f t="shared" si="3"/>
        <v>-112.7795571308324</v>
      </c>
      <c r="H5">
        <f t="shared" si="4"/>
        <v>113.19389587599713</v>
      </c>
      <c r="I5">
        <f t="shared" si="5"/>
        <v>12719.22850662669</v>
      </c>
      <c r="J5">
        <f t="shared" si="6"/>
        <v>12812.85806358608</v>
      </c>
    </row>
    <row r="6" spans="1:10" ht="14.25">
      <c r="A6" s="2">
        <v>15000</v>
      </c>
      <c r="B6" s="2">
        <v>0.92</v>
      </c>
      <c r="C6" s="2">
        <f t="shared" si="0"/>
        <v>0.07999999999999996</v>
      </c>
      <c r="D6" s="2">
        <v>-2.05</v>
      </c>
      <c r="E6">
        <f t="shared" si="1"/>
        <v>0.5561510586162718</v>
      </c>
      <c r="F6">
        <f t="shared" si="2"/>
        <v>234.9474607311175</v>
      </c>
      <c r="G6">
        <f t="shared" si="3"/>
        <v>-127.38658134375066</v>
      </c>
      <c r="H6">
        <f t="shared" si="4"/>
        <v>127.99109336398574</v>
      </c>
      <c r="I6">
        <f t="shared" si="5"/>
        <v>16227.341106448004</v>
      </c>
      <c r="J6">
        <f t="shared" si="6"/>
        <v>16381.719980508515</v>
      </c>
    </row>
    <row r="7" spans="1:10" ht="14.25">
      <c r="A7" s="2">
        <v>12000</v>
      </c>
      <c r="B7" s="2">
        <v>0.94</v>
      </c>
      <c r="C7" s="2">
        <f t="shared" si="0"/>
        <v>0.06000000000000005</v>
      </c>
      <c r="D7" s="2">
        <v>-1.64</v>
      </c>
      <c r="E7">
        <f t="shared" si="1"/>
        <v>0.3894784204548438</v>
      </c>
      <c r="F7">
        <f t="shared" si="2"/>
        <v>212.41504582641974</v>
      </c>
      <c r="G7">
        <f t="shared" si="3"/>
        <v>-112.7795571308324</v>
      </c>
      <c r="H7">
        <f t="shared" si="4"/>
        <v>113.19389587599713</v>
      </c>
      <c r="I7">
        <f t="shared" si="5"/>
        <v>12719.22850662669</v>
      </c>
      <c r="J7">
        <f t="shared" si="6"/>
        <v>12812.85806358608</v>
      </c>
    </row>
    <row r="8" spans="1:10" ht="14.25">
      <c r="A8" s="2">
        <v>12000</v>
      </c>
      <c r="B8" s="2">
        <v>0.94</v>
      </c>
      <c r="C8" s="2">
        <f t="shared" si="0"/>
        <v>0.06000000000000005</v>
      </c>
      <c r="D8" s="2">
        <v>-1.64</v>
      </c>
      <c r="E8">
        <f t="shared" si="1"/>
        <v>0.3894784204548438</v>
      </c>
      <c r="F8">
        <f t="shared" si="2"/>
        <v>212.41504582641974</v>
      </c>
      <c r="G8">
        <f t="shared" si="3"/>
        <v>-112.7795571308324</v>
      </c>
      <c r="H8">
        <f t="shared" si="4"/>
        <v>113.19389587599713</v>
      </c>
      <c r="I8">
        <f t="shared" si="5"/>
        <v>12719.22850662669</v>
      </c>
      <c r="J8">
        <f t="shared" si="6"/>
        <v>12812.85806358608</v>
      </c>
    </row>
    <row r="9" spans="1:10" ht="14.25">
      <c r="A9" s="2">
        <v>12000</v>
      </c>
      <c r="B9" s="2">
        <v>0.94</v>
      </c>
      <c r="C9" s="2">
        <f t="shared" si="0"/>
        <v>0.06000000000000005</v>
      </c>
      <c r="D9" s="2">
        <v>-1.64</v>
      </c>
      <c r="E9">
        <f t="shared" si="1"/>
        <v>0.3894784204548438</v>
      </c>
      <c r="F9">
        <f t="shared" si="2"/>
        <v>212.41504582641974</v>
      </c>
      <c r="G9">
        <f t="shared" si="3"/>
        <v>-112.7795571308324</v>
      </c>
      <c r="H9">
        <f t="shared" si="4"/>
        <v>113.19389587599713</v>
      </c>
      <c r="I9">
        <f t="shared" si="5"/>
        <v>12719.22850662669</v>
      </c>
      <c r="J9">
        <f t="shared" si="6"/>
        <v>12812.85806358608</v>
      </c>
    </row>
    <row r="10" spans="1:10" ht="14.25">
      <c r="A10" s="2">
        <v>12000</v>
      </c>
      <c r="B10" s="2">
        <v>0.94</v>
      </c>
      <c r="C10" s="2">
        <f t="shared" si="0"/>
        <v>0.06000000000000005</v>
      </c>
      <c r="D10" s="2">
        <v>-1.64</v>
      </c>
      <c r="E10">
        <f t="shared" si="1"/>
        <v>0.3894784204548438</v>
      </c>
      <c r="F10">
        <f t="shared" si="2"/>
        <v>212.41504582641974</v>
      </c>
      <c r="G10">
        <f t="shared" si="3"/>
        <v>-112.7795571308324</v>
      </c>
      <c r="H10">
        <f t="shared" si="4"/>
        <v>113.19389587599713</v>
      </c>
      <c r="I10">
        <f t="shared" si="5"/>
        <v>12719.22850662669</v>
      </c>
      <c r="J10">
        <f t="shared" si="6"/>
        <v>12812.85806358608</v>
      </c>
    </row>
    <row r="17" spans="3:11" ht="14.25">
      <c r="C17" s="2">
        <v>42</v>
      </c>
      <c r="D17" s="2">
        <v>84</v>
      </c>
      <c r="E17" s="2">
        <v>112</v>
      </c>
      <c r="F17" s="2">
        <v>112</v>
      </c>
      <c r="G17" s="2">
        <v>80</v>
      </c>
      <c r="H17" s="2">
        <v>32</v>
      </c>
      <c r="I17" s="2">
        <f>SUM(C17:H17)</f>
        <v>462</v>
      </c>
      <c r="J17" s="2"/>
      <c r="K17" s="2"/>
    </row>
    <row r="18" spans="3:11" ht="14.25">
      <c r="C18" s="2">
        <f aca="true" t="shared" si="7" ref="C18:H18">C17/462</f>
        <v>0.09090909090909091</v>
      </c>
      <c r="D18" s="2">
        <f t="shared" si="7"/>
        <v>0.18181818181818182</v>
      </c>
      <c r="E18" s="2">
        <f t="shared" si="7"/>
        <v>0.24242424242424243</v>
      </c>
      <c r="F18" s="2">
        <f t="shared" si="7"/>
        <v>0.24242424242424243</v>
      </c>
      <c r="G18" s="2">
        <f t="shared" si="7"/>
        <v>0.17316017316017315</v>
      </c>
      <c r="H18" s="2">
        <f t="shared" si="7"/>
        <v>0.06926406926406926</v>
      </c>
      <c r="I18" s="2">
        <f>SUM(C18:H18)</f>
        <v>1</v>
      </c>
      <c r="J18" s="2"/>
      <c r="K18" s="2"/>
    </row>
    <row r="21" spans="3:10" ht="14.25"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>
        <v>8</v>
      </c>
      <c r="J21" s="2">
        <v>9</v>
      </c>
    </row>
    <row r="22" spans="3:10" ht="14.25">
      <c r="C22" s="2">
        <v>1</v>
      </c>
      <c r="D22" s="2">
        <v>0</v>
      </c>
      <c r="E22" s="2">
        <v>2</v>
      </c>
      <c r="F22" s="2">
        <v>2</v>
      </c>
      <c r="G22" s="2">
        <v>1</v>
      </c>
      <c r="H22" s="2">
        <v>4</v>
      </c>
      <c r="I22" s="2">
        <v>3</v>
      </c>
      <c r="J22" s="2">
        <v>2</v>
      </c>
    </row>
    <row r="23" spans="3:10" ht="14.25">
      <c r="C23" s="2">
        <f>C22/15</f>
        <v>0.06666666666666667</v>
      </c>
      <c r="D23" s="2">
        <f aca="true" t="shared" si="8" ref="D23:J23">D22/15</f>
        <v>0</v>
      </c>
      <c r="E23" s="2">
        <f t="shared" si="8"/>
        <v>0.13333333333333333</v>
      </c>
      <c r="F23" s="2">
        <f t="shared" si="8"/>
        <v>0.13333333333333333</v>
      </c>
      <c r="G23" s="2">
        <f t="shared" si="8"/>
        <v>0.06666666666666667</v>
      </c>
      <c r="H23" s="2">
        <f t="shared" si="8"/>
        <v>0.26666666666666666</v>
      </c>
      <c r="I23" s="2">
        <f t="shared" si="8"/>
        <v>0.2</v>
      </c>
      <c r="J23" s="2">
        <f t="shared" si="8"/>
        <v>0.13333333333333333</v>
      </c>
    </row>
    <row r="24" spans="5:10" ht="14.25">
      <c r="E24" s="2"/>
      <c r="F24" s="2"/>
      <c r="G24" s="2"/>
      <c r="H24" s="2"/>
      <c r="I24" s="2"/>
      <c r="J24" s="2"/>
    </row>
    <row r="25" spans="5:10" ht="14.25">
      <c r="E25" s="2"/>
      <c r="F25" s="2"/>
      <c r="G25" s="2"/>
      <c r="H25" s="2"/>
      <c r="I25" s="2"/>
      <c r="J25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="200" zoomScaleNormal="200" zoomScalePageLayoutView="0" workbookViewId="0" topLeftCell="C3">
      <selection activeCell="L6" sqref="L6"/>
    </sheetView>
  </sheetViews>
  <sheetFormatPr defaultColWidth="9.140625" defaultRowHeight="15"/>
  <cols>
    <col min="1" max="2" width="0" style="0" hidden="1" customWidth="1"/>
    <col min="3" max="3" width="3.8515625" style="2" customWidth="1"/>
    <col min="4" max="4" width="6.8515625" style="2" customWidth="1"/>
    <col min="5" max="5" width="9.140625" style="2" customWidth="1"/>
    <col min="6" max="6" width="3.7109375" style="2" customWidth="1"/>
    <col min="7" max="7" width="9.140625" style="2" customWidth="1"/>
    <col min="8" max="8" width="11.421875" style="2" customWidth="1"/>
    <col min="9" max="9" width="9.140625" style="2" customWidth="1"/>
  </cols>
  <sheetData>
    <row r="1" ht="14.25">
      <c r="A1" t="s">
        <v>83</v>
      </c>
    </row>
    <row r="4" spans="3:5" ht="14.25">
      <c r="C4" s="2" t="s">
        <v>78</v>
      </c>
      <c r="D4" s="2" t="s">
        <v>79</v>
      </c>
      <c r="E4" s="2" t="s">
        <v>80</v>
      </c>
    </row>
    <row r="5" spans="3:13" ht="14.25">
      <c r="C5" s="2">
        <v>0</v>
      </c>
      <c r="D5" s="2">
        <v>1</v>
      </c>
      <c r="E5" s="2">
        <f>EXP(-D5*D5)</f>
        <v>0.36787944117144233</v>
      </c>
      <c r="F5" s="2">
        <v>1</v>
      </c>
      <c r="G5" s="2">
        <f>F5*E5</f>
        <v>0.36787944117144233</v>
      </c>
      <c r="H5" s="2">
        <v>1</v>
      </c>
      <c r="I5" s="2">
        <f>H5*E5</f>
        <v>0.36787944117144233</v>
      </c>
      <c r="L5">
        <v>3</v>
      </c>
      <c r="M5">
        <f>(2*L5*L5+4*L5+7)^(1/3)</f>
        <v>3.3322218516459525</v>
      </c>
    </row>
    <row r="6" spans="3:13" ht="14.25">
      <c r="C6" s="2">
        <f>1+C5</f>
        <v>1</v>
      </c>
      <c r="D6" s="2">
        <f>0.125+D5</f>
        <v>1.125</v>
      </c>
      <c r="E6" s="2">
        <f>EXP(-D6*D6)</f>
        <v>0.28206295169381546</v>
      </c>
      <c r="F6" s="2">
        <v>4</v>
      </c>
      <c r="G6" s="2">
        <f aca="true" t="shared" si="0" ref="G6:G13">F6*E6</f>
        <v>1.1282518067752618</v>
      </c>
      <c r="H6" s="2">
        <v>0</v>
      </c>
      <c r="I6" s="2">
        <f aca="true" t="shared" si="1" ref="I6:I13">H6*E6</f>
        <v>0</v>
      </c>
      <c r="L6">
        <f>M5</f>
        <v>3.3322218516459525</v>
      </c>
      <c r="M6">
        <f>(2*L6*L6+4*L6+7)^(1/3)</f>
        <v>3.4907590881944066</v>
      </c>
    </row>
    <row r="7" spans="3:13" ht="14.25">
      <c r="C7" s="2">
        <f aca="true" t="shared" si="2" ref="C7:C13">1+C6</f>
        <v>2</v>
      </c>
      <c r="D7" s="2">
        <f aca="true" t="shared" si="3" ref="D7:D13">0.125+D6</f>
        <v>1.25</v>
      </c>
      <c r="E7" s="2">
        <f aca="true" t="shared" si="4" ref="E7:E13">EXP(-D7*D7)</f>
        <v>0.2096113871510978</v>
      </c>
      <c r="F7" s="2">
        <v>2</v>
      </c>
      <c r="G7" s="2">
        <f t="shared" si="0"/>
        <v>0.4192227743021956</v>
      </c>
      <c r="H7" s="2">
        <v>4</v>
      </c>
      <c r="I7" s="2">
        <f t="shared" si="1"/>
        <v>0.8384455486043912</v>
      </c>
      <c r="L7">
        <f aca="true" t="shared" si="5" ref="L7:L13">M6</f>
        <v>3.4907590881944066</v>
      </c>
      <c r="M7">
        <f aca="true" t="shared" si="6" ref="M7:M13">(2*L7*L7+4*L7+7)^(1/3)</f>
        <v>3.5656672971476993</v>
      </c>
    </row>
    <row r="8" spans="3:13" ht="14.25">
      <c r="C8" s="2">
        <f t="shared" si="2"/>
        <v>3</v>
      </c>
      <c r="D8" s="2">
        <f t="shared" si="3"/>
        <v>1.375</v>
      </c>
      <c r="E8" s="2">
        <f t="shared" si="4"/>
        <v>0.1509774184559146</v>
      </c>
      <c r="F8" s="2">
        <v>4</v>
      </c>
      <c r="G8" s="2">
        <f t="shared" si="0"/>
        <v>0.6039096738236585</v>
      </c>
      <c r="H8" s="2">
        <v>0</v>
      </c>
      <c r="I8" s="2">
        <f t="shared" si="1"/>
        <v>0</v>
      </c>
      <c r="L8">
        <f t="shared" si="5"/>
        <v>3.5656672971476993</v>
      </c>
      <c r="M8">
        <f t="shared" si="6"/>
        <v>3.6008906164929515</v>
      </c>
    </row>
    <row r="9" spans="3:13" ht="14.25">
      <c r="C9" s="2">
        <f t="shared" si="2"/>
        <v>4</v>
      </c>
      <c r="D9" s="2">
        <f t="shared" si="3"/>
        <v>1.5</v>
      </c>
      <c r="E9" s="2">
        <f t="shared" si="4"/>
        <v>0.10539922456186433</v>
      </c>
      <c r="F9" s="2">
        <v>2</v>
      </c>
      <c r="G9" s="2">
        <f t="shared" si="0"/>
        <v>0.21079844912372867</v>
      </c>
      <c r="H9" s="2">
        <v>2</v>
      </c>
      <c r="I9" s="2">
        <f t="shared" si="1"/>
        <v>0.21079844912372867</v>
      </c>
      <c r="L9">
        <f t="shared" si="5"/>
        <v>3.6008906164929515</v>
      </c>
      <c r="M9">
        <f t="shared" si="6"/>
        <v>3.617415331154958</v>
      </c>
    </row>
    <row r="10" spans="3:13" ht="14.25">
      <c r="C10" s="2">
        <f t="shared" si="2"/>
        <v>5</v>
      </c>
      <c r="D10" s="2">
        <f t="shared" si="3"/>
        <v>1.625</v>
      </c>
      <c r="E10" s="2">
        <f t="shared" si="4"/>
        <v>0.07131668269775804</v>
      </c>
      <c r="F10" s="2">
        <v>4</v>
      </c>
      <c r="G10" s="2">
        <f t="shared" si="0"/>
        <v>0.28526673079103215</v>
      </c>
      <c r="H10" s="2">
        <v>0</v>
      </c>
      <c r="I10" s="2">
        <f t="shared" si="1"/>
        <v>0</v>
      </c>
      <c r="L10">
        <f t="shared" si="5"/>
        <v>3.617415331154958</v>
      </c>
      <c r="M10">
        <f t="shared" si="6"/>
        <v>3.625159372925402</v>
      </c>
    </row>
    <row r="11" spans="3:13" ht="14.25">
      <c r="C11" s="2">
        <f t="shared" si="2"/>
        <v>6</v>
      </c>
      <c r="D11" s="2">
        <f t="shared" si="3"/>
        <v>1.75</v>
      </c>
      <c r="E11" s="2">
        <f t="shared" si="4"/>
        <v>0.04677062238395898</v>
      </c>
      <c r="F11" s="2">
        <v>2</v>
      </c>
      <c r="G11" s="2">
        <f t="shared" si="0"/>
        <v>0.09354124476791796</v>
      </c>
      <c r="H11" s="2">
        <v>4</v>
      </c>
      <c r="I11" s="2">
        <f t="shared" si="1"/>
        <v>0.18708248953583592</v>
      </c>
      <c r="L11">
        <f t="shared" si="5"/>
        <v>3.625159372925402</v>
      </c>
      <c r="M11">
        <f t="shared" si="6"/>
        <v>3.628786649850504</v>
      </c>
    </row>
    <row r="12" spans="3:13" ht="14.25">
      <c r="C12" s="2">
        <f t="shared" si="2"/>
        <v>7</v>
      </c>
      <c r="D12" s="2">
        <f t="shared" si="3"/>
        <v>1.875</v>
      </c>
      <c r="E12" s="2">
        <f t="shared" si="4"/>
        <v>0.02972921638615875</v>
      </c>
      <c r="F12" s="2">
        <v>4</v>
      </c>
      <c r="G12" s="2">
        <f t="shared" si="0"/>
        <v>0.118916865544635</v>
      </c>
      <c r="H12" s="2">
        <v>0</v>
      </c>
      <c r="I12" s="2">
        <f t="shared" si="1"/>
        <v>0</v>
      </c>
      <c r="L12">
        <f t="shared" si="5"/>
        <v>3.628786649850504</v>
      </c>
      <c r="M12">
        <f t="shared" si="6"/>
        <v>3.6304852465387425</v>
      </c>
    </row>
    <row r="13" spans="3:13" ht="14.25">
      <c r="C13" s="2">
        <f t="shared" si="2"/>
        <v>8</v>
      </c>
      <c r="D13" s="2">
        <f t="shared" si="3"/>
        <v>2</v>
      </c>
      <c r="E13" s="2">
        <f t="shared" si="4"/>
        <v>0.01831563888873418</v>
      </c>
      <c r="F13" s="2">
        <v>1</v>
      </c>
      <c r="G13" s="2">
        <f t="shared" si="0"/>
        <v>0.01831563888873418</v>
      </c>
      <c r="H13" s="2">
        <v>1</v>
      </c>
      <c r="I13" s="2">
        <f t="shared" si="1"/>
        <v>0.01831563888873418</v>
      </c>
      <c r="L13">
        <f t="shared" si="5"/>
        <v>3.6304852465387425</v>
      </c>
      <c r="M13">
        <f t="shared" si="6"/>
        <v>3.63128058385683</v>
      </c>
    </row>
    <row r="15" spans="7:9" ht="14.25">
      <c r="G15" s="2">
        <f>SUM(G5:G13)</f>
        <v>3.2461026251886063</v>
      </c>
      <c r="I15" s="2">
        <f>SUM(I5:I13)</f>
        <v>1.6225215673241324</v>
      </c>
    </row>
    <row r="16" spans="7:15" ht="14.25">
      <c r="G16" s="2">
        <f>G15*0.125/3</f>
        <v>0.13525427604952525</v>
      </c>
      <c r="I16" s="2">
        <f>I15*0.25/3</f>
        <v>0.13521013061034437</v>
      </c>
      <c r="O16" t="s">
        <v>81</v>
      </c>
    </row>
    <row r="17" ht="14.25">
      <c r="H17" s="2">
        <f>ABS(I16-G16)/15</f>
        <v>2.943029278725436E-06</v>
      </c>
    </row>
    <row r="18" ht="14.25">
      <c r="N18" t="s">
        <v>82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Rajkoc</cp:lastModifiedBy>
  <cp:lastPrinted>2018-07-01T21:10:22Z</cp:lastPrinted>
  <dcterms:created xsi:type="dcterms:W3CDTF">2006-09-16T00:00:00Z</dcterms:created>
  <dcterms:modified xsi:type="dcterms:W3CDTF">2018-07-02T17:09:37Z</dcterms:modified>
  <cp:category/>
  <cp:version/>
  <cp:contentType/>
  <cp:contentStatus/>
</cp:coreProperties>
</file>