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85" yWindow="195" windowWidth="15195" windowHeight="11580" activeTab="2"/>
  </bookViews>
  <sheets>
    <sheet name="C_predlog" sheetId="1" r:id="rId1"/>
    <sheet name="C_Zakljucne" sheetId="2" r:id="rId2"/>
    <sheet name="D_predlog" sheetId="3" r:id="rId3"/>
    <sheet name="D_Zakljucne" sheetId="4" r:id="rId4"/>
    <sheet name="Statistika" sheetId="5" r:id="rId5"/>
    <sheet name="My" sheetId="6" r:id="rId6"/>
  </sheets>
  <definedNames>
    <definedName name="_xlnm._FilterDatabase" localSheetId="5" hidden="1">'My'!$A$3:$G$25</definedName>
  </definedNames>
  <calcPr fullCalcOnLoad="1"/>
</workbook>
</file>

<file path=xl/sharedStrings.xml><?xml version="1.0" encoding="utf-8"?>
<sst xmlns="http://schemas.openxmlformats.org/spreadsheetml/2006/main" count="219" uniqueCount="125">
  <si>
    <t>OBRAZAC za evidenciju osvojenih poena na predmetu i predlog ocjene</t>
  </si>
  <si>
    <t>STUDIJE: PRIMJENJENE OSNOVNE - PMF-a</t>
  </si>
  <si>
    <t>PREDMET: Strukture podataka</t>
  </si>
  <si>
    <t>Broj ECTS kredita
6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</si>
  <si>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</si>
  <si>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</si>
  <si>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</si>
  <si>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</si>
  <si>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</si>
  <si>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</si>
  <si>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</si>
  <si>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</si>
  <si>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</si>
  <si>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</si>
  <si>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</si>
  <si>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</si>
  <si>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</si>
  <si>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</si>
  <si>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</si>
  <si>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</si>
  <si>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</si>
  <si>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PREDMETNI NASTAVNIK</t>
  </si>
  <si>
    <t>OBRAZAC ZA ZAKLJUČNE OCJENE</t>
  </si>
  <si>
    <t>STUDIJE: AKADEMSKE OSNOVNE - PMF-a</t>
  </si>
  <si>
    <t>BROJ ECTS KREDITA: 6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</si>
  <si>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</si>
  <si>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</si>
  <si>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</si>
  <si>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</si>
  <si>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</si>
  <si>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</si>
  <si>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</si>
  <si>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</si>
  <si>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</si>
  <si>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</si>
  <si>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</si>
  <si>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</si>
  <si>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</si>
  <si>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</si>
  <si>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</si>
  <si>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</si>
  <si>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</si>
  <si>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</si>
  <si>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</si>
  <si>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</si>
  <si>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</si>
  <si>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</si>
  <si>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</si>
  <si>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</si>
  <si>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</si>
  <si>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</si>
  <si>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</si>
  <si>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</si>
  <si>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Strukture Podataka (D)</t>
  </si>
  <si>
    <t>Strukture Podataka (C)</t>
  </si>
  <si>
    <t>NASTAVNIK: Prof. dr Milenko Mosurović</t>
  </si>
  <si>
    <t>Strukture podataka</t>
  </si>
  <si>
    <t>STUDIJSKI PROGRAM: Računarstvo i informacione tehnologije</t>
  </si>
  <si>
    <t>STUDIJE:  PRIMJENJENE OSNOVNE - PMF-a</t>
  </si>
  <si>
    <t>Studijski program:  Računarstvo i informacione tehnologije/ Računarske nauke</t>
  </si>
  <si>
    <t>SARADNIK: dr Goran Šuković</t>
  </si>
  <si>
    <t/>
  </si>
  <si>
    <t>GODINA</t>
  </si>
  <si>
    <t>2016/17</t>
  </si>
  <si>
    <t>Doc. dr Miljan Bigović</t>
  </si>
  <si>
    <t>Doc. dr Aleksandar Popović</t>
  </si>
  <si>
    <t>6/2016</t>
  </si>
  <si>
    <t>Pješivac Anja</t>
  </si>
  <si>
    <t>35/2016</t>
  </si>
  <si>
    <t>Đuričković Nevena</t>
  </si>
  <si>
    <t>39/2016</t>
  </si>
  <si>
    <t>Kontić Vladimir</t>
  </si>
  <si>
    <t>44/2016</t>
  </si>
  <si>
    <t>Bulatović Bojana</t>
  </si>
  <si>
    <t>48/2016</t>
  </si>
  <si>
    <t>Miletić Tamara</t>
  </si>
  <si>
    <t>49/2016</t>
  </si>
  <si>
    <t>Pavlović Teodora</t>
  </si>
  <si>
    <t>53/2016</t>
  </si>
  <si>
    <t>Adžagić Džemal</t>
  </si>
  <si>
    <t>54/2016</t>
  </si>
  <si>
    <t>Mitrić Jelena</t>
  </si>
  <si>
    <t>55/2016</t>
  </si>
  <si>
    <t>Bošković Andrijana</t>
  </si>
  <si>
    <t>15/2015</t>
  </si>
  <si>
    <t>Mandić Miljan</t>
  </si>
  <si>
    <t>22/2015</t>
  </si>
  <si>
    <t>Krivokapić Marko</t>
  </si>
  <si>
    <t>34/2015</t>
  </si>
  <si>
    <t>Nikaljević Vladana</t>
  </si>
  <si>
    <t>1/2016</t>
  </si>
  <si>
    <t>Brakočević Jovana</t>
  </si>
  <si>
    <t>16/2016</t>
  </si>
  <si>
    <t>Raičević Filip</t>
  </si>
  <si>
    <t>20/2016</t>
  </si>
  <si>
    <t>Hodžić Deniz</t>
  </si>
  <si>
    <t>23/2016</t>
  </si>
  <si>
    <t>Dapčević Ema</t>
  </si>
  <si>
    <t>24/2016</t>
  </si>
  <si>
    <t>Trifunović Nikola</t>
  </si>
  <si>
    <t>25/2016</t>
  </si>
  <si>
    <t>Planić Veselin</t>
  </si>
  <si>
    <t>26/2016</t>
  </si>
  <si>
    <t>Gutić Dragana</t>
  </si>
  <si>
    <t>34/2016</t>
  </si>
  <si>
    <t>Rakočević Miloš</t>
  </si>
  <si>
    <t>Rakonjac Nikola</t>
  </si>
  <si>
    <t>38/2016</t>
  </si>
  <si>
    <t>Raičević Dragana</t>
  </si>
  <si>
    <t>Teofilov Branko</t>
  </si>
  <si>
    <t>37/2015</t>
  </si>
  <si>
    <t>Radović Đorđe</t>
  </si>
  <si>
    <t>20/2014</t>
  </si>
  <si>
    <t>Muminović Selmir</t>
  </si>
  <si>
    <t>27/2014</t>
  </si>
  <si>
    <t>Knežević Branislav</t>
  </si>
  <si>
    <t>1/2013</t>
  </si>
  <si>
    <t>Rubežić Sava</t>
  </si>
  <si>
    <t>2/2016</t>
  </si>
  <si>
    <t>Elezović Robert</t>
  </si>
  <si>
    <t>5/2016</t>
  </si>
  <si>
    <t>Raičević Pavle</t>
  </si>
  <si>
    <t>56/2016</t>
  </si>
  <si>
    <t>Milosavljević Petar</t>
  </si>
  <si>
    <t>Dodatni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</si>
</sst>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double"/>
      <right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 style="thin"/>
      <right style="double"/>
      <top/>
      <bottom style="thick"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/>
      <right style="double"/>
      <top style="thick"/>
      <bottom style="thin"/>
    </border>
    <border>
      <left/>
      <right style="double"/>
      <top style="thin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32" borderId="7" applyNumberFormat="0" applyFont="0" applyAlignment="0" applyProtection="0"/>
    <xf numFmtId="0" fontId="55" fillId="27" borderId="8" applyNumberForma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96">
      <alignment/>
      <protection/>
    </xf>
    <xf numFmtId="0" fontId="0" fillId="0" borderId="0" xfId="96" applyAlignment="1">
      <alignment horizontal="center"/>
      <protection/>
    </xf>
    <xf numFmtId="0" fontId="0" fillId="0" borderId="10" xfId="96" applyBorder="1" applyAlignment="1">
      <alignment vertical="center"/>
      <protection/>
    </xf>
    <xf numFmtId="0" fontId="9" fillId="0" borderId="11" xfId="96" applyFont="1" applyBorder="1" applyAlignment="1">
      <alignment horizontal="center" vertical="center" wrapText="1"/>
      <protection/>
    </xf>
    <xf numFmtId="0" fontId="3" fillId="0" borderId="11" xfId="96" applyFont="1" applyBorder="1" applyAlignment="1">
      <alignment horizontal="center" vertical="center"/>
      <protection/>
    </xf>
    <xf numFmtId="0" fontId="0" fillId="0" borderId="10" xfId="96" applyFont="1" applyBorder="1">
      <alignment/>
      <protection/>
    </xf>
    <xf numFmtId="0" fontId="0" fillId="0" borderId="10" xfId="96" applyNumberFormat="1" applyBorder="1" applyAlignment="1">
      <alignment horizontal="center"/>
      <protection/>
    </xf>
    <xf numFmtId="0" fontId="0" fillId="0" borderId="10" xfId="96" applyFont="1" applyBorder="1" applyAlignment="1">
      <alignment horizontal="center"/>
      <protection/>
    </xf>
    <xf numFmtId="0" fontId="0" fillId="0" borderId="10" xfId="96" applyNumberFormat="1" applyBorder="1">
      <alignment/>
      <protection/>
    </xf>
    <xf numFmtId="0" fontId="0" fillId="0" borderId="10" xfId="96" applyFont="1" applyBorder="1" applyAlignment="1">
      <alignment horizontal="right"/>
      <protection/>
    </xf>
    <xf numFmtId="0" fontId="0" fillId="0" borderId="11" xfId="96" applyNumberFormat="1" applyBorder="1" applyAlignment="1">
      <alignment horizontal="center"/>
      <protection/>
    </xf>
    <xf numFmtId="0" fontId="10" fillId="0" borderId="0" xfId="96" applyFont="1">
      <alignment/>
      <protection/>
    </xf>
    <xf numFmtId="0" fontId="12" fillId="33" borderId="10" xfId="94" applyFont="1" applyFill="1" applyBorder="1" applyAlignment="1">
      <alignment horizontal="left" vertical="center" wrapText="1"/>
      <protection/>
    </xf>
    <xf numFmtId="0" fontId="0" fillId="0" borderId="0" xfId="94" applyAlignment="1">
      <alignment horizontal="left" vertical="center"/>
      <protection/>
    </xf>
    <xf numFmtId="0" fontId="0" fillId="0" borderId="0" xfId="94">
      <alignment/>
      <protection/>
    </xf>
    <xf numFmtId="0" fontId="0" fillId="0" borderId="0" xfId="94" applyAlignment="1">
      <alignment horizontal="center" vertical="center"/>
      <protection/>
    </xf>
    <xf numFmtId="0" fontId="14" fillId="0" borderId="12" xfId="94" applyFont="1" applyBorder="1" applyAlignment="1">
      <alignment horizontal="center" vertical="center" wrapText="1"/>
      <protection/>
    </xf>
    <xf numFmtId="0" fontId="14" fillId="0" borderId="13" xfId="94" applyFont="1" applyBorder="1" applyAlignment="1">
      <alignment horizontal="center" vertical="center" wrapText="1"/>
      <protection/>
    </xf>
    <xf numFmtId="0" fontId="0" fillId="0" borderId="14" xfId="94" applyBorder="1" applyAlignment="1">
      <alignment horizontal="center"/>
      <protection/>
    </xf>
    <xf numFmtId="0" fontId="12" fillId="0" borderId="0" xfId="94" applyFont="1" applyBorder="1" applyAlignment="1">
      <alignment horizontal="right" vertical="top" wrapText="1"/>
      <protection/>
    </xf>
    <xf numFmtId="0" fontId="0" fillId="0" borderId="0" xfId="94" applyFont="1">
      <alignment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6" fillId="0" borderId="0" xfId="96" applyFont="1" applyAlignment="1">
      <alignment horizontal="center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16" xfId="96" applyFont="1" applyBorder="1" applyAlignment="1">
      <alignment horizontal="center" wrapText="1"/>
      <protection/>
    </xf>
    <xf numFmtId="0" fontId="12" fillId="0" borderId="17" xfId="96" applyFont="1" applyBorder="1" applyAlignment="1">
      <alignment horizontal="center" wrapText="1"/>
      <protection/>
    </xf>
    <xf numFmtId="0" fontId="12" fillId="0" borderId="18" xfId="96" applyFont="1" applyBorder="1" applyAlignment="1">
      <alignment horizontal="center" wrapText="1"/>
      <protection/>
    </xf>
    <xf numFmtId="0" fontId="12" fillId="0" borderId="19" xfId="96" applyFont="1" applyBorder="1" applyAlignment="1">
      <alignment horizontal="center" wrapText="1"/>
      <protection/>
    </xf>
    <xf numFmtId="0" fontId="12" fillId="0" borderId="20" xfId="96" applyFont="1" applyBorder="1" applyAlignment="1">
      <alignment wrapText="1"/>
      <protection/>
    </xf>
    <xf numFmtId="0" fontId="12" fillId="0" borderId="20" xfId="96" applyFont="1" applyBorder="1" applyAlignment="1">
      <alignment horizontal="center" wrapText="1"/>
      <protection/>
    </xf>
    <xf numFmtId="0" fontId="12" fillId="0" borderId="21" xfId="96" applyFont="1" applyBorder="1" applyAlignment="1">
      <alignment horizontal="center" wrapText="1"/>
      <protection/>
    </xf>
    <xf numFmtId="0" fontId="12" fillId="0" borderId="22" xfId="96" applyFont="1" applyBorder="1" applyAlignment="1">
      <alignment horizontal="center" wrapText="1"/>
      <protection/>
    </xf>
    <xf numFmtId="0" fontId="12" fillId="0" borderId="17" xfId="96" applyFont="1" applyBorder="1" applyAlignment="1">
      <alignment wrapText="1"/>
      <protection/>
    </xf>
    <xf numFmtId="0" fontId="12" fillId="0" borderId="0" xfId="96" applyFont="1" applyBorder="1" applyAlignment="1">
      <alignment horizontal="center" wrapText="1"/>
      <protection/>
    </xf>
    <xf numFmtId="0" fontId="12" fillId="0" borderId="0" xfId="96" applyFont="1" applyBorder="1" applyAlignment="1">
      <alignment wrapText="1"/>
      <protection/>
    </xf>
    <xf numFmtId="49" fontId="0" fillId="0" borderId="14" xfId="94" applyNumberFormat="1" applyFont="1" applyBorder="1" applyAlignment="1">
      <alignment horizontal="right"/>
      <protection/>
    </xf>
    <xf numFmtId="0" fontId="0" fillId="0" borderId="0" xfId="95">
      <alignment/>
      <protection/>
    </xf>
    <xf numFmtId="0" fontId="0" fillId="0" borderId="0" xfId="95" applyAlignment="1">
      <alignment horizontal="center"/>
      <protection/>
    </xf>
    <xf numFmtId="0" fontId="0" fillId="0" borderId="10" xfId="95" applyBorder="1" applyAlignment="1">
      <alignment vertical="center"/>
      <protection/>
    </xf>
    <xf numFmtId="0" fontId="9" fillId="0" borderId="23" xfId="95" applyFont="1" applyBorder="1" applyAlignment="1">
      <alignment horizontal="center" vertical="center" wrapText="1"/>
      <protection/>
    </xf>
    <xf numFmtId="0" fontId="3" fillId="0" borderId="23" xfId="95" applyFont="1" applyBorder="1" applyAlignment="1">
      <alignment horizontal="center" vertical="center"/>
      <protection/>
    </xf>
    <xf numFmtId="0" fontId="0" fillId="0" borderId="24" xfId="95" applyFont="1" applyBorder="1">
      <alignment/>
      <protection/>
    </xf>
    <xf numFmtId="0" fontId="0" fillId="0" borderId="11" xfId="95" applyNumberFormat="1" applyBorder="1" applyAlignment="1">
      <alignment horizontal="center"/>
      <protection/>
    </xf>
    <xf numFmtId="0" fontId="0" fillId="0" borderId="25" xfId="95" applyFont="1" applyBorder="1" applyAlignment="1">
      <alignment horizontal="center"/>
      <protection/>
    </xf>
    <xf numFmtId="0" fontId="0" fillId="0" borderId="11" xfId="95" applyNumberFormat="1" applyBorder="1">
      <alignment/>
      <protection/>
    </xf>
    <xf numFmtId="0" fontId="0" fillId="0" borderId="0" xfId="95" applyFont="1" applyAlignment="1">
      <alignment horizontal="right"/>
      <protection/>
    </xf>
    <xf numFmtId="0" fontId="0" fillId="0" borderId="10" xfId="95" applyFont="1" applyBorder="1">
      <alignment/>
      <protection/>
    </xf>
    <xf numFmtId="0" fontId="0" fillId="0" borderId="10" xfId="95" applyNumberFormat="1" applyBorder="1" applyAlignment="1">
      <alignment horizontal="center"/>
      <protection/>
    </xf>
    <xf numFmtId="0" fontId="0" fillId="0" borderId="10" xfId="95" applyFont="1" applyBorder="1" applyAlignment="1">
      <alignment horizontal="center"/>
      <protection/>
    </xf>
    <xf numFmtId="0" fontId="0" fillId="0" borderId="10" xfId="95" applyNumberFormat="1" applyBorder="1">
      <alignment/>
      <protection/>
    </xf>
    <xf numFmtId="0" fontId="0" fillId="0" borderId="10" xfId="95" applyFont="1" applyBorder="1" applyAlignment="1">
      <alignment horizontal="right"/>
      <protection/>
    </xf>
    <xf numFmtId="0" fontId="0" fillId="0" borderId="26" xfId="95" applyNumberFormat="1" applyBorder="1" applyAlignment="1">
      <alignment horizontal="center"/>
      <protection/>
    </xf>
    <xf numFmtId="0" fontId="10" fillId="0" borderId="0" xfId="95" applyFont="1">
      <alignment/>
      <protection/>
    </xf>
    <xf numFmtId="172" fontId="0" fillId="0" borderId="14" xfId="94" applyNumberFormat="1" applyBorder="1" applyAlignment="1">
      <alignment horizontal="center"/>
      <protection/>
    </xf>
    <xf numFmtId="49" fontId="0" fillId="0" borderId="10" xfId="94" applyNumberFormat="1" applyFont="1" applyBorder="1" applyAlignment="1">
      <alignment horizontal="right"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9" fillId="34" borderId="0" xfId="96" applyFont="1" applyFill="1">
      <alignment/>
      <protection/>
    </xf>
    <xf numFmtId="0" fontId="0" fillId="0" borderId="10" xfId="95" applyNumberFormat="1" applyFont="1" applyBorder="1" applyAlignment="1">
      <alignment horizontal="right"/>
      <protection/>
    </xf>
    <xf numFmtId="0" fontId="0" fillId="0" borderId="10" xfId="95" applyNumberFormat="1" applyBorder="1" applyAlignment="1">
      <alignment horizontal="right"/>
      <protection/>
    </xf>
    <xf numFmtId="0" fontId="6" fillId="0" borderId="0" xfId="96" applyFont="1" applyAlignment="1">
      <alignment/>
      <protection/>
    </xf>
    <xf numFmtId="0" fontId="2" fillId="0" borderId="10" xfId="95" applyFont="1" applyBorder="1" applyAlignment="1">
      <alignment horizontal="left" vertical="center"/>
      <protection/>
    </xf>
    <xf numFmtId="0" fontId="0" fillId="33" borderId="10" xfId="95" applyFont="1" applyFill="1" applyBorder="1" applyAlignment="1">
      <alignment/>
      <protection/>
    </xf>
    <xf numFmtId="0" fontId="3" fillId="0" borderId="26" xfId="95" applyFont="1" applyBorder="1" applyAlignment="1" applyProtection="1">
      <alignment horizontal="left" vertical="center"/>
      <protection locked="0"/>
    </xf>
    <xf numFmtId="0" fontId="3" fillId="0" borderId="27" xfId="95" applyFont="1" applyBorder="1" applyAlignment="1" applyProtection="1">
      <alignment horizontal="left" vertical="center"/>
      <protection locked="0"/>
    </xf>
    <xf numFmtId="0" fontId="0" fillId="0" borderId="27" xfId="95" applyBorder="1" applyAlignment="1">
      <alignment horizontal="left" vertical="center"/>
      <protection/>
    </xf>
    <xf numFmtId="0" fontId="0" fillId="0" borderId="28" xfId="95" applyBorder="1" applyAlignment="1">
      <alignment horizontal="left" vertical="center"/>
      <protection/>
    </xf>
    <xf numFmtId="0" fontId="4" fillId="0" borderId="26" xfId="95" applyFont="1" applyBorder="1" applyAlignment="1" applyProtection="1">
      <alignment horizontal="left" vertical="center"/>
      <protection locked="0"/>
    </xf>
    <xf numFmtId="0" fontId="4" fillId="0" borderId="27" xfId="95" applyFont="1" applyBorder="1" applyAlignment="1" applyProtection="1">
      <alignment horizontal="left" vertical="center"/>
      <protection locked="0"/>
    </xf>
    <xf numFmtId="0" fontId="5" fillId="0" borderId="27" xfId="95" applyFont="1" applyBorder="1" applyAlignment="1">
      <alignment horizontal="left" vertical="center"/>
      <protection/>
    </xf>
    <xf numFmtId="0" fontId="5" fillId="0" borderId="28" xfId="95" applyFont="1" applyBorder="1" applyAlignment="1">
      <alignment horizontal="left" vertical="center"/>
      <protection/>
    </xf>
    <xf numFmtId="0" fontId="6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top" wrapText="1"/>
      <protection/>
    </xf>
    <xf numFmtId="0" fontId="0" fillId="0" borderId="10" xfId="95" applyFont="1" applyBorder="1" applyAlignment="1">
      <alignment horizontal="left"/>
      <protection/>
    </xf>
    <xf numFmtId="0" fontId="0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center" wrapText="1"/>
      <protection/>
    </xf>
    <xf numFmtId="0" fontId="5" fillId="0" borderId="10" xfId="95" applyFont="1" applyBorder="1" applyAlignment="1">
      <alignment vertical="center"/>
      <protection/>
    </xf>
    <xf numFmtId="0" fontId="5" fillId="0" borderId="23" xfId="95" applyFont="1" applyBorder="1" applyAlignment="1">
      <alignment vertical="center"/>
      <protection/>
    </xf>
    <xf numFmtId="0" fontId="7" fillId="0" borderId="10" xfId="95" applyFont="1" applyBorder="1" applyAlignment="1">
      <alignment horizontal="center" vertical="center" wrapText="1"/>
      <protection/>
    </xf>
    <xf numFmtId="0" fontId="0" fillId="0" borderId="10" xfId="95" applyBorder="1" applyAlignment="1">
      <alignment vertical="center"/>
      <protection/>
    </xf>
    <xf numFmtId="0" fontId="0" fillId="0" borderId="23" xfId="95" applyBorder="1" applyAlignment="1">
      <alignment vertical="center"/>
      <protection/>
    </xf>
    <xf numFmtId="0" fontId="3" fillId="0" borderId="10" xfId="95" applyFont="1" applyBorder="1" applyAlignment="1">
      <alignment horizontal="center" vertical="center"/>
      <protection/>
    </xf>
    <xf numFmtId="0" fontId="8" fillId="0" borderId="10" xfId="95" applyFont="1" applyBorder="1" applyAlignment="1">
      <alignment vertical="center" textRotation="90" wrapText="1"/>
      <protection/>
    </xf>
    <xf numFmtId="0" fontId="8" fillId="0" borderId="23" xfId="95" applyFont="1" applyBorder="1" applyAlignment="1">
      <alignment vertical="center" textRotation="90" wrapText="1"/>
      <protection/>
    </xf>
    <xf numFmtId="0" fontId="8" fillId="0" borderId="10" xfId="95" applyFont="1" applyBorder="1" applyAlignment="1">
      <alignment horizontal="center" vertical="center" textRotation="90" wrapText="1"/>
      <protection/>
    </xf>
    <xf numFmtId="0" fontId="8" fillId="0" borderId="23" xfId="95" applyFont="1" applyBorder="1" applyAlignment="1">
      <alignment horizontal="center" vertical="center" textRotation="90" wrapText="1"/>
      <protection/>
    </xf>
    <xf numFmtId="0" fontId="4" fillId="0" borderId="10" xfId="95" applyFont="1" applyBorder="1" applyAlignment="1">
      <alignment horizontal="center" vertical="center"/>
      <protection/>
    </xf>
    <xf numFmtId="0" fontId="11" fillId="0" borderId="10" xfId="94" applyFont="1" applyBorder="1" applyAlignment="1">
      <alignment horizontal="left" vertical="center" wrapText="1"/>
      <protection/>
    </xf>
    <xf numFmtId="0" fontId="13" fillId="0" borderId="10" xfId="94" applyFont="1" applyBorder="1" applyAlignment="1">
      <alignment wrapText="1"/>
      <protection/>
    </xf>
    <xf numFmtId="0" fontId="14" fillId="0" borderId="10" xfId="94" applyFont="1" applyBorder="1" applyAlignment="1">
      <alignment wrapText="1"/>
      <protection/>
    </xf>
    <xf numFmtId="0" fontId="15" fillId="0" borderId="10" xfId="94" applyFont="1" applyBorder="1" applyAlignment="1">
      <alignment wrapText="1"/>
      <protection/>
    </xf>
    <xf numFmtId="0" fontId="12" fillId="0" borderId="29" xfId="94" applyFont="1" applyBorder="1" applyAlignment="1">
      <alignment wrapText="1"/>
      <protection/>
    </xf>
    <xf numFmtId="0" fontId="16" fillId="0" borderId="11" xfId="94" applyFont="1" applyBorder="1" applyAlignment="1">
      <alignment horizontal="center" vertical="center" wrapText="1"/>
      <protection/>
    </xf>
    <xf numFmtId="0" fontId="16" fillId="0" borderId="30" xfId="94" applyFont="1" applyBorder="1" applyAlignment="1">
      <alignment horizontal="center" vertical="center" wrapText="1"/>
      <protection/>
    </xf>
    <xf numFmtId="0" fontId="14" fillId="0" borderId="31" xfId="94" applyFont="1" applyBorder="1" applyAlignment="1">
      <alignment horizontal="center" vertical="center" wrapText="1"/>
      <protection/>
    </xf>
    <xf numFmtId="0" fontId="14" fillId="0" borderId="32" xfId="94" applyFont="1" applyBorder="1" applyAlignment="1">
      <alignment horizontal="center" vertical="center" wrapText="1"/>
      <protection/>
    </xf>
    <xf numFmtId="0" fontId="14" fillId="0" borderId="33" xfId="94" applyFont="1" applyBorder="1" applyAlignment="1">
      <alignment horizontal="center" vertical="center" wrapText="1"/>
      <protection/>
    </xf>
    <xf numFmtId="0" fontId="14" fillId="0" borderId="34" xfId="94" applyFont="1" applyBorder="1" applyAlignment="1">
      <alignment horizontal="center" vertical="center" wrapText="1"/>
      <protection/>
    </xf>
    <xf numFmtId="0" fontId="14" fillId="0" borderId="26" xfId="94" applyFont="1" applyBorder="1" applyAlignment="1">
      <alignment horizontal="center" vertical="center" wrapText="1"/>
      <protection/>
    </xf>
    <xf numFmtId="0" fontId="14" fillId="0" borderId="28" xfId="94" applyFont="1" applyBorder="1" applyAlignment="1">
      <alignment horizontal="center" vertical="center" wrapText="1"/>
      <protection/>
    </xf>
    <xf numFmtId="0" fontId="14" fillId="0" borderId="11" xfId="94" applyFont="1" applyBorder="1" applyAlignment="1">
      <alignment horizontal="center" vertical="center" wrapText="1"/>
      <protection/>
    </xf>
    <xf numFmtId="0" fontId="14" fillId="0" borderId="30" xfId="94" applyFont="1" applyBorder="1" applyAlignment="1">
      <alignment horizontal="center" vertical="center" wrapText="1"/>
      <protection/>
    </xf>
    <xf numFmtId="0" fontId="0" fillId="0" borderId="26" xfId="94" applyBorder="1" applyAlignment="1">
      <alignment horizontal="left"/>
      <protection/>
    </xf>
    <xf numFmtId="0" fontId="0" fillId="0" borderId="28" xfId="94" applyBorder="1" applyAlignment="1">
      <alignment horizontal="left"/>
      <protection/>
    </xf>
    <xf numFmtId="0" fontId="2" fillId="0" borderId="10" xfId="96" applyFont="1" applyBorder="1" applyAlignment="1">
      <alignment horizontal="left" vertical="center"/>
      <protection/>
    </xf>
    <xf numFmtId="0" fontId="0" fillId="33" borderId="10" xfId="96" applyFont="1" applyFill="1" applyBorder="1" applyAlignment="1">
      <alignment/>
      <protection/>
    </xf>
    <xf numFmtId="0" fontId="3" fillId="0" borderId="26" xfId="96" applyFont="1" applyBorder="1" applyAlignment="1" applyProtection="1">
      <alignment horizontal="left" vertical="center"/>
      <protection locked="0"/>
    </xf>
    <xf numFmtId="0" fontId="3" fillId="0" borderId="27" xfId="96" applyFont="1" applyBorder="1" applyAlignment="1" applyProtection="1">
      <alignment horizontal="left" vertical="center"/>
      <protection locked="0"/>
    </xf>
    <xf numFmtId="0" fontId="0" fillId="0" borderId="27" xfId="96" applyBorder="1" applyAlignment="1">
      <alignment horizontal="left" vertical="center"/>
      <protection/>
    </xf>
    <xf numFmtId="0" fontId="0" fillId="0" borderId="28" xfId="96" applyBorder="1" applyAlignment="1">
      <alignment horizontal="left" vertical="center"/>
      <protection/>
    </xf>
    <xf numFmtId="0" fontId="4" fillId="0" borderId="26" xfId="96" applyFont="1" applyBorder="1" applyAlignment="1" applyProtection="1">
      <alignment horizontal="left" vertical="center"/>
      <protection locked="0"/>
    </xf>
    <xf numFmtId="0" fontId="4" fillId="0" borderId="27" xfId="96" applyFont="1" applyBorder="1" applyAlignment="1" applyProtection="1">
      <alignment horizontal="left" vertical="center"/>
      <protection locked="0"/>
    </xf>
    <xf numFmtId="0" fontId="5" fillId="0" borderId="27" xfId="96" applyFont="1" applyBorder="1" applyAlignment="1">
      <alignment horizontal="left" vertical="center"/>
      <protection/>
    </xf>
    <xf numFmtId="0" fontId="5" fillId="0" borderId="28" xfId="96" applyFont="1" applyBorder="1" applyAlignment="1">
      <alignment horizontal="left" vertical="center"/>
      <protection/>
    </xf>
    <xf numFmtId="0" fontId="6" fillId="0" borderId="10" xfId="96" applyFont="1" applyBorder="1" applyAlignment="1">
      <alignment/>
      <protection/>
    </xf>
    <xf numFmtId="0" fontId="5" fillId="0" borderId="10" xfId="96" applyFont="1" applyBorder="1" applyAlignment="1">
      <alignment horizontal="center" vertical="top" wrapText="1"/>
      <protection/>
    </xf>
    <xf numFmtId="0" fontId="0" fillId="0" borderId="10" xfId="96" applyFont="1" applyBorder="1" applyAlignment="1">
      <alignment horizontal="left"/>
      <protection/>
    </xf>
    <xf numFmtId="0" fontId="0" fillId="0" borderId="10" xfId="96" applyFont="1" applyBorder="1" applyAlignment="1">
      <alignment/>
      <protection/>
    </xf>
    <xf numFmtId="0" fontId="5" fillId="0" borderId="10" xfId="96" applyFont="1" applyBorder="1" applyAlignment="1">
      <alignment horizontal="center" vertical="center" wrapText="1"/>
      <protection/>
    </xf>
    <xf numFmtId="0" fontId="5" fillId="0" borderId="10" xfId="96" applyFont="1" applyBorder="1" applyAlignment="1">
      <alignment vertical="center"/>
      <protection/>
    </xf>
    <xf numFmtId="0" fontId="5" fillId="0" borderId="11" xfId="96" applyFont="1" applyBorder="1" applyAlignment="1">
      <alignment vertical="center"/>
      <protection/>
    </xf>
    <xf numFmtId="0" fontId="7" fillId="0" borderId="10" xfId="96" applyFont="1" applyBorder="1" applyAlignment="1">
      <alignment horizontal="center" vertical="center" wrapText="1"/>
      <protection/>
    </xf>
    <xf numFmtId="0" fontId="0" fillId="0" borderId="10" xfId="96" applyBorder="1" applyAlignment="1">
      <alignment vertical="center"/>
      <protection/>
    </xf>
    <xf numFmtId="0" fontId="0" fillId="0" borderId="11" xfId="96" applyBorder="1" applyAlignment="1">
      <alignment vertical="center"/>
      <protection/>
    </xf>
    <xf numFmtId="0" fontId="3" fillId="0" borderId="10" xfId="96" applyFont="1" applyBorder="1" applyAlignment="1">
      <alignment horizontal="center" vertical="center"/>
      <protection/>
    </xf>
    <xf numFmtId="0" fontId="8" fillId="0" borderId="10" xfId="96" applyFont="1" applyBorder="1" applyAlignment="1">
      <alignment vertical="center" textRotation="90" wrapText="1"/>
      <protection/>
    </xf>
    <xf numFmtId="0" fontId="8" fillId="0" borderId="11" xfId="96" applyFont="1" applyBorder="1" applyAlignment="1">
      <alignment vertical="center" textRotation="90" wrapText="1"/>
      <protection/>
    </xf>
    <xf numFmtId="0" fontId="8" fillId="0" borderId="10" xfId="96" applyFont="1" applyBorder="1" applyAlignment="1">
      <alignment horizontal="center" vertical="center" textRotation="90" wrapText="1"/>
      <protection/>
    </xf>
    <xf numFmtId="0" fontId="8" fillId="0" borderId="11" xfId="96" applyFont="1" applyBorder="1" applyAlignment="1">
      <alignment horizontal="center" vertical="center" textRotation="90" wrapText="1"/>
      <protection/>
    </xf>
    <xf numFmtId="0" fontId="4" fillId="0" borderId="10" xfId="96" applyFont="1" applyBorder="1" applyAlignment="1">
      <alignment horizontal="center" vertical="center"/>
      <protection/>
    </xf>
    <xf numFmtId="0" fontId="0" fillId="0" borderId="0" xfId="96" applyFont="1" applyAlignment="1">
      <alignment horizontal="center"/>
      <protection/>
    </xf>
    <xf numFmtId="0" fontId="0" fillId="0" borderId="0" xfId="96" applyAlignment="1">
      <alignment horizontal="center"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18" fillId="0" borderId="0" xfId="96" applyFont="1" applyAlignment="1">
      <alignment horizontal="center"/>
      <protection/>
    </xf>
    <xf numFmtId="0" fontId="6" fillId="0" borderId="0" xfId="96" applyFont="1" applyAlignment="1">
      <alignment horizontal="center"/>
      <protection/>
    </xf>
    <xf numFmtId="0" fontId="12" fillId="0" borderId="35" xfId="96" applyFont="1" applyBorder="1" applyAlignment="1">
      <alignment horizontal="center" wrapText="1"/>
      <protection/>
    </xf>
    <xf numFmtId="0" fontId="12" fillId="0" borderId="36" xfId="96" applyFont="1" applyBorder="1" applyAlignment="1">
      <alignment horizontal="center" wrapText="1"/>
      <protection/>
    </xf>
    <xf numFmtId="0" fontId="12" fillId="0" borderId="37" xfId="96" applyFont="1" applyBorder="1" applyAlignment="1">
      <alignment horizontal="center" wrapText="1"/>
      <protection/>
    </xf>
    <xf numFmtId="0" fontId="19" fillId="0" borderId="38" xfId="96" applyFont="1" applyBorder="1" applyAlignment="1">
      <alignment horizontal="center" wrapText="1"/>
      <protection/>
    </xf>
    <xf numFmtId="0" fontId="19" fillId="0" borderId="39" xfId="96" applyFont="1" applyBorder="1" applyAlignment="1">
      <alignment horizontal="center" wrapText="1"/>
      <protection/>
    </xf>
    <xf numFmtId="0" fontId="12" fillId="0" borderId="26" xfId="96" applyFont="1" applyBorder="1" applyAlignment="1">
      <alignment horizontal="center" wrapText="1"/>
      <protection/>
    </xf>
    <xf numFmtId="0" fontId="12" fillId="0" borderId="28" xfId="96" applyFont="1" applyBorder="1" applyAlignment="1">
      <alignment horizontal="center" wrapText="1"/>
      <protection/>
    </xf>
    <xf numFmtId="0" fontId="12" fillId="0" borderId="40" xfId="96" applyFont="1" applyBorder="1" applyAlignment="1">
      <alignment horizontal="center" wrapText="1"/>
      <protection/>
    </xf>
    <xf numFmtId="0" fontId="12" fillId="0" borderId="41" xfId="96" applyFont="1" applyBorder="1" applyAlignment="1">
      <alignment horizontal="center" wrapText="1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42" xfId="96" applyFont="1" applyBorder="1" applyAlignment="1">
      <alignment horizontal="center" vertical="center" wrapText="1"/>
      <protection/>
    </xf>
    <xf numFmtId="0" fontId="12" fillId="0" borderId="43" xfId="96" applyFont="1" applyBorder="1" applyAlignment="1">
      <alignment horizontal="center" vertical="center" wrapText="1"/>
      <protection/>
    </xf>
    <xf numFmtId="0" fontId="12" fillId="0" borderId="44" xfId="96" applyFont="1" applyBorder="1" applyAlignment="1">
      <alignment horizontal="center" vertical="center" wrapText="1"/>
      <protection/>
    </xf>
    <xf numFmtId="0" fontId="12" fillId="0" borderId="45" xfId="96" applyFont="1" applyBorder="1" applyAlignment="1">
      <alignment horizontal="center" wrapText="1"/>
      <protection/>
    </xf>
    <xf numFmtId="0" fontId="12" fillId="0" borderId="46" xfId="96" applyFont="1" applyBorder="1" applyAlignment="1">
      <alignment horizontal="center" wrapText="1"/>
      <protection/>
    </xf>
    <xf numFmtId="0" fontId="12" fillId="0" borderId="47" xfId="96" applyFont="1" applyBorder="1" applyAlignment="1">
      <alignment horizontal="center" wrapText="1"/>
      <protection/>
    </xf>
    <xf numFmtId="0" fontId="12" fillId="0" borderId="48" xfId="96" applyFont="1" applyBorder="1" applyAlignment="1">
      <alignment horizontal="center" wrapText="1"/>
      <protection/>
    </xf>
    <xf numFmtId="0" fontId="12" fillId="0" borderId="38" xfId="96" applyFont="1" applyBorder="1" applyAlignment="1">
      <alignment horizontal="center" wrapText="1"/>
      <protection/>
    </xf>
    <xf numFmtId="0" fontId="12" fillId="0" borderId="49" xfId="96" applyFont="1" applyBorder="1" applyAlignment="1">
      <alignment horizontal="center" wrapText="1"/>
      <protection/>
    </xf>
    <xf numFmtId="0" fontId="19" fillId="0" borderId="49" xfId="96" applyFont="1" applyBorder="1" applyAlignment="1">
      <alignment horizont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_OR1-2005-2006" xfId="94"/>
    <cellStyle name="Normal_SP_C_2006_07b" xfId="95"/>
    <cellStyle name="Normal_SP_D_2006_07b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T20" sqref="T20"/>
    </sheetView>
  </sheetViews>
  <sheetFormatPr defaultColWidth="9.140625" defaultRowHeight="12.75"/>
  <cols>
    <col min="1" max="1" width="8.57421875" style="38" customWidth="1"/>
    <col min="2" max="2" width="27.7109375" style="38" customWidth="1"/>
    <col min="3" max="3" width="8.140625" style="38" customWidth="1"/>
    <col min="4" max="14" width="3.8515625" style="38" customWidth="1"/>
    <col min="15" max="17" width="5.421875" style="38" customWidth="1"/>
    <col min="18" max="18" width="8.421875" style="38" customWidth="1"/>
    <col min="19" max="19" width="9.140625" style="38" customWidth="1"/>
    <col min="20" max="20" width="6.28125" style="38" customWidth="1"/>
    <col min="21" max="21" width="5.8515625" style="38" customWidth="1"/>
    <col min="22" max="16384" width="9.140625" style="38" customWidth="1"/>
  </cols>
  <sheetData>
    <row r="1" spans="1:21" ht="18.7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8"/>
      <c r="T1" s="68"/>
      <c r="U1" s="68"/>
    </row>
    <row r="2" spans="1:21" ht="12.75">
      <c r="A2" s="69" t="s">
        <v>52</v>
      </c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2"/>
      <c r="O2" s="73" t="s">
        <v>23</v>
      </c>
      <c r="P2" s="74"/>
      <c r="Q2" s="74"/>
      <c r="R2" s="75"/>
      <c r="S2" s="75"/>
      <c r="T2" s="75"/>
      <c r="U2" s="76"/>
    </row>
    <row r="3" spans="1:21" ht="21" customHeight="1">
      <c r="A3" s="77" t="s">
        <v>2</v>
      </c>
      <c r="B3" s="77"/>
      <c r="C3" s="77"/>
      <c r="D3" s="78" t="s">
        <v>3</v>
      </c>
      <c r="E3" s="78"/>
      <c r="F3" s="78"/>
      <c r="G3" s="78"/>
      <c r="H3" s="79" t="s">
        <v>55</v>
      </c>
      <c r="I3" s="79"/>
      <c r="J3" s="79"/>
      <c r="K3" s="79"/>
      <c r="L3" s="79"/>
      <c r="M3" s="79"/>
      <c r="N3" s="79"/>
      <c r="O3" s="79"/>
      <c r="P3" s="79"/>
      <c r="Q3" s="80" t="s">
        <v>60</v>
      </c>
      <c r="R3" s="80"/>
      <c r="S3" s="80"/>
      <c r="T3" s="80"/>
      <c r="U3" s="80"/>
    </row>
    <row r="4" spans="4:8" ht="6.75" customHeight="1">
      <c r="D4" s="39"/>
      <c r="E4" s="39"/>
      <c r="F4" s="39"/>
      <c r="G4" s="39"/>
      <c r="H4" s="39"/>
    </row>
    <row r="5" spans="1:21" ht="21" customHeight="1">
      <c r="A5" s="81" t="s">
        <v>4</v>
      </c>
      <c r="B5" s="84" t="s">
        <v>5</v>
      </c>
      <c r="C5" s="87" t="s">
        <v>6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8" t="s">
        <v>7</v>
      </c>
      <c r="U5" s="90" t="s">
        <v>8</v>
      </c>
    </row>
    <row r="6" spans="1:21" ht="21" customHeight="1">
      <c r="A6" s="82"/>
      <c r="B6" s="85"/>
      <c r="C6" s="40"/>
      <c r="D6" s="92" t="s">
        <v>9</v>
      </c>
      <c r="E6" s="92"/>
      <c r="F6" s="92"/>
      <c r="G6" s="92"/>
      <c r="H6" s="92"/>
      <c r="I6" s="92" t="s">
        <v>10</v>
      </c>
      <c r="J6" s="92"/>
      <c r="K6" s="92"/>
      <c r="L6" s="92" t="s">
        <v>11</v>
      </c>
      <c r="M6" s="92"/>
      <c r="N6" s="92"/>
      <c r="O6" s="92" t="s">
        <v>12</v>
      </c>
      <c r="P6" s="92"/>
      <c r="Q6" s="92"/>
      <c r="R6" s="92" t="s">
        <v>13</v>
      </c>
      <c r="S6" s="92"/>
      <c r="T6" s="88"/>
      <c r="U6" s="90"/>
    </row>
    <row r="7" spans="1:21" ht="21" customHeight="1" thickBot="1">
      <c r="A7" s="83"/>
      <c r="B7" s="86"/>
      <c r="C7" s="41" t="s">
        <v>14</v>
      </c>
      <c r="D7" s="42" t="s">
        <v>15</v>
      </c>
      <c r="E7" s="42" t="s">
        <v>16</v>
      </c>
      <c r="F7" s="42" t="s">
        <v>17</v>
      </c>
      <c r="G7" s="42" t="s">
        <v>18</v>
      </c>
      <c r="H7" s="42" t="s">
        <v>19</v>
      </c>
      <c r="I7" s="42" t="s">
        <v>15</v>
      </c>
      <c r="J7" s="42" t="s">
        <v>16</v>
      </c>
      <c r="K7" s="42" t="s">
        <v>17</v>
      </c>
      <c r="L7" s="42" t="s">
        <v>15</v>
      </c>
      <c r="M7" s="42" t="s">
        <v>16</v>
      </c>
      <c r="N7" s="42" t="s">
        <v>17</v>
      </c>
      <c r="O7" s="42" t="s">
        <v>15</v>
      </c>
      <c r="P7" s="42" t="s">
        <v>16</v>
      </c>
      <c r="Q7" s="42" t="s">
        <v>17</v>
      </c>
      <c r="R7" s="42" t="s">
        <v>20</v>
      </c>
      <c r="S7" s="42" t="s">
        <v>124</v>
      </c>
      <c r="T7" s="89"/>
      <c r="U7" s="91"/>
    </row>
    <row r="8" spans="1:21" ht="13.5" thickTop="1">
      <c r="A8" s="64" t="s">
        <v>118</v>
      </c>
      <c r="B8" s="43" t="s">
        <v>119</v>
      </c>
      <c r="C8" s="44"/>
      <c r="D8" s="45"/>
      <c r="E8" s="45">
        <v>1.8</v>
      </c>
      <c r="F8" s="44"/>
      <c r="G8" s="44"/>
      <c r="H8" s="44"/>
      <c r="I8" s="46"/>
      <c r="J8" s="46"/>
      <c r="K8" s="46"/>
      <c r="L8" s="46"/>
      <c r="M8" s="46"/>
      <c r="N8" s="46"/>
      <c r="O8" s="46">
        <v>2</v>
      </c>
      <c r="P8" s="47">
        <v>1.5</v>
      </c>
      <c r="Q8" s="46"/>
      <c r="R8" s="44">
        <v>4</v>
      </c>
      <c r="S8" s="44"/>
      <c r="T8" s="44">
        <f aca="true" t="shared" si="0" ref="T8:T22">SUM(D8:E8,O8,P8,MAX(R8,S8))</f>
        <v>9.3</v>
      </c>
      <c r="U8" s="44" t="str">
        <f>IF(T8&gt;89,"A",IF(T8&gt;79,"B",IF(T8&gt;69,"C",IF(T8&gt;59,"D",IF(T8&gt;49,"E","F")))))</f>
        <v>F</v>
      </c>
    </row>
    <row r="9" spans="1:21" ht="12.75">
      <c r="A9" s="65" t="s">
        <v>120</v>
      </c>
      <c r="B9" s="48" t="s">
        <v>121</v>
      </c>
      <c r="C9" s="49"/>
      <c r="D9" s="50">
        <v>1.4</v>
      </c>
      <c r="E9" s="50">
        <v>1.4</v>
      </c>
      <c r="F9" s="49"/>
      <c r="G9" s="49"/>
      <c r="H9" s="49"/>
      <c r="I9" s="51">
        <v>17</v>
      </c>
      <c r="J9" s="51">
        <v>9</v>
      </c>
      <c r="K9" s="51"/>
      <c r="L9" s="51"/>
      <c r="M9" s="51"/>
      <c r="N9" s="51"/>
      <c r="O9" s="52">
        <v>4.5</v>
      </c>
      <c r="P9" s="52">
        <v>3.5</v>
      </c>
      <c r="Q9" s="51"/>
      <c r="R9" s="49">
        <v>0</v>
      </c>
      <c r="S9" s="49">
        <v>31</v>
      </c>
      <c r="T9" s="44">
        <f t="shared" si="0"/>
        <v>41.8</v>
      </c>
      <c r="U9" s="44" t="str">
        <f aca="true" t="shared" si="1" ref="U9:U22">IF(T9&gt;89,"A",IF(T9&gt;79,"B",IF(T9&gt;69,"C",IF(T9&gt;59,"D",IF(T9&gt;49,"E","F")))))</f>
        <v>F</v>
      </c>
    </row>
    <row r="10" spans="1:21" ht="12.75">
      <c r="A10" s="65" t="s">
        <v>66</v>
      </c>
      <c r="B10" s="48" t="s">
        <v>67</v>
      </c>
      <c r="C10" s="49"/>
      <c r="D10" s="50">
        <v>0</v>
      </c>
      <c r="E10" s="50">
        <v>1.5</v>
      </c>
      <c r="F10" s="49"/>
      <c r="G10" s="49"/>
      <c r="H10" s="49"/>
      <c r="I10" s="51">
        <v>18</v>
      </c>
      <c r="J10" s="51">
        <v>9.2</v>
      </c>
      <c r="K10" s="51"/>
      <c r="L10" s="51"/>
      <c r="M10" s="51"/>
      <c r="N10" s="51"/>
      <c r="O10" s="52">
        <v>4</v>
      </c>
      <c r="P10" s="52">
        <v>5.5</v>
      </c>
      <c r="Q10" s="51"/>
      <c r="R10" s="49">
        <v>26</v>
      </c>
      <c r="S10" s="49">
        <v>32</v>
      </c>
      <c r="T10" s="44">
        <f t="shared" si="0"/>
        <v>43</v>
      </c>
      <c r="U10" s="44" t="str">
        <f t="shared" si="1"/>
        <v>F</v>
      </c>
    </row>
    <row r="11" spans="1:21" ht="12.75">
      <c r="A11" s="65" t="s">
        <v>68</v>
      </c>
      <c r="B11" s="48" t="s">
        <v>69</v>
      </c>
      <c r="C11" s="49"/>
      <c r="D11" s="50">
        <v>1.8</v>
      </c>
      <c r="E11" s="50">
        <v>0.8</v>
      </c>
      <c r="F11" s="49"/>
      <c r="G11" s="49"/>
      <c r="H11" s="49"/>
      <c r="I11" s="51">
        <v>20</v>
      </c>
      <c r="J11" s="51">
        <v>10</v>
      </c>
      <c r="K11" s="51"/>
      <c r="L11" s="51"/>
      <c r="M11" s="51"/>
      <c r="N11" s="51"/>
      <c r="O11" s="52">
        <v>3</v>
      </c>
      <c r="P11" s="52">
        <v>8.5</v>
      </c>
      <c r="Q11" s="51"/>
      <c r="R11" s="49">
        <v>28</v>
      </c>
      <c r="S11" s="49">
        <v>35</v>
      </c>
      <c r="T11" s="44">
        <f t="shared" si="0"/>
        <v>49.1</v>
      </c>
      <c r="U11" s="44" t="str">
        <f t="shared" si="1"/>
        <v>E</v>
      </c>
    </row>
    <row r="12" spans="1:21" ht="12.75">
      <c r="A12" s="65" t="s">
        <v>70</v>
      </c>
      <c r="B12" s="48" t="s">
        <v>71</v>
      </c>
      <c r="C12" s="49"/>
      <c r="D12" s="50">
        <v>0</v>
      </c>
      <c r="E12" s="50"/>
      <c r="F12" s="49"/>
      <c r="G12" s="49"/>
      <c r="H12" s="49"/>
      <c r="I12" s="51"/>
      <c r="J12" s="51"/>
      <c r="K12" s="51"/>
      <c r="L12" s="51"/>
      <c r="M12" s="51"/>
      <c r="N12" s="51"/>
      <c r="O12" s="52">
        <v>2</v>
      </c>
      <c r="P12" s="52" t="s">
        <v>61</v>
      </c>
      <c r="Q12" s="51"/>
      <c r="R12" s="49">
        <v>0</v>
      </c>
      <c r="S12" s="49"/>
      <c r="T12" s="44">
        <f t="shared" si="0"/>
        <v>2</v>
      </c>
      <c r="U12" s="44" t="str">
        <f t="shared" si="1"/>
        <v>F</v>
      </c>
    </row>
    <row r="13" spans="1:21" ht="12.75">
      <c r="A13" s="65" t="s">
        <v>72</v>
      </c>
      <c r="B13" s="48" t="s">
        <v>73</v>
      </c>
      <c r="C13" s="49"/>
      <c r="D13" s="50">
        <v>0</v>
      </c>
      <c r="E13" s="50"/>
      <c r="F13" s="49"/>
      <c r="G13" s="49"/>
      <c r="H13" s="49"/>
      <c r="I13" s="51">
        <v>16</v>
      </c>
      <c r="J13" s="51">
        <v>10</v>
      </c>
      <c r="K13" s="51"/>
      <c r="L13" s="51"/>
      <c r="M13" s="51"/>
      <c r="N13" s="51"/>
      <c r="O13" s="52">
        <v>2</v>
      </c>
      <c r="P13" s="52">
        <v>10</v>
      </c>
      <c r="Q13" s="51"/>
      <c r="R13" s="49">
        <v>30</v>
      </c>
      <c r="S13" s="49">
        <v>31</v>
      </c>
      <c r="T13" s="44">
        <f t="shared" si="0"/>
        <v>43</v>
      </c>
      <c r="U13" s="44" t="str">
        <f t="shared" si="1"/>
        <v>F</v>
      </c>
    </row>
    <row r="14" spans="1:21" ht="12.75">
      <c r="A14" s="65" t="s">
        <v>74</v>
      </c>
      <c r="B14" s="48" t="s">
        <v>75</v>
      </c>
      <c r="C14" s="49"/>
      <c r="D14" s="50"/>
      <c r="E14" s="50"/>
      <c r="F14" s="49"/>
      <c r="G14" s="49"/>
      <c r="H14" s="49"/>
      <c r="I14" s="51"/>
      <c r="J14" s="51"/>
      <c r="K14" s="51"/>
      <c r="L14" s="51"/>
      <c r="M14" s="51"/>
      <c r="N14" s="51"/>
      <c r="O14" s="52">
        <v>2</v>
      </c>
      <c r="P14">
        <v>2</v>
      </c>
      <c r="Q14" s="51"/>
      <c r="R14" s="49">
        <v>9</v>
      </c>
      <c r="S14" s="49"/>
      <c r="T14" s="44">
        <f t="shared" si="0"/>
        <v>13</v>
      </c>
      <c r="U14" s="44" t="str">
        <f t="shared" si="1"/>
        <v>F</v>
      </c>
    </row>
    <row r="15" spans="1:21" ht="12.75">
      <c r="A15" s="65" t="s">
        <v>76</v>
      </c>
      <c r="B15" s="48" t="s">
        <v>77</v>
      </c>
      <c r="C15" s="49"/>
      <c r="D15" s="50">
        <v>0</v>
      </c>
      <c r="E15" s="50">
        <v>0</v>
      </c>
      <c r="F15" s="49"/>
      <c r="G15" s="49"/>
      <c r="H15" s="49"/>
      <c r="I15" s="51">
        <v>7</v>
      </c>
      <c r="J15" s="51">
        <v>5</v>
      </c>
      <c r="K15" s="51"/>
      <c r="L15" s="51"/>
      <c r="M15" s="51"/>
      <c r="N15" s="51"/>
      <c r="O15" s="52">
        <v>2</v>
      </c>
      <c r="P15" s="52">
        <v>4</v>
      </c>
      <c r="Q15" s="51"/>
      <c r="R15" s="49">
        <v>10</v>
      </c>
      <c r="S15" s="49">
        <v>17</v>
      </c>
      <c r="T15" s="44">
        <f t="shared" si="0"/>
        <v>23</v>
      </c>
      <c r="U15" s="44" t="str">
        <f t="shared" si="1"/>
        <v>F</v>
      </c>
    </row>
    <row r="16" spans="1:21" ht="12.75">
      <c r="A16" s="65" t="s">
        <v>78</v>
      </c>
      <c r="B16" s="48" t="s">
        <v>79</v>
      </c>
      <c r="C16" s="49"/>
      <c r="D16" s="50"/>
      <c r="E16" s="50"/>
      <c r="F16" s="49"/>
      <c r="G16" s="49"/>
      <c r="H16" s="49"/>
      <c r="I16" s="51"/>
      <c r="J16" s="51"/>
      <c r="K16" s="51"/>
      <c r="L16" s="51"/>
      <c r="M16" s="51"/>
      <c r="N16" s="51"/>
      <c r="O16" s="52" t="s">
        <v>61</v>
      </c>
      <c r="P16" s="52" t="s">
        <v>61</v>
      </c>
      <c r="Q16" s="51"/>
      <c r="R16" s="49">
        <v>0</v>
      </c>
      <c r="S16" s="49"/>
      <c r="T16" s="44">
        <f t="shared" si="0"/>
        <v>0</v>
      </c>
      <c r="U16" s="44" t="str">
        <f t="shared" si="1"/>
        <v>F</v>
      </c>
    </row>
    <row r="17" spans="1:21" ht="12.75">
      <c r="A17" s="65" t="s">
        <v>80</v>
      </c>
      <c r="B17" s="48" t="s">
        <v>81</v>
      </c>
      <c r="C17" s="49"/>
      <c r="D17" s="50"/>
      <c r="E17" s="50"/>
      <c r="F17" s="49"/>
      <c r="G17" s="49"/>
      <c r="H17" s="49"/>
      <c r="I17" s="51"/>
      <c r="J17" s="51"/>
      <c r="K17" s="51"/>
      <c r="L17" s="51"/>
      <c r="M17" s="51"/>
      <c r="N17" s="51"/>
      <c r="O17" s="52" t="s">
        <v>61</v>
      </c>
      <c r="P17" s="52" t="s">
        <v>61</v>
      </c>
      <c r="Q17" s="51"/>
      <c r="R17" s="49">
        <v>0</v>
      </c>
      <c r="S17" s="49"/>
      <c r="T17" s="44">
        <f t="shared" si="0"/>
        <v>0</v>
      </c>
      <c r="U17" s="44" t="str">
        <f t="shared" si="1"/>
        <v>F</v>
      </c>
    </row>
    <row r="18" spans="1:21" ht="12.75">
      <c r="A18" s="65" t="s">
        <v>82</v>
      </c>
      <c r="B18" s="48" t="s">
        <v>83</v>
      </c>
      <c r="C18" s="49"/>
      <c r="D18" s="50"/>
      <c r="E18" s="50"/>
      <c r="F18" s="49"/>
      <c r="G18" s="49"/>
      <c r="H18" s="49"/>
      <c r="I18" s="51"/>
      <c r="J18" s="51"/>
      <c r="K18" s="51"/>
      <c r="L18" s="51"/>
      <c r="M18" s="51"/>
      <c r="N18" s="51"/>
      <c r="O18" s="52" t="s">
        <v>61</v>
      </c>
      <c r="P18" s="52" t="s">
        <v>61</v>
      </c>
      <c r="Q18" s="51"/>
      <c r="R18" s="49">
        <v>0</v>
      </c>
      <c r="S18" s="49"/>
      <c r="T18" s="44">
        <f t="shared" si="0"/>
        <v>0</v>
      </c>
      <c r="U18" s="44" t="str">
        <f t="shared" si="1"/>
        <v>F</v>
      </c>
    </row>
    <row r="19" spans="1:21" ht="12.75">
      <c r="A19" s="65" t="s">
        <v>122</v>
      </c>
      <c r="B19" s="48" t="s">
        <v>123</v>
      </c>
      <c r="C19" s="49"/>
      <c r="D19" s="50"/>
      <c r="E19" s="50"/>
      <c r="F19" s="49"/>
      <c r="G19" s="49"/>
      <c r="H19" s="49"/>
      <c r="I19" s="51"/>
      <c r="J19" s="51"/>
      <c r="K19" s="51"/>
      <c r="L19" s="51"/>
      <c r="M19" s="51"/>
      <c r="N19" s="51"/>
      <c r="O19" s="52">
        <v>14.5</v>
      </c>
      <c r="P19" s="52" t="s">
        <v>61</v>
      </c>
      <c r="Q19" s="51"/>
      <c r="R19" s="49">
        <v>0</v>
      </c>
      <c r="S19" s="49"/>
      <c r="T19" s="44">
        <f t="shared" si="0"/>
        <v>14.5</v>
      </c>
      <c r="U19" s="44" t="str">
        <f t="shared" si="1"/>
        <v>F</v>
      </c>
    </row>
    <row r="20" spans="1:21" ht="12.75">
      <c r="A20" s="65" t="s">
        <v>84</v>
      </c>
      <c r="B20" s="48" t="s">
        <v>85</v>
      </c>
      <c r="C20" s="49"/>
      <c r="D20" s="50">
        <v>0.8</v>
      </c>
      <c r="E20" s="50">
        <v>0.8</v>
      </c>
      <c r="F20" s="49"/>
      <c r="G20" s="49"/>
      <c r="H20" s="49"/>
      <c r="I20" s="51">
        <v>11</v>
      </c>
      <c r="J20" s="51">
        <v>10</v>
      </c>
      <c r="K20" s="51"/>
      <c r="L20" s="51"/>
      <c r="M20" s="51"/>
      <c r="N20" s="51"/>
      <c r="O20" s="52">
        <v>7</v>
      </c>
      <c r="P20" s="52">
        <v>6.5</v>
      </c>
      <c r="Q20" s="51"/>
      <c r="R20" s="49">
        <v>25</v>
      </c>
      <c r="S20" s="49">
        <v>26</v>
      </c>
      <c r="T20" s="44">
        <f t="shared" si="0"/>
        <v>41.1</v>
      </c>
      <c r="U20" s="44" t="str">
        <f t="shared" si="1"/>
        <v>F</v>
      </c>
    </row>
    <row r="21" spans="1:21" ht="12.75">
      <c r="A21" s="65" t="s">
        <v>86</v>
      </c>
      <c r="B21" s="48" t="s">
        <v>87</v>
      </c>
      <c r="C21" s="49"/>
      <c r="D21" s="50"/>
      <c r="E21" s="50"/>
      <c r="F21" s="49"/>
      <c r="G21" s="49"/>
      <c r="H21" s="49"/>
      <c r="I21" s="51"/>
      <c r="J21" s="51"/>
      <c r="K21" s="51"/>
      <c r="L21" s="51"/>
      <c r="M21" s="51"/>
      <c r="N21" s="51"/>
      <c r="O21" s="52">
        <v>3</v>
      </c>
      <c r="P21" s="52" t="s">
        <v>61</v>
      </c>
      <c r="Q21" s="51"/>
      <c r="R21" s="49">
        <v>0</v>
      </c>
      <c r="S21" s="49"/>
      <c r="T21" s="44">
        <f t="shared" si="0"/>
        <v>3</v>
      </c>
      <c r="U21" s="44" t="str">
        <f t="shared" si="1"/>
        <v>F</v>
      </c>
    </row>
    <row r="22" spans="1:21" ht="12.75">
      <c r="A22" s="65" t="s">
        <v>88</v>
      </c>
      <c r="B22" s="48" t="s">
        <v>89</v>
      </c>
      <c r="C22" s="49"/>
      <c r="D22" s="50">
        <v>0</v>
      </c>
      <c r="E22" s="50"/>
      <c r="F22" s="49"/>
      <c r="G22" s="49"/>
      <c r="H22" s="49"/>
      <c r="I22" s="51"/>
      <c r="J22" s="51"/>
      <c r="K22" s="51"/>
      <c r="L22" s="51"/>
      <c r="M22" s="51"/>
      <c r="N22" s="51"/>
      <c r="O22" s="52">
        <v>2</v>
      </c>
      <c r="P22" s="52">
        <v>3</v>
      </c>
      <c r="Q22" s="51"/>
      <c r="R22" s="49">
        <v>2</v>
      </c>
      <c r="S22" s="49"/>
      <c r="T22" s="44">
        <f t="shared" si="0"/>
        <v>7</v>
      </c>
      <c r="U22" s="44" t="str">
        <f t="shared" si="1"/>
        <v>F</v>
      </c>
    </row>
    <row r="23" spans="1:21" ht="12.75">
      <c r="A23" s="65"/>
      <c r="B23" s="48"/>
      <c r="C23" s="49"/>
      <c r="D23" s="50"/>
      <c r="E23" s="50"/>
      <c r="F23" s="49"/>
      <c r="G23" s="49"/>
      <c r="H23" s="49"/>
      <c r="I23" s="51"/>
      <c r="J23" s="51"/>
      <c r="K23" s="51"/>
      <c r="L23" s="51"/>
      <c r="M23" s="51"/>
      <c r="N23" s="51"/>
      <c r="O23" s="52"/>
      <c r="P23" s="52"/>
      <c r="Q23" s="51"/>
      <c r="R23" s="49"/>
      <c r="S23" s="49"/>
      <c r="T23" s="44"/>
      <c r="U23" s="44"/>
    </row>
    <row r="24" spans="1:21" ht="12.75">
      <c r="A24" s="65"/>
      <c r="B24" s="48"/>
      <c r="C24" s="49"/>
      <c r="D24" s="50"/>
      <c r="E24" s="50"/>
      <c r="F24" s="49"/>
      <c r="G24" s="49"/>
      <c r="H24" s="49"/>
      <c r="I24" s="51"/>
      <c r="J24" s="51"/>
      <c r="K24" s="51"/>
      <c r="L24" s="51"/>
      <c r="M24" s="51"/>
      <c r="N24" s="51"/>
      <c r="O24" s="52"/>
      <c r="P24" s="52"/>
      <c r="Q24" s="51"/>
      <c r="R24" s="49"/>
      <c r="S24" s="49"/>
      <c r="T24" s="44"/>
      <c r="U24" s="44"/>
    </row>
    <row r="25" spans="1:21" ht="12.75">
      <c r="A25" s="65"/>
      <c r="B25" s="48"/>
      <c r="C25" s="49"/>
      <c r="D25" s="50"/>
      <c r="E25" s="50"/>
      <c r="F25" s="49"/>
      <c r="G25" s="49"/>
      <c r="H25" s="49"/>
      <c r="I25" s="51"/>
      <c r="J25" s="51"/>
      <c r="K25" s="51"/>
      <c r="L25" s="51"/>
      <c r="M25" s="51"/>
      <c r="N25" s="51"/>
      <c r="O25" s="52"/>
      <c r="P25" s="52"/>
      <c r="Q25" s="51"/>
      <c r="R25" s="49"/>
      <c r="S25" s="49"/>
      <c r="T25" s="44"/>
      <c r="U25" s="44"/>
    </row>
    <row r="26" spans="1:21" ht="12.75">
      <c r="A26" s="65"/>
      <c r="B26" s="48"/>
      <c r="C26" s="49"/>
      <c r="D26" s="50"/>
      <c r="E26" s="50"/>
      <c r="F26" s="49"/>
      <c r="G26" s="49"/>
      <c r="H26" s="49"/>
      <c r="I26" s="51"/>
      <c r="J26" s="51"/>
      <c r="K26" s="51"/>
      <c r="L26" s="51"/>
      <c r="M26" s="51"/>
      <c r="N26" s="51"/>
      <c r="O26" s="52"/>
      <c r="P26"/>
      <c r="Q26" s="51"/>
      <c r="R26" s="49"/>
      <c r="S26" s="49"/>
      <c r="T26" s="44"/>
      <c r="U26" s="44"/>
    </row>
    <row r="27" spans="1:21" ht="12.75">
      <c r="A27" s="65"/>
      <c r="B27" s="48"/>
      <c r="C27" s="49"/>
      <c r="D27" s="50"/>
      <c r="E27" s="50"/>
      <c r="F27" s="49"/>
      <c r="G27" s="49"/>
      <c r="H27" s="49"/>
      <c r="I27" s="51"/>
      <c r="J27" s="51"/>
      <c r="K27" s="51"/>
      <c r="L27" s="51"/>
      <c r="M27" s="51"/>
      <c r="N27" s="51"/>
      <c r="O27" s="52"/>
      <c r="P27" s="52"/>
      <c r="Q27" s="51"/>
      <c r="R27" s="49"/>
      <c r="S27" s="49"/>
      <c r="T27" s="44"/>
      <c r="U27" s="44"/>
    </row>
    <row r="28" spans="1:21" ht="12.75">
      <c r="A28" s="65"/>
      <c r="B28" s="48"/>
      <c r="C28" s="49"/>
      <c r="D28" s="50"/>
      <c r="E28" s="50"/>
      <c r="F28" s="49"/>
      <c r="G28" s="49"/>
      <c r="H28" s="49"/>
      <c r="I28" s="51"/>
      <c r="J28" s="51"/>
      <c r="K28" s="51"/>
      <c r="L28" s="51"/>
      <c r="M28" s="51"/>
      <c r="N28" s="51"/>
      <c r="O28" s="52"/>
      <c r="P28" s="52"/>
      <c r="Q28" s="51"/>
      <c r="R28" s="49"/>
      <c r="S28" s="49"/>
      <c r="T28" s="44"/>
      <c r="U28" s="44"/>
    </row>
    <row r="29" spans="1:21" ht="12.75">
      <c r="A29" s="65"/>
      <c r="B29" s="48"/>
      <c r="C29" s="49"/>
      <c r="D29" s="50"/>
      <c r="E29" s="50"/>
      <c r="F29" s="49"/>
      <c r="G29" s="49"/>
      <c r="H29" s="49"/>
      <c r="I29" s="51"/>
      <c r="J29" s="51"/>
      <c r="K29" s="51"/>
      <c r="L29" s="51"/>
      <c r="M29" s="51"/>
      <c r="N29" s="51"/>
      <c r="O29" s="52"/>
      <c r="P29" s="52"/>
      <c r="Q29" s="51"/>
      <c r="R29" s="49"/>
      <c r="S29" s="49"/>
      <c r="T29" s="44"/>
      <c r="U29" s="44"/>
    </row>
    <row r="30" spans="1:21" ht="12.75">
      <c r="A30" s="65"/>
      <c r="B30" s="48"/>
      <c r="C30" s="49"/>
      <c r="D30" s="50"/>
      <c r="E30" s="50"/>
      <c r="F30" s="49"/>
      <c r="G30" s="49"/>
      <c r="H30" s="49"/>
      <c r="I30" s="51"/>
      <c r="J30" s="51"/>
      <c r="K30" s="51"/>
      <c r="L30" s="51"/>
      <c r="M30" s="51"/>
      <c r="N30" s="51"/>
      <c r="O30" s="52"/>
      <c r="P30" s="52"/>
      <c r="Q30" s="51"/>
      <c r="R30" s="49"/>
      <c r="S30" s="49"/>
      <c r="T30" s="44"/>
      <c r="U30" s="44"/>
    </row>
    <row r="31" spans="1:21" ht="12.75">
      <c r="A31" s="65"/>
      <c r="B31" s="48"/>
      <c r="C31" s="49"/>
      <c r="D31" s="50"/>
      <c r="E31" s="50"/>
      <c r="F31" s="49"/>
      <c r="G31" s="49"/>
      <c r="H31" s="49"/>
      <c r="I31" s="51"/>
      <c r="J31" s="51"/>
      <c r="K31" s="51"/>
      <c r="L31" s="51"/>
      <c r="M31" s="51"/>
      <c r="N31" s="51"/>
      <c r="O31" s="52"/>
      <c r="P31" s="52"/>
      <c r="Q31" s="51"/>
      <c r="R31" s="49"/>
      <c r="S31" s="49"/>
      <c r="T31" s="44"/>
      <c r="U31" s="44"/>
    </row>
    <row r="32" spans="1:21" ht="12.75">
      <c r="A32" s="65"/>
      <c r="B32" s="48"/>
      <c r="C32" s="49"/>
      <c r="D32" s="50"/>
      <c r="E32" s="50"/>
      <c r="F32" s="49"/>
      <c r="G32" s="49"/>
      <c r="H32" s="49"/>
      <c r="I32" s="51"/>
      <c r="J32" s="51"/>
      <c r="K32" s="51"/>
      <c r="L32" s="51"/>
      <c r="M32" s="51"/>
      <c r="N32" s="51"/>
      <c r="O32" s="52"/>
      <c r="P32" s="52"/>
      <c r="Q32" s="51"/>
      <c r="R32" s="49"/>
      <c r="S32" s="49"/>
      <c r="T32" s="44"/>
      <c r="U32" s="44"/>
    </row>
    <row r="33" spans="1:21" ht="12.75">
      <c r="A33" s="65"/>
      <c r="B33" s="48"/>
      <c r="C33" s="49"/>
      <c r="D33" s="50"/>
      <c r="E33" s="50"/>
      <c r="F33" s="49"/>
      <c r="G33" s="49"/>
      <c r="H33" s="49"/>
      <c r="I33" s="51"/>
      <c r="J33" s="51"/>
      <c r="K33" s="51"/>
      <c r="L33" s="51"/>
      <c r="M33" s="51"/>
      <c r="N33" s="51"/>
      <c r="O33" s="52"/>
      <c r="P33" s="52"/>
      <c r="Q33" s="51"/>
      <c r="R33" s="49"/>
      <c r="S33" s="53"/>
      <c r="T33" s="44"/>
      <c r="U33" s="44"/>
    </row>
    <row r="34" spans="1:21" ht="12.75">
      <c r="A34" s="65"/>
      <c r="B34" s="48"/>
      <c r="C34" s="49"/>
      <c r="D34" s="50"/>
      <c r="E34" s="50"/>
      <c r="F34" s="49"/>
      <c r="G34" s="49"/>
      <c r="H34" s="49"/>
      <c r="I34" s="51"/>
      <c r="J34" s="51"/>
      <c r="K34" s="51"/>
      <c r="L34" s="51"/>
      <c r="M34" s="51"/>
      <c r="N34" s="51"/>
      <c r="O34" s="52"/>
      <c r="P34" s="52"/>
      <c r="Q34" s="51"/>
      <c r="R34" s="49"/>
      <c r="S34" s="53"/>
      <c r="T34" s="44"/>
      <c r="U34" s="44"/>
    </row>
    <row r="35" spans="1:21" ht="12.75">
      <c r="A35" s="65"/>
      <c r="B35" s="48"/>
      <c r="C35" s="49"/>
      <c r="D35" s="50"/>
      <c r="E35" s="50"/>
      <c r="F35" s="49"/>
      <c r="G35" s="49"/>
      <c r="H35" s="49"/>
      <c r="I35" s="51"/>
      <c r="J35" s="51"/>
      <c r="K35" s="51"/>
      <c r="L35" s="51"/>
      <c r="M35" s="51"/>
      <c r="N35" s="51"/>
      <c r="O35" s="52"/>
      <c r="P35" s="52"/>
      <c r="Q35" s="51"/>
      <c r="R35" s="49"/>
      <c r="S35" s="53"/>
      <c r="T35" s="44"/>
      <c r="U35" s="44"/>
    </row>
    <row r="36" spans="1:21" ht="12.75">
      <c r="A36" s="65"/>
      <c r="B36" s="48"/>
      <c r="C36" s="49"/>
      <c r="D36" s="50"/>
      <c r="E36" s="50"/>
      <c r="F36" s="49"/>
      <c r="G36" s="49"/>
      <c r="H36" s="49"/>
      <c r="I36" s="51"/>
      <c r="J36" s="51"/>
      <c r="K36" s="51"/>
      <c r="L36" s="51"/>
      <c r="M36" s="51"/>
      <c r="N36" s="51"/>
      <c r="O36" s="52"/>
      <c r="P36" s="52"/>
      <c r="Q36" s="51"/>
      <c r="R36" s="49"/>
      <c r="S36" s="53"/>
      <c r="T36" s="44"/>
      <c r="U36" s="44"/>
    </row>
    <row r="37" spans="1:21" ht="12.75">
      <c r="A37" s="65"/>
      <c r="B37" s="48"/>
      <c r="C37" s="49"/>
      <c r="D37" s="49"/>
      <c r="E37" s="49"/>
      <c r="F37" s="49"/>
      <c r="G37" s="49"/>
      <c r="H37" s="49"/>
      <c r="I37" s="51"/>
      <c r="J37" s="51"/>
      <c r="K37" s="51"/>
      <c r="L37" s="51"/>
      <c r="M37" s="51"/>
      <c r="N37" s="51"/>
      <c r="O37" s="52"/>
      <c r="P37" s="52"/>
      <c r="Q37" s="51"/>
      <c r="R37" s="49"/>
      <c r="S37" s="53"/>
      <c r="T37" s="49"/>
      <c r="U37" s="49"/>
    </row>
    <row r="38" spans="4:8" ht="12.75">
      <c r="D38" s="39"/>
      <c r="E38" s="39"/>
      <c r="F38" s="39"/>
      <c r="G38" s="39"/>
      <c r="H38" s="39"/>
    </row>
    <row r="39" spans="4:16" ht="15.75">
      <c r="D39" s="39"/>
      <c r="E39" s="39"/>
      <c r="F39" s="39"/>
      <c r="G39" s="39"/>
      <c r="H39" s="39"/>
      <c r="P39" s="54" t="s">
        <v>21</v>
      </c>
    </row>
  </sheetData>
  <sheetProtection/>
  <mergeCells count="18"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5" right="0.551181102362205" top="0.484251969" bottom="0.484251969" header="0.261811024" footer="0.26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93" t="s">
        <v>22</v>
      </c>
      <c r="B1" s="93"/>
      <c r="C1" s="93"/>
      <c r="D1" s="93"/>
      <c r="E1" s="93"/>
      <c r="F1" s="13"/>
    </row>
    <row r="2" spans="1:6" ht="17.25" customHeight="1">
      <c r="A2" s="94" t="s">
        <v>52</v>
      </c>
      <c r="B2" s="94"/>
      <c r="C2" s="94"/>
      <c r="D2" s="94"/>
      <c r="E2" s="94"/>
      <c r="F2" s="94"/>
    </row>
    <row r="3" spans="1:6" ht="27" customHeight="1">
      <c r="A3" s="95" t="s">
        <v>23</v>
      </c>
      <c r="B3" s="95"/>
      <c r="C3" s="96" t="s">
        <v>55</v>
      </c>
      <c r="D3" s="96"/>
      <c r="E3" s="96"/>
      <c r="F3" s="96"/>
    </row>
    <row r="4" spans="1:6" ht="17.25" customHeight="1">
      <c r="A4" s="96" t="s">
        <v>2</v>
      </c>
      <c r="B4" s="96"/>
      <c r="C4" s="96"/>
      <c r="D4" s="96" t="s">
        <v>24</v>
      </c>
      <c r="E4" s="96"/>
      <c r="F4" s="96"/>
    </row>
    <row r="5" spans="1:6" ht="4.5" customHeight="1">
      <c r="A5" s="97"/>
      <c r="B5" s="97"/>
      <c r="C5" s="97"/>
      <c r="D5" s="97"/>
      <c r="E5" s="97"/>
      <c r="F5" s="97"/>
    </row>
    <row r="6" spans="1:6" s="16" customFormat="1" ht="25.5" customHeight="1">
      <c r="A6" s="98" t="s">
        <v>4</v>
      </c>
      <c r="B6" s="100" t="s">
        <v>25</v>
      </c>
      <c r="C6" s="101"/>
      <c r="D6" s="104" t="s">
        <v>26</v>
      </c>
      <c r="E6" s="105"/>
      <c r="F6" s="106" t="s">
        <v>27</v>
      </c>
    </row>
    <row r="7" spans="1:6" s="16" customFormat="1" ht="42" customHeight="1" thickBot="1">
      <c r="A7" s="99"/>
      <c r="B7" s="102"/>
      <c r="C7" s="103"/>
      <c r="D7" s="17" t="s">
        <v>28</v>
      </c>
      <c r="E7" s="18" t="s">
        <v>29</v>
      </c>
      <c r="F7" s="107"/>
    </row>
    <row r="8" spans="1:6" ht="12.75" customHeight="1" thickTop="1">
      <c r="A8" s="37" t="str">
        <f>C_predlog!A8</f>
        <v>2/2016</v>
      </c>
      <c r="B8" s="108" t="str">
        <f>C_predlog!B8</f>
        <v>Elezović Robert</v>
      </c>
      <c r="C8" s="109"/>
      <c r="D8" s="55">
        <f>SUM(C_predlog!D8:Q8)</f>
        <v>5.3</v>
      </c>
      <c r="E8" s="55">
        <f>MAX(C_predlog!R8:S8)</f>
        <v>4</v>
      </c>
      <c r="F8" s="19" t="str">
        <f>C_predlog!U8</f>
        <v>F</v>
      </c>
    </row>
    <row r="9" spans="1:6" ht="12.75" customHeight="1">
      <c r="A9" s="37" t="str">
        <f>C_predlog!A9</f>
        <v>5/2016</v>
      </c>
      <c r="B9" s="108" t="str">
        <f>C_predlog!B9</f>
        <v>Raičević Pavle</v>
      </c>
      <c r="C9" s="109"/>
      <c r="D9" s="55">
        <f>SUM(C_predlog!D9:Q9)</f>
        <v>36.8</v>
      </c>
      <c r="E9" s="55">
        <f>MAX(C_predlog!R9:S9)</f>
        <v>31</v>
      </c>
      <c r="F9" s="19" t="str">
        <f>C_predlog!U9</f>
        <v>F</v>
      </c>
    </row>
    <row r="10" spans="1:6" ht="12.75" customHeight="1">
      <c r="A10" s="37" t="str">
        <f>C_predlog!A10</f>
        <v>6/2016</v>
      </c>
      <c r="B10" s="108" t="str">
        <f>C_predlog!B10</f>
        <v>Pješivac Anja</v>
      </c>
      <c r="C10" s="109"/>
      <c r="D10" s="55">
        <f>SUM(C_predlog!D10:Q10)</f>
        <v>38.2</v>
      </c>
      <c r="E10" s="55">
        <f>MAX(C_predlog!R10:S10)</f>
        <v>32</v>
      </c>
      <c r="F10" s="19" t="str">
        <f>C_predlog!U10</f>
        <v>F</v>
      </c>
    </row>
    <row r="11" spans="1:6" ht="12.75" customHeight="1">
      <c r="A11" s="37" t="str">
        <f>C_predlog!A11</f>
        <v>35/2016</v>
      </c>
      <c r="B11" s="108" t="str">
        <f>C_predlog!B11</f>
        <v>Đuričković Nevena</v>
      </c>
      <c r="C11" s="109"/>
      <c r="D11" s="55">
        <f>SUM(C_predlog!D11:Q11)</f>
        <v>44.1</v>
      </c>
      <c r="E11" s="55">
        <f>MAX(C_predlog!R11:S11)</f>
        <v>35</v>
      </c>
      <c r="F11" s="19" t="str">
        <f>C_predlog!U11</f>
        <v>E</v>
      </c>
    </row>
    <row r="12" spans="1:6" ht="12.75" customHeight="1">
      <c r="A12" s="37" t="str">
        <f>C_predlog!A12</f>
        <v>39/2016</v>
      </c>
      <c r="B12" s="108" t="str">
        <f>C_predlog!B12</f>
        <v>Kontić Vladimir</v>
      </c>
      <c r="C12" s="109"/>
      <c r="D12" s="55">
        <f>SUM(C_predlog!D12:Q12)</f>
        <v>2</v>
      </c>
      <c r="E12" s="55">
        <f>MAX(C_predlog!R12:S12)</f>
        <v>0</v>
      </c>
      <c r="F12" s="19" t="str">
        <f>C_predlog!U12</f>
        <v>F</v>
      </c>
    </row>
    <row r="13" spans="1:6" ht="12.75" customHeight="1">
      <c r="A13" s="37" t="str">
        <f>C_predlog!A13</f>
        <v>44/2016</v>
      </c>
      <c r="B13" s="108" t="str">
        <f>C_predlog!B13</f>
        <v>Bulatović Bojana</v>
      </c>
      <c r="C13" s="109"/>
      <c r="D13" s="55">
        <f>SUM(C_predlog!D13:Q13)</f>
        <v>38</v>
      </c>
      <c r="E13" s="55">
        <f>MAX(C_predlog!R13:S13)</f>
        <v>31</v>
      </c>
      <c r="F13" s="19" t="str">
        <f>C_predlog!U13</f>
        <v>F</v>
      </c>
    </row>
    <row r="14" spans="1:6" ht="12.75" customHeight="1">
      <c r="A14" s="37" t="str">
        <f>C_predlog!A14</f>
        <v>48/2016</v>
      </c>
      <c r="B14" s="108" t="str">
        <f>C_predlog!B14</f>
        <v>Miletić Tamara</v>
      </c>
      <c r="C14" s="109"/>
      <c r="D14" s="55">
        <f>SUM(C_predlog!D14:Q14)</f>
        <v>4</v>
      </c>
      <c r="E14" s="55">
        <f>MAX(C_predlog!R14:S14)</f>
        <v>9</v>
      </c>
      <c r="F14" s="19" t="str">
        <f>C_predlog!U14</f>
        <v>F</v>
      </c>
    </row>
    <row r="15" spans="1:6" ht="12.75" customHeight="1">
      <c r="A15" s="37" t="str">
        <f>C_predlog!A15</f>
        <v>49/2016</v>
      </c>
      <c r="B15" s="108" t="str">
        <f>C_predlog!B15</f>
        <v>Pavlović Teodora</v>
      </c>
      <c r="C15" s="109"/>
      <c r="D15" s="55">
        <f>SUM(C_predlog!D15:Q15)</f>
        <v>18</v>
      </c>
      <c r="E15" s="55">
        <f>MAX(C_predlog!R15:S15)</f>
        <v>17</v>
      </c>
      <c r="F15" s="19" t="str">
        <f>C_predlog!U15</f>
        <v>F</v>
      </c>
    </row>
    <row r="16" spans="1:6" ht="12.75" customHeight="1">
      <c r="A16" s="37" t="str">
        <f>C_predlog!A16</f>
        <v>53/2016</v>
      </c>
      <c r="B16" s="108" t="str">
        <f>C_predlog!B16</f>
        <v>Adžagić Džemal</v>
      </c>
      <c r="C16" s="109"/>
      <c r="D16" s="55">
        <f>SUM(C_predlog!D16:Q16)</f>
        <v>0</v>
      </c>
      <c r="E16" s="55">
        <f>MAX(C_predlog!R16:S16)</f>
        <v>0</v>
      </c>
      <c r="F16" s="19" t="str">
        <f>C_predlog!U16</f>
        <v>F</v>
      </c>
    </row>
    <row r="17" spans="1:6" ht="12.75" customHeight="1">
      <c r="A17" s="37" t="str">
        <f>C_predlog!A17</f>
        <v>54/2016</v>
      </c>
      <c r="B17" s="108" t="str">
        <f>C_predlog!B17</f>
        <v>Mitrić Jelena</v>
      </c>
      <c r="C17" s="109"/>
      <c r="D17" s="55">
        <f>SUM(C_predlog!D17:Q17)</f>
        <v>0</v>
      </c>
      <c r="E17" s="55">
        <f>MAX(C_predlog!R17:S17)</f>
        <v>0</v>
      </c>
      <c r="F17" s="19" t="str">
        <f>C_predlog!U17</f>
        <v>F</v>
      </c>
    </row>
    <row r="18" spans="1:6" ht="12.75" customHeight="1">
      <c r="A18" s="37" t="str">
        <f>C_predlog!A18</f>
        <v>55/2016</v>
      </c>
      <c r="B18" s="108" t="str">
        <f>C_predlog!B18</f>
        <v>Bošković Andrijana</v>
      </c>
      <c r="C18" s="109"/>
      <c r="D18" s="55">
        <f>SUM(C_predlog!D18:Q18)</f>
        <v>0</v>
      </c>
      <c r="E18" s="55">
        <f>MAX(C_predlog!R18:S18)</f>
        <v>0</v>
      </c>
      <c r="F18" s="19" t="str">
        <f>C_predlog!U18</f>
        <v>F</v>
      </c>
    </row>
    <row r="19" spans="1:6" ht="12.75" customHeight="1">
      <c r="A19" s="37" t="str">
        <f>C_predlog!A19</f>
        <v>56/2016</v>
      </c>
      <c r="B19" s="108" t="str">
        <f>C_predlog!B19</f>
        <v>Milosavljević Petar</v>
      </c>
      <c r="C19" s="109"/>
      <c r="D19" s="55">
        <f>SUM(C_predlog!D19:Q19)</f>
        <v>14.5</v>
      </c>
      <c r="E19" s="55">
        <f>MAX(C_predlog!R19:S19)</f>
        <v>0</v>
      </c>
      <c r="F19" s="19" t="str">
        <f>C_predlog!U19</f>
        <v>F</v>
      </c>
    </row>
    <row r="20" spans="1:6" ht="12.75" customHeight="1">
      <c r="A20" s="37" t="str">
        <f>C_predlog!A20</f>
        <v>15/2015</v>
      </c>
      <c r="B20" s="108" t="str">
        <f>C_predlog!B20</f>
        <v>Mandić Miljan</v>
      </c>
      <c r="C20" s="109"/>
      <c r="D20" s="55">
        <f>SUM(C_predlog!D20:Q20)</f>
        <v>36.1</v>
      </c>
      <c r="E20" s="55">
        <f>MAX(C_predlog!R20:S20)</f>
        <v>26</v>
      </c>
      <c r="F20" s="19" t="str">
        <f>C_predlog!U20</f>
        <v>F</v>
      </c>
    </row>
    <row r="21" spans="1:6" ht="12.75" customHeight="1">
      <c r="A21" s="37" t="str">
        <f>C_predlog!A21</f>
        <v>22/2015</v>
      </c>
      <c r="B21" s="108" t="str">
        <f>C_predlog!B21</f>
        <v>Krivokapić Marko</v>
      </c>
      <c r="C21" s="109"/>
      <c r="D21" s="55">
        <f>SUM(C_predlog!D21:Q21)</f>
        <v>3</v>
      </c>
      <c r="E21" s="55">
        <f>MAX(C_predlog!R21:S21)</f>
        <v>0</v>
      </c>
      <c r="F21" s="19" t="str">
        <f>C_predlog!U21</f>
        <v>F</v>
      </c>
    </row>
    <row r="22" spans="1:6" ht="12.75" customHeight="1">
      <c r="A22" s="37" t="str">
        <f>C_predlog!A22</f>
        <v>34/2015</v>
      </c>
      <c r="B22" s="108" t="str">
        <f>C_predlog!B22</f>
        <v>Nikaljević Vladana</v>
      </c>
      <c r="C22" s="109"/>
      <c r="D22" s="55">
        <f>SUM(C_predlog!D22:Q22)</f>
        <v>5</v>
      </c>
      <c r="E22" s="55">
        <f>MAX(C_predlog!R22:S22)</f>
        <v>2</v>
      </c>
      <c r="F22" s="19" t="str">
        <f>C_predlog!U22</f>
        <v>F</v>
      </c>
    </row>
    <row r="23" spans="1:6" ht="12.75" customHeight="1">
      <c r="A23" s="37"/>
      <c r="B23" s="108"/>
      <c r="C23" s="109"/>
      <c r="D23" s="55"/>
      <c r="E23" s="55"/>
      <c r="F23" s="19"/>
    </row>
    <row r="24" spans="1:6" ht="12.75" customHeight="1">
      <c r="A24" s="37"/>
      <c r="B24" s="108"/>
      <c r="C24" s="109"/>
      <c r="D24" s="55"/>
      <c r="E24" s="55"/>
      <c r="F24" s="19"/>
    </row>
    <row r="25" spans="1:6" ht="12.75" customHeight="1">
      <c r="A25" s="37"/>
      <c r="B25" s="108"/>
      <c r="C25" s="109"/>
      <c r="D25" s="55"/>
      <c r="E25" s="55"/>
      <c r="F25" s="19"/>
    </row>
    <row r="26" spans="1:6" ht="12.75" customHeight="1">
      <c r="A26" s="37"/>
      <c r="B26" s="108"/>
      <c r="C26" s="109"/>
      <c r="D26" s="55"/>
      <c r="E26" s="55"/>
      <c r="F26" s="19"/>
    </row>
    <row r="27" spans="1:6" ht="12.75" customHeight="1">
      <c r="A27" s="37"/>
      <c r="B27" s="108"/>
      <c r="C27" s="109"/>
      <c r="D27" s="55"/>
      <c r="E27" s="55"/>
      <c r="F27" s="19"/>
    </row>
    <row r="28" spans="1:6" ht="12.75" customHeight="1">
      <c r="A28" s="37"/>
      <c r="B28" s="108"/>
      <c r="C28" s="109"/>
      <c r="D28" s="55"/>
      <c r="E28" s="55"/>
      <c r="F28" s="19"/>
    </row>
    <row r="29" spans="1:6" ht="12.75" customHeight="1">
      <c r="A29" s="37"/>
      <c r="B29" s="108"/>
      <c r="C29" s="109"/>
      <c r="D29" s="55"/>
      <c r="E29" s="55"/>
      <c r="F29" s="19"/>
    </row>
    <row r="30" spans="1:6" ht="12.75" customHeight="1">
      <c r="A30" s="37"/>
      <c r="B30" s="108"/>
      <c r="C30" s="109"/>
      <c r="D30" s="55"/>
      <c r="E30" s="55"/>
      <c r="F30" s="19"/>
    </row>
    <row r="31" spans="1:6" ht="12.75" customHeight="1">
      <c r="A31" s="37"/>
      <c r="B31" s="108"/>
      <c r="C31" s="109"/>
      <c r="D31" s="55"/>
      <c r="E31" s="55"/>
      <c r="F31" s="19"/>
    </row>
    <row r="32" spans="1:6" ht="12.75" customHeight="1">
      <c r="A32" s="37"/>
      <c r="B32" s="108"/>
      <c r="C32" s="109"/>
      <c r="D32" s="55"/>
      <c r="E32" s="55"/>
      <c r="F32" s="19"/>
    </row>
    <row r="33" spans="1:6" ht="12.75" customHeight="1">
      <c r="A33" s="37"/>
      <c r="B33" s="108"/>
      <c r="C33" s="109"/>
      <c r="D33" s="55"/>
      <c r="E33" s="55"/>
      <c r="F33" s="19"/>
    </row>
    <row r="34" spans="1:6" ht="12.75" customHeight="1">
      <c r="A34" s="37"/>
      <c r="B34" s="108"/>
      <c r="C34" s="109"/>
      <c r="D34" s="55"/>
      <c r="E34" s="55"/>
      <c r="F34" s="19"/>
    </row>
    <row r="35" spans="1:6" ht="12.75" customHeight="1">
      <c r="A35" s="37"/>
      <c r="B35" s="108"/>
      <c r="C35" s="109"/>
      <c r="D35" s="55"/>
      <c r="E35" s="55"/>
      <c r="F35" s="19"/>
    </row>
    <row r="36" spans="1:6" ht="12.75" customHeight="1">
      <c r="A36" s="37"/>
      <c r="B36" s="108"/>
      <c r="C36" s="109"/>
      <c r="D36" s="55"/>
      <c r="E36" s="55"/>
      <c r="F36" s="19"/>
    </row>
    <row r="37" spans="1:6" ht="12.75" customHeight="1">
      <c r="A37" s="37"/>
      <c r="B37" s="108"/>
      <c r="C37" s="109"/>
      <c r="D37" s="55"/>
      <c r="E37" s="55"/>
      <c r="F37" s="19"/>
    </row>
    <row r="38" spans="1:6" ht="12.75" customHeight="1">
      <c r="A38" s="56"/>
      <c r="B38" s="108"/>
      <c r="C38" s="109"/>
      <c r="D38" s="55"/>
      <c r="E38" s="55"/>
      <c r="F38" s="19"/>
    </row>
    <row r="39" spans="1:6" ht="12.75" customHeight="1">
      <c r="A39" s="56"/>
      <c r="B39" s="108"/>
      <c r="C39" s="109"/>
      <c r="D39" s="55"/>
      <c r="E39" s="55"/>
      <c r="F39" s="19"/>
    </row>
    <row r="40" spans="1:6" ht="12.75" customHeight="1">
      <c r="A40" s="56"/>
      <c r="B40" s="108"/>
      <c r="C40" s="109"/>
      <c r="D40" s="55"/>
      <c r="E40" s="55"/>
      <c r="F40" s="19"/>
    </row>
    <row r="41" spans="1:6" ht="12.75" customHeight="1">
      <c r="A41" s="56"/>
      <c r="B41" s="108"/>
      <c r="C41" s="109"/>
      <c r="D41" s="55"/>
      <c r="E41" s="55"/>
      <c r="F41" s="19"/>
    </row>
    <row r="42" spans="1:6" ht="12.75" customHeight="1">
      <c r="A42" s="56"/>
      <c r="B42" s="108"/>
      <c r="C42" s="109"/>
      <c r="D42" s="55"/>
      <c r="E42" s="55"/>
      <c r="F42" s="19"/>
    </row>
    <row r="43" spans="1:6" ht="12.75" customHeight="1">
      <c r="A43" s="56"/>
      <c r="B43" s="108"/>
      <c r="C43" s="109"/>
      <c r="D43" s="55"/>
      <c r="E43" s="55"/>
      <c r="F43" s="19"/>
    </row>
    <row r="44" spans="1:6" ht="12.75" customHeight="1">
      <c r="A44" s="56"/>
      <c r="B44" s="108"/>
      <c r="C44" s="109"/>
      <c r="D44" s="55"/>
      <c r="E44" s="55"/>
      <c r="F44" s="19"/>
    </row>
    <row r="45" spans="1:6" ht="12.75" customHeight="1">
      <c r="A45" s="56"/>
      <c r="B45" s="108"/>
      <c r="C45" s="109"/>
      <c r="D45" s="55"/>
      <c r="E45" s="55"/>
      <c r="F45" s="19"/>
    </row>
    <row r="46" spans="1:6" ht="12.75" customHeight="1">
      <c r="A46" s="56"/>
      <c r="B46" s="108"/>
      <c r="C46" s="109"/>
      <c r="D46" s="55"/>
      <c r="E46" s="55"/>
      <c r="F46" s="19"/>
    </row>
    <row r="47" spans="1:6" ht="12.75" customHeight="1">
      <c r="A47" s="56"/>
      <c r="B47" s="108"/>
      <c r="C47" s="109"/>
      <c r="D47" s="55"/>
      <c r="E47" s="55"/>
      <c r="F47" s="19"/>
    </row>
    <row r="48" spans="1:6" ht="12.75" customHeight="1">
      <c r="A48" s="56"/>
      <c r="B48" s="108"/>
      <c r="C48" s="109"/>
      <c r="D48" s="55"/>
      <c r="E48" s="55"/>
      <c r="F48" s="19"/>
    </row>
    <row r="49" spans="1:6" ht="12.75" customHeight="1">
      <c r="A49" s="56"/>
      <c r="B49" s="108"/>
      <c r="C49" s="109"/>
      <c r="D49" s="55"/>
      <c r="E49" s="55"/>
      <c r="F49" s="19"/>
    </row>
    <row r="50" spans="1:6" ht="12.75" customHeight="1">
      <c r="A50" s="56"/>
      <c r="B50" s="108"/>
      <c r="C50" s="109"/>
      <c r="D50" s="55"/>
      <c r="E50" s="55"/>
      <c r="F50" s="19"/>
    </row>
    <row r="51" spans="2:3" ht="12" customHeight="1">
      <c r="B51" s="20"/>
      <c r="C51" s="20"/>
    </row>
    <row r="52" spans="1:4" ht="15.75">
      <c r="A52" s="21" t="s">
        <v>30</v>
      </c>
      <c r="B52" s="20"/>
      <c r="C52" s="20"/>
      <c r="D52" s="54" t="s">
        <v>31</v>
      </c>
    </row>
  </sheetData>
  <sheetProtection/>
  <mergeCells count="55">
    <mergeCell ref="B50:C50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9"/>
  <sheetViews>
    <sheetView tabSelected="1" zoomScalePageLayoutView="0" workbookViewId="0" topLeftCell="A1">
      <selection activeCell="Y21" sqref="Y21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1"/>
      <c r="T1" s="111"/>
      <c r="U1" s="111"/>
    </row>
    <row r="2" spans="1:21" ht="12.75">
      <c r="A2" s="112" t="s">
        <v>57</v>
      </c>
      <c r="B2" s="113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16" t="s">
        <v>1</v>
      </c>
      <c r="P2" s="117"/>
      <c r="Q2" s="117"/>
      <c r="R2" s="118"/>
      <c r="S2" s="118"/>
      <c r="T2" s="118"/>
      <c r="U2" s="119"/>
    </row>
    <row r="3" spans="1:21" ht="21" customHeight="1">
      <c r="A3" s="120" t="s">
        <v>2</v>
      </c>
      <c r="B3" s="120"/>
      <c r="C3" s="120"/>
      <c r="D3" s="121" t="s">
        <v>3</v>
      </c>
      <c r="E3" s="121"/>
      <c r="F3" s="121"/>
      <c r="G3" s="121"/>
      <c r="H3" s="122" t="s">
        <v>55</v>
      </c>
      <c r="I3" s="122"/>
      <c r="J3" s="122"/>
      <c r="K3" s="122"/>
      <c r="L3" s="122"/>
      <c r="M3" s="122"/>
      <c r="N3" s="122"/>
      <c r="O3" s="122"/>
      <c r="P3" s="122"/>
      <c r="Q3" s="123" t="s">
        <v>60</v>
      </c>
      <c r="R3" s="123"/>
      <c r="S3" s="123"/>
      <c r="T3" s="123"/>
      <c r="U3" s="123"/>
    </row>
    <row r="4" spans="4:8" ht="6.75" customHeight="1">
      <c r="D4" s="2"/>
      <c r="E4" s="2"/>
      <c r="F4" s="2"/>
      <c r="G4" s="2"/>
      <c r="H4" s="2"/>
    </row>
    <row r="5" spans="1:21" ht="21" customHeight="1">
      <c r="A5" s="124" t="s">
        <v>4</v>
      </c>
      <c r="B5" s="127" t="s">
        <v>5</v>
      </c>
      <c r="C5" s="130" t="s">
        <v>6</v>
      </c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1" t="s">
        <v>7</v>
      </c>
      <c r="U5" s="133" t="s">
        <v>8</v>
      </c>
    </row>
    <row r="6" spans="1:21" ht="21" customHeight="1">
      <c r="A6" s="125"/>
      <c r="B6" s="128"/>
      <c r="C6" s="3"/>
      <c r="D6" s="135" t="s">
        <v>9</v>
      </c>
      <c r="E6" s="135"/>
      <c r="F6" s="135"/>
      <c r="G6" s="135"/>
      <c r="H6" s="135"/>
      <c r="I6" s="135" t="s">
        <v>10</v>
      </c>
      <c r="J6" s="135"/>
      <c r="K6" s="135"/>
      <c r="L6" s="135" t="s">
        <v>11</v>
      </c>
      <c r="M6" s="135"/>
      <c r="N6" s="135"/>
      <c r="O6" s="135" t="s">
        <v>12</v>
      </c>
      <c r="P6" s="135"/>
      <c r="Q6" s="135"/>
      <c r="R6" s="135" t="s">
        <v>13</v>
      </c>
      <c r="S6" s="135"/>
      <c r="T6" s="131"/>
      <c r="U6" s="133"/>
    </row>
    <row r="7" spans="1:21" ht="21" customHeight="1">
      <c r="A7" s="126"/>
      <c r="B7" s="129"/>
      <c r="C7" s="4" t="s">
        <v>14</v>
      </c>
      <c r="D7" s="5" t="s">
        <v>15</v>
      </c>
      <c r="E7" s="5" t="s">
        <v>16</v>
      </c>
      <c r="F7" s="5" t="s">
        <v>17</v>
      </c>
      <c r="G7" s="5" t="s">
        <v>18</v>
      </c>
      <c r="H7" s="5" t="s">
        <v>19</v>
      </c>
      <c r="I7" s="5" t="s">
        <v>15</v>
      </c>
      <c r="J7" s="5" t="s">
        <v>16</v>
      </c>
      <c r="K7" s="5" t="s">
        <v>17</v>
      </c>
      <c r="L7" s="5" t="s">
        <v>15</v>
      </c>
      <c r="M7" s="5" t="s">
        <v>16</v>
      </c>
      <c r="N7" s="5" t="s">
        <v>17</v>
      </c>
      <c r="O7" s="5" t="s">
        <v>15</v>
      </c>
      <c r="P7" s="5" t="s">
        <v>16</v>
      </c>
      <c r="Q7" s="5" t="s">
        <v>17</v>
      </c>
      <c r="R7" s="5" t="s">
        <v>20</v>
      </c>
      <c r="S7" s="5" t="s">
        <v>124</v>
      </c>
      <c r="T7" s="132"/>
      <c r="U7" s="134"/>
    </row>
    <row r="8" spans="1:21" ht="12.75">
      <c r="A8" s="9" t="s">
        <v>90</v>
      </c>
      <c r="B8" s="6" t="s">
        <v>91</v>
      </c>
      <c r="C8" s="7"/>
      <c r="D8" s="8">
        <v>2.3</v>
      </c>
      <c r="E8" s="8">
        <v>2.5</v>
      </c>
      <c r="F8" s="7"/>
      <c r="G8" s="7"/>
      <c r="H8" s="7"/>
      <c r="I8" s="9">
        <v>14</v>
      </c>
      <c r="J8" s="9">
        <v>10</v>
      </c>
      <c r="K8" s="9"/>
      <c r="L8" s="9"/>
      <c r="M8" s="9"/>
      <c r="N8" s="9"/>
      <c r="O8" s="10">
        <v>7</v>
      </c>
      <c r="P8" s="10">
        <v>9</v>
      </c>
      <c r="Q8" s="9"/>
      <c r="R8" s="7">
        <v>8</v>
      </c>
      <c r="S8" s="7">
        <v>29</v>
      </c>
      <c r="T8" s="11">
        <f aca="true" t="shared" si="0" ref="T8:T22">SUM(D8:E8,O8,P8,MAX(R8,S8))</f>
        <v>49.8</v>
      </c>
      <c r="U8" s="11" t="str">
        <f>IF(T8&gt;89,"A",IF(T8&gt;79,"B",IF(T8&gt;69,"C",IF(T8&gt;59,"D",IF(T8&gt;49,"E","F")))))</f>
        <v>E</v>
      </c>
    </row>
    <row r="9" spans="1:21" ht="12.75">
      <c r="A9" s="9" t="s">
        <v>92</v>
      </c>
      <c r="B9" s="6" t="s">
        <v>93</v>
      </c>
      <c r="C9" s="7"/>
      <c r="D9" s="8">
        <v>2.4</v>
      </c>
      <c r="E9" s="8">
        <v>2.5</v>
      </c>
      <c r="F9" s="7"/>
      <c r="G9" s="7"/>
      <c r="H9" s="7"/>
      <c r="I9" s="9">
        <v>2</v>
      </c>
      <c r="J9" s="9">
        <v>7</v>
      </c>
      <c r="K9" s="9"/>
      <c r="L9" s="9"/>
      <c r="M9" s="9"/>
      <c r="N9" s="9"/>
      <c r="O9" s="10">
        <v>1</v>
      </c>
      <c r="P9" s="10">
        <v>2</v>
      </c>
      <c r="Q9" s="9"/>
      <c r="R9" s="7">
        <v>2</v>
      </c>
      <c r="S9" s="7">
        <v>14</v>
      </c>
      <c r="T9" s="11">
        <f t="shared" si="0"/>
        <v>21.9</v>
      </c>
      <c r="U9" s="11" t="str">
        <f aca="true" t="shared" si="1" ref="U9:U22">IF(T9&gt;89,"A",IF(T9&gt;79,"B",IF(T9&gt;69,"C",IF(T9&gt;59,"D",IF(T9&gt;49,"E","F")))))</f>
        <v>F</v>
      </c>
    </row>
    <row r="10" spans="1:21" ht="12.75">
      <c r="A10" s="9" t="s">
        <v>94</v>
      </c>
      <c r="B10" s="6" t="s">
        <v>95</v>
      </c>
      <c r="C10" s="7"/>
      <c r="D10" s="8"/>
      <c r="E10" s="8"/>
      <c r="F10" s="7"/>
      <c r="G10" s="7"/>
      <c r="H10" s="7"/>
      <c r="I10" s="9"/>
      <c r="J10" s="9"/>
      <c r="K10" s="9"/>
      <c r="L10" s="9"/>
      <c r="M10" s="9"/>
      <c r="N10" s="9"/>
      <c r="O10" s="10">
        <v>0</v>
      </c>
      <c r="P10" s="10">
        <v>1</v>
      </c>
      <c r="Q10" s="9"/>
      <c r="R10" s="7">
        <v>0</v>
      </c>
      <c r="S10" s="7"/>
      <c r="T10" s="11">
        <f t="shared" si="0"/>
        <v>1</v>
      </c>
      <c r="U10" s="11" t="str">
        <f t="shared" si="1"/>
        <v>F</v>
      </c>
    </row>
    <row r="11" spans="1:21" ht="12.75">
      <c r="A11" s="9" t="s">
        <v>96</v>
      </c>
      <c r="B11" s="6" t="s">
        <v>97</v>
      </c>
      <c r="C11" s="7"/>
      <c r="D11" s="8">
        <v>0</v>
      </c>
      <c r="E11" s="8">
        <v>2.5</v>
      </c>
      <c r="F11" s="7"/>
      <c r="G11" s="7"/>
      <c r="H11" s="7"/>
      <c r="I11" s="9">
        <v>13</v>
      </c>
      <c r="J11" s="9">
        <v>10</v>
      </c>
      <c r="K11" s="9"/>
      <c r="L11" s="9"/>
      <c r="M11" s="9"/>
      <c r="N11" s="9"/>
      <c r="O11" s="10">
        <v>7</v>
      </c>
      <c r="P11" s="10">
        <v>4</v>
      </c>
      <c r="Q11" s="9"/>
      <c r="R11" s="7">
        <v>14</v>
      </c>
      <c r="S11" s="7">
        <v>28</v>
      </c>
      <c r="T11" s="11">
        <f t="shared" si="0"/>
        <v>41.5</v>
      </c>
      <c r="U11" s="11" t="str">
        <f t="shared" si="1"/>
        <v>F</v>
      </c>
    </row>
    <row r="12" spans="1:21" ht="12.75">
      <c r="A12" s="9" t="s">
        <v>98</v>
      </c>
      <c r="B12" s="6" t="s">
        <v>99</v>
      </c>
      <c r="C12" s="7"/>
      <c r="D12" s="8">
        <v>0</v>
      </c>
      <c r="E12" s="8">
        <v>2.5</v>
      </c>
      <c r="F12" s="7"/>
      <c r="G12" s="7"/>
      <c r="H12" s="7"/>
      <c r="I12" s="9"/>
      <c r="J12" s="9"/>
      <c r="K12" s="9"/>
      <c r="L12" s="9"/>
      <c r="M12" s="9"/>
      <c r="N12" s="9"/>
      <c r="O12" s="10">
        <v>1.5</v>
      </c>
      <c r="P12" s="10">
        <v>4</v>
      </c>
      <c r="Q12" s="9"/>
      <c r="R12" s="7">
        <v>9</v>
      </c>
      <c r="S12" s="7"/>
      <c r="T12" s="11">
        <f t="shared" si="0"/>
        <v>17</v>
      </c>
      <c r="U12" s="11" t="str">
        <f t="shared" si="1"/>
        <v>F</v>
      </c>
    </row>
    <row r="13" spans="1:22" ht="12.75">
      <c r="A13" s="9" t="s">
        <v>100</v>
      </c>
      <c r="B13" s="6" t="s">
        <v>101</v>
      </c>
      <c r="C13" s="7"/>
      <c r="D13" s="8"/>
      <c r="E13" s="8"/>
      <c r="F13" s="7"/>
      <c r="G13" s="7"/>
      <c r="H13" s="7"/>
      <c r="I13" s="9">
        <v>8</v>
      </c>
      <c r="J13" s="9">
        <v>9</v>
      </c>
      <c r="K13" s="9"/>
      <c r="L13" s="9"/>
      <c r="M13" s="9"/>
      <c r="N13" s="9"/>
      <c r="O13" s="10">
        <v>5</v>
      </c>
      <c r="P13" s="10">
        <v>6</v>
      </c>
      <c r="Q13" s="9"/>
      <c r="R13" s="7">
        <v>0</v>
      </c>
      <c r="S13" s="7">
        <v>22</v>
      </c>
      <c r="T13" s="11">
        <f t="shared" si="0"/>
        <v>33</v>
      </c>
      <c r="U13" s="11" t="str">
        <f t="shared" si="1"/>
        <v>F</v>
      </c>
      <c r="V13" s="59"/>
    </row>
    <row r="14" spans="1:21" ht="12.75">
      <c r="A14" s="9" t="s">
        <v>102</v>
      </c>
      <c r="B14" s="6" t="s">
        <v>103</v>
      </c>
      <c r="C14" s="7"/>
      <c r="D14" s="8">
        <v>0</v>
      </c>
      <c r="E14" s="8"/>
      <c r="F14" s="7"/>
      <c r="G14" s="7"/>
      <c r="H14" s="7"/>
      <c r="I14" s="9"/>
      <c r="J14" s="9"/>
      <c r="K14" s="9"/>
      <c r="L14" s="9"/>
      <c r="M14" s="9"/>
      <c r="N14" s="9"/>
      <c r="O14" s="10">
        <v>1</v>
      </c>
      <c r="P14" s="10" t="s">
        <v>61</v>
      </c>
      <c r="Q14" s="9"/>
      <c r="R14" s="7">
        <v>13</v>
      </c>
      <c r="S14" s="7"/>
      <c r="T14" s="11">
        <f t="shared" si="0"/>
        <v>14</v>
      </c>
      <c r="U14" s="11" t="str">
        <f t="shared" si="1"/>
        <v>F</v>
      </c>
    </row>
    <row r="15" spans="1:21" ht="12.75">
      <c r="A15" s="9" t="s">
        <v>104</v>
      </c>
      <c r="B15" s="6" t="s">
        <v>105</v>
      </c>
      <c r="C15" s="7"/>
      <c r="D15" s="8"/>
      <c r="E15" s="8"/>
      <c r="F15" s="7"/>
      <c r="G15" s="7"/>
      <c r="H15" s="7"/>
      <c r="I15" s="9"/>
      <c r="J15" s="9"/>
      <c r="K15" s="9"/>
      <c r="L15" s="9"/>
      <c r="M15" s="9"/>
      <c r="N15" s="9"/>
      <c r="O15" s="10" t="s">
        <v>61</v>
      </c>
      <c r="P15" s="10" t="s">
        <v>61</v>
      </c>
      <c r="Q15" s="9"/>
      <c r="R15" s="7">
        <v>0</v>
      </c>
      <c r="S15" s="7"/>
      <c r="T15" s="11">
        <f t="shared" si="0"/>
        <v>0</v>
      </c>
      <c r="U15" s="11" t="str">
        <f t="shared" si="1"/>
        <v>F</v>
      </c>
    </row>
    <row r="16" spans="1:21" ht="12.75">
      <c r="A16" s="9" t="s">
        <v>68</v>
      </c>
      <c r="B16" s="6" t="s">
        <v>106</v>
      </c>
      <c r="C16" s="7"/>
      <c r="D16" s="8"/>
      <c r="E16" s="8"/>
      <c r="F16" s="7"/>
      <c r="G16" s="7"/>
      <c r="H16" s="7"/>
      <c r="I16" s="9"/>
      <c r="J16" s="9"/>
      <c r="K16" s="9"/>
      <c r="L16" s="9"/>
      <c r="M16" s="9"/>
      <c r="N16" s="9"/>
      <c r="O16" s="10" t="s">
        <v>61</v>
      </c>
      <c r="P16" s="10" t="s">
        <v>61</v>
      </c>
      <c r="Q16" s="9"/>
      <c r="R16" s="7">
        <v>0</v>
      </c>
      <c r="S16" s="7"/>
      <c r="T16" s="11">
        <f t="shared" si="0"/>
        <v>0</v>
      </c>
      <c r="U16" s="11" t="str">
        <f t="shared" si="1"/>
        <v>F</v>
      </c>
    </row>
    <row r="17" spans="1:21" ht="12.75">
      <c r="A17" s="9" t="s">
        <v>107</v>
      </c>
      <c r="B17" s="6" t="s">
        <v>108</v>
      </c>
      <c r="C17" s="7"/>
      <c r="D17" s="8"/>
      <c r="E17" s="8"/>
      <c r="F17" s="7"/>
      <c r="G17" s="7"/>
      <c r="H17" s="7"/>
      <c r="I17" s="9"/>
      <c r="J17" s="9"/>
      <c r="K17" s="9"/>
      <c r="L17" s="9"/>
      <c r="M17" s="9"/>
      <c r="N17" s="9"/>
      <c r="O17" s="10" t="s">
        <v>61</v>
      </c>
      <c r="P17" s="10" t="s">
        <v>61</v>
      </c>
      <c r="Q17" s="9"/>
      <c r="R17" s="7">
        <v>0</v>
      </c>
      <c r="S17" s="7"/>
      <c r="T17" s="11">
        <f t="shared" si="0"/>
        <v>0</v>
      </c>
      <c r="U17" s="11" t="str">
        <f t="shared" si="1"/>
        <v>F</v>
      </c>
    </row>
    <row r="18" spans="1:21" ht="12.75">
      <c r="A18" s="9" t="s">
        <v>70</v>
      </c>
      <c r="B18" s="6" t="s">
        <v>109</v>
      </c>
      <c r="C18" s="7"/>
      <c r="D18" s="8">
        <v>0</v>
      </c>
      <c r="E18" s="8"/>
      <c r="F18" s="7"/>
      <c r="G18" s="7"/>
      <c r="H18" s="7"/>
      <c r="I18" s="9"/>
      <c r="J18" s="9"/>
      <c r="K18" s="9"/>
      <c r="L18" s="9"/>
      <c r="M18" s="9"/>
      <c r="N18" s="9"/>
      <c r="O18" s="10">
        <v>0</v>
      </c>
      <c r="P18" s="10">
        <v>3</v>
      </c>
      <c r="Q18" s="9"/>
      <c r="R18" s="7">
        <v>0</v>
      </c>
      <c r="S18" s="7"/>
      <c r="T18" s="11">
        <f t="shared" si="0"/>
        <v>3</v>
      </c>
      <c r="U18" s="11" t="str">
        <f t="shared" si="1"/>
        <v>F</v>
      </c>
    </row>
    <row r="19" spans="1:21" ht="12.75">
      <c r="A19" s="9" t="s">
        <v>110</v>
      </c>
      <c r="B19" s="6" t="s">
        <v>111</v>
      </c>
      <c r="C19" s="7"/>
      <c r="D19" s="8">
        <v>0</v>
      </c>
      <c r="E19" s="8">
        <v>0</v>
      </c>
      <c r="F19" s="7"/>
      <c r="G19" s="7"/>
      <c r="H19" s="7"/>
      <c r="I19" s="9">
        <v>9</v>
      </c>
      <c r="J19" s="9">
        <v>5</v>
      </c>
      <c r="K19" s="9"/>
      <c r="L19" s="9"/>
      <c r="M19" s="9"/>
      <c r="N19" s="9"/>
      <c r="O19" s="10">
        <v>2</v>
      </c>
      <c r="P19" s="10">
        <v>4</v>
      </c>
      <c r="Q19" s="9"/>
      <c r="R19" s="7">
        <v>0</v>
      </c>
      <c r="S19" s="7">
        <v>19</v>
      </c>
      <c r="T19" s="11">
        <f t="shared" si="0"/>
        <v>25</v>
      </c>
      <c r="U19" s="11" t="str">
        <f t="shared" si="1"/>
        <v>F</v>
      </c>
    </row>
    <row r="20" spans="1:21" ht="12.75">
      <c r="A20" s="9" t="s">
        <v>112</v>
      </c>
      <c r="B20" s="6" t="s">
        <v>113</v>
      </c>
      <c r="C20" s="7"/>
      <c r="D20" s="8">
        <v>1</v>
      </c>
      <c r="E20" s="8">
        <v>0</v>
      </c>
      <c r="F20" s="7"/>
      <c r="G20" s="7"/>
      <c r="H20" s="7"/>
      <c r="I20" s="9">
        <v>4</v>
      </c>
      <c r="J20" s="9">
        <v>8</v>
      </c>
      <c r="K20" s="9"/>
      <c r="L20" s="9"/>
      <c r="M20" s="9"/>
      <c r="N20" s="9"/>
      <c r="O20" s="10">
        <v>4</v>
      </c>
      <c r="P20" s="10">
        <v>4.5</v>
      </c>
      <c r="Q20" s="9"/>
      <c r="R20" s="7">
        <v>5</v>
      </c>
      <c r="S20" s="7">
        <v>17</v>
      </c>
      <c r="T20" s="11">
        <f t="shared" si="0"/>
        <v>26.5</v>
      </c>
      <c r="U20" s="11" t="str">
        <f t="shared" si="1"/>
        <v>F</v>
      </c>
    </row>
    <row r="21" spans="1:21" ht="12.75">
      <c r="A21" s="9" t="s">
        <v>114</v>
      </c>
      <c r="B21" s="6" t="s">
        <v>115</v>
      </c>
      <c r="C21" s="7"/>
      <c r="D21" s="8">
        <v>0</v>
      </c>
      <c r="E21" s="8">
        <v>0</v>
      </c>
      <c r="F21" s="7"/>
      <c r="G21" s="7"/>
      <c r="H21" s="7"/>
      <c r="I21" s="9">
        <v>3</v>
      </c>
      <c r="J21" s="9">
        <v>6</v>
      </c>
      <c r="K21" s="9"/>
      <c r="L21" s="9"/>
      <c r="M21" s="9"/>
      <c r="N21" s="9"/>
      <c r="O21" s="10">
        <v>0.5</v>
      </c>
      <c r="P21" s="10">
        <v>6</v>
      </c>
      <c r="Q21" s="9"/>
      <c r="R21" s="7">
        <v>6</v>
      </c>
      <c r="S21" s="7">
        <v>14</v>
      </c>
      <c r="T21" s="11">
        <f t="shared" si="0"/>
        <v>20.5</v>
      </c>
      <c r="U21" s="11" t="str">
        <f t="shared" si="1"/>
        <v>F</v>
      </c>
    </row>
    <row r="22" spans="1:21" ht="12.75">
      <c r="A22" s="9" t="s">
        <v>116</v>
      </c>
      <c r="B22" s="6" t="s">
        <v>117</v>
      </c>
      <c r="C22" s="7"/>
      <c r="D22" s="8">
        <v>0</v>
      </c>
      <c r="E22" s="8"/>
      <c r="F22" s="7"/>
      <c r="G22" s="7"/>
      <c r="H22" s="7"/>
      <c r="I22" s="9"/>
      <c r="J22" s="9"/>
      <c r="K22" s="9"/>
      <c r="L22" s="9"/>
      <c r="M22" s="9"/>
      <c r="N22" s="9"/>
      <c r="O22" s="10" t="s">
        <v>61</v>
      </c>
      <c r="P22" s="10">
        <v>3</v>
      </c>
      <c r="Q22" s="9"/>
      <c r="R22" s="7">
        <v>3</v>
      </c>
      <c r="S22" s="7"/>
      <c r="T22" s="11">
        <f t="shared" si="0"/>
        <v>6</v>
      </c>
      <c r="U22" s="11" t="str">
        <f t="shared" si="1"/>
        <v>F</v>
      </c>
    </row>
    <row r="23" spans="1:21" ht="12.75">
      <c r="A23" s="9"/>
      <c r="B23" s="6"/>
      <c r="C23" s="7"/>
      <c r="D23" s="8"/>
      <c r="E23" s="8"/>
      <c r="F23" s="7"/>
      <c r="G23" s="7"/>
      <c r="H23" s="7"/>
      <c r="I23" s="9"/>
      <c r="J23" s="9"/>
      <c r="K23" s="9"/>
      <c r="L23" s="9"/>
      <c r="M23" s="9"/>
      <c r="N23" s="9"/>
      <c r="O23" s="10"/>
      <c r="P23" s="10"/>
      <c r="Q23" s="9"/>
      <c r="R23" s="7"/>
      <c r="S23" s="7"/>
      <c r="T23" s="11"/>
      <c r="U23" s="11"/>
    </row>
    <row r="24" spans="1:21" ht="12.75">
      <c r="A24" s="9"/>
      <c r="B24" s="6"/>
      <c r="C24" s="7"/>
      <c r="D24" s="8"/>
      <c r="E24" s="8"/>
      <c r="F24" s="7"/>
      <c r="G24" s="7"/>
      <c r="H24" s="7"/>
      <c r="I24" s="9"/>
      <c r="J24" s="9"/>
      <c r="K24" s="9"/>
      <c r="L24" s="9"/>
      <c r="M24" s="9"/>
      <c r="N24" s="9"/>
      <c r="O24" s="10"/>
      <c r="P24" s="10"/>
      <c r="Q24" s="9"/>
      <c r="R24" s="7"/>
      <c r="S24" s="7"/>
      <c r="T24" s="11"/>
      <c r="U24" s="11"/>
    </row>
    <row r="25" spans="1:21" ht="12.75">
      <c r="A25" s="9"/>
      <c r="B25" s="6"/>
      <c r="C25" s="7"/>
      <c r="D25" s="8"/>
      <c r="E25" s="8"/>
      <c r="F25" s="7"/>
      <c r="G25" s="7"/>
      <c r="H25" s="7"/>
      <c r="I25" s="9"/>
      <c r="J25" s="9"/>
      <c r="K25" s="9"/>
      <c r="L25" s="9"/>
      <c r="M25" s="9"/>
      <c r="N25" s="9"/>
      <c r="O25" s="10"/>
      <c r="P25" s="10"/>
      <c r="Q25" s="9"/>
      <c r="R25" s="7"/>
      <c r="S25" s="7"/>
      <c r="T25" s="11"/>
      <c r="U25" s="11"/>
    </row>
    <row r="26" spans="1:21" ht="12.75">
      <c r="A26" s="9"/>
      <c r="B26" s="6"/>
      <c r="C26" s="7"/>
      <c r="D26" s="8"/>
      <c r="E26" s="8"/>
      <c r="F26" s="7"/>
      <c r="G26" s="7"/>
      <c r="H26" s="7"/>
      <c r="I26" s="9"/>
      <c r="J26" s="9"/>
      <c r="K26" s="9"/>
      <c r="L26" s="9"/>
      <c r="M26" s="9"/>
      <c r="N26" s="9"/>
      <c r="O26" s="10"/>
      <c r="P26" s="10"/>
      <c r="Q26" s="9"/>
      <c r="R26" s="7"/>
      <c r="S26" s="7"/>
      <c r="T26" s="11"/>
      <c r="U26" s="11"/>
    </row>
    <row r="27" spans="1:21" ht="12.75">
      <c r="A27" s="9"/>
      <c r="B27" s="6"/>
      <c r="C27" s="7"/>
      <c r="D27" s="8"/>
      <c r="E27" s="8"/>
      <c r="F27" s="7"/>
      <c r="G27" s="7"/>
      <c r="H27" s="7"/>
      <c r="I27" s="9"/>
      <c r="J27" s="9"/>
      <c r="K27" s="9"/>
      <c r="L27" s="9"/>
      <c r="M27" s="9"/>
      <c r="N27" s="9"/>
      <c r="O27" s="10"/>
      <c r="P27" s="10"/>
      <c r="Q27" s="9"/>
      <c r="R27" s="7"/>
      <c r="S27" s="7"/>
      <c r="T27" s="11"/>
      <c r="U27" s="11"/>
    </row>
    <row r="28" spans="1:21" ht="12.75">
      <c r="A28" s="9"/>
      <c r="B28" s="6"/>
      <c r="C28" s="7"/>
      <c r="D28" s="8"/>
      <c r="E28" s="8"/>
      <c r="F28" s="7"/>
      <c r="G28" s="7"/>
      <c r="H28" s="7"/>
      <c r="I28" s="9"/>
      <c r="J28" s="9"/>
      <c r="K28" s="9"/>
      <c r="L28" s="9"/>
      <c r="M28" s="9"/>
      <c r="N28" s="9"/>
      <c r="O28" s="10"/>
      <c r="P28" s="10"/>
      <c r="Q28" s="9"/>
      <c r="R28" s="7"/>
      <c r="S28" s="7"/>
      <c r="T28" s="11"/>
      <c r="U28" s="11"/>
    </row>
    <row r="29" spans="1:21" ht="12.75">
      <c r="A29" s="9"/>
      <c r="B29" s="6"/>
      <c r="C29" s="7"/>
      <c r="D29" s="8"/>
      <c r="E29" s="8"/>
      <c r="F29" s="7"/>
      <c r="G29" s="7"/>
      <c r="H29" s="7"/>
      <c r="I29" s="9"/>
      <c r="J29" s="9"/>
      <c r="K29" s="9"/>
      <c r="L29" s="9"/>
      <c r="M29" s="9"/>
      <c r="N29" s="9"/>
      <c r="O29" s="10"/>
      <c r="P29" s="10"/>
      <c r="Q29" s="9"/>
      <c r="R29" s="7"/>
      <c r="S29" s="7"/>
      <c r="T29" s="11"/>
      <c r="U29" s="11"/>
    </row>
    <row r="30" spans="1:21" ht="12.75">
      <c r="A30" s="9"/>
      <c r="B30" s="6"/>
      <c r="C30" s="7"/>
      <c r="D30" s="8"/>
      <c r="E30" s="8"/>
      <c r="F30" s="7"/>
      <c r="G30" s="7"/>
      <c r="H30" s="7"/>
      <c r="I30" s="9"/>
      <c r="J30" s="9"/>
      <c r="K30" s="9"/>
      <c r="L30" s="9"/>
      <c r="M30" s="9"/>
      <c r="N30" s="9"/>
      <c r="O30" s="10"/>
      <c r="P30" s="10"/>
      <c r="Q30" s="9"/>
      <c r="R30" s="7"/>
      <c r="S30" s="7"/>
      <c r="T30" s="11"/>
      <c r="U30" s="11"/>
    </row>
    <row r="31" spans="1:21" ht="12.75">
      <c r="A31" s="9"/>
      <c r="B31" s="6"/>
      <c r="C31" s="7"/>
      <c r="D31" s="8"/>
      <c r="E31" s="8"/>
      <c r="F31" s="7"/>
      <c r="G31" s="7"/>
      <c r="H31" s="7"/>
      <c r="I31" s="9"/>
      <c r="J31" s="9"/>
      <c r="K31" s="9"/>
      <c r="L31" s="9"/>
      <c r="M31" s="9"/>
      <c r="N31" s="9"/>
      <c r="O31" s="10"/>
      <c r="P31" s="10"/>
      <c r="Q31" s="9"/>
      <c r="R31" s="7"/>
      <c r="S31" s="7"/>
      <c r="T31" s="11"/>
      <c r="U31" s="11"/>
    </row>
    <row r="32" spans="1:21" ht="12.75">
      <c r="A32" s="9"/>
      <c r="B32" s="6"/>
      <c r="C32" s="7"/>
      <c r="D32" s="8"/>
      <c r="E32" s="8"/>
      <c r="F32" s="7"/>
      <c r="G32" s="7"/>
      <c r="H32" s="7"/>
      <c r="I32" s="9"/>
      <c r="J32" s="9"/>
      <c r="K32" s="9"/>
      <c r="L32" s="9"/>
      <c r="M32" s="9"/>
      <c r="N32" s="9"/>
      <c r="O32" s="10"/>
      <c r="P32" s="10"/>
      <c r="Q32" s="9"/>
      <c r="R32" s="7"/>
      <c r="S32" s="7"/>
      <c r="T32" s="7"/>
      <c r="U32" s="11"/>
    </row>
    <row r="33" spans="1:21" ht="12.75">
      <c r="A33" s="9"/>
      <c r="B33" s="6"/>
      <c r="C33" s="7"/>
      <c r="D33" s="8"/>
      <c r="E33" s="8"/>
      <c r="F33" s="7"/>
      <c r="G33" s="7"/>
      <c r="H33" s="7"/>
      <c r="I33" s="9"/>
      <c r="J33" s="9"/>
      <c r="K33" s="9"/>
      <c r="L33" s="9"/>
      <c r="M33" s="9"/>
      <c r="N33" s="9"/>
      <c r="O33" s="10"/>
      <c r="P33" s="10"/>
      <c r="Q33" s="9"/>
      <c r="R33" s="7"/>
      <c r="S33" s="7"/>
      <c r="T33" s="7"/>
      <c r="U33" s="11"/>
    </row>
    <row r="34" spans="1:21" ht="12.75">
      <c r="A34" s="9"/>
      <c r="B34" s="6"/>
      <c r="C34" s="7"/>
      <c r="D34" s="8"/>
      <c r="E34" s="8"/>
      <c r="F34" s="7"/>
      <c r="G34" s="7"/>
      <c r="H34" s="7"/>
      <c r="I34" s="9"/>
      <c r="J34" s="9"/>
      <c r="K34" s="9"/>
      <c r="L34" s="9"/>
      <c r="M34" s="9"/>
      <c r="N34" s="9"/>
      <c r="O34" s="10"/>
      <c r="P34" s="10"/>
      <c r="Q34" s="9"/>
      <c r="R34" s="7"/>
      <c r="S34" s="7"/>
      <c r="T34" s="7"/>
      <c r="U34" s="11"/>
    </row>
    <row r="35" spans="1:21" ht="12.75">
      <c r="A35" s="9"/>
      <c r="B35" s="6"/>
      <c r="C35" s="7"/>
      <c r="D35" s="8"/>
      <c r="E35" s="8"/>
      <c r="F35" s="7"/>
      <c r="G35" s="7"/>
      <c r="H35" s="7"/>
      <c r="I35" s="9"/>
      <c r="J35" s="9"/>
      <c r="K35" s="9"/>
      <c r="L35" s="9"/>
      <c r="M35" s="9"/>
      <c r="N35" s="9"/>
      <c r="O35" s="10"/>
      <c r="P35" s="10"/>
      <c r="Q35" s="9"/>
      <c r="R35" s="7"/>
      <c r="S35" s="7"/>
      <c r="T35" s="7"/>
      <c r="U35" s="11"/>
    </row>
    <row r="36" spans="1:21" ht="12.75">
      <c r="A36" s="9"/>
      <c r="B36" s="6"/>
      <c r="C36" s="7"/>
      <c r="D36" s="8"/>
      <c r="E36" s="8"/>
      <c r="F36" s="7"/>
      <c r="G36" s="7"/>
      <c r="H36" s="7"/>
      <c r="I36" s="9"/>
      <c r="J36" s="9"/>
      <c r="K36" s="9"/>
      <c r="L36" s="9"/>
      <c r="M36" s="9"/>
      <c r="N36" s="9"/>
      <c r="O36" s="10"/>
      <c r="P36" s="10"/>
      <c r="Q36" s="9"/>
      <c r="R36" s="7"/>
      <c r="S36" s="7"/>
      <c r="T36" s="11"/>
      <c r="U36" s="11"/>
    </row>
    <row r="37" spans="1:21" ht="12.75">
      <c r="A37" s="9"/>
      <c r="B37" s="6"/>
      <c r="C37" s="7"/>
      <c r="D37" s="8"/>
      <c r="E37" s="8"/>
      <c r="F37" s="7"/>
      <c r="G37" s="7"/>
      <c r="H37" s="7"/>
      <c r="I37" s="9"/>
      <c r="J37" s="9"/>
      <c r="K37" s="9"/>
      <c r="L37" s="9"/>
      <c r="M37" s="9"/>
      <c r="N37" s="9"/>
      <c r="O37" s="10"/>
      <c r="P37" s="10"/>
      <c r="Q37" s="9"/>
      <c r="R37" s="7"/>
      <c r="S37" s="7"/>
      <c r="T37" s="7"/>
      <c r="U37" s="7"/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21</v>
      </c>
    </row>
  </sheetData>
  <sheetProtection/>
  <mergeCells count="18"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I59" sqref="I59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93" t="s">
        <v>22</v>
      </c>
      <c r="B1" s="93"/>
      <c r="C1" s="93"/>
      <c r="D1" s="93"/>
      <c r="E1" s="93"/>
      <c r="F1" s="13"/>
    </row>
    <row r="2" spans="1:6" ht="17.25" customHeight="1">
      <c r="A2" s="94" t="s">
        <v>57</v>
      </c>
      <c r="B2" s="94"/>
      <c r="C2" s="94"/>
      <c r="D2" s="94"/>
      <c r="E2" s="94"/>
      <c r="F2" s="94"/>
    </row>
    <row r="3" spans="1:6" ht="27" customHeight="1">
      <c r="A3" s="95" t="s">
        <v>58</v>
      </c>
      <c r="B3" s="95"/>
      <c r="C3" s="96" t="s">
        <v>55</v>
      </c>
      <c r="D3" s="96"/>
      <c r="E3" s="96"/>
      <c r="F3" s="96"/>
    </row>
    <row r="4" spans="1:6" ht="17.25" customHeight="1">
      <c r="A4" s="96" t="s">
        <v>2</v>
      </c>
      <c r="B4" s="96"/>
      <c r="C4" s="96"/>
      <c r="D4" s="96" t="s">
        <v>24</v>
      </c>
      <c r="E4" s="96"/>
      <c r="F4" s="96"/>
    </row>
    <row r="5" spans="1:6" ht="4.5" customHeight="1">
      <c r="A5" s="97"/>
      <c r="B5" s="97"/>
      <c r="C5" s="97"/>
      <c r="D5" s="97"/>
      <c r="E5" s="97"/>
      <c r="F5" s="97"/>
    </row>
    <row r="6" spans="1:6" s="16" customFormat="1" ht="25.5" customHeight="1">
      <c r="A6" s="98" t="s">
        <v>4</v>
      </c>
      <c r="B6" s="100" t="s">
        <v>25</v>
      </c>
      <c r="C6" s="101"/>
      <c r="D6" s="104" t="s">
        <v>26</v>
      </c>
      <c r="E6" s="105"/>
      <c r="F6" s="106" t="s">
        <v>27</v>
      </c>
    </row>
    <row r="7" spans="1:6" s="16" customFormat="1" ht="42" customHeight="1" thickBot="1">
      <c r="A7" s="99"/>
      <c r="B7" s="102"/>
      <c r="C7" s="103"/>
      <c r="D7" s="17" t="s">
        <v>28</v>
      </c>
      <c r="E7" s="18" t="s">
        <v>29</v>
      </c>
      <c r="F7" s="107"/>
    </row>
    <row r="8" spans="1:6" ht="12.75" customHeight="1" thickTop="1">
      <c r="A8" s="37" t="str">
        <f>D_predlog!A8</f>
        <v>1/2016</v>
      </c>
      <c r="B8" s="108" t="str">
        <f>D_predlog!B8</f>
        <v>Brakočević Jovana</v>
      </c>
      <c r="C8" s="109"/>
      <c r="D8" s="55">
        <f>SUM(D_predlog!D8:Q8)</f>
        <v>44.8</v>
      </c>
      <c r="E8" s="55">
        <f>MAX(D_predlog!R8:S8)</f>
        <v>29</v>
      </c>
      <c r="F8" s="19" t="str">
        <f>D_predlog!U8</f>
        <v>E</v>
      </c>
    </row>
    <row r="9" spans="1:6" ht="12.75" customHeight="1">
      <c r="A9" s="37" t="str">
        <f>D_predlog!A9</f>
        <v>16/2016</v>
      </c>
      <c r="B9" s="108" t="str">
        <f>D_predlog!B9</f>
        <v>Raičević Filip</v>
      </c>
      <c r="C9" s="109"/>
      <c r="D9" s="55">
        <f>SUM(D_predlog!D9:Q9)</f>
        <v>16.9</v>
      </c>
      <c r="E9" s="55">
        <f>MAX(D_predlog!R9:S9)</f>
        <v>14</v>
      </c>
      <c r="F9" s="19" t="str">
        <f>D_predlog!U9</f>
        <v>F</v>
      </c>
    </row>
    <row r="10" spans="1:6" ht="12.75" customHeight="1">
      <c r="A10" s="37" t="str">
        <f>D_predlog!A10</f>
        <v>20/2016</v>
      </c>
      <c r="B10" s="108" t="str">
        <f>D_predlog!B10</f>
        <v>Hodžić Deniz</v>
      </c>
      <c r="C10" s="109"/>
      <c r="D10" s="55">
        <f>SUM(D_predlog!D10:Q10)</f>
        <v>1</v>
      </c>
      <c r="E10" s="55">
        <f>MAX(D_predlog!R10:S10)</f>
        <v>0</v>
      </c>
      <c r="F10" s="19" t="str">
        <f>D_predlog!U10</f>
        <v>F</v>
      </c>
    </row>
    <row r="11" spans="1:6" ht="12.75" customHeight="1">
      <c r="A11" s="37" t="str">
        <f>D_predlog!A11</f>
        <v>23/2016</v>
      </c>
      <c r="B11" s="108" t="str">
        <f>D_predlog!B11</f>
        <v>Dapčević Ema</v>
      </c>
      <c r="C11" s="109"/>
      <c r="D11" s="55">
        <f>SUM(D_predlog!D11:Q11)</f>
        <v>36.5</v>
      </c>
      <c r="E11" s="55">
        <f>MAX(D_predlog!R11:S11)</f>
        <v>28</v>
      </c>
      <c r="F11" s="19" t="str">
        <f>D_predlog!U11</f>
        <v>F</v>
      </c>
    </row>
    <row r="12" spans="1:6" ht="12.75" customHeight="1">
      <c r="A12" s="37" t="str">
        <f>D_predlog!A12</f>
        <v>24/2016</v>
      </c>
      <c r="B12" s="108" t="str">
        <f>D_predlog!B12</f>
        <v>Trifunović Nikola</v>
      </c>
      <c r="C12" s="109"/>
      <c r="D12" s="55">
        <f>SUM(D_predlog!D12:Q12)</f>
        <v>8</v>
      </c>
      <c r="E12" s="55">
        <f>MAX(D_predlog!R12:S12)</f>
        <v>9</v>
      </c>
      <c r="F12" s="19" t="str">
        <f>D_predlog!U12</f>
        <v>F</v>
      </c>
    </row>
    <row r="13" spans="1:6" ht="12.75" customHeight="1">
      <c r="A13" s="37" t="str">
        <f>D_predlog!A13</f>
        <v>25/2016</v>
      </c>
      <c r="B13" s="108" t="str">
        <f>D_predlog!B13</f>
        <v>Planić Veselin</v>
      </c>
      <c r="C13" s="109"/>
      <c r="D13" s="55">
        <f>SUM(D_predlog!D13:Q13)</f>
        <v>28</v>
      </c>
      <c r="E13" s="55">
        <f>MAX(D_predlog!R13:S13)</f>
        <v>22</v>
      </c>
      <c r="F13" s="19" t="str">
        <f>D_predlog!U13</f>
        <v>F</v>
      </c>
    </row>
    <row r="14" spans="1:6" ht="12.75" customHeight="1">
      <c r="A14" s="37" t="str">
        <f>D_predlog!A14</f>
        <v>26/2016</v>
      </c>
      <c r="B14" s="108" t="str">
        <f>D_predlog!B14</f>
        <v>Gutić Dragana</v>
      </c>
      <c r="C14" s="109"/>
      <c r="D14" s="55">
        <f>SUM(D_predlog!D14:Q14)</f>
        <v>1</v>
      </c>
      <c r="E14" s="55">
        <f>MAX(D_predlog!R14:S14)</f>
        <v>13</v>
      </c>
      <c r="F14" s="19" t="str">
        <f>D_predlog!U14</f>
        <v>F</v>
      </c>
    </row>
    <row r="15" spans="1:6" ht="12.75" customHeight="1">
      <c r="A15" s="37" t="str">
        <f>D_predlog!A15</f>
        <v>34/2016</v>
      </c>
      <c r="B15" s="108" t="str">
        <f>D_predlog!B15</f>
        <v>Rakočević Miloš</v>
      </c>
      <c r="C15" s="109"/>
      <c r="D15" s="55">
        <f>SUM(D_predlog!D15:Q15)</f>
        <v>0</v>
      </c>
      <c r="E15" s="55">
        <f>MAX(D_predlog!R15:S15)</f>
        <v>0</v>
      </c>
      <c r="F15" s="19" t="str">
        <f>D_predlog!U15</f>
        <v>F</v>
      </c>
    </row>
    <row r="16" spans="1:6" ht="12.75" customHeight="1">
      <c r="A16" s="37" t="str">
        <f>D_predlog!A16</f>
        <v>35/2016</v>
      </c>
      <c r="B16" s="108" t="str">
        <f>D_predlog!B16</f>
        <v>Rakonjac Nikola</v>
      </c>
      <c r="C16" s="109"/>
      <c r="D16" s="55">
        <f>SUM(D_predlog!D16:Q16)</f>
        <v>0</v>
      </c>
      <c r="E16" s="55">
        <f>MAX(D_predlog!R16:S16)</f>
        <v>0</v>
      </c>
      <c r="F16" s="19" t="str">
        <f>D_predlog!U16</f>
        <v>F</v>
      </c>
    </row>
    <row r="17" spans="1:6" ht="12.75" customHeight="1">
      <c r="A17" s="37" t="str">
        <f>D_predlog!A17</f>
        <v>38/2016</v>
      </c>
      <c r="B17" s="108" t="str">
        <f>D_predlog!B17</f>
        <v>Raičević Dragana</v>
      </c>
      <c r="C17" s="109"/>
      <c r="D17" s="55">
        <f>SUM(D_predlog!D17:Q17)</f>
        <v>0</v>
      </c>
      <c r="E17" s="55">
        <f>MAX(D_predlog!R17:S17)</f>
        <v>0</v>
      </c>
      <c r="F17" s="19" t="str">
        <f>D_predlog!U17</f>
        <v>F</v>
      </c>
    </row>
    <row r="18" spans="1:6" ht="12.75" customHeight="1">
      <c r="A18" s="37" t="str">
        <f>D_predlog!A18</f>
        <v>39/2016</v>
      </c>
      <c r="B18" s="108" t="str">
        <f>D_predlog!B18</f>
        <v>Teofilov Branko</v>
      </c>
      <c r="C18" s="109"/>
      <c r="D18" s="55">
        <f>SUM(D_predlog!D18:Q18)</f>
        <v>3</v>
      </c>
      <c r="E18" s="55">
        <f>MAX(D_predlog!R18:S18)</f>
        <v>0</v>
      </c>
      <c r="F18" s="19" t="str">
        <f>D_predlog!U18</f>
        <v>F</v>
      </c>
    </row>
    <row r="19" spans="1:6" ht="12.75" customHeight="1">
      <c r="A19" s="37" t="str">
        <f>D_predlog!A19</f>
        <v>37/2015</v>
      </c>
      <c r="B19" s="108" t="str">
        <f>D_predlog!B19</f>
        <v>Radović Đorđe</v>
      </c>
      <c r="C19" s="109"/>
      <c r="D19" s="55">
        <f>SUM(D_predlog!D19:Q19)</f>
        <v>20</v>
      </c>
      <c r="E19" s="55">
        <f>MAX(D_predlog!R19:S19)</f>
        <v>19</v>
      </c>
      <c r="F19" s="19" t="str">
        <f>D_predlog!U19</f>
        <v>F</v>
      </c>
    </row>
    <row r="20" spans="1:6" ht="12.75" customHeight="1">
      <c r="A20" s="37" t="str">
        <f>D_predlog!A20</f>
        <v>20/2014</v>
      </c>
      <c r="B20" s="108" t="str">
        <f>D_predlog!B20</f>
        <v>Muminović Selmir</v>
      </c>
      <c r="C20" s="109"/>
      <c r="D20" s="55">
        <f>SUM(D_predlog!D20:Q20)</f>
        <v>21.5</v>
      </c>
      <c r="E20" s="55">
        <f>MAX(D_predlog!R20:S20)</f>
        <v>17</v>
      </c>
      <c r="F20" s="19" t="str">
        <f>D_predlog!U20</f>
        <v>F</v>
      </c>
    </row>
    <row r="21" spans="1:6" ht="12.75" customHeight="1">
      <c r="A21" s="37" t="str">
        <f>D_predlog!A21</f>
        <v>27/2014</v>
      </c>
      <c r="B21" s="108" t="str">
        <f>D_predlog!B21</f>
        <v>Knežević Branislav</v>
      </c>
      <c r="C21" s="109"/>
      <c r="D21" s="55">
        <f>SUM(D_predlog!D21:Q21)</f>
        <v>15.5</v>
      </c>
      <c r="E21" s="55">
        <f>MAX(D_predlog!R21:S21)</f>
        <v>14</v>
      </c>
      <c r="F21" s="19" t="str">
        <f>D_predlog!U21</f>
        <v>F</v>
      </c>
    </row>
    <row r="22" spans="1:6" ht="12.75" customHeight="1">
      <c r="A22" s="37" t="str">
        <f>D_predlog!A22</f>
        <v>1/2013</v>
      </c>
      <c r="B22" s="108" t="str">
        <f>D_predlog!B22</f>
        <v>Rubežić Sava</v>
      </c>
      <c r="C22" s="109"/>
      <c r="D22" s="55">
        <f>SUM(D_predlog!D22:Q22)</f>
        <v>3</v>
      </c>
      <c r="E22" s="55">
        <f>MAX(D_predlog!R22:S22)</f>
        <v>3</v>
      </c>
      <c r="F22" s="19" t="str">
        <f>D_predlog!U22</f>
        <v>F</v>
      </c>
    </row>
    <row r="23" spans="1:6" ht="12.75" customHeight="1">
      <c r="A23" s="37"/>
      <c r="B23" s="108"/>
      <c r="C23" s="109"/>
      <c r="D23" s="55"/>
      <c r="E23" s="55"/>
      <c r="F23" s="19"/>
    </row>
    <row r="24" spans="1:6" ht="12.75" customHeight="1">
      <c r="A24" s="37"/>
      <c r="B24" s="108"/>
      <c r="C24" s="109"/>
      <c r="D24" s="55"/>
      <c r="E24" s="55"/>
      <c r="F24" s="19"/>
    </row>
    <row r="25" spans="1:6" ht="12.75" customHeight="1">
      <c r="A25" s="37"/>
      <c r="B25" s="108"/>
      <c r="C25" s="109"/>
      <c r="D25" s="55"/>
      <c r="E25" s="55"/>
      <c r="F25" s="19"/>
    </row>
    <row r="26" spans="1:6" ht="12.75" customHeight="1">
      <c r="A26" s="37"/>
      <c r="B26" s="108"/>
      <c r="C26" s="109"/>
      <c r="D26" s="55"/>
      <c r="E26" s="55"/>
      <c r="F26" s="19"/>
    </row>
    <row r="27" spans="1:6" ht="12.75" customHeight="1">
      <c r="A27" s="37"/>
      <c r="B27" s="108"/>
      <c r="C27" s="109"/>
      <c r="D27" s="55"/>
      <c r="E27" s="55"/>
      <c r="F27" s="19"/>
    </row>
    <row r="28" spans="1:6" ht="12.75" customHeight="1">
      <c r="A28" s="37"/>
      <c r="B28" s="108"/>
      <c r="C28" s="109"/>
      <c r="D28" s="55"/>
      <c r="E28" s="55"/>
      <c r="F28" s="19"/>
    </row>
    <row r="29" spans="1:6" ht="12.75" customHeight="1">
      <c r="A29" s="37"/>
      <c r="B29" s="108"/>
      <c r="C29" s="109"/>
      <c r="D29" s="55"/>
      <c r="E29" s="55"/>
      <c r="F29" s="19"/>
    </row>
    <row r="30" spans="1:6" ht="12.75" customHeight="1">
      <c r="A30" s="37"/>
      <c r="B30" s="108"/>
      <c r="C30" s="109"/>
      <c r="D30" s="55"/>
      <c r="E30" s="55"/>
      <c r="F30" s="19"/>
    </row>
    <row r="31" spans="1:6" ht="12.75" customHeight="1">
      <c r="A31" s="37"/>
      <c r="B31" s="108"/>
      <c r="C31" s="109"/>
      <c r="D31" s="55"/>
      <c r="E31" s="55"/>
      <c r="F31" s="19"/>
    </row>
    <row r="32" spans="1:6" ht="12.75" customHeight="1">
      <c r="A32" s="37"/>
      <c r="B32" s="108"/>
      <c r="C32" s="109"/>
      <c r="D32" s="55"/>
      <c r="E32" s="55"/>
      <c r="F32" s="19"/>
    </row>
    <row r="33" spans="1:6" ht="12.75" customHeight="1">
      <c r="A33" s="37"/>
      <c r="B33" s="108"/>
      <c r="C33" s="109"/>
      <c r="D33" s="55"/>
      <c r="E33" s="55"/>
      <c r="F33" s="19"/>
    </row>
    <row r="34" spans="1:6" ht="12.75" customHeight="1">
      <c r="A34" s="37"/>
      <c r="B34" s="108"/>
      <c r="C34" s="109"/>
      <c r="D34" s="55"/>
      <c r="E34" s="55"/>
      <c r="F34" s="19"/>
    </row>
    <row r="35" spans="1:6" ht="12.75" customHeight="1">
      <c r="A35" s="37"/>
      <c r="B35" s="108"/>
      <c r="C35" s="109"/>
      <c r="D35" s="55"/>
      <c r="E35" s="55"/>
      <c r="F35" s="19"/>
    </row>
    <row r="36" spans="1:6" ht="12.75" customHeight="1">
      <c r="A36" s="37"/>
      <c r="B36" s="108"/>
      <c r="C36" s="109"/>
      <c r="D36" s="55"/>
      <c r="E36" s="55"/>
      <c r="F36" s="19"/>
    </row>
    <row r="37" spans="1:6" ht="12.75" customHeight="1">
      <c r="A37" s="37"/>
      <c r="B37" s="108"/>
      <c r="C37" s="109"/>
      <c r="D37" s="55"/>
      <c r="E37" s="55"/>
      <c r="F37" s="19"/>
    </row>
    <row r="38" spans="1:6" ht="12.75" customHeight="1">
      <c r="A38" s="56"/>
      <c r="B38" s="108"/>
      <c r="C38" s="109"/>
      <c r="D38" s="55"/>
      <c r="E38" s="55"/>
      <c r="F38" s="19"/>
    </row>
    <row r="39" spans="1:6" ht="12.75" customHeight="1">
      <c r="A39" s="56"/>
      <c r="B39" s="108"/>
      <c r="C39" s="109"/>
      <c r="D39" s="55"/>
      <c r="E39" s="55"/>
      <c r="F39" s="19"/>
    </row>
    <row r="40" spans="1:6" ht="12.75" customHeight="1">
      <c r="A40" s="56"/>
      <c r="B40" s="108"/>
      <c r="C40" s="109"/>
      <c r="D40" s="55"/>
      <c r="E40" s="55"/>
      <c r="F40" s="19"/>
    </row>
    <row r="41" spans="1:6" ht="12.75" customHeight="1">
      <c r="A41" s="56"/>
      <c r="B41" s="108"/>
      <c r="C41" s="109"/>
      <c r="D41" s="55"/>
      <c r="E41" s="55"/>
      <c r="F41" s="19"/>
    </row>
    <row r="42" spans="1:6" ht="12.75" customHeight="1">
      <c r="A42" s="56"/>
      <c r="B42" s="108"/>
      <c r="C42" s="109"/>
      <c r="D42" s="55"/>
      <c r="E42" s="55"/>
      <c r="F42" s="19"/>
    </row>
    <row r="43" spans="1:6" ht="12.75" customHeight="1">
      <c r="A43" s="56"/>
      <c r="B43" s="108"/>
      <c r="C43" s="109"/>
      <c r="D43" s="55"/>
      <c r="E43" s="55"/>
      <c r="F43" s="19"/>
    </row>
    <row r="44" spans="1:6" ht="12.75" customHeight="1">
      <c r="A44" s="56"/>
      <c r="B44" s="108"/>
      <c r="C44" s="109"/>
      <c r="D44" s="55"/>
      <c r="E44" s="55"/>
      <c r="F44" s="19"/>
    </row>
    <row r="45" spans="1:6" ht="12.75" customHeight="1">
      <c r="A45" s="56"/>
      <c r="B45" s="108"/>
      <c r="C45" s="109"/>
      <c r="D45" s="55"/>
      <c r="E45" s="55"/>
      <c r="F45" s="19"/>
    </row>
    <row r="46" spans="1:6" ht="12.75" customHeight="1">
      <c r="A46" s="56"/>
      <c r="B46" s="108"/>
      <c r="C46" s="109"/>
      <c r="D46" s="55"/>
      <c r="E46" s="55"/>
      <c r="F46" s="19"/>
    </row>
    <row r="47" spans="1:6" ht="12.75" customHeight="1">
      <c r="A47" s="56"/>
      <c r="B47" s="108"/>
      <c r="C47" s="109"/>
      <c r="D47" s="55"/>
      <c r="E47" s="55"/>
      <c r="F47" s="19"/>
    </row>
    <row r="48" spans="1:6" ht="12.75" customHeight="1">
      <c r="A48" s="56"/>
      <c r="B48" s="108"/>
      <c r="C48" s="109"/>
      <c r="D48" s="55"/>
      <c r="E48" s="55"/>
      <c r="F48" s="19"/>
    </row>
    <row r="49" spans="1:6" ht="12.75" customHeight="1">
      <c r="A49" s="56"/>
      <c r="B49" s="108"/>
      <c r="C49" s="109"/>
      <c r="D49" s="55"/>
      <c r="E49" s="55"/>
      <c r="F49" s="19"/>
    </row>
    <row r="50" spans="1:6" ht="12.75" customHeight="1">
      <c r="A50" s="56"/>
      <c r="B50" s="108"/>
      <c r="C50" s="109"/>
      <c r="D50" s="55"/>
      <c r="E50" s="55"/>
      <c r="F50" s="19"/>
    </row>
    <row r="51" spans="2:3" ht="12" customHeight="1">
      <c r="B51" s="20"/>
      <c r="C51" s="20"/>
    </row>
    <row r="52" spans="1:4" ht="15.75">
      <c r="A52" s="21" t="s">
        <v>30</v>
      </c>
      <c r="B52" s="20"/>
      <c r="C52" s="20"/>
      <c r="D52" s="54" t="s">
        <v>31</v>
      </c>
    </row>
  </sheetData>
  <sheetProtection/>
  <mergeCells count="55">
    <mergeCell ref="B50:C50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1">
      <selection activeCell="V20" sqref="V20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138" t="s">
        <v>32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</row>
    <row r="3" spans="1:19" ht="22.5" customHeight="1">
      <c r="A3" s="138" t="s">
        <v>33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</row>
    <row r="4" spans="1:19" ht="22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16.5" customHeight="1">
      <c r="A6" s="139" t="s">
        <v>59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</row>
    <row r="7" spans="1:19" ht="18.75" customHeight="1">
      <c r="A7" s="139" t="str">
        <f>CONCATENATE("Semestar: II(drugi), akademska ",My!N2," godina")</f>
        <v>Semestar: II(drugi), akademska 2016/17 godina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</row>
    <row r="8" spans="1:19" ht="18.7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10" spans="1:19" ht="24" customHeight="1">
      <c r="A10" s="140" t="s">
        <v>34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</row>
    <row r="11" spans="1:19" ht="15">
      <c r="A11" s="141" t="s">
        <v>35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</row>
    <row r="12" spans="1:19" ht="15">
      <c r="A12" s="141" t="str">
        <f>CONCATENATE("po završetku ljetnjeg semestra akademske ",My!N2," godine")</f>
        <v>po završetku ljetnjeg semestra akademske 2016/17 godine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</row>
    <row r="13" spans="1:19" ht="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ht="13.5" thickBot="1"/>
    <row r="15" spans="1:19" ht="24.75" customHeight="1" thickTop="1">
      <c r="A15" s="149" t="s">
        <v>36</v>
      </c>
      <c r="B15" s="152" t="s">
        <v>37</v>
      </c>
      <c r="C15" s="155" t="s">
        <v>38</v>
      </c>
      <c r="D15" s="142" t="s">
        <v>39</v>
      </c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58"/>
      <c r="P15" s="142" t="s">
        <v>40</v>
      </c>
      <c r="Q15" s="143"/>
      <c r="R15" s="143"/>
      <c r="S15" s="144"/>
    </row>
    <row r="16" spans="1:19" ht="15.75" customHeight="1">
      <c r="A16" s="150"/>
      <c r="B16" s="153"/>
      <c r="C16" s="156"/>
      <c r="D16" s="159" t="s">
        <v>41</v>
      </c>
      <c r="E16" s="148"/>
      <c r="F16" s="147" t="s">
        <v>42</v>
      </c>
      <c r="G16" s="148"/>
      <c r="H16" s="147" t="s">
        <v>43</v>
      </c>
      <c r="I16" s="148"/>
      <c r="J16" s="147" t="s">
        <v>44</v>
      </c>
      <c r="K16" s="148"/>
      <c r="L16" s="147" t="s">
        <v>45</v>
      </c>
      <c r="M16" s="148"/>
      <c r="N16" s="147" t="s">
        <v>46</v>
      </c>
      <c r="O16" s="160"/>
      <c r="P16" s="145" t="s">
        <v>47</v>
      </c>
      <c r="Q16" s="161"/>
      <c r="R16" s="145" t="s">
        <v>48</v>
      </c>
      <c r="S16" s="146"/>
    </row>
    <row r="17" spans="1:19" ht="23.25" customHeight="1" thickBot="1">
      <c r="A17" s="151"/>
      <c r="B17" s="154"/>
      <c r="C17" s="157"/>
      <c r="D17" s="26" t="s">
        <v>36</v>
      </c>
      <c r="E17" s="26" t="s">
        <v>49</v>
      </c>
      <c r="F17" s="26" t="s">
        <v>36</v>
      </c>
      <c r="G17" s="26" t="s">
        <v>49</v>
      </c>
      <c r="H17" s="26" t="s">
        <v>36</v>
      </c>
      <c r="I17" s="26" t="s">
        <v>49</v>
      </c>
      <c r="J17" s="26" t="s">
        <v>36</v>
      </c>
      <c r="K17" s="26" t="s">
        <v>49</v>
      </c>
      <c r="L17" s="26" t="s">
        <v>36</v>
      </c>
      <c r="M17" s="26" t="s">
        <v>49</v>
      </c>
      <c r="N17" s="26" t="s">
        <v>36</v>
      </c>
      <c r="O17" s="27" t="s">
        <v>49</v>
      </c>
      <c r="P17" s="26" t="s">
        <v>36</v>
      </c>
      <c r="Q17" s="27" t="s">
        <v>49</v>
      </c>
      <c r="R17" s="26" t="s">
        <v>36</v>
      </c>
      <c r="S17" s="28" t="s">
        <v>49</v>
      </c>
    </row>
    <row r="18" spans="1:19" ht="16.5" thickTop="1">
      <c r="A18" s="29">
        <v>1</v>
      </c>
      <c r="B18" s="30" t="s">
        <v>53</v>
      </c>
      <c r="C18" s="31">
        <f>COUNTIF(D_predlog!T8:T39,"&gt;0")</f>
        <v>12</v>
      </c>
      <c r="D18" s="32">
        <f>COUNTIF(D_predlog!$U8:$U39,"A")</f>
        <v>0</v>
      </c>
      <c r="E18" s="32">
        <f>IF($C18=0,0,D18*100/$C18)</f>
        <v>0</v>
      </c>
      <c r="F18" s="32">
        <f>COUNTIF(D_predlog!$U8:$U39,"B")</f>
        <v>0</v>
      </c>
      <c r="G18" s="32">
        <f>IF($C18=0,0,F18*100/$C18)</f>
        <v>0</v>
      </c>
      <c r="H18" s="32">
        <f>COUNTIF(D_predlog!$U8:$U39,"C")</f>
        <v>0</v>
      </c>
      <c r="I18" s="32">
        <f>IF($C18=0,0,H18*100/$C18)</f>
        <v>0</v>
      </c>
      <c r="J18" s="32">
        <f>COUNTIF(D_predlog!$U8:$U39,"D")</f>
        <v>0</v>
      </c>
      <c r="K18" s="32">
        <f>IF($C18=0,0,J18*100/$C18)</f>
        <v>0</v>
      </c>
      <c r="L18" s="32">
        <f>COUNTIF(D_predlog!$U8:$U39,"E")</f>
        <v>1</v>
      </c>
      <c r="M18" s="32">
        <f>IF($C18=0,0,L18*100/$C18)</f>
        <v>8.333333333333334</v>
      </c>
      <c r="N18" s="32">
        <f>C18-P18</f>
        <v>11</v>
      </c>
      <c r="O18" s="31">
        <f>IF($C18=0,0,N18*100/$C18)</f>
        <v>91.66666666666667</v>
      </c>
      <c r="P18" s="32">
        <f>SUM(D18,F18,H18,J18,L18)</f>
        <v>1</v>
      </c>
      <c r="Q18" s="31">
        <f>IF($C18=0,0,P18*100/($P18+$R18))</f>
        <v>8.333333333333334</v>
      </c>
      <c r="R18" s="32">
        <f>N18</f>
        <v>11</v>
      </c>
      <c r="S18" s="33">
        <f>IF($C18=0,0,R18*100/($P18+$R18))</f>
        <v>91.66666666666667</v>
      </c>
    </row>
    <row r="19" spans="1:19" ht="15.75">
      <c r="A19" s="29">
        <v>2</v>
      </c>
      <c r="B19" s="30" t="s">
        <v>54</v>
      </c>
      <c r="C19" s="31">
        <f>COUNTIF(C_predlog!T8:T39,"&gt;0")</f>
        <v>12</v>
      </c>
      <c r="D19" s="32">
        <f>COUNTIF(C_predlog!$U8:$U39,"A")</f>
        <v>0</v>
      </c>
      <c r="E19" s="32">
        <f>IF($C19=0,0,D19*100/$C19)</f>
        <v>0</v>
      </c>
      <c r="F19" s="32">
        <f>COUNTIF(C_predlog!$U8:$U39,"B")</f>
        <v>0</v>
      </c>
      <c r="G19" s="32">
        <f>IF($C19=0,0,F19*100/$C19)</f>
        <v>0</v>
      </c>
      <c r="H19" s="32">
        <f>COUNTIF(C_predlog!$U8:$U39,"C")</f>
        <v>0</v>
      </c>
      <c r="I19" s="32">
        <f>IF($C19=0,0,H19*100/$C19)</f>
        <v>0</v>
      </c>
      <c r="J19" s="32">
        <f>COUNTIF(C_predlog!$U8:$U39,"D")</f>
        <v>0</v>
      </c>
      <c r="K19" s="32">
        <f>IF($C19=0,0,J19*100/$C19)</f>
        <v>0</v>
      </c>
      <c r="L19" s="32">
        <f>COUNTIF(C_predlog!$U8:$U39,"E")</f>
        <v>1</v>
      </c>
      <c r="M19" s="32">
        <f>IF($C19=0,0,L19*100/$C19)</f>
        <v>8.333333333333334</v>
      </c>
      <c r="N19" s="32">
        <f>C19-P19</f>
        <v>11</v>
      </c>
      <c r="O19" s="31">
        <f>IF($C19=0,0,N19*100/$C19)</f>
        <v>91.66666666666667</v>
      </c>
      <c r="P19" s="32">
        <f>SUM(D19,F19,H19,J19,L19)</f>
        <v>1</v>
      </c>
      <c r="Q19" s="31">
        <f>IF($C19=0,0,P19*100/($P19+$R19))</f>
        <v>8.333333333333334</v>
      </c>
      <c r="R19" s="32">
        <f>N19</f>
        <v>11</v>
      </c>
      <c r="S19" s="33">
        <f>IF($C19=0,0,R19*100/($P19+$R19))</f>
        <v>91.66666666666667</v>
      </c>
    </row>
    <row r="20" spans="1:19" ht="15.75">
      <c r="A20" s="29">
        <v>3</v>
      </c>
      <c r="B20" s="30"/>
      <c r="C20" s="31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1"/>
      <c r="P20" s="32"/>
      <c r="Q20" s="31"/>
      <c r="R20" s="32"/>
      <c r="S20" s="33"/>
    </row>
    <row r="21" spans="1:19" ht="15.75">
      <c r="A21" s="29">
        <v>4</v>
      </c>
      <c r="B21" s="30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1"/>
      <c r="P21" s="32"/>
      <c r="Q21" s="31"/>
      <c r="R21" s="32"/>
      <c r="S21" s="33"/>
    </row>
    <row r="22" spans="1:19" ht="16.5" thickBot="1">
      <c r="A22" s="25">
        <v>5</v>
      </c>
      <c r="B22" s="34"/>
      <c r="C22" s="27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26"/>
      <c r="Q22" s="27"/>
      <c r="R22" s="26"/>
      <c r="S22" s="28"/>
    </row>
    <row r="23" spans="1:19" ht="16.5" thickTop="1">
      <c r="A23" s="35"/>
      <c r="B23" s="36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5" spans="1:17" ht="12.75">
      <c r="A25" s="136" t="str">
        <f>CONCATENATE("Podgorica,   jun 20",RIGHT(My!N2,2),". god.")</f>
        <v>Podgorica,   jun 2017. god.</v>
      </c>
      <c r="B25" s="136"/>
      <c r="D25" s="136" t="s">
        <v>50</v>
      </c>
      <c r="E25" s="136"/>
      <c r="F25" s="136"/>
      <c r="G25" s="136"/>
      <c r="H25" s="136"/>
      <c r="I25" s="136"/>
      <c r="N25" s="137" t="s">
        <v>51</v>
      </c>
      <c r="O25" s="137"/>
      <c r="P25" s="137"/>
      <c r="Q25" s="137"/>
    </row>
    <row r="27" spans="4:18" ht="15">
      <c r="D27" s="141" t="s">
        <v>65</v>
      </c>
      <c r="E27" s="141"/>
      <c r="F27" s="141"/>
      <c r="G27" s="141"/>
      <c r="H27" s="141"/>
      <c r="I27" s="141"/>
      <c r="J27" s="141"/>
      <c r="L27" s="66"/>
      <c r="M27" s="141" t="s">
        <v>64</v>
      </c>
      <c r="N27" s="141"/>
      <c r="O27" s="141"/>
      <c r="P27" s="141"/>
      <c r="Q27" s="141"/>
      <c r="R27" s="141"/>
    </row>
  </sheetData>
  <sheetProtection/>
  <mergeCells count="25">
    <mergeCell ref="A12:S12"/>
    <mergeCell ref="A15:A17"/>
    <mergeCell ref="B15:B17"/>
    <mergeCell ref="C15:C17"/>
    <mergeCell ref="D15:O15"/>
    <mergeCell ref="D16:E16"/>
    <mergeCell ref="L16:M16"/>
    <mergeCell ref="N16:O16"/>
    <mergeCell ref="P16:Q16"/>
    <mergeCell ref="M27:R27"/>
    <mergeCell ref="R16:S16"/>
    <mergeCell ref="F16:G16"/>
    <mergeCell ref="H16:I16"/>
    <mergeCell ref="J16:K16"/>
    <mergeCell ref="D27:J27"/>
    <mergeCell ref="A25:B25"/>
    <mergeCell ref="D25:I25"/>
    <mergeCell ref="N25:Q25"/>
    <mergeCell ref="A2:S2"/>
    <mergeCell ref="A3:S3"/>
    <mergeCell ref="A6:S6"/>
    <mergeCell ref="A7:S7"/>
    <mergeCell ref="A10:S10"/>
    <mergeCell ref="A11:S11"/>
    <mergeCell ref="P15:S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5" sqref="A5"/>
    </sheetView>
  </sheetViews>
  <sheetFormatPr defaultColWidth="9.140625" defaultRowHeight="12.75"/>
  <cols>
    <col min="2" max="2" width="24.421875" style="0" customWidth="1"/>
    <col min="6" max="6" width="23.8515625" style="0" customWidth="1"/>
  </cols>
  <sheetData>
    <row r="1" ht="12.75">
      <c r="N1" s="63" t="s">
        <v>62</v>
      </c>
    </row>
    <row r="2" spans="1:14" ht="12.75">
      <c r="A2" s="1"/>
      <c r="B2" s="57" t="s">
        <v>56</v>
      </c>
      <c r="C2" s="1"/>
      <c r="D2" s="1"/>
      <c r="E2" s="1"/>
      <c r="F2" s="57" t="s">
        <v>56</v>
      </c>
      <c r="G2" s="1"/>
      <c r="N2" s="58" t="s">
        <v>63</v>
      </c>
    </row>
    <row r="3" spans="1:7" ht="12.75">
      <c r="A3" s="1"/>
      <c r="B3" s="58" t="str">
        <f>CONCATENATE("smjer: D ; sk. ",N2)</f>
        <v>smjer: D ; sk. 2016/17</v>
      </c>
      <c r="C3" s="1"/>
      <c r="D3" s="1"/>
      <c r="E3" s="1"/>
      <c r="F3" s="58" t="str">
        <f>CONCATENATE("smjer: C ; sk. ",N2)</f>
        <v>smjer: C ; sk. 2016/17</v>
      </c>
      <c r="G3" s="1"/>
    </row>
    <row r="4" spans="1:7" ht="12.75">
      <c r="A4" s="61" t="str">
        <f>D_Zakljucne!A8</f>
        <v>1/2016</v>
      </c>
      <c r="B4" s="62" t="str">
        <f>D_Zakljucne!B8</f>
        <v>Brakočević Jovana</v>
      </c>
      <c r="C4" s="62" t="str">
        <f>D_Zakljucne!F8</f>
        <v>E</v>
      </c>
      <c r="E4" s="61" t="str">
        <f>C_Zakljucne!A8</f>
        <v>2/2016</v>
      </c>
      <c r="F4" s="62" t="str">
        <f>C_Zakljucne!B8</f>
        <v>Elezović Robert</v>
      </c>
      <c r="G4" s="62" t="str">
        <f>C_Zakljucne!F8</f>
        <v>F</v>
      </c>
    </row>
    <row r="5" spans="1:7" ht="12.75">
      <c r="A5" s="61" t="str">
        <f>D_Zakljucne!A9</f>
        <v>16/2016</v>
      </c>
      <c r="B5" s="62" t="str">
        <f>D_Zakljucne!B9</f>
        <v>Raičević Filip</v>
      </c>
      <c r="C5" s="62" t="str">
        <f>D_Zakljucne!F9</f>
        <v>F</v>
      </c>
      <c r="E5" s="61" t="str">
        <f>C_Zakljucne!A9</f>
        <v>5/2016</v>
      </c>
      <c r="F5" s="62" t="str">
        <f>C_Zakljucne!B9</f>
        <v>Raičević Pavle</v>
      </c>
      <c r="G5" s="62" t="str">
        <f>C_Zakljucne!F9</f>
        <v>F</v>
      </c>
    </row>
    <row r="6" spans="1:7" ht="12.75">
      <c r="A6" s="61" t="str">
        <f>D_Zakljucne!A10</f>
        <v>20/2016</v>
      </c>
      <c r="B6" s="62" t="str">
        <f>D_Zakljucne!B10</f>
        <v>Hodžić Deniz</v>
      </c>
      <c r="C6" s="62" t="str">
        <f>D_Zakljucne!F10</f>
        <v>F</v>
      </c>
      <c r="E6" s="61" t="str">
        <f>C_Zakljucne!A10</f>
        <v>6/2016</v>
      </c>
      <c r="F6" s="62" t="str">
        <f>C_Zakljucne!B10</f>
        <v>Pješivac Anja</v>
      </c>
      <c r="G6" s="62" t="str">
        <f>C_Zakljucne!F10</f>
        <v>F</v>
      </c>
    </row>
    <row r="7" spans="1:7" ht="12.75">
      <c r="A7" s="61" t="str">
        <f>D_Zakljucne!A11</f>
        <v>23/2016</v>
      </c>
      <c r="B7" s="62" t="str">
        <f>D_Zakljucne!B11</f>
        <v>Dapčević Ema</v>
      </c>
      <c r="C7" s="62" t="str">
        <f>D_Zakljucne!F11</f>
        <v>F</v>
      </c>
      <c r="E7" s="61" t="str">
        <f>C_Zakljucne!A11</f>
        <v>35/2016</v>
      </c>
      <c r="F7" s="62" t="str">
        <f>C_Zakljucne!B11</f>
        <v>Đuričković Nevena</v>
      </c>
      <c r="G7" s="62" t="str">
        <f>C_Zakljucne!F11</f>
        <v>E</v>
      </c>
    </row>
    <row r="8" spans="1:7" ht="12.75">
      <c r="A8" s="61" t="str">
        <f>D_Zakljucne!A12</f>
        <v>24/2016</v>
      </c>
      <c r="B8" s="62" t="str">
        <f>D_Zakljucne!B12</f>
        <v>Trifunović Nikola</v>
      </c>
      <c r="C8" s="62" t="str">
        <f>D_Zakljucne!F12</f>
        <v>F</v>
      </c>
      <c r="E8" s="61" t="str">
        <f>C_Zakljucne!A12</f>
        <v>39/2016</v>
      </c>
      <c r="F8" s="62" t="str">
        <f>C_Zakljucne!B12</f>
        <v>Kontić Vladimir</v>
      </c>
      <c r="G8" s="62" t="str">
        <f>C_Zakljucne!F12</f>
        <v>F</v>
      </c>
    </row>
    <row r="9" spans="1:7" ht="12.75">
      <c r="A9" s="61" t="str">
        <f>D_Zakljucne!A13</f>
        <v>25/2016</v>
      </c>
      <c r="B9" s="62" t="str">
        <f>D_Zakljucne!B13</f>
        <v>Planić Veselin</v>
      </c>
      <c r="C9" s="62" t="str">
        <f>D_Zakljucne!F13</f>
        <v>F</v>
      </c>
      <c r="E9" s="61" t="str">
        <f>C_Zakljucne!A13</f>
        <v>44/2016</v>
      </c>
      <c r="F9" s="62" t="str">
        <f>C_Zakljucne!B13</f>
        <v>Bulatović Bojana</v>
      </c>
      <c r="G9" s="62" t="str">
        <f>C_Zakljucne!F13</f>
        <v>F</v>
      </c>
    </row>
    <row r="10" spans="1:7" ht="12.75">
      <c r="A10" s="61" t="str">
        <f>D_Zakljucne!A14</f>
        <v>26/2016</v>
      </c>
      <c r="B10" s="62" t="str">
        <f>D_Zakljucne!B14</f>
        <v>Gutić Dragana</v>
      </c>
      <c r="C10" s="62" t="str">
        <f>D_Zakljucne!F14</f>
        <v>F</v>
      </c>
      <c r="E10" s="61" t="str">
        <f>C_Zakljucne!A14</f>
        <v>48/2016</v>
      </c>
      <c r="F10" s="62" t="str">
        <f>C_Zakljucne!B14</f>
        <v>Miletić Tamara</v>
      </c>
      <c r="G10" s="62" t="str">
        <f>C_Zakljucne!F14</f>
        <v>F</v>
      </c>
    </row>
    <row r="11" spans="1:7" ht="12.75">
      <c r="A11" s="61" t="str">
        <f>D_Zakljucne!A15</f>
        <v>34/2016</v>
      </c>
      <c r="B11" s="62" t="str">
        <f>D_Zakljucne!B15</f>
        <v>Rakočević Miloš</v>
      </c>
      <c r="C11" s="62" t="str">
        <f>D_Zakljucne!F15</f>
        <v>F</v>
      </c>
      <c r="E11" s="61" t="str">
        <f>C_Zakljucne!A15</f>
        <v>49/2016</v>
      </c>
      <c r="F11" s="62" t="str">
        <f>C_Zakljucne!B15</f>
        <v>Pavlović Teodora</v>
      </c>
      <c r="G11" s="62" t="str">
        <f>C_Zakljucne!F15</f>
        <v>F</v>
      </c>
    </row>
    <row r="12" spans="1:7" ht="12.75">
      <c r="A12" s="61" t="str">
        <f>D_Zakljucne!A16</f>
        <v>35/2016</v>
      </c>
      <c r="B12" s="62" t="str">
        <f>D_Zakljucne!B16</f>
        <v>Rakonjac Nikola</v>
      </c>
      <c r="C12" s="62" t="str">
        <f>D_Zakljucne!F16</f>
        <v>F</v>
      </c>
      <c r="E12" s="61" t="str">
        <f>C_Zakljucne!A16</f>
        <v>53/2016</v>
      </c>
      <c r="F12" s="62" t="str">
        <f>C_Zakljucne!B16</f>
        <v>Adžagić Džemal</v>
      </c>
      <c r="G12" s="62" t="str">
        <f>C_Zakljucne!F16</f>
        <v>F</v>
      </c>
    </row>
    <row r="13" spans="1:7" ht="12.75">
      <c r="A13" s="61" t="str">
        <f>D_Zakljucne!A17</f>
        <v>38/2016</v>
      </c>
      <c r="B13" s="62" t="str">
        <f>D_Zakljucne!B17</f>
        <v>Raičević Dragana</v>
      </c>
      <c r="C13" s="62" t="str">
        <f>D_Zakljucne!F17</f>
        <v>F</v>
      </c>
      <c r="E13" s="61" t="str">
        <f>C_Zakljucne!A17</f>
        <v>54/2016</v>
      </c>
      <c r="F13" s="62" t="str">
        <f>C_Zakljucne!B17</f>
        <v>Mitrić Jelena</v>
      </c>
      <c r="G13" s="62" t="str">
        <f>C_Zakljucne!F17</f>
        <v>F</v>
      </c>
    </row>
    <row r="14" spans="1:7" ht="12.75">
      <c r="A14" s="61" t="str">
        <f>D_Zakljucne!A18</f>
        <v>39/2016</v>
      </c>
      <c r="B14" s="62" t="str">
        <f>D_Zakljucne!B18</f>
        <v>Teofilov Branko</v>
      </c>
      <c r="C14" s="62" t="str">
        <f>D_Zakljucne!F18</f>
        <v>F</v>
      </c>
      <c r="E14" s="61" t="str">
        <f>C_Zakljucne!A18</f>
        <v>55/2016</v>
      </c>
      <c r="F14" s="62" t="str">
        <f>C_Zakljucne!B18</f>
        <v>Bošković Andrijana</v>
      </c>
      <c r="G14" s="62" t="str">
        <f>C_Zakljucne!F18</f>
        <v>F</v>
      </c>
    </row>
    <row r="15" spans="1:7" ht="12.75">
      <c r="A15" s="61" t="str">
        <f>D_Zakljucne!A19</f>
        <v>37/2015</v>
      </c>
      <c r="B15" s="62" t="str">
        <f>D_Zakljucne!B19</f>
        <v>Radović Đorđe</v>
      </c>
      <c r="C15" s="62" t="str">
        <f>D_Zakljucne!F19</f>
        <v>F</v>
      </c>
      <c r="E15" s="61" t="str">
        <f>C_Zakljucne!A19</f>
        <v>56/2016</v>
      </c>
      <c r="F15" s="62" t="str">
        <f>C_Zakljucne!B19</f>
        <v>Milosavljević Petar</v>
      </c>
      <c r="G15" s="62" t="str">
        <f>C_Zakljucne!F19</f>
        <v>F</v>
      </c>
    </row>
    <row r="16" spans="1:7" ht="12.75">
      <c r="A16" s="61" t="str">
        <f>D_Zakljucne!A20</f>
        <v>20/2014</v>
      </c>
      <c r="B16" s="62" t="str">
        <f>D_Zakljucne!B20</f>
        <v>Muminović Selmir</v>
      </c>
      <c r="C16" s="62" t="str">
        <f>D_Zakljucne!F20</f>
        <v>F</v>
      </c>
      <c r="E16" s="61" t="str">
        <f>C_Zakljucne!A20</f>
        <v>15/2015</v>
      </c>
      <c r="F16" s="62" t="str">
        <f>C_Zakljucne!B20</f>
        <v>Mandić Miljan</v>
      </c>
      <c r="G16" s="62" t="str">
        <f>C_Zakljucne!F20</f>
        <v>F</v>
      </c>
    </row>
    <row r="17" spans="1:7" ht="12.75">
      <c r="A17" s="61" t="str">
        <f>D_Zakljucne!A21</f>
        <v>27/2014</v>
      </c>
      <c r="B17" s="62" t="str">
        <f>D_Zakljucne!B21</f>
        <v>Knežević Branislav</v>
      </c>
      <c r="C17" s="62" t="str">
        <f>D_Zakljucne!F21</f>
        <v>F</v>
      </c>
      <c r="E17" s="61" t="str">
        <f>C_Zakljucne!A21</f>
        <v>22/2015</v>
      </c>
      <c r="F17" s="62" t="str">
        <f>C_Zakljucne!B21</f>
        <v>Krivokapić Marko</v>
      </c>
      <c r="G17" s="62" t="str">
        <f>C_Zakljucne!F21</f>
        <v>F</v>
      </c>
    </row>
    <row r="18" spans="1:7" ht="12.75">
      <c r="A18" s="61" t="str">
        <f>D_Zakljucne!A22</f>
        <v>1/2013</v>
      </c>
      <c r="B18" s="62" t="str">
        <f>D_Zakljucne!B22</f>
        <v>Rubežić Sava</v>
      </c>
      <c r="C18" s="62" t="str">
        <f>D_Zakljucne!F22</f>
        <v>F</v>
      </c>
      <c r="E18" s="61" t="str">
        <f>C_Zakljucne!A22</f>
        <v>34/2015</v>
      </c>
      <c r="F18" s="62" t="str">
        <f>C_Zakljucne!B22</f>
        <v>Nikaljević Vladana</v>
      </c>
      <c r="G18" s="62" t="str">
        <f>C_Zakljucne!F22</f>
        <v>F</v>
      </c>
    </row>
    <row r="19" spans="1:7" ht="12.75">
      <c r="A19" s="61"/>
      <c r="B19" s="62"/>
      <c r="C19" s="62"/>
      <c r="E19" s="61"/>
      <c r="F19" s="62"/>
      <c r="G19" s="62"/>
    </row>
    <row r="20" spans="1:7" ht="12.75">
      <c r="A20" s="61"/>
      <c r="B20" s="62"/>
      <c r="C20" s="62"/>
      <c r="E20" s="61"/>
      <c r="F20" s="62"/>
      <c r="G20" s="62"/>
    </row>
    <row r="21" spans="5:7" ht="12.75">
      <c r="E21" s="61"/>
      <c r="F21" s="62"/>
      <c r="G21" s="62"/>
    </row>
    <row r="22" ht="12.75">
      <c r="E22" s="60"/>
    </row>
    <row r="23" ht="12.75">
      <c r="E23" s="60"/>
    </row>
    <row r="24" ht="12.75">
      <c r="E24" s="60"/>
    </row>
    <row r="25" ht="12.75">
      <c r="E25" s="60"/>
    </row>
  </sheetData>
  <sheetProtection/>
  <autoFilter ref="A3:G25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2016-06-08T09:37:05Z</cp:lastPrinted>
  <dcterms:created xsi:type="dcterms:W3CDTF">2007-10-09T19:03:50Z</dcterms:created>
  <dcterms:modified xsi:type="dcterms:W3CDTF">2017-09-10T20:49:41Z</dcterms:modified>
  <cp:category/>
  <cp:version/>
  <cp:contentType/>
  <cp:contentStatus/>
</cp:coreProperties>
</file>