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<sst xmlns="http://schemas.openxmlformats.org/spreadsheetml/2006/main" count="404" uniqueCount="141">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</sst>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12" fillId="0" borderId="35" xfId="95" applyFont="1" applyBorder="1" applyAlignment="1">
      <alignment horizontal="center" wrapText="1"/>
      <protection/>
    </xf>
    <xf numFmtId="0" fontId="12" fillId="0" borderId="36" xfId="95" applyFont="1" applyBorder="1" applyAlignment="1">
      <alignment horizontal="center" wrapText="1"/>
      <protection/>
    </xf>
    <xf numFmtId="0" fontId="12" fillId="0" borderId="37" xfId="95" applyFont="1" applyBorder="1" applyAlignment="1">
      <alignment horizont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8" fillId="0" borderId="0" xfId="95" applyFont="1" applyAlignment="1">
      <alignment horizontal="center"/>
      <protection/>
    </xf>
    <xf numFmtId="0" fontId="19" fillId="0" borderId="38" xfId="95" applyFont="1" applyBorder="1" applyAlignment="1">
      <alignment horizontal="center" wrapText="1"/>
      <protection/>
    </xf>
    <xf numFmtId="0" fontId="19" fillId="0" borderId="40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39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vertical="center" wrapText="1"/>
      <protection/>
    </xf>
    <xf numFmtId="0" fontId="12" fillId="0" borderId="47" xfId="95" applyFont="1" applyBorder="1" applyAlignment="1">
      <alignment horizontal="center" vertical="center" wrapText="1"/>
      <protection/>
    </xf>
    <xf numFmtId="0" fontId="12" fillId="0" borderId="48" xfId="95" applyFont="1" applyBorder="1" applyAlignment="1">
      <alignment horizontal="center" vertical="center" wrapText="1"/>
      <protection/>
    </xf>
    <xf numFmtId="0" fontId="12" fillId="0" borderId="49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6" fillId="0" borderId="0" xfId="95" applyFont="1" applyAlignment="1">
      <alignment horizontal="left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2.5" customHeight="1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66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ht="18.75" customHeight="1">
      <c r="A7" s="166" t="str">
        <f>CONCATENATE("Semestar: II(drugi), akademska ",MY!N2," godina")</f>
        <v>Semestar: II(drugi), akademska 2017/18 godina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4" t="s">
        <v>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7" t="s">
        <v>32</v>
      </c>
      <c r="B15" s="184" t="s">
        <v>33</v>
      </c>
      <c r="C15" s="181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87"/>
      <c r="P15" s="167" t="s">
        <v>36</v>
      </c>
      <c r="Q15" s="168"/>
      <c r="R15" s="168"/>
      <c r="S15" s="169"/>
    </row>
    <row r="16" spans="1:19" ht="15.75" customHeight="1">
      <c r="A16" s="178"/>
      <c r="B16" s="185"/>
      <c r="C16" s="182"/>
      <c r="D16" s="170" t="s">
        <v>37</v>
      </c>
      <c r="E16" s="171"/>
      <c r="F16" s="172" t="s">
        <v>38</v>
      </c>
      <c r="G16" s="171"/>
      <c r="H16" s="172" t="s">
        <v>39</v>
      </c>
      <c r="I16" s="171"/>
      <c r="J16" s="172" t="s">
        <v>40</v>
      </c>
      <c r="K16" s="171"/>
      <c r="L16" s="172" t="s">
        <v>41</v>
      </c>
      <c r="M16" s="171"/>
      <c r="N16" s="172" t="s">
        <v>42</v>
      </c>
      <c r="O16" s="173"/>
      <c r="P16" s="175" t="s">
        <v>43</v>
      </c>
      <c r="Q16" s="180"/>
      <c r="R16" s="175" t="s">
        <v>44</v>
      </c>
      <c r="S16" s="176"/>
    </row>
    <row r="17" spans="1:19" ht="23.25" customHeight="1" thickBot="1">
      <c r="A17" s="179"/>
      <c r="B17" s="186"/>
      <c r="C17" s="18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2</v>
      </c>
      <c r="K18" s="38">
        <f>IF($C18=0,0,J18*100/$C18)</f>
        <v>100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1</v>
      </c>
      <c r="I19" s="38">
        <f>IF($C19=0,0,H19*100/$C19)</f>
        <v>10</v>
      </c>
      <c r="J19" s="38">
        <f>COUNTIF(Bpredlog!$U8:$U31,"D")</f>
        <v>9</v>
      </c>
      <c r="K19" s="38">
        <f>IF($C19=0,0,J19*100/$C19)</f>
        <v>90</v>
      </c>
      <c r="L19" s="38">
        <f>COUNTIF(Bpredlog!$U8:$U31,"E")</f>
        <v>0</v>
      </c>
      <c r="M19" s="38">
        <f>IF($C19=0,0,L19*100/$C19)</f>
        <v>0</v>
      </c>
      <c r="N19" s="38">
        <f>C19-P19</f>
        <v>0</v>
      </c>
      <c r="O19" s="38">
        <f>IF($C19=0,0,N19*100/$C19)</f>
        <v>0</v>
      </c>
      <c r="P19" s="38">
        <f>SUM(D19,F19,H19,J19,L19)</f>
        <v>10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2</v>
      </c>
      <c r="I20" s="38">
        <f>IF($C20=0,0,H20*100/$C20)</f>
        <v>15.384615384615385</v>
      </c>
      <c r="J20" s="38">
        <f>COUNTIF(Cpredlog!$U8:$U26,"D")</f>
        <v>9</v>
      </c>
      <c r="K20" s="38">
        <f>IF($C20=0,0,J20*100/$C20)</f>
        <v>69.23076923076923</v>
      </c>
      <c r="L20" s="38">
        <f>COUNTIF(Cpredlog!$U8:$U26,"E")</f>
        <v>2</v>
      </c>
      <c r="M20" s="38">
        <f>IF($C20=0,0,L20*100/$C20)</f>
        <v>15.384615384615385</v>
      </c>
      <c r="N20" s="38">
        <f>C20-P20</f>
        <v>0</v>
      </c>
      <c r="O20" s="38">
        <f>IF($C20=0,0,N20*100/$C20)</f>
        <v>0</v>
      </c>
      <c r="P20" s="38">
        <f>SUM(D20,F20,H20,J20,L20)</f>
        <v>13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89" t="s">
        <v>46</v>
      </c>
      <c r="E24" s="189"/>
      <c r="F24" s="189"/>
      <c r="G24" s="189"/>
      <c r="H24" s="189"/>
      <c r="I24" s="189"/>
      <c r="J24" s="83"/>
      <c r="K24" s="83"/>
      <c r="L24" s="83"/>
      <c r="M24" s="83"/>
      <c r="N24" s="189" t="s">
        <v>47</v>
      </c>
      <c r="O24" s="189"/>
      <c r="P24" s="189"/>
      <c r="Q24" s="189"/>
      <c r="R24" s="83"/>
    </row>
    <row r="25" spans="1:18" ht="12.75">
      <c r="A25" s="188" t="str">
        <f>CONCATENATE("Podgorica,   jun 20",RIGHT(MY!N2,2),". god.")</f>
        <v>Podgorica,   jun 2018. god.</v>
      </c>
      <c r="B25" s="188"/>
      <c r="D25" s="189"/>
      <c r="E25" s="189"/>
      <c r="F25" s="189"/>
      <c r="G25" s="189"/>
      <c r="H25" s="189"/>
      <c r="I25" s="189"/>
      <c r="J25" s="83"/>
      <c r="K25" s="83"/>
      <c r="L25" s="83"/>
      <c r="M25" s="83"/>
      <c r="N25" s="189"/>
      <c r="O25" s="189"/>
      <c r="P25" s="189"/>
      <c r="Q25" s="189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90" t="s">
        <v>98</v>
      </c>
      <c r="N27" s="190"/>
      <c r="O27" s="190"/>
      <c r="P27" s="190"/>
      <c r="Q27" s="190"/>
      <c r="R27" s="190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D</v>
      </c>
      <c r="E3" s="71" t="str">
        <f>Bpredlog!A8</f>
        <v>1/2017</v>
      </c>
      <c r="F3" s="72" t="str">
        <f>Bpredlog!B8</f>
        <v>Račić Danilo</v>
      </c>
      <c r="G3" s="70" t="str">
        <f>Bpredlog!U8</f>
        <v>C</v>
      </c>
      <c r="I3" s="6" t="str">
        <f>Cpredlog!A8</f>
        <v>1/2017</v>
      </c>
      <c r="J3" s="6" t="str">
        <f>Cpredlog!B8</f>
        <v>Marković Ban</v>
      </c>
      <c r="K3" s="70" t="str">
        <f>Cpredlog!U8</f>
        <v>D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D</v>
      </c>
      <c r="I4" s="6" t="str">
        <f>Cpredlog!A9</f>
        <v>2/2017</v>
      </c>
      <c r="J4" s="6" t="str">
        <f>Cpredlog!B9</f>
        <v>Vujović Marko</v>
      </c>
      <c r="K4" s="70" t="str">
        <f>Cpredlog!U9</f>
        <v>D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D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D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D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C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D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E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D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D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C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D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D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59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>
        <v>18</v>
      </c>
      <c r="Q8" s="10"/>
      <c r="R8" s="8"/>
      <c r="S8" s="8">
        <v>12</v>
      </c>
      <c r="T8" s="12">
        <f>SUM(D8:E8,O8,P8,MAX(R8,S8))</f>
        <v>61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59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49</v>
      </c>
      <c r="E8" s="80">
        <f>MAX(Apredlog!R8,Apredlog!S8)</f>
        <v>12</v>
      </c>
      <c r="F8" s="22" t="str">
        <f>Apredlog!U8</f>
        <v>D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Z31" sqref="Z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52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>
        <v>20</v>
      </c>
      <c r="Q8" s="10"/>
      <c r="R8" s="8">
        <v>22</v>
      </c>
      <c r="S8" s="8"/>
      <c r="T8" s="12">
        <f>SUM(D8:E8,O8,P8,MAX(R8,S8))</f>
        <v>72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19</v>
      </c>
      <c r="Q9" s="10"/>
      <c r="R9" s="8"/>
      <c r="S9" s="8">
        <v>12</v>
      </c>
      <c r="T9" s="12">
        <f>SUM(D9:E9,O9,P9,MAX(R9,S9))</f>
        <v>60</v>
      </c>
      <c r="U9" s="12" t="str">
        <f t="shared" si="0"/>
        <v>D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>
        <v>20</v>
      </c>
      <c r="Q14" s="10"/>
      <c r="R14" s="8"/>
      <c r="S14" s="8">
        <v>12</v>
      </c>
      <c r="T14" s="12">
        <f t="shared" si="1"/>
        <v>62</v>
      </c>
      <c r="U14" s="12" t="str">
        <f t="shared" si="0"/>
        <v>D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19</v>
      </c>
      <c r="Q15" s="10"/>
      <c r="R15" s="8"/>
      <c r="S15" s="8">
        <v>12</v>
      </c>
      <c r="T15" s="12">
        <f t="shared" si="1"/>
        <v>60</v>
      </c>
      <c r="U15" s="12" t="str">
        <f t="shared" si="0"/>
        <v>D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52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50</v>
      </c>
      <c r="E8" s="80">
        <f>MAX(Bpredlog!R8,Bpredlog!S8)</f>
        <v>22</v>
      </c>
      <c r="F8" s="22" t="str">
        <f>Bpredlog!U8</f>
        <v>C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48</v>
      </c>
      <c r="E9" s="80">
        <f>MAX(Bpredlog!R9,Bpredlog!S9)</f>
        <v>12</v>
      </c>
      <c r="F9" s="22" t="str">
        <f>Bpredlog!U9</f>
        <v>D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50</v>
      </c>
      <c r="E14" s="80">
        <f>MAX(Bpredlog!R14,Bpredlog!S14)</f>
        <v>12</v>
      </c>
      <c r="F14" s="22" t="str">
        <f>Bpredlog!U14</f>
        <v>D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48</v>
      </c>
      <c r="E15" s="80">
        <f>MAX(Bpredlog!R15,Bpredlog!S15)</f>
        <v>12</v>
      </c>
      <c r="F15" s="22" t="str">
        <f>Bpredlog!U15</f>
        <v>D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4:C24"/>
    <mergeCell ref="B15:C15"/>
    <mergeCell ref="B14:C14"/>
    <mergeCell ref="B26:C26"/>
    <mergeCell ref="B22:C22"/>
    <mergeCell ref="B23:C23"/>
    <mergeCell ref="B25:C25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1" ht="12.75">
      <c r="A2" s="138" t="s">
        <v>48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53</v>
      </c>
      <c r="P2" s="143"/>
      <c r="Q2" s="143"/>
      <c r="R2" s="144"/>
      <c r="S2" s="144"/>
      <c r="T2" s="144"/>
      <c r="U2" s="145"/>
    </row>
    <row r="3" spans="1:21" ht="21" customHeight="1">
      <c r="A3" s="146" t="s">
        <v>55</v>
      </c>
      <c r="B3" s="146"/>
      <c r="C3" s="146"/>
      <c r="D3" s="147" t="s">
        <v>51</v>
      </c>
      <c r="E3" s="147"/>
      <c r="F3" s="147"/>
      <c r="G3" s="147"/>
      <c r="H3" s="148" t="s">
        <v>49</v>
      </c>
      <c r="I3" s="148"/>
      <c r="J3" s="148"/>
      <c r="K3" s="148"/>
      <c r="L3" s="148"/>
      <c r="M3" s="148"/>
      <c r="N3" s="148"/>
      <c r="O3" s="148"/>
      <c r="P3" s="148"/>
      <c r="Q3" s="149" t="s">
        <v>50</v>
      </c>
      <c r="R3" s="149"/>
      <c r="S3" s="149"/>
      <c r="T3" s="149"/>
      <c r="U3" s="14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0" t="s">
        <v>1</v>
      </c>
      <c r="B5" s="153" t="s">
        <v>2</v>
      </c>
      <c r="C5" s="156" t="s">
        <v>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 t="s">
        <v>4</v>
      </c>
      <c r="U5" s="159" t="s">
        <v>5</v>
      </c>
    </row>
    <row r="6" spans="1:21" ht="21" customHeight="1">
      <c r="A6" s="151"/>
      <c r="B6" s="154"/>
      <c r="C6" s="46"/>
      <c r="D6" s="161" t="s">
        <v>6</v>
      </c>
      <c r="E6" s="161"/>
      <c r="F6" s="161"/>
      <c r="G6" s="161"/>
      <c r="H6" s="161"/>
      <c r="I6" s="161" t="s">
        <v>7</v>
      </c>
      <c r="J6" s="161"/>
      <c r="K6" s="161"/>
      <c r="L6" s="161" t="s">
        <v>8</v>
      </c>
      <c r="M6" s="161"/>
      <c r="N6" s="161"/>
      <c r="O6" s="161" t="s">
        <v>9</v>
      </c>
      <c r="P6" s="161"/>
      <c r="Q6" s="161"/>
      <c r="R6" s="161" t="s">
        <v>10</v>
      </c>
      <c r="S6" s="161"/>
      <c r="T6" s="157"/>
      <c r="U6" s="159"/>
    </row>
    <row r="7" spans="1:21" ht="21" customHeight="1" thickBot="1">
      <c r="A7" s="152"/>
      <c r="B7" s="15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8"/>
      <c r="U7" s="160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>
        <v>18</v>
      </c>
      <c r="Q8" s="52"/>
      <c r="R8" s="50"/>
      <c r="S8" s="85">
        <v>13</v>
      </c>
      <c r="T8" s="50">
        <f aca="true" t="shared" si="0" ref="T8:T18">SUM(D8:E8,O8,P8,MAX(R8,S8))</f>
        <v>60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>
        <v>20</v>
      </c>
      <c r="Q9" s="52"/>
      <c r="R9" s="50"/>
      <c r="S9" s="50">
        <v>12</v>
      </c>
      <c r="T9" s="50">
        <f t="shared" si="0"/>
        <v>62</v>
      </c>
      <c r="U9" s="50" t="str">
        <f t="shared" si="1"/>
        <v>D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>
        <v>18</v>
      </c>
      <c r="Q10" s="57"/>
      <c r="R10" s="55"/>
      <c r="S10" s="50">
        <v>12</v>
      </c>
      <c r="T10" s="50">
        <f t="shared" si="0"/>
        <v>62</v>
      </c>
      <c r="U10" s="50" t="str">
        <f t="shared" si="1"/>
        <v>D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18</v>
      </c>
      <c r="Q11" s="57"/>
      <c r="R11" s="55"/>
      <c r="S11" s="50">
        <v>12</v>
      </c>
      <c r="T11" s="50">
        <f t="shared" si="0"/>
        <v>60</v>
      </c>
      <c r="U11" s="50" t="str">
        <f t="shared" si="1"/>
        <v>D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>
        <v>18</v>
      </c>
      <c r="Q12" s="57"/>
      <c r="R12" s="55"/>
      <c r="S12" s="50">
        <v>12</v>
      </c>
      <c r="T12" s="50">
        <f t="shared" si="0"/>
        <v>60</v>
      </c>
      <c r="U12" s="50" t="str">
        <f t="shared" si="1"/>
        <v>D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18</v>
      </c>
      <c r="P13" s="58">
        <v>22</v>
      </c>
      <c r="Q13" s="57"/>
      <c r="R13" s="55"/>
      <c r="S13" s="50">
        <v>22</v>
      </c>
      <c r="T13" s="50">
        <f t="shared" si="0"/>
        <v>72</v>
      </c>
      <c r="U13" s="50" t="str">
        <f t="shared" si="1"/>
        <v>C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>
        <v>22</v>
      </c>
      <c r="Q14" s="57"/>
      <c r="R14" s="55"/>
      <c r="S14" s="50"/>
      <c r="T14" s="50">
        <f t="shared" si="0"/>
        <v>54</v>
      </c>
      <c r="U14" s="50" t="str">
        <f t="shared" si="1"/>
        <v>E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>
        <v>18</v>
      </c>
      <c r="Q15" s="57"/>
      <c r="R15" s="55"/>
      <c r="S15" s="50">
        <v>12</v>
      </c>
      <c r="T15" s="50">
        <f t="shared" si="0"/>
        <v>60</v>
      </c>
      <c r="U15" s="50" t="str">
        <f t="shared" si="1"/>
        <v>D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20</v>
      </c>
      <c r="Q17" s="57"/>
      <c r="R17" s="55">
        <v>23</v>
      </c>
      <c r="S17" s="50"/>
      <c r="T17" s="50">
        <f t="shared" si="0"/>
        <v>70</v>
      </c>
      <c r="U17" s="50" t="str">
        <f t="shared" si="1"/>
        <v>C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12</v>
      </c>
      <c r="T18" s="50">
        <f t="shared" si="0"/>
        <v>62</v>
      </c>
      <c r="U18" s="50" t="str">
        <f t="shared" si="1"/>
        <v>D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>
        <v>18</v>
      </c>
      <c r="Q20" s="57"/>
      <c r="R20" s="55"/>
      <c r="S20" s="50">
        <v>12</v>
      </c>
      <c r="T20" s="50">
        <f>SUM(D20:E20,O20,P20,MAX(R20,S20))</f>
        <v>60</v>
      </c>
      <c r="U20" s="50" t="str">
        <f>IF(T20&gt;89,"A",IF(T20&gt;79,"B",IF(T20&gt;69,"C",IF(T20&gt;59,"D",IF(T20&gt;49,"E","F")))))</f>
        <v>D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47</v>
      </c>
      <c r="E8" s="80">
        <f>MAX(Cpredlog!R8:S8)</f>
        <v>13</v>
      </c>
      <c r="F8" s="22" t="str">
        <f>Cpredlog!U8</f>
        <v>D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50</v>
      </c>
      <c r="E9" s="80">
        <f>MAX(Cpredlog!R9:S9)</f>
        <v>12</v>
      </c>
      <c r="F9" s="22" t="str">
        <f>Cpredlog!U9</f>
        <v>D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50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48</v>
      </c>
      <c r="E11" s="80">
        <f>MAX(Cpredlog!R11:S11)</f>
        <v>12</v>
      </c>
      <c r="F11" s="22" t="str">
        <f>Cpredlog!U11</f>
        <v>D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48</v>
      </c>
      <c r="E12" s="80">
        <f>MAX(Cpredlog!R12:S12)</f>
        <v>12</v>
      </c>
      <c r="F12" s="22" t="str">
        <f>Cpredlog!U12</f>
        <v>D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50</v>
      </c>
      <c r="E13" s="80">
        <f>MAX(Cpredlog!R13:S13)</f>
        <v>22</v>
      </c>
      <c r="F13" s="22" t="str">
        <f>Cpredlog!U13</f>
        <v>C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54</v>
      </c>
      <c r="E14" s="80">
        <f>MAX(Cpredlog!R14:S14)</f>
        <v>0</v>
      </c>
      <c r="F14" s="22" t="str">
        <f>Cpredlog!U14</f>
        <v>E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48</v>
      </c>
      <c r="E15" s="80">
        <f>MAX(Cpredlog!R15:S15)</f>
        <v>12</v>
      </c>
      <c r="F15" s="22" t="str">
        <f>Cpredlog!U15</f>
        <v>D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47</v>
      </c>
      <c r="E17" s="80">
        <f>MAX(Cpredlog!R17:S17)</f>
        <v>23</v>
      </c>
      <c r="F17" s="22" t="str">
        <f>Cpredlog!U17</f>
        <v>C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48</v>
      </c>
      <c r="E20" s="80">
        <f>MAX(Cpredlog!R20:S20)</f>
        <v>12</v>
      </c>
      <c r="F20" s="22" t="str">
        <f>Cpredlog!U20</f>
        <v>D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2018-05-24T18:26:45Z</dcterms:modified>
  <cp:category/>
  <cp:version/>
  <cp:contentType/>
  <cp:contentStatus/>
</cp:coreProperties>
</file>