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2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Sheet1" sheetId="7" r:id="rId7"/>
  </sheets>
  <definedNames>
    <definedName name="_xlnm._FilterDatabase" localSheetId="0" hidden="1">IS!$B$2:$H$54</definedName>
    <definedName name="_xlnm._FilterDatabase" localSheetId="4" hidden="1">'SM PG'!$A$2:$L$137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" i="2" l="1"/>
  <c r="H4" i="2"/>
  <c r="L40" i="5"/>
  <c r="P40" i="5"/>
  <c r="AF40" i="5"/>
  <c r="M4" i="4"/>
  <c r="M5" i="4"/>
  <c r="M6" i="4"/>
  <c r="M7" i="4"/>
  <c r="M8" i="4"/>
  <c r="M9" i="4"/>
  <c r="M10" i="4"/>
  <c r="M11" i="4"/>
  <c r="M12" i="4"/>
  <c r="M3" i="4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" i="3"/>
  <c r="N4" i="4"/>
  <c r="N5" i="4"/>
  <c r="N6" i="4"/>
  <c r="N7" i="4"/>
  <c r="N8" i="4"/>
  <c r="N9" i="4"/>
  <c r="N10" i="4"/>
  <c r="N11" i="4"/>
  <c r="N12" i="4"/>
  <c r="H4" i="1"/>
  <c r="I4" i="1"/>
  <c r="H5" i="1"/>
  <c r="I5" i="1"/>
  <c r="H6" i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H52" i="1"/>
  <c r="I52" i="1"/>
  <c r="H53" i="1"/>
  <c r="I53" i="1"/>
  <c r="H54" i="1"/>
  <c r="I54" i="1"/>
  <c r="H3" i="1"/>
  <c r="I3" i="1"/>
  <c r="L136" i="5"/>
  <c r="P136" i="5"/>
  <c r="L135" i="5"/>
  <c r="P135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/>
  <c r="L64" i="5"/>
  <c r="P64" i="5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/>
  <c r="L126" i="5"/>
  <c r="P126" i="5"/>
  <c r="L127" i="5"/>
  <c r="P127" i="5"/>
  <c r="L128" i="5"/>
  <c r="P128" i="5"/>
  <c r="L129" i="5"/>
  <c r="P129" i="5"/>
  <c r="L130" i="5"/>
  <c r="P130" i="5"/>
  <c r="L131" i="5"/>
  <c r="P131" i="5"/>
  <c r="L132" i="5"/>
  <c r="P132" i="5"/>
  <c r="L133" i="5"/>
  <c r="P133" i="5"/>
  <c r="L134" i="5"/>
  <c r="P134" i="5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charset val="1"/>
          </rPr>
          <t>user:
Work&amp;Travel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 dva puta radjen isti zadatak
</t>
        </r>
      </text>
    </comment>
    <comment ref="C137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<sst xmlns="http://schemas.openxmlformats.org/spreadsheetml/2006/main" count="848" uniqueCount="608">
  <si>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</si>
  <si>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</si>
  <si>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</si>
  <si>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</si>
  <si>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</si>
  <si>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</si>
  <si>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</si>
  <si>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</si>
  <si>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</si>
  <si>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</si>
  <si>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</si>
  <si>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</si>
  <si>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</si>
  <si>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</si>
  <si>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</si>
  <si>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</si>
  <si>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</si>
  <si>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</si>
  <si>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</si>
  <si>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</si>
  <si>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</si>
  <si>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</si>
  <si>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</si>
  <si>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</si>
  <si>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</si>
  <si>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</si>
  <si>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</si>
  <si>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</si>
  <si>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</si>
  <si>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</si>
  <si>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</si>
  <si>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</si>
  <si>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</si>
  <si>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</si>
  <si>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</si>
  <si>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</si>
  <si>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</si>
  <si>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</si>
  <si>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</si>
  <si>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</si>
  <si>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</si>
  <si>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</si>
  <si>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</si>
  <si>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</si>
  <si>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</si>
  <si>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</si>
  <si>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</si>
  <si>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</si>
  <si>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</si>
  <si>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</si>
  <si>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</si>
  <si>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</si>
  <si>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</si>
  <si>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</si>
  <si>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</si>
  <si>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</si>
  <si>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</si>
  <si>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</si>
  <si>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</si>
  <si>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</si>
  <si>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</si>
  <si>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</si>
  <si>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</si>
  <si>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</si>
  <si>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</si>
  <si>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</si>
  <si>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</si>
  <si>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</si>
  <si>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</si>
  <si>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</si>
  <si>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</si>
  <si>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</si>
  <si>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</si>
  <si>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</si>
  <si>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</si>
  <si>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</si>
  <si>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</si>
  <si>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</si>
  <si>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</si>
  <si>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</si>
  <si>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</si>
  <si>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</si>
  <si>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</si>
  <si>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</si>
  <si>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</si>
  <si>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</si>
  <si>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</si>
  <si>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</si>
  <si>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</si>
  <si>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</si>
  <si>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</si>
  <si>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</si>
  <si>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</si>
  <si>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</si>
  <si>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</si>
  <si>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</si>
  <si>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</si>
  <si>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</si>
  <si>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</si>
  <si>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</si>
  <si>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</si>
  <si>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</si>
  <si>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</si>
  <si>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</si>
  <si>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</si>
  <si>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</si>
  <si>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</si>
  <si>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</si>
  <si>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</si>
  <si>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</si>
  <si>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</si>
  <si>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</si>
  <si>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</si>
  <si>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</si>
  <si>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</si>
  <si>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</si>
  <si>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</si>
  <si>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</si>
  <si>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</si>
  <si>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</si>
  <si>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</si>
  <si>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</si>
  <si>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</si>
  <si>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</si>
  <si>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</si>
  <si>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</si>
  <si>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</si>
  <si>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</si>
  <si>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</si>
  <si>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</si>
  <si>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</si>
  <si>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</si>
  <si>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</si>
  <si>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</si>
  <si>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</si>
  <si>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</si>
  <si>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</si>
  <si>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</si>
  <si>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</si>
  <si>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</si>
  <si>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</si>
  <si>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</si>
  <si>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</si>
  <si>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</si>
  <si>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</si>
  <si>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</si>
  <si>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</si>
  <si>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</si>
  <si>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</si>
  <si>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</si>
  <si>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</si>
  <si>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</si>
  <si>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</si>
  <si>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</si>
  <si>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</si>
  <si>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</si>
  <si>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</si>
  <si>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</si>
  <si>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</si>
  <si>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</si>
  <si>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</si>
  <si>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</si>
  <si>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</si>
  <si>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</si>
  <si>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</si>
  <si>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</si>
  <si>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</si>
  <si>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</si>
  <si>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</si>
  <si>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</si>
  <si>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</si>
  <si>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</si>
  <si>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</si>
  <si>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</si>
  <si>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</si>
  <si>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</si>
  <si>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</si>
  <si>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</si>
  <si>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</si>
  <si>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</si>
  <si>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</si>
  <si>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</si>
  <si>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</si>
  <si>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</si>
  <si>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</si>
  <si>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</si>
  <si>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</si>
  <si>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</si>
  <si>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</si>
  <si>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</si>
  <si>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</si>
  <si>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</si>
  <si>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</si>
  <si>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</si>
  <si>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</si>
  <si>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</si>
  <si>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</si>
  <si>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</si>
  <si>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</si>
  <si>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</si>
  <si>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</si>
  <si>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</si>
  <si>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</si>
  <si>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</si>
  <si>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</si>
  <si>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</si>
  <si>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</si>
  <si>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</si>
  <si>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</si>
  <si>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</si>
  <si>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</si>
  <si>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</si>
  <si>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</si>
  <si>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</si>
  <si>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</si>
  <si>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</si>
  <si>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</si>
  <si>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</si>
  <si>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</si>
  <si>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</si>
  <si>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</si>
  <si>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</si>
  <si>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</si>
  <si>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</si>
  <si>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</si>
  <si>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</si>
  <si>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</si>
  <si>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</si>
  <si>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</si>
  <si>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</si>
  <si>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</si>
  <si>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</si>
  <si>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</si>
  <si>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</si>
  <si>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</si>
  <si>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</si>
  <si>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</si>
  <si>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</si>
  <si>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</si>
  <si>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</si>
  <si>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</si>
  <si>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</si>
  <si>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</si>
  <si>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</si>
  <si>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</si>
  <si>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</si>
  <si>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</si>
  <si>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</si>
  <si>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</si>
  <si>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</si>
  <si>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</si>
  <si>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</si>
  <si>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</si>
  <si>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</si>
  <si>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</si>
  <si>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</si>
  <si>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</si>
  <si>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</si>
  <si>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</si>
  <si>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</si>
  <si>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</si>
  <si>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</si>
  <si>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</si>
  <si>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</si>
  <si>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</si>
  <si>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</si>
  <si>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</si>
  <si>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</si>
  <si>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</si>
  <si>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</si>
  <si>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</si>
  <si>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</si>
  <si>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</si>
  <si>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</si>
  <si>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</si>
  <si>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</si>
  <si>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</si>
  <si>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</si>
  <si>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</si>
  <si>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</si>
  <si>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</si>
  <si>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</si>
  <si>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</si>
  <si>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</si>
  <si>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</si>
  <si>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</si>
  <si>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</si>
  <si>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</si>
  <si>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</si>
  <si>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</si>
  <si>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</si>
  <si>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</si>
  <si>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</si>
  <si>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</si>
  <si>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</si>
  <si>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</si>
  <si>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</si>
  <si>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</si>
  <si>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</si>
  <si>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</si>
  <si>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</si>
  <si>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</si>
  <si>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</si>
  <si>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</si>
  <si>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</si>
  <si>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</si>
  <si>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</si>
  <si>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</si>
  <si>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</si>
  <si>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</si>
  <si>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</si>
  <si>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</si>
  <si>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</si>
  <si>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</si>
  <si>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</si>
  <si>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</si>
  <si>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</si>
  <si>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</si>
  <si>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</si>
  <si>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</si>
  <si>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</si>
  <si>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</si>
  <si>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</si>
  <si>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</si>
  <si>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</si>
  <si>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</si>
  <si>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</si>
  <si>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</si>
  <si>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</si>
  <si>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</si>
  <si>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</si>
  <si>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</si>
  <si>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</si>
  <si>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</si>
  <si>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</si>
  <si>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</si>
  <si>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</si>
  <si>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</si>
  <si>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</si>
  <si>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</si>
  <si>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</si>
  <si>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</si>
  <si>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</si>
  <si>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</si>
  <si>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</si>
  <si>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</si>
  <si>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</si>
  <si>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</si>
  <si>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</si>
  <si>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</si>
  <si>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</si>
  <si>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</si>
  <si>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</si>
  <si>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</si>
  <si>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</si>
  <si>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</si>
  <si>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</si>
  <si>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</si>
  <si>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</si>
  <si>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</si>
  <si>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</si>
  <si>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</si>
  <si>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</si>
  <si>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</si>
  <si>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</si>
  <si>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</si>
  <si>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</si>
  <si>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</si>
  <si>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</si>
  <si>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</si>
  <si>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</si>
  <si>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</si>
  <si>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</si>
  <si>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</si>
  <si>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</si>
  <si>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</si>
  <si>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</si>
  <si>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</si>
  <si>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</si>
  <si>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</si>
  <si>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</si>
  <si>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</si>
  <si>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</si>
  <si>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</si>
  <si>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</si>
  <si>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</si>
  <si>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</si>
  <si>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</si>
  <si>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</si>
  <si>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</si>
  <si>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</si>
  <si>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</si>
  <si>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</si>
  <si>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</si>
  <si>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</si>
  <si>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</si>
  <si>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</si>
  <si>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</si>
  <si>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</si>
  <si>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</si>
  <si>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</si>
  <si>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</si>
  <si>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</si>
  <si>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</si>
  <si>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</si>
  <si>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</si>
  <si>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</si>
  <si>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</si>
  <si>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</si>
  <si>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</si>
  <si>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</si>
  <si>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</si>
  <si>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</si>
  <si>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</si>
  <si>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</si>
  <si>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</si>
  <si>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</si>
  <si>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</si>
  <si>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</si>
  <si>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</si>
  <si>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</si>
  <si>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</si>
  <si>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</si>
  <si>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</si>
  <si>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</si>
  <si>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</si>
  <si>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</si>
  <si>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</si>
  <si>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</si>
  <si>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</si>
  <si>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</si>
  <si>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</si>
  <si>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</si>
  <si>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</si>
  <si>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</si>
  <si>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</si>
  <si>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</si>
  <si>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</si>
  <si>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</si>
  <si>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</si>
  <si>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</si>
  <si>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</si>
  <si>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</si>
  <si>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</si>
  <si>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</si>
  <si>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</si>
  <si>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</si>
  <si>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</si>
  <si>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</si>
  <si>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</si>
  <si>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</si>
  <si>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</si>
  <si>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</si>
  <si>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</si>
  <si>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</si>
  <si>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</si>
  <si>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</si>
  <si>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</si>
  <si>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</si>
  <si>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</si>
  <si>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</si>
  <si>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</si>
  <si>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</si>
  <si>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</si>
  <si>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</si>
  <si>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</si>
  <si>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</si>
  <si>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</si>
  <si>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</si>
  <si>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</si>
  <si>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</si>
  <si>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</si>
  <si>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</si>
  <si>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</si>
  <si>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</si>
  <si>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</si>
  <si>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</si>
  <si>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</si>
  <si>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</si>
  <si>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</si>
  <si>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</si>
  <si>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</si>
  <si>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</si>
  <si>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</si>
  <si>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LEKTRONSKO POSLOVANJE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</si>
  <si>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</si>
  <si>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</si>
  <si>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</si>
  <si>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</si>
  <si>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</si>
  <si>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</si>
  <si>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</si>
  <si>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</si>
  <si>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</si>
  <si>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</si>
  <si>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</si>
  <si>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</si>
  <si>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</si>
  <si>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</si>
  <si>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</si>
  <si>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</si>
  <si>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</si>
  <si>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</si>
  <si>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</si>
  <si>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</si>
  <si>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</si>
  <si>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</si>
  <si>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</si>
  <si>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</si>
  <si>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</si>
  <si>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</si>
  <si>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</si>
  <si>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</si>
  <si>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</si>
  <si>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</si>
  <si>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</si>
  <si>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</si>
  <si>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</si>
  <si>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</si>
  <si>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</si>
  <si>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</si>
  <si>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</si>
  <si>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</si>
  <si>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</si>
  <si>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</si>
  <si>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</si>
  <si>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</si>
  <si>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</si>
  <si>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</si>
  <si>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</si>
  <si>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</si>
  <si>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</si>
  <si>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</si>
  <si>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</si>
  <si>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</si>
  <si>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</si>
  <si>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</si>
  <si>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</si>
  <si>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</si>
  <si>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</si>
  <si>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</si>
  <si>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</si>
  <si>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</si>
  <si>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</si>
  <si>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</si>
  <si>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</si>
  <si>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</si>
  <si>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</si>
  <si>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</si>
  <si>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</si>
  <si>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</si>
  <si>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</si>
  <si>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</si>
  <si>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</si>
  <si>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</si>
  <si>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</si>
  <si>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</si>
  <si>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</si>
  <si>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</si>
  <si>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</si>
  <si>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</si>
  <si>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</si>
  <si>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</si>
  <si>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</si>
  <si>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</si>
  <si>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</si>
  <si>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</si>
  <si>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</si>
  <si>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</si>
  <si>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</si>
  <si>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>459/13</t>
  </si>
  <si>
    <t xml:space="preserve"> 339/12</t>
  </si>
  <si>
    <t xml:space="preserve"> 80/13</t>
  </si>
  <si>
    <t>Despotović Nataša</t>
  </si>
  <si>
    <t xml:space="preserve"> 269/14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</si>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</sst>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54"/>
  <sheetViews>
    <sheetView workbookViewId="0">
      <selection activeCell="F9" sqref="F9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9" x14ac:dyDescent="0.25">
      <c r="A1" s="12" t="s">
        <v>0</v>
      </c>
      <c r="B1" s="12"/>
      <c r="C1" s="12"/>
    </row>
    <row r="2" spans="1:9" x14ac:dyDescent="0.25">
      <c r="D2" t="s">
        <v>553</v>
      </c>
      <c r="E2" t="s">
        <v>584</v>
      </c>
      <c r="F2" t="s">
        <v>585</v>
      </c>
      <c r="G2" t="s">
        <v>554</v>
      </c>
      <c r="H2" t="s">
        <v>556</v>
      </c>
      <c r="I2" s="3" t="s">
        <v>601</v>
      </c>
    </row>
    <row r="3" spans="1:9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H3">
        <f>D3+E3+F3+G3</f>
        <v>67</v>
      </c>
      <c r="I3" s="10" t="str">
        <f>IF(H3&gt;=89,"A",IF(H3&gt;=79,"B",IF(H3&gt;=69,"C",IF(H3&gt;=59,"D",IF(H3&gt;=49,"E",0)))))</f>
        <v>D</v>
      </c>
    </row>
    <row r="4" spans="1:9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10" t="str">
        <f t="shared" ref="I4:I54" si="1">IF(H4&gt;=89,"A",IF(H4&gt;=79,"B",IF(H4&gt;=69,"C",IF(H4&gt;=59,"D",IF(H4&gt;=49,"E",0)))))</f>
        <v>E</v>
      </c>
    </row>
    <row r="5" spans="1:9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10" t="str">
        <f t="shared" si="1"/>
        <v>E</v>
      </c>
    </row>
    <row r="6" spans="1:9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10" t="str">
        <f t="shared" si="1"/>
        <v>E</v>
      </c>
    </row>
    <row r="7" spans="1:9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H7">
        <f t="shared" si="0"/>
        <v>62</v>
      </c>
      <c r="I7" s="10" t="str">
        <f t="shared" si="1"/>
        <v>D</v>
      </c>
    </row>
    <row r="8" spans="1:9" x14ac:dyDescent="0.25">
      <c r="A8" t="s">
        <v>19</v>
      </c>
      <c r="B8" t="s">
        <v>20</v>
      </c>
      <c r="C8" t="s">
        <v>21</v>
      </c>
      <c r="D8">
        <v>13.5</v>
      </c>
      <c r="H8">
        <f t="shared" si="0"/>
        <v>13.5</v>
      </c>
      <c r="I8" s="10">
        <f t="shared" si="1"/>
        <v>0</v>
      </c>
    </row>
    <row r="9" spans="1:9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10" t="str">
        <f t="shared" si="1"/>
        <v>D</v>
      </c>
    </row>
    <row r="10" spans="1:9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10" t="str">
        <f t="shared" si="1"/>
        <v>E</v>
      </c>
    </row>
    <row r="11" spans="1:9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10" t="str">
        <f t="shared" si="1"/>
        <v>E</v>
      </c>
    </row>
    <row r="12" spans="1:9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10">
        <f t="shared" si="1"/>
        <v>0</v>
      </c>
    </row>
    <row r="13" spans="1:9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10" t="str">
        <f t="shared" si="1"/>
        <v>E</v>
      </c>
    </row>
    <row r="14" spans="1:9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10" t="str">
        <f t="shared" si="1"/>
        <v>E</v>
      </c>
    </row>
    <row r="15" spans="1:9" x14ac:dyDescent="0.25">
      <c r="A15" t="s">
        <v>40</v>
      </c>
      <c r="B15" t="s">
        <v>41</v>
      </c>
      <c r="C15" t="s">
        <v>42</v>
      </c>
      <c r="H15">
        <f t="shared" si="0"/>
        <v>0</v>
      </c>
      <c r="I15" s="10">
        <f t="shared" si="1"/>
        <v>0</v>
      </c>
    </row>
    <row r="16" spans="1:9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10" t="str">
        <f t="shared" si="1"/>
        <v>E</v>
      </c>
    </row>
    <row r="17" spans="1:1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10" t="str">
        <f t="shared" si="1"/>
        <v>E</v>
      </c>
      <c r="K17" s="9"/>
    </row>
    <row r="18" spans="1:1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10" t="str">
        <f t="shared" si="1"/>
        <v>E</v>
      </c>
      <c r="K18" s="9"/>
    </row>
    <row r="19" spans="1:1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10" t="str">
        <f t="shared" si="1"/>
        <v>E</v>
      </c>
    </row>
    <row r="20" spans="1:1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10" t="str">
        <f t="shared" si="1"/>
        <v>E</v>
      </c>
    </row>
    <row r="21" spans="1:1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10" t="str">
        <f t="shared" si="1"/>
        <v>E</v>
      </c>
    </row>
    <row r="22" spans="1:1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10" t="str">
        <f t="shared" si="1"/>
        <v>E</v>
      </c>
    </row>
    <row r="23" spans="1:1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10" t="str">
        <f t="shared" si="1"/>
        <v>E</v>
      </c>
    </row>
    <row r="24" spans="1:11" x14ac:dyDescent="0.25">
      <c r="A24" t="s">
        <v>67</v>
      </c>
      <c r="B24" t="s">
        <v>68</v>
      </c>
      <c r="C24" t="s">
        <v>69</v>
      </c>
      <c r="D24">
        <v>11.5</v>
      </c>
      <c r="H24">
        <f t="shared" si="0"/>
        <v>11.5</v>
      </c>
      <c r="I24" s="10">
        <f t="shared" si="1"/>
        <v>0</v>
      </c>
    </row>
    <row r="25" spans="1:1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10" t="str">
        <f t="shared" si="1"/>
        <v>E</v>
      </c>
    </row>
    <row r="26" spans="1:1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10" t="str">
        <f t="shared" si="1"/>
        <v>E</v>
      </c>
    </row>
    <row r="27" spans="1:1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10" t="str">
        <f t="shared" si="1"/>
        <v>E</v>
      </c>
    </row>
    <row r="28" spans="1:1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10">
        <f t="shared" si="1"/>
        <v>0</v>
      </c>
    </row>
    <row r="29" spans="1:1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10">
        <f t="shared" si="1"/>
        <v>0</v>
      </c>
    </row>
    <row r="30" spans="1:11" x14ac:dyDescent="0.25">
      <c r="A30" t="s">
        <v>85</v>
      </c>
      <c r="B30" t="s">
        <v>86</v>
      </c>
      <c r="C30" t="s">
        <v>87</v>
      </c>
      <c r="D30">
        <v>8</v>
      </c>
      <c r="E30">
        <v>30</v>
      </c>
      <c r="F30">
        <v>10</v>
      </c>
      <c r="H30">
        <f t="shared" si="0"/>
        <v>48</v>
      </c>
      <c r="I30" s="10">
        <f t="shared" si="1"/>
        <v>0</v>
      </c>
    </row>
    <row r="31" spans="1:1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10">
        <f t="shared" si="1"/>
        <v>0</v>
      </c>
    </row>
    <row r="32" spans="1:1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10">
        <f t="shared" si="1"/>
        <v>0</v>
      </c>
    </row>
    <row r="33" spans="1:9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10">
        <f t="shared" si="1"/>
        <v>0</v>
      </c>
    </row>
    <row r="34" spans="1:9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10" t="str">
        <f t="shared" si="1"/>
        <v>E</v>
      </c>
    </row>
    <row r="35" spans="1:9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10" t="str">
        <f t="shared" si="1"/>
        <v>E</v>
      </c>
    </row>
    <row r="36" spans="1:9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10">
        <f t="shared" si="1"/>
        <v>0</v>
      </c>
    </row>
    <row r="37" spans="1:9" x14ac:dyDescent="0.25">
      <c r="A37" t="s">
        <v>105</v>
      </c>
      <c r="B37" t="s">
        <v>106</v>
      </c>
      <c r="C37" t="s">
        <v>107</v>
      </c>
      <c r="H37">
        <f t="shared" si="0"/>
        <v>0</v>
      </c>
      <c r="I37" s="10">
        <f t="shared" si="1"/>
        <v>0</v>
      </c>
    </row>
    <row r="38" spans="1:9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10" t="str">
        <f t="shared" si="1"/>
        <v>E</v>
      </c>
    </row>
    <row r="39" spans="1:9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10">
        <f t="shared" si="1"/>
        <v>0</v>
      </c>
    </row>
    <row r="40" spans="1:9" x14ac:dyDescent="0.25">
      <c r="A40" t="s">
        <v>114</v>
      </c>
      <c r="B40" t="s">
        <v>115</v>
      </c>
      <c r="C40" t="s">
        <v>116</v>
      </c>
      <c r="E40">
        <v>30</v>
      </c>
      <c r="F40">
        <v>10</v>
      </c>
      <c r="H40">
        <f t="shared" si="0"/>
        <v>40</v>
      </c>
      <c r="I40" s="10">
        <f t="shared" si="1"/>
        <v>0</v>
      </c>
    </row>
    <row r="41" spans="1:9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10" t="str">
        <f t="shared" si="1"/>
        <v>D</v>
      </c>
    </row>
    <row r="42" spans="1:9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10">
        <f t="shared" si="1"/>
        <v>0</v>
      </c>
    </row>
    <row r="43" spans="1:9" x14ac:dyDescent="0.25">
      <c r="A43" t="s">
        <v>123</v>
      </c>
      <c r="B43" t="s">
        <v>124</v>
      </c>
      <c r="C43" t="s">
        <v>125</v>
      </c>
      <c r="E43">
        <v>30</v>
      </c>
      <c r="F43">
        <v>8</v>
      </c>
      <c r="H43">
        <f t="shared" si="0"/>
        <v>38</v>
      </c>
      <c r="I43" s="10">
        <f t="shared" si="1"/>
        <v>0</v>
      </c>
    </row>
    <row r="44" spans="1:9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10">
        <f t="shared" si="1"/>
        <v>0</v>
      </c>
    </row>
    <row r="45" spans="1:9" x14ac:dyDescent="0.25">
      <c r="A45" t="s">
        <v>129</v>
      </c>
      <c r="B45" t="s">
        <v>130</v>
      </c>
      <c r="C45" t="s">
        <v>131</v>
      </c>
      <c r="D45">
        <v>14.8</v>
      </c>
      <c r="E45" s="6">
        <v>28</v>
      </c>
      <c r="F45" s="6">
        <v>8</v>
      </c>
      <c r="H45">
        <f t="shared" si="0"/>
        <v>50.8</v>
      </c>
      <c r="I45" s="10" t="str">
        <f t="shared" si="1"/>
        <v>E</v>
      </c>
    </row>
    <row r="46" spans="1:9" x14ac:dyDescent="0.25">
      <c r="A46" t="s">
        <v>132</v>
      </c>
      <c r="B46" t="s">
        <v>133</v>
      </c>
      <c r="C46" t="s">
        <v>134</v>
      </c>
      <c r="D46">
        <v>11</v>
      </c>
      <c r="E46" s="6">
        <v>23</v>
      </c>
      <c r="F46" s="6">
        <v>10</v>
      </c>
      <c r="H46">
        <f t="shared" si="0"/>
        <v>44</v>
      </c>
      <c r="I46" s="10">
        <f t="shared" si="1"/>
        <v>0</v>
      </c>
    </row>
    <row r="47" spans="1:9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10">
        <f t="shared" si="1"/>
        <v>0</v>
      </c>
    </row>
    <row r="48" spans="1:9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10">
        <f t="shared" si="1"/>
        <v>0</v>
      </c>
    </row>
    <row r="49" spans="1:9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10">
        <f t="shared" si="1"/>
        <v>0</v>
      </c>
    </row>
    <row r="50" spans="1:9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10">
        <f t="shared" si="1"/>
        <v>0</v>
      </c>
    </row>
    <row r="51" spans="1:9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10">
        <f t="shared" si="1"/>
        <v>0</v>
      </c>
    </row>
    <row r="52" spans="1:9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10">
        <f t="shared" si="1"/>
        <v>0</v>
      </c>
    </row>
    <row r="53" spans="1:9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10">
        <f t="shared" si="1"/>
        <v>0</v>
      </c>
    </row>
    <row r="54" spans="1:9" x14ac:dyDescent="0.25">
      <c r="B54" t="s">
        <v>578</v>
      </c>
      <c r="C54" t="s">
        <v>579</v>
      </c>
      <c r="D54">
        <v>23</v>
      </c>
      <c r="E54">
        <v>30</v>
      </c>
      <c r="F54">
        <v>10</v>
      </c>
      <c r="H54">
        <f t="shared" si="0"/>
        <v>63</v>
      </c>
      <c r="I54" s="10" t="str">
        <f t="shared" si="1"/>
        <v>D</v>
      </c>
    </row>
  </sheetData>
  <autoFilter ref="B2:H54"/>
  <mergeCells count="1">
    <mergeCell ref="A1:C1"/>
  </mergeCells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workbookViewId="0">
      <selection activeCell="N17" sqref="N17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1" x14ac:dyDescent="0.25">
      <c r="A1" t="s">
        <v>157</v>
      </c>
      <c r="B1" t="s">
        <v>1</v>
      </c>
      <c r="C1" t="s">
        <v>158</v>
      </c>
    </row>
    <row r="2" spans="1:11" ht="54" customHeight="1" x14ac:dyDescent="0.25">
      <c r="C2" s="3"/>
      <c r="D2" s="3" t="s">
        <v>545</v>
      </c>
      <c r="E2" s="3"/>
      <c r="F2" s="3" t="s">
        <v>606</v>
      </c>
      <c r="G2" s="3" t="s">
        <v>607</v>
      </c>
      <c r="H2" s="3" t="s">
        <v>556</v>
      </c>
      <c r="I2" s="3" t="s">
        <v>601</v>
      </c>
      <c r="J2" s="3"/>
      <c r="K2" s="3"/>
    </row>
    <row r="3" spans="1:11" x14ac:dyDescent="0.25">
      <c r="A3" t="s">
        <v>2</v>
      </c>
      <c r="B3" t="s">
        <v>159</v>
      </c>
      <c r="C3" t="s">
        <v>160</v>
      </c>
      <c r="E3" t="s">
        <v>602</v>
      </c>
    </row>
    <row r="4" spans="1:11" x14ac:dyDescent="0.25">
      <c r="A4" t="s">
        <v>6</v>
      </c>
      <c r="B4" t="s">
        <v>161</v>
      </c>
      <c r="C4" t="s">
        <v>162</v>
      </c>
      <c r="D4">
        <v>20</v>
      </c>
      <c r="E4">
        <v>9</v>
      </c>
      <c r="F4">
        <v>20</v>
      </c>
      <c r="H4">
        <f>D4+E4+F4+G4</f>
        <v>49</v>
      </c>
      <c r="I4" s="8" t="str">
        <f t="shared" ref="I4" si="0">IF(H4&gt;=89,"A",IF(H4&gt;=79,"B",IF(H4&gt;=69,"C",IF(H4&gt;=59,"D",IF(H4&gt;=49,"E",0)))))</f>
        <v>E</v>
      </c>
    </row>
    <row r="5" spans="1:11" x14ac:dyDescent="0.25">
      <c r="A5" t="s">
        <v>9</v>
      </c>
      <c r="B5" t="s">
        <v>163</v>
      </c>
      <c r="C5" t="s">
        <v>164</v>
      </c>
      <c r="E5" t="s">
        <v>602</v>
      </c>
    </row>
    <row r="6" spans="1:11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0"/>
  <sheetViews>
    <sheetView tabSelected="1" workbookViewId="0">
      <selection activeCell="P24" sqref="P24"/>
    </sheetView>
  </sheetViews>
  <sheetFormatPr defaultColWidth="8.85546875" defaultRowHeight="15" x14ac:dyDescent="0.25"/>
  <cols>
    <col min="3" max="3" width="36.42578125" customWidth="1"/>
    <col min="4" max="7" width="9.140625" customWidth="1"/>
    <col min="8" max="8" width="11.42578125" customWidth="1"/>
    <col min="9" max="11" width="12" customWidth="1"/>
  </cols>
  <sheetData>
    <row r="1" spans="1:13" x14ac:dyDescent="0.25">
      <c r="A1" t="s">
        <v>167</v>
      </c>
      <c r="B1" t="s">
        <v>1</v>
      </c>
      <c r="C1" t="s">
        <v>158</v>
      </c>
    </row>
    <row r="2" spans="1:13" ht="45" x14ac:dyDescent="0.25">
      <c r="D2" s="3" t="s">
        <v>546</v>
      </c>
      <c r="E2" s="3" t="s">
        <v>547</v>
      </c>
      <c r="F2" s="3" t="s">
        <v>548</v>
      </c>
      <c r="G2" s="3" t="s">
        <v>549</v>
      </c>
      <c r="H2" s="3" t="s">
        <v>580</v>
      </c>
      <c r="I2" s="3" t="s">
        <v>555</v>
      </c>
      <c r="J2" s="3" t="s">
        <v>586</v>
      </c>
      <c r="K2" s="3" t="s">
        <v>554</v>
      </c>
      <c r="L2" s="3" t="s">
        <v>600</v>
      </c>
      <c r="M2" s="3" t="s">
        <v>601</v>
      </c>
    </row>
    <row r="3" spans="1:13" x14ac:dyDescent="0.25">
      <c r="A3" t="s">
        <v>2</v>
      </c>
      <c r="B3" t="s">
        <v>168</v>
      </c>
      <c r="C3" t="s">
        <v>169</v>
      </c>
      <c r="D3">
        <v>5</v>
      </c>
      <c r="E3">
        <v>5</v>
      </c>
      <c r="F3">
        <v>6.5</v>
      </c>
      <c r="G3">
        <v>3</v>
      </c>
      <c r="H3">
        <v>20</v>
      </c>
      <c r="I3">
        <v>20</v>
      </c>
      <c r="J3">
        <v>20</v>
      </c>
      <c r="K3">
        <v>10</v>
      </c>
      <c r="L3">
        <f>SUM(D3:K3)</f>
        <v>89.5</v>
      </c>
      <c r="M3" s="8" t="str">
        <f t="shared" ref="M3:M30" si="0">IF(L3&gt;=89,"A",IF(L3&gt;=79,"B",IF(L3&gt;=69,"C",IF(L3&gt;=59,"D",IF(L3&gt;=49,"E",0)))))</f>
        <v>A</v>
      </c>
    </row>
    <row r="4" spans="1:13" x14ac:dyDescent="0.25">
      <c r="A4" t="s">
        <v>6</v>
      </c>
      <c r="B4" t="s">
        <v>170</v>
      </c>
      <c r="C4" t="s">
        <v>171</v>
      </c>
      <c r="G4">
        <v>3</v>
      </c>
      <c r="H4">
        <v>18</v>
      </c>
      <c r="I4">
        <v>16</v>
      </c>
      <c r="J4">
        <v>20</v>
      </c>
      <c r="K4">
        <v>12</v>
      </c>
      <c r="L4">
        <f t="shared" ref="L4:L30" si="1">SUM(D4:K4)</f>
        <v>69</v>
      </c>
      <c r="M4" s="8" t="str">
        <f t="shared" si="0"/>
        <v>C</v>
      </c>
    </row>
    <row r="5" spans="1:13" x14ac:dyDescent="0.25">
      <c r="A5" t="s">
        <v>9</v>
      </c>
      <c r="B5" t="s">
        <v>172</v>
      </c>
      <c r="C5" t="s">
        <v>173</v>
      </c>
      <c r="D5">
        <v>5</v>
      </c>
      <c r="E5">
        <v>3.5</v>
      </c>
      <c r="F5">
        <v>6</v>
      </c>
      <c r="G5">
        <v>2.5</v>
      </c>
      <c r="H5">
        <v>18.5</v>
      </c>
      <c r="J5">
        <v>20</v>
      </c>
      <c r="L5">
        <f t="shared" si="1"/>
        <v>55.5</v>
      </c>
      <c r="M5" s="8" t="str">
        <f t="shared" si="0"/>
        <v>E</v>
      </c>
    </row>
    <row r="6" spans="1:13" x14ac:dyDescent="0.25">
      <c r="A6" t="s">
        <v>13</v>
      </c>
      <c r="B6" t="s">
        <v>174</v>
      </c>
      <c r="C6" t="s">
        <v>175</v>
      </c>
      <c r="D6">
        <v>5</v>
      </c>
      <c r="E6">
        <v>5</v>
      </c>
      <c r="F6">
        <v>5</v>
      </c>
      <c r="G6">
        <v>2</v>
      </c>
      <c r="H6">
        <v>15</v>
      </c>
      <c r="I6">
        <v>16</v>
      </c>
      <c r="J6">
        <v>20</v>
      </c>
      <c r="L6">
        <f t="shared" si="1"/>
        <v>68</v>
      </c>
      <c r="M6" s="8" t="str">
        <f t="shared" si="0"/>
        <v>D</v>
      </c>
    </row>
    <row r="7" spans="1:13" x14ac:dyDescent="0.25">
      <c r="A7" t="s">
        <v>16</v>
      </c>
      <c r="B7" t="s">
        <v>176</v>
      </c>
      <c r="C7" t="s">
        <v>177</v>
      </c>
      <c r="D7">
        <v>5</v>
      </c>
      <c r="E7">
        <v>4</v>
      </c>
      <c r="F7">
        <v>5</v>
      </c>
      <c r="G7">
        <v>3</v>
      </c>
      <c r="H7">
        <v>18</v>
      </c>
      <c r="I7">
        <v>18</v>
      </c>
      <c r="J7">
        <v>20</v>
      </c>
      <c r="L7">
        <f t="shared" si="1"/>
        <v>73</v>
      </c>
      <c r="M7" s="8" t="str">
        <f t="shared" si="0"/>
        <v>C</v>
      </c>
    </row>
    <row r="8" spans="1:13" x14ac:dyDescent="0.25">
      <c r="A8" t="s">
        <v>19</v>
      </c>
      <c r="B8" t="s">
        <v>178</v>
      </c>
      <c r="C8" t="s">
        <v>179</v>
      </c>
      <c r="D8">
        <v>4.5</v>
      </c>
      <c r="E8">
        <v>5</v>
      </c>
      <c r="F8">
        <v>5</v>
      </c>
      <c r="G8">
        <v>2</v>
      </c>
      <c r="H8">
        <v>12</v>
      </c>
      <c r="I8">
        <v>20</v>
      </c>
      <c r="J8">
        <v>20</v>
      </c>
      <c r="L8">
        <f t="shared" si="1"/>
        <v>68.5</v>
      </c>
      <c r="M8" s="8" t="str">
        <f t="shared" si="0"/>
        <v>D</v>
      </c>
    </row>
    <row r="9" spans="1:13" x14ac:dyDescent="0.25">
      <c r="A9" t="s">
        <v>22</v>
      </c>
      <c r="B9" t="s">
        <v>180</v>
      </c>
      <c r="C9" t="s">
        <v>181</v>
      </c>
      <c r="D9">
        <v>4</v>
      </c>
      <c r="E9">
        <v>4.5</v>
      </c>
      <c r="F9">
        <v>6</v>
      </c>
      <c r="G9">
        <v>2.5</v>
      </c>
      <c r="H9">
        <v>20</v>
      </c>
      <c r="J9">
        <v>20</v>
      </c>
      <c r="L9">
        <f t="shared" si="1"/>
        <v>57</v>
      </c>
      <c r="M9" s="8" t="str">
        <f t="shared" si="0"/>
        <v>E</v>
      </c>
    </row>
    <row r="10" spans="1:13" x14ac:dyDescent="0.25">
      <c r="A10" t="s">
        <v>25</v>
      </c>
      <c r="B10" t="s">
        <v>182</v>
      </c>
      <c r="C10" t="s">
        <v>183</v>
      </c>
      <c r="D10">
        <v>5</v>
      </c>
      <c r="E10">
        <v>5</v>
      </c>
      <c r="F10">
        <v>5</v>
      </c>
      <c r="G10">
        <v>2.5</v>
      </c>
      <c r="H10">
        <v>18</v>
      </c>
      <c r="I10">
        <v>14</v>
      </c>
      <c r="J10">
        <v>20</v>
      </c>
      <c r="L10">
        <f t="shared" si="1"/>
        <v>69.5</v>
      </c>
      <c r="M10" s="8" t="str">
        <f t="shared" si="0"/>
        <v>C</v>
      </c>
    </row>
    <row r="11" spans="1:13" x14ac:dyDescent="0.25">
      <c r="A11" t="s">
        <v>28</v>
      </c>
      <c r="B11" t="s">
        <v>184</v>
      </c>
      <c r="C11" t="s">
        <v>185</v>
      </c>
      <c r="D11">
        <v>5</v>
      </c>
      <c r="E11">
        <v>5</v>
      </c>
      <c r="F11">
        <v>5</v>
      </c>
      <c r="G11">
        <v>2</v>
      </c>
      <c r="H11">
        <v>16</v>
      </c>
      <c r="I11">
        <v>18</v>
      </c>
      <c r="J11">
        <v>20</v>
      </c>
      <c r="L11">
        <f t="shared" si="1"/>
        <v>71</v>
      </c>
      <c r="M11" s="8" t="str">
        <f t="shared" si="0"/>
        <v>C</v>
      </c>
    </row>
    <row r="12" spans="1:13" s="13" customFormat="1" x14ac:dyDescent="0.25">
      <c r="A12" s="13" t="s">
        <v>31</v>
      </c>
      <c r="B12" s="13" t="s">
        <v>186</v>
      </c>
      <c r="C12" s="13" t="s">
        <v>187</v>
      </c>
      <c r="L12" s="13">
        <f t="shared" si="1"/>
        <v>0</v>
      </c>
      <c r="M12" s="8">
        <f t="shared" si="0"/>
        <v>0</v>
      </c>
    </row>
    <row r="13" spans="1:13" x14ac:dyDescent="0.25">
      <c r="A13" t="s">
        <v>34</v>
      </c>
      <c r="B13" t="s">
        <v>188</v>
      </c>
      <c r="C13" t="s">
        <v>189</v>
      </c>
      <c r="D13">
        <v>4.5</v>
      </c>
      <c r="E13">
        <v>5</v>
      </c>
      <c r="F13">
        <v>5.5</v>
      </c>
      <c r="G13">
        <v>2.5</v>
      </c>
      <c r="H13">
        <v>18</v>
      </c>
      <c r="J13">
        <v>20</v>
      </c>
      <c r="L13">
        <f t="shared" si="1"/>
        <v>55.5</v>
      </c>
      <c r="M13" s="8" t="str">
        <f t="shared" si="0"/>
        <v>E</v>
      </c>
    </row>
    <row r="14" spans="1:13" x14ac:dyDescent="0.25">
      <c r="A14" t="s">
        <v>37</v>
      </c>
      <c r="B14" t="s">
        <v>190</v>
      </c>
      <c r="C14" t="s">
        <v>191</v>
      </c>
      <c r="D14">
        <v>5</v>
      </c>
      <c r="E14">
        <v>5</v>
      </c>
      <c r="F14">
        <v>5.5</v>
      </c>
      <c r="G14">
        <v>2.5</v>
      </c>
      <c r="H14">
        <v>18</v>
      </c>
      <c r="I14">
        <v>18</v>
      </c>
      <c r="J14">
        <v>20</v>
      </c>
      <c r="L14">
        <f t="shared" si="1"/>
        <v>74</v>
      </c>
      <c r="M14" s="8" t="str">
        <f t="shared" si="0"/>
        <v>C</v>
      </c>
    </row>
    <row r="15" spans="1:13" x14ac:dyDescent="0.25">
      <c r="A15" t="s">
        <v>40</v>
      </c>
      <c r="B15" t="s">
        <v>192</v>
      </c>
      <c r="C15" t="s">
        <v>193</v>
      </c>
      <c r="D15">
        <v>5</v>
      </c>
      <c r="E15">
        <v>5</v>
      </c>
      <c r="F15">
        <v>5.5</v>
      </c>
      <c r="G15">
        <v>2.5</v>
      </c>
      <c r="H15">
        <v>19</v>
      </c>
      <c r="I15">
        <v>16</v>
      </c>
      <c r="J15">
        <v>20</v>
      </c>
      <c r="L15">
        <f t="shared" si="1"/>
        <v>73</v>
      </c>
      <c r="M15" s="8" t="str">
        <f t="shared" si="0"/>
        <v>C</v>
      </c>
    </row>
    <row r="16" spans="1:13" x14ac:dyDescent="0.25">
      <c r="A16" t="s">
        <v>43</v>
      </c>
      <c r="B16" t="s">
        <v>194</v>
      </c>
      <c r="C16" t="s">
        <v>195</v>
      </c>
      <c r="F16">
        <v>5.5</v>
      </c>
      <c r="G16">
        <v>3</v>
      </c>
      <c r="H16">
        <v>16</v>
      </c>
      <c r="I16">
        <v>12</v>
      </c>
      <c r="J16">
        <v>20</v>
      </c>
      <c r="L16">
        <f t="shared" si="1"/>
        <v>56.5</v>
      </c>
      <c r="M16" s="8" t="str">
        <f t="shared" si="0"/>
        <v>E</v>
      </c>
    </row>
    <row r="17" spans="1:17" x14ac:dyDescent="0.25">
      <c r="A17" t="s">
        <v>46</v>
      </c>
      <c r="B17" t="s">
        <v>196</v>
      </c>
      <c r="C17" t="s">
        <v>197</v>
      </c>
      <c r="D17">
        <v>4</v>
      </c>
      <c r="E17">
        <v>5</v>
      </c>
      <c r="H17">
        <v>16</v>
      </c>
      <c r="J17">
        <v>20</v>
      </c>
      <c r="K17">
        <v>13</v>
      </c>
      <c r="L17">
        <f t="shared" si="1"/>
        <v>58</v>
      </c>
      <c r="M17" s="8" t="str">
        <f t="shared" si="0"/>
        <v>E</v>
      </c>
    </row>
    <row r="18" spans="1:17" x14ac:dyDescent="0.25">
      <c r="A18" t="s">
        <v>49</v>
      </c>
      <c r="B18" t="s">
        <v>198</v>
      </c>
      <c r="C18" t="s">
        <v>199</v>
      </c>
      <c r="D18">
        <v>4</v>
      </c>
      <c r="E18">
        <v>4</v>
      </c>
      <c r="F18">
        <v>5</v>
      </c>
      <c r="G18">
        <v>3</v>
      </c>
      <c r="H18">
        <v>14.5</v>
      </c>
      <c r="J18">
        <v>20</v>
      </c>
      <c r="L18">
        <f t="shared" si="1"/>
        <v>50.5</v>
      </c>
      <c r="M18" s="8" t="str">
        <f t="shared" si="0"/>
        <v>E</v>
      </c>
      <c r="Q18" t="s">
        <v>577</v>
      </c>
    </row>
    <row r="19" spans="1:17" x14ac:dyDescent="0.25">
      <c r="A19" t="s">
        <v>52</v>
      </c>
      <c r="B19" t="s">
        <v>200</v>
      </c>
      <c r="C19" t="s">
        <v>201</v>
      </c>
      <c r="D19">
        <v>4</v>
      </c>
      <c r="E19">
        <v>5</v>
      </c>
      <c r="F19">
        <v>5.5</v>
      </c>
      <c r="G19">
        <v>2.5</v>
      </c>
      <c r="H19">
        <v>13</v>
      </c>
      <c r="J19">
        <v>20</v>
      </c>
      <c r="L19">
        <f t="shared" si="1"/>
        <v>50</v>
      </c>
      <c r="M19" s="8" t="str">
        <f t="shared" si="0"/>
        <v>E</v>
      </c>
    </row>
    <row r="20" spans="1:17" s="13" customFormat="1" x14ac:dyDescent="0.25">
      <c r="A20" s="13" t="s">
        <v>55</v>
      </c>
      <c r="B20" s="13" t="s">
        <v>202</v>
      </c>
      <c r="C20" s="13" t="s">
        <v>203</v>
      </c>
      <c r="D20" s="13">
        <v>4.5</v>
      </c>
      <c r="E20" s="13">
        <v>4.5</v>
      </c>
      <c r="H20" s="13">
        <v>12</v>
      </c>
      <c r="L20" s="13">
        <f t="shared" si="1"/>
        <v>21</v>
      </c>
      <c r="M20" s="8">
        <f t="shared" si="0"/>
        <v>0</v>
      </c>
    </row>
    <row r="21" spans="1:17" x14ac:dyDescent="0.25">
      <c r="A21" t="s">
        <v>58</v>
      </c>
      <c r="B21" t="s">
        <v>204</v>
      </c>
      <c r="C21" t="s">
        <v>205</v>
      </c>
      <c r="H21">
        <v>19</v>
      </c>
      <c r="I21">
        <v>22</v>
      </c>
      <c r="J21">
        <v>23</v>
      </c>
      <c r="L21">
        <f t="shared" si="1"/>
        <v>64</v>
      </c>
      <c r="M21" s="8" t="str">
        <f t="shared" si="0"/>
        <v>D</v>
      </c>
    </row>
    <row r="22" spans="1:17" s="13" customFormat="1" x14ac:dyDescent="0.25">
      <c r="A22" s="13" t="s">
        <v>61</v>
      </c>
      <c r="B22" s="13" t="s">
        <v>206</v>
      </c>
      <c r="C22" s="13" t="s">
        <v>207</v>
      </c>
      <c r="D22" s="13">
        <v>4</v>
      </c>
      <c r="E22" s="13">
        <v>4</v>
      </c>
      <c r="H22" s="13">
        <v>14</v>
      </c>
      <c r="K22" s="13">
        <v>15</v>
      </c>
      <c r="L22" s="13">
        <f t="shared" si="1"/>
        <v>37</v>
      </c>
      <c r="M22" s="8">
        <f t="shared" si="0"/>
        <v>0</v>
      </c>
    </row>
    <row r="23" spans="1:17" x14ac:dyDescent="0.25">
      <c r="A23" t="s">
        <v>64</v>
      </c>
      <c r="B23" t="s">
        <v>208</v>
      </c>
      <c r="C23" t="s">
        <v>209</v>
      </c>
      <c r="D23">
        <v>4</v>
      </c>
      <c r="E23">
        <v>5</v>
      </c>
      <c r="F23">
        <v>5</v>
      </c>
      <c r="H23">
        <v>9</v>
      </c>
      <c r="J23">
        <v>20</v>
      </c>
      <c r="K23">
        <v>14</v>
      </c>
      <c r="L23">
        <f t="shared" si="1"/>
        <v>57</v>
      </c>
      <c r="M23" s="8" t="str">
        <f t="shared" si="0"/>
        <v>E</v>
      </c>
    </row>
    <row r="24" spans="1:17" x14ac:dyDescent="0.25">
      <c r="A24" t="s">
        <v>67</v>
      </c>
      <c r="B24" t="s">
        <v>210</v>
      </c>
      <c r="C24" t="s">
        <v>211</v>
      </c>
      <c r="D24">
        <v>5</v>
      </c>
      <c r="E24">
        <v>5</v>
      </c>
      <c r="F24">
        <v>5</v>
      </c>
      <c r="G24">
        <v>2.5</v>
      </c>
      <c r="H24">
        <v>18</v>
      </c>
      <c r="J24">
        <v>20</v>
      </c>
      <c r="L24">
        <f t="shared" si="1"/>
        <v>55.5</v>
      </c>
      <c r="M24" s="8" t="str">
        <f t="shared" si="0"/>
        <v>E</v>
      </c>
    </row>
    <row r="25" spans="1:17" x14ac:dyDescent="0.25">
      <c r="A25" t="s">
        <v>70</v>
      </c>
      <c r="B25" t="s">
        <v>212</v>
      </c>
      <c r="C25" t="s">
        <v>213</v>
      </c>
      <c r="D25">
        <v>5</v>
      </c>
      <c r="E25">
        <v>4</v>
      </c>
      <c r="F25">
        <v>5</v>
      </c>
      <c r="G25">
        <v>3</v>
      </c>
      <c r="H25">
        <v>16</v>
      </c>
      <c r="J25">
        <v>18</v>
      </c>
      <c r="K25">
        <v>14</v>
      </c>
      <c r="L25">
        <f t="shared" si="1"/>
        <v>65</v>
      </c>
      <c r="M25" s="8" t="str">
        <f t="shared" si="0"/>
        <v>D</v>
      </c>
    </row>
    <row r="26" spans="1:17" x14ac:dyDescent="0.25">
      <c r="A26" t="s">
        <v>73</v>
      </c>
      <c r="B26" t="s">
        <v>214</v>
      </c>
      <c r="C26" t="s">
        <v>215</v>
      </c>
      <c r="D26">
        <v>4</v>
      </c>
      <c r="E26">
        <v>5</v>
      </c>
      <c r="F26">
        <v>5</v>
      </c>
      <c r="G26">
        <v>2.5</v>
      </c>
      <c r="H26">
        <v>18</v>
      </c>
      <c r="J26">
        <v>18</v>
      </c>
      <c r="L26">
        <f t="shared" si="1"/>
        <v>52.5</v>
      </c>
      <c r="M26" s="8" t="str">
        <f t="shared" si="0"/>
        <v>E</v>
      </c>
    </row>
    <row r="27" spans="1:17" x14ac:dyDescent="0.25">
      <c r="A27" t="s">
        <v>76</v>
      </c>
      <c r="B27" t="s">
        <v>216</v>
      </c>
      <c r="C27" t="s">
        <v>217</v>
      </c>
      <c r="D27">
        <v>5</v>
      </c>
      <c r="E27">
        <v>4</v>
      </c>
      <c r="F27">
        <v>5.5</v>
      </c>
      <c r="G27">
        <v>2.5</v>
      </c>
      <c r="H27">
        <v>16</v>
      </c>
      <c r="K27">
        <v>20</v>
      </c>
      <c r="L27">
        <f t="shared" si="1"/>
        <v>53</v>
      </c>
      <c r="M27" s="8" t="str">
        <f t="shared" si="0"/>
        <v>E</v>
      </c>
    </row>
    <row r="28" spans="1:17" x14ac:dyDescent="0.25">
      <c r="A28" t="s">
        <v>79</v>
      </c>
      <c r="B28" t="s">
        <v>218</v>
      </c>
      <c r="C28" t="s">
        <v>219</v>
      </c>
      <c r="D28">
        <v>5</v>
      </c>
      <c r="E28">
        <v>5</v>
      </c>
      <c r="H28">
        <v>20</v>
      </c>
      <c r="J28">
        <v>20</v>
      </c>
      <c r="K28">
        <v>15</v>
      </c>
      <c r="L28">
        <f t="shared" si="1"/>
        <v>65</v>
      </c>
      <c r="M28" s="8" t="str">
        <f t="shared" si="0"/>
        <v>D</v>
      </c>
    </row>
    <row r="29" spans="1:17" x14ac:dyDescent="0.25">
      <c r="A29" t="s">
        <v>82</v>
      </c>
      <c r="B29" t="s">
        <v>220</v>
      </c>
      <c r="C29" t="s">
        <v>221</v>
      </c>
      <c r="H29">
        <v>14</v>
      </c>
      <c r="I29">
        <v>15</v>
      </c>
      <c r="J29">
        <v>20</v>
      </c>
      <c r="L29">
        <f t="shared" si="1"/>
        <v>49</v>
      </c>
      <c r="M29" s="8" t="str">
        <f t="shared" si="0"/>
        <v>E</v>
      </c>
    </row>
    <row r="30" spans="1:17" x14ac:dyDescent="0.25">
      <c r="B30" t="s">
        <v>550</v>
      </c>
      <c r="C30" t="s">
        <v>551</v>
      </c>
      <c r="D30">
        <v>5</v>
      </c>
      <c r="E30">
        <v>5</v>
      </c>
      <c r="F30">
        <v>5.5</v>
      </c>
      <c r="G30">
        <v>2.5</v>
      </c>
      <c r="H30">
        <v>16</v>
      </c>
      <c r="I30">
        <v>15</v>
      </c>
      <c r="J30">
        <v>20</v>
      </c>
      <c r="L30">
        <f t="shared" si="1"/>
        <v>69</v>
      </c>
      <c r="M30" s="8" t="str">
        <f t="shared" si="0"/>
        <v>C</v>
      </c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D19" sqref="D19"/>
    </sheetView>
  </sheetViews>
  <sheetFormatPr defaultColWidth="8.85546875" defaultRowHeight="15" x14ac:dyDescent="0.25"/>
  <cols>
    <col min="3" max="3" width="33.42578125" customWidth="1"/>
    <col min="4" max="4" width="9.140625" customWidth="1"/>
    <col min="5" max="5" width="11.7109375" customWidth="1"/>
    <col min="6" max="9" width="9.140625" customWidth="1"/>
    <col min="10" max="10" width="10.7109375" customWidth="1"/>
  </cols>
  <sheetData>
    <row r="1" spans="1:14" x14ac:dyDescent="0.25">
      <c r="A1" t="s">
        <v>222</v>
      </c>
      <c r="B1" t="s">
        <v>1</v>
      </c>
      <c r="C1" t="s">
        <v>158</v>
      </c>
    </row>
    <row r="2" spans="1:14" ht="36" customHeight="1" x14ac:dyDescent="0.25">
      <c r="E2" s="3" t="s">
        <v>587</v>
      </c>
      <c r="F2" s="3" t="s">
        <v>588</v>
      </c>
      <c r="G2" s="3" t="s">
        <v>582</v>
      </c>
      <c r="H2" s="3" t="s">
        <v>583</v>
      </c>
      <c r="I2" s="3" t="s">
        <v>581</v>
      </c>
      <c r="J2" s="3" t="s">
        <v>586</v>
      </c>
      <c r="K2" s="3" t="s">
        <v>555</v>
      </c>
      <c r="L2" s="3" t="s">
        <v>554</v>
      </c>
      <c r="M2" s="3" t="s">
        <v>556</v>
      </c>
    </row>
    <row r="3" spans="1:14" x14ac:dyDescent="0.25">
      <c r="A3" t="s">
        <v>2</v>
      </c>
      <c r="B3" s="1" t="s">
        <v>242</v>
      </c>
      <c r="C3" t="s">
        <v>223</v>
      </c>
      <c r="D3" t="s">
        <v>12</v>
      </c>
      <c r="E3">
        <v>5</v>
      </c>
      <c r="F3">
        <v>5</v>
      </c>
      <c r="G3">
        <v>6.5</v>
      </c>
      <c r="H3">
        <v>2.5</v>
      </c>
      <c r="I3">
        <v>20</v>
      </c>
      <c r="J3">
        <v>20</v>
      </c>
      <c r="K3">
        <v>20</v>
      </c>
      <c r="L3">
        <v>20</v>
      </c>
      <c r="M3">
        <f>E3+F3+G3+H3+I3+J3+K3+L3</f>
        <v>99</v>
      </c>
      <c r="N3" s="8" t="str">
        <f t="shared" ref="N3:N12" si="0">IF(M3&gt;=89,"A",IF(M3&gt;=79,"B",IF(M3&gt;=69,"C",IF(M3&gt;=59,"D",IF(M3&gt;=49,"E",0)))))</f>
        <v>A</v>
      </c>
    </row>
    <row r="4" spans="1:14" x14ac:dyDescent="0.25">
      <c r="A4" t="s">
        <v>6</v>
      </c>
      <c r="B4" t="s">
        <v>224</v>
      </c>
      <c r="C4" t="s">
        <v>225</v>
      </c>
      <c r="D4" t="s">
        <v>12</v>
      </c>
      <c r="E4">
        <v>5</v>
      </c>
      <c r="F4">
        <v>5</v>
      </c>
      <c r="G4">
        <v>5.5</v>
      </c>
      <c r="H4">
        <v>2.5</v>
      </c>
      <c r="I4">
        <v>18</v>
      </c>
      <c r="J4">
        <v>20</v>
      </c>
      <c r="K4">
        <v>20</v>
      </c>
      <c r="L4">
        <v>18</v>
      </c>
      <c r="M4">
        <f t="shared" ref="M4:M12" si="1">E4+F4+G4+H4+I4+J4+K4+L4</f>
        <v>94</v>
      </c>
      <c r="N4" s="8" t="str">
        <f t="shared" si="0"/>
        <v>A</v>
      </c>
    </row>
    <row r="5" spans="1:14" s="13" customFormat="1" x14ac:dyDescent="0.25">
      <c r="A5" s="13" t="s">
        <v>9</v>
      </c>
      <c r="B5" s="13" t="s">
        <v>226</v>
      </c>
      <c r="C5" s="13" t="s">
        <v>227</v>
      </c>
      <c r="D5" s="13" t="s">
        <v>12</v>
      </c>
      <c r="M5" s="13">
        <f t="shared" si="1"/>
        <v>0</v>
      </c>
      <c r="N5" s="8">
        <f t="shared" si="0"/>
        <v>0</v>
      </c>
    </row>
    <row r="6" spans="1:14" x14ac:dyDescent="0.25">
      <c r="A6" t="s">
        <v>13</v>
      </c>
      <c r="B6" t="s">
        <v>228</v>
      </c>
      <c r="C6" t="s">
        <v>229</v>
      </c>
      <c r="D6" t="s">
        <v>12</v>
      </c>
      <c r="E6">
        <v>5</v>
      </c>
      <c r="F6">
        <v>5</v>
      </c>
      <c r="G6">
        <v>5</v>
      </c>
      <c r="H6">
        <v>3</v>
      </c>
      <c r="I6">
        <v>18</v>
      </c>
      <c r="J6">
        <v>20</v>
      </c>
      <c r="K6">
        <v>16</v>
      </c>
      <c r="L6">
        <v>18</v>
      </c>
      <c r="M6">
        <f t="shared" si="1"/>
        <v>90</v>
      </c>
      <c r="N6" s="8" t="str">
        <f t="shared" si="0"/>
        <v>A</v>
      </c>
    </row>
    <row r="7" spans="1:14" x14ac:dyDescent="0.25">
      <c r="A7" t="s">
        <v>16</v>
      </c>
      <c r="B7" t="s">
        <v>230</v>
      </c>
      <c r="C7" t="s">
        <v>231</v>
      </c>
      <c r="D7" t="s">
        <v>12</v>
      </c>
      <c r="E7">
        <v>5</v>
      </c>
      <c r="F7">
        <v>5</v>
      </c>
      <c r="G7">
        <v>5.5</v>
      </c>
      <c r="H7">
        <v>3</v>
      </c>
      <c r="I7">
        <v>20</v>
      </c>
      <c r="J7">
        <v>20</v>
      </c>
      <c r="K7">
        <v>18</v>
      </c>
      <c r="L7">
        <v>18</v>
      </c>
      <c r="M7">
        <f t="shared" si="1"/>
        <v>94.5</v>
      </c>
      <c r="N7" s="8" t="str">
        <f t="shared" si="0"/>
        <v>A</v>
      </c>
    </row>
    <row r="8" spans="1:14" x14ac:dyDescent="0.25">
      <c r="A8" t="s">
        <v>19</v>
      </c>
      <c r="B8" t="s">
        <v>232</v>
      </c>
      <c r="C8" t="s">
        <v>233</v>
      </c>
      <c r="D8" t="s">
        <v>5</v>
      </c>
      <c r="E8">
        <v>5</v>
      </c>
      <c r="F8">
        <v>5</v>
      </c>
      <c r="G8">
        <v>6</v>
      </c>
      <c r="H8">
        <v>3</v>
      </c>
      <c r="I8">
        <v>20</v>
      </c>
      <c r="J8">
        <v>20</v>
      </c>
      <c r="K8">
        <v>18</v>
      </c>
      <c r="L8">
        <v>17</v>
      </c>
      <c r="M8">
        <f t="shared" si="1"/>
        <v>94</v>
      </c>
      <c r="N8" s="8" t="str">
        <f t="shared" si="0"/>
        <v>A</v>
      </c>
    </row>
    <row r="9" spans="1:14" x14ac:dyDescent="0.25">
      <c r="A9" t="s">
        <v>22</v>
      </c>
      <c r="B9" t="s">
        <v>234</v>
      </c>
      <c r="C9" t="s">
        <v>235</v>
      </c>
      <c r="D9" t="s">
        <v>5</v>
      </c>
      <c r="E9">
        <v>5</v>
      </c>
      <c r="F9">
        <v>5</v>
      </c>
      <c r="G9">
        <v>5.5</v>
      </c>
      <c r="H9">
        <v>3</v>
      </c>
      <c r="I9">
        <v>13</v>
      </c>
      <c r="J9">
        <v>20</v>
      </c>
      <c r="K9">
        <v>12</v>
      </c>
      <c r="L9">
        <v>10</v>
      </c>
      <c r="M9">
        <f t="shared" si="1"/>
        <v>73.5</v>
      </c>
      <c r="N9" s="8" t="str">
        <f t="shared" si="0"/>
        <v>C</v>
      </c>
    </row>
    <row r="10" spans="1:14" x14ac:dyDescent="0.25">
      <c r="A10" t="s">
        <v>25</v>
      </c>
      <c r="B10" t="s">
        <v>236</v>
      </c>
      <c r="C10" t="s">
        <v>237</v>
      </c>
      <c r="D10" t="s">
        <v>5</v>
      </c>
      <c r="E10">
        <v>5</v>
      </c>
      <c r="F10">
        <v>5</v>
      </c>
      <c r="G10">
        <v>5.5</v>
      </c>
      <c r="I10">
        <v>13</v>
      </c>
      <c r="J10">
        <v>20</v>
      </c>
      <c r="K10">
        <v>12</v>
      </c>
      <c r="L10">
        <v>10</v>
      </c>
      <c r="M10">
        <f t="shared" si="1"/>
        <v>70.5</v>
      </c>
      <c r="N10" s="8" t="str">
        <f t="shared" si="0"/>
        <v>C</v>
      </c>
    </row>
    <row r="11" spans="1:14" x14ac:dyDescent="0.25">
      <c r="A11" t="s">
        <v>28</v>
      </c>
      <c r="B11" t="s">
        <v>238</v>
      </c>
      <c r="C11" t="s">
        <v>239</v>
      </c>
      <c r="D11" t="s">
        <v>5</v>
      </c>
      <c r="E11">
        <v>5</v>
      </c>
      <c r="F11">
        <v>5</v>
      </c>
      <c r="G11">
        <v>5.5</v>
      </c>
      <c r="I11">
        <v>17.5</v>
      </c>
      <c r="J11">
        <v>20</v>
      </c>
      <c r="K11">
        <v>16</v>
      </c>
      <c r="M11">
        <f t="shared" si="1"/>
        <v>69</v>
      </c>
      <c r="N11" s="8" t="str">
        <f t="shared" si="0"/>
        <v>C</v>
      </c>
    </row>
    <row r="12" spans="1:14" s="13" customFormat="1" x14ac:dyDescent="0.25">
      <c r="A12" s="13" t="s">
        <v>31</v>
      </c>
      <c r="B12" s="13" t="s">
        <v>240</v>
      </c>
      <c r="C12" s="13" t="s">
        <v>241</v>
      </c>
      <c r="D12" s="13" t="s">
        <v>5</v>
      </c>
      <c r="M12" s="13">
        <f t="shared" si="1"/>
        <v>0</v>
      </c>
      <c r="N12" s="8">
        <f t="shared" si="0"/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137"/>
  <sheetViews>
    <sheetView workbookViewId="0">
      <pane ySplit="2" topLeftCell="A24" activePane="bottomLeft" state="frozen"/>
      <selection pane="bottomLeft" activeCell="J56" sqref="J56"/>
    </sheetView>
  </sheetViews>
  <sheetFormatPr defaultColWidth="8.85546875" defaultRowHeight="15" x14ac:dyDescent="0.25"/>
  <cols>
    <col min="3" max="3" width="22.28515625" customWidth="1"/>
    <col min="4" max="5" width="9.140625" customWidth="1"/>
    <col min="6" max="7" width="8.85546875" customWidth="1"/>
    <col min="8" max="9" width="12.42578125" customWidth="1"/>
    <col min="10" max="11" width="11.425781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60" x14ac:dyDescent="0.25">
      <c r="D2" s="3" t="s">
        <v>544</v>
      </c>
      <c r="E2" s="3" t="s">
        <v>544</v>
      </c>
      <c r="F2" s="3" t="s">
        <v>544</v>
      </c>
      <c r="G2" s="3" t="s">
        <v>544</v>
      </c>
      <c r="H2" s="3" t="s">
        <v>545</v>
      </c>
      <c r="I2" s="3" t="s">
        <v>595</v>
      </c>
      <c r="J2" s="3" t="s">
        <v>586</v>
      </c>
      <c r="K2" s="3" t="s">
        <v>555</v>
      </c>
      <c r="L2" s="3" t="s">
        <v>556</v>
      </c>
      <c r="N2" s="3" t="s">
        <v>603</v>
      </c>
      <c r="P2" s="3" t="s">
        <v>601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10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1</v>
      </c>
      <c r="J4">
        <v>20</v>
      </c>
      <c r="K4">
        <v>10</v>
      </c>
      <c r="L4">
        <f t="shared" si="0"/>
        <v>47</v>
      </c>
      <c r="P4" s="10">
        <f t="shared" ref="P4:P67" si="1">IF(L4&gt;=89,"A",IF(L4&gt;=79,"B",IF(L4&gt;=69,"C",IF(L4&gt;=59,"D",IF(L4&gt;=49,"E",0)))))</f>
        <v>0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10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10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10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10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10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10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10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10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10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10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10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10" t="str">
        <f t="shared" si="1"/>
        <v>E</v>
      </c>
    </row>
    <row r="17" spans="1:18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10" t="str">
        <f t="shared" si="1"/>
        <v>D</v>
      </c>
    </row>
    <row r="18" spans="1:18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10" t="str">
        <f t="shared" si="1"/>
        <v>E</v>
      </c>
    </row>
    <row r="19" spans="1:18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10" t="str">
        <f t="shared" si="1"/>
        <v>A</v>
      </c>
    </row>
    <row r="20" spans="1:18" x14ac:dyDescent="0.25">
      <c r="A20" t="s">
        <v>55</v>
      </c>
      <c r="B20" t="s">
        <v>272</v>
      </c>
      <c r="C20" t="s">
        <v>273</v>
      </c>
      <c r="H20">
        <v>19.5</v>
      </c>
      <c r="J20">
        <v>20</v>
      </c>
      <c r="L20">
        <f t="shared" si="0"/>
        <v>39.5</v>
      </c>
      <c r="P20" s="10">
        <f t="shared" si="1"/>
        <v>0</v>
      </c>
    </row>
    <row r="21" spans="1:18" ht="15.75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10" t="str">
        <f t="shared" si="1"/>
        <v>E</v>
      </c>
      <c r="R21" s="11"/>
    </row>
    <row r="22" spans="1:18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10">
        <f t="shared" si="1"/>
        <v>0</v>
      </c>
    </row>
    <row r="23" spans="1:18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10" t="str">
        <f t="shared" si="1"/>
        <v>E</v>
      </c>
    </row>
    <row r="24" spans="1:18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10" t="str">
        <f t="shared" si="1"/>
        <v>D</v>
      </c>
    </row>
    <row r="25" spans="1:18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10">
        <f t="shared" si="1"/>
        <v>0</v>
      </c>
    </row>
    <row r="26" spans="1:18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10" t="str">
        <f t="shared" si="1"/>
        <v>D</v>
      </c>
    </row>
    <row r="27" spans="1:18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10" t="str">
        <f t="shared" si="1"/>
        <v>D</v>
      </c>
    </row>
    <row r="28" spans="1:18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10" t="str">
        <f t="shared" si="1"/>
        <v>C</v>
      </c>
    </row>
    <row r="29" spans="1:18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10" t="str">
        <f t="shared" si="1"/>
        <v>C</v>
      </c>
    </row>
    <row r="30" spans="1:18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10" t="str">
        <f t="shared" si="1"/>
        <v>D</v>
      </c>
    </row>
    <row r="31" spans="1:18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10" t="str">
        <f t="shared" si="1"/>
        <v>C</v>
      </c>
    </row>
    <row r="32" spans="1:18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10" t="str">
        <f t="shared" si="1"/>
        <v>E</v>
      </c>
    </row>
    <row r="33" spans="1:32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10" t="str">
        <f t="shared" si="1"/>
        <v>E</v>
      </c>
    </row>
    <row r="34" spans="1:32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10" t="str">
        <f t="shared" si="1"/>
        <v>D</v>
      </c>
    </row>
    <row r="35" spans="1:32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10" t="str">
        <f t="shared" si="1"/>
        <v>E</v>
      </c>
    </row>
    <row r="36" spans="1:32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10" t="str">
        <f t="shared" si="1"/>
        <v>E</v>
      </c>
    </row>
    <row r="37" spans="1:32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10" t="str">
        <f t="shared" si="1"/>
        <v>A</v>
      </c>
    </row>
    <row r="38" spans="1:32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10" t="str">
        <f t="shared" si="1"/>
        <v>C</v>
      </c>
    </row>
    <row r="39" spans="1:32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10" t="str">
        <f t="shared" si="1"/>
        <v>A</v>
      </c>
    </row>
    <row r="40" spans="1:32" x14ac:dyDescent="0.25">
      <c r="A40" t="s">
        <v>114</v>
      </c>
      <c r="B40" t="s">
        <v>312</v>
      </c>
      <c r="C40" t="s">
        <v>605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10" t="str">
        <f t="shared" si="1"/>
        <v>D</v>
      </c>
      <c r="AF40" s="10">
        <f t="shared" ref="AF40" si="3">IF(AB40&gt;=89,"A",IF(AB40&gt;=79,"B",IF(AB40&gt;=69,"C",IF(AB40&gt;=59,"D",IF(AB40&gt;=49,"E",0)))))</f>
        <v>0</v>
      </c>
    </row>
    <row r="41" spans="1:32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10" t="str">
        <f t="shared" si="1"/>
        <v>D</v>
      </c>
    </row>
    <row r="42" spans="1:32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10" t="str">
        <f t="shared" si="1"/>
        <v>B</v>
      </c>
    </row>
    <row r="43" spans="1:32" x14ac:dyDescent="0.25">
      <c r="A43" t="s">
        <v>123</v>
      </c>
      <c r="B43" t="s">
        <v>317</v>
      </c>
      <c r="C43" t="s">
        <v>318</v>
      </c>
      <c r="J43">
        <v>20</v>
      </c>
      <c r="K43">
        <v>10</v>
      </c>
      <c r="L43">
        <f t="shared" si="2"/>
        <v>30</v>
      </c>
      <c r="P43" s="10">
        <f t="shared" si="1"/>
        <v>0</v>
      </c>
    </row>
    <row r="44" spans="1:32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10" t="str">
        <f t="shared" si="1"/>
        <v>C</v>
      </c>
    </row>
    <row r="45" spans="1:32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10" t="str">
        <f t="shared" si="1"/>
        <v>D</v>
      </c>
    </row>
    <row r="46" spans="1:32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10">
        <f t="shared" si="1"/>
        <v>0</v>
      </c>
    </row>
    <row r="47" spans="1:32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10" t="str">
        <f t="shared" si="1"/>
        <v>E</v>
      </c>
    </row>
    <row r="48" spans="1:32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10" t="str">
        <f t="shared" si="1"/>
        <v>E</v>
      </c>
    </row>
    <row r="49" spans="1:16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10" t="str">
        <f t="shared" si="1"/>
        <v>E</v>
      </c>
    </row>
    <row r="50" spans="1:16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10">
        <f t="shared" si="1"/>
        <v>0</v>
      </c>
    </row>
    <row r="51" spans="1:16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J51">
        <v>18</v>
      </c>
      <c r="K51">
        <v>10</v>
      </c>
      <c r="L51">
        <f t="shared" si="2"/>
        <v>45.5</v>
      </c>
      <c r="P51" s="10">
        <f t="shared" si="1"/>
        <v>0</v>
      </c>
    </row>
    <row r="52" spans="1:16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10">
        <f t="shared" si="1"/>
        <v>0</v>
      </c>
    </row>
    <row r="53" spans="1:16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10" t="str">
        <f t="shared" si="1"/>
        <v>E</v>
      </c>
    </row>
    <row r="54" spans="1:16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10" t="str">
        <f t="shared" si="1"/>
        <v>E</v>
      </c>
    </row>
    <row r="55" spans="1:16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10" t="str">
        <f t="shared" si="1"/>
        <v>D</v>
      </c>
    </row>
    <row r="56" spans="1:16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10" t="str">
        <f t="shared" si="1"/>
        <v>D</v>
      </c>
    </row>
    <row r="57" spans="1:16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10" t="str">
        <f t="shared" si="1"/>
        <v>E</v>
      </c>
    </row>
    <row r="58" spans="1:16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L58">
        <f t="shared" si="2"/>
        <v>30</v>
      </c>
      <c r="P58" s="10">
        <f t="shared" si="1"/>
        <v>0</v>
      </c>
    </row>
    <row r="59" spans="1:16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10">
        <f t="shared" si="1"/>
        <v>0</v>
      </c>
    </row>
    <row r="60" spans="1:16" x14ac:dyDescent="0.25">
      <c r="A60" t="s">
        <v>349</v>
      </c>
      <c r="B60" t="s">
        <v>350</v>
      </c>
      <c r="C60" t="s">
        <v>351</v>
      </c>
      <c r="F60">
        <v>5</v>
      </c>
      <c r="H60">
        <v>12</v>
      </c>
      <c r="L60">
        <f t="shared" si="2"/>
        <v>17</v>
      </c>
      <c r="P60" s="10">
        <f t="shared" si="1"/>
        <v>0</v>
      </c>
    </row>
    <row r="61" spans="1:16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10" t="str">
        <f t="shared" si="1"/>
        <v>D</v>
      </c>
    </row>
    <row r="62" spans="1:16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10" t="str">
        <f t="shared" si="1"/>
        <v>E</v>
      </c>
    </row>
    <row r="63" spans="1:16" x14ac:dyDescent="0.25">
      <c r="A63" t="s">
        <v>358</v>
      </c>
      <c r="B63" t="s">
        <v>359</v>
      </c>
      <c r="C63" t="s">
        <v>360</v>
      </c>
      <c r="H63">
        <v>14</v>
      </c>
      <c r="J63">
        <v>20</v>
      </c>
      <c r="L63">
        <f t="shared" si="2"/>
        <v>34</v>
      </c>
      <c r="P63" s="10">
        <f t="shared" si="1"/>
        <v>0</v>
      </c>
    </row>
    <row r="64" spans="1:16" x14ac:dyDescent="0.25">
      <c r="A64" t="s">
        <v>361</v>
      </c>
      <c r="B64" t="s">
        <v>362</v>
      </c>
      <c r="C64" t="s">
        <v>363</v>
      </c>
      <c r="D64">
        <v>4.5</v>
      </c>
      <c r="E64">
        <v>5</v>
      </c>
      <c r="H64">
        <v>18.5</v>
      </c>
      <c r="J64">
        <v>20</v>
      </c>
      <c r="L64">
        <f t="shared" si="2"/>
        <v>48</v>
      </c>
      <c r="P64" s="10">
        <f t="shared" si="1"/>
        <v>0</v>
      </c>
    </row>
    <row r="65" spans="1:16" x14ac:dyDescent="0.25">
      <c r="A65" t="s">
        <v>364</v>
      </c>
      <c r="B65" t="s">
        <v>365</v>
      </c>
      <c r="C65" t="s">
        <v>366</v>
      </c>
      <c r="J65">
        <v>20</v>
      </c>
      <c r="L65">
        <f t="shared" si="2"/>
        <v>20</v>
      </c>
      <c r="P65" s="10">
        <f t="shared" si="1"/>
        <v>0</v>
      </c>
    </row>
    <row r="66" spans="1:16" x14ac:dyDescent="0.25">
      <c r="L66">
        <f t="shared" si="2"/>
        <v>0</v>
      </c>
      <c r="P66" s="10">
        <f t="shared" si="1"/>
        <v>0</v>
      </c>
    </row>
    <row r="67" spans="1:16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4">D67+E67+F67+G67+H67+I67+J67+K67</f>
        <v>50.5</v>
      </c>
      <c r="P67" s="10" t="str">
        <f t="shared" si="1"/>
        <v>E</v>
      </c>
    </row>
    <row r="68" spans="1:16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4"/>
        <v>70</v>
      </c>
      <c r="P68" s="10" t="str">
        <f t="shared" ref="P68:P131" si="5">IF(L68&gt;=89,"A",IF(L68&gt;=79,"B",IF(L68&gt;=69,"C",IF(L68&gt;=59,"D",IF(L68&gt;=49,"E",0)))))</f>
        <v>C</v>
      </c>
    </row>
    <row r="69" spans="1:16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4"/>
        <v>65.5</v>
      </c>
      <c r="P69" s="10" t="str">
        <f t="shared" si="5"/>
        <v>D</v>
      </c>
    </row>
    <row r="70" spans="1:16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4"/>
        <v>69</v>
      </c>
      <c r="P70" s="10" t="str">
        <f t="shared" si="5"/>
        <v>C</v>
      </c>
    </row>
    <row r="71" spans="1:16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4"/>
        <v>70</v>
      </c>
      <c r="P71" s="10" t="str">
        <f t="shared" si="5"/>
        <v>C</v>
      </c>
    </row>
    <row r="72" spans="1:16" x14ac:dyDescent="0.25">
      <c r="A72" t="s">
        <v>19</v>
      </c>
      <c r="B72" s="1" t="s">
        <v>478</v>
      </c>
      <c r="C72" t="s">
        <v>386</v>
      </c>
      <c r="D72">
        <v>4</v>
      </c>
      <c r="E72">
        <v>4</v>
      </c>
      <c r="G72">
        <v>3</v>
      </c>
      <c r="H72">
        <v>5.5</v>
      </c>
      <c r="J72">
        <v>18</v>
      </c>
      <c r="L72">
        <f t="shared" si="4"/>
        <v>34.5</v>
      </c>
      <c r="P72" s="10">
        <f t="shared" si="5"/>
        <v>0</v>
      </c>
    </row>
    <row r="73" spans="1:16" x14ac:dyDescent="0.25">
      <c r="A73" t="s">
        <v>22</v>
      </c>
      <c r="B73" s="1" t="s">
        <v>479</v>
      </c>
      <c r="C73" t="s">
        <v>387</v>
      </c>
      <c r="L73">
        <f t="shared" si="4"/>
        <v>0</v>
      </c>
      <c r="P73" s="10">
        <f t="shared" si="5"/>
        <v>0</v>
      </c>
    </row>
    <row r="74" spans="1:16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4"/>
        <v>55.5</v>
      </c>
      <c r="P74" s="10" t="str">
        <f t="shared" si="5"/>
        <v>E</v>
      </c>
    </row>
    <row r="75" spans="1:16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4"/>
        <v>50.5</v>
      </c>
      <c r="P75" s="10" t="str">
        <f t="shared" si="5"/>
        <v>E</v>
      </c>
    </row>
    <row r="76" spans="1:16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4"/>
        <v>56.5</v>
      </c>
      <c r="P76" s="10" t="str">
        <f t="shared" si="5"/>
        <v>E</v>
      </c>
    </row>
    <row r="77" spans="1:16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4"/>
        <v>49</v>
      </c>
      <c r="P77" s="10" t="str">
        <f t="shared" si="5"/>
        <v>E</v>
      </c>
    </row>
    <row r="78" spans="1:16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J78">
        <v>20</v>
      </c>
      <c r="K78">
        <v>16</v>
      </c>
      <c r="L78">
        <f t="shared" si="4"/>
        <v>73</v>
      </c>
      <c r="P78" s="10" t="str">
        <f t="shared" si="5"/>
        <v>C</v>
      </c>
    </row>
    <row r="79" spans="1:16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4"/>
        <v>17</v>
      </c>
      <c r="P79" s="10">
        <f t="shared" si="5"/>
        <v>0</v>
      </c>
    </row>
    <row r="80" spans="1:16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4"/>
        <v>57</v>
      </c>
      <c r="P80" s="10" t="str">
        <f t="shared" si="5"/>
        <v>E</v>
      </c>
    </row>
    <row r="81" spans="1:19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4"/>
        <v>60</v>
      </c>
      <c r="P81" s="10" t="str">
        <f t="shared" si="5"/>
        <v>D</v>
      </c>
    </row>
    <row r="82" spans="1:19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4"/>
        <v>68</v>
      </c>
      <c r="P82" s="10" t="str">
        <f t="shared" si="5"/>
        <v>D</v>
      </c>
    </row>
    <row r="83" spans="1:19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4"/>
        <v>61.5</v>
      </c>
      <c r="P83" s="10" t="str">
        <f t="shared" si="5"/>
        <v>D</v>
      </c>
    </row>
    <row r="84" spans="1:19" x14ac:dyDescent="0.25">
      <c r="A84" t="s">
        <v>55</v>
      </c>
      <c r="B84" t="s">
        <v>404</v>
      </c>
      <c r="C84" t="s">
        <v>405</v>
      </c>
      <c r="L84">
        <f t="shared" si="4"/>
        <v>0</v>
      </c>
      <c r="P84" s="10">
        <f t="shared" si="5"/>
        <v>0</v>
      </c>
    </row>
    <row r="85" spans="1:19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4"/>
        <v>54</v>
      </c>
      <c r="P85" s="10" t="str">
        <f t="shared" si="5"/>
        <v>E</v>
      </c>
    </row>
    <row r="86" spans="1:19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4"/>
        <v>80.5</v>
      </c>
      <c r="P86" s="10" t="str">
        <f t="shared" si="5"/>
        <v>B</v>
      </c>
    </row>
    <row r="87" spans="1:19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J87">
        <v>20</v>
      </c>
      <c r="L87">
        <f t="shared" si="4"/>
        <v>50.5</v>
      </c>
      <c r="P87" s="10" t="str">
        <f t="shared" si="5"/>
        <v>E</v>
      </c>
    </row>
    <row r="88" spans="1:19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4"/>
        <v>74.5</v>
      </c>
      <c r="P88" s="10" t="str">
        <f t="shared" si="5"/>
        <v>C</v>
      </c>
    </row>
    <row r="89" spans="1:19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4"/>
        <v>74.5</v>
      </c>
      <c r="P89" s="10" t="str">
        <f t="shared" si="5"/>
        <v>C</v>
      </c>
    </row>
    <row r="90" spans="1:19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4"/>
        <v>54</v>
      </c>
      <c r="P90" s="10" t="str">
        <f t="shared" si="5"/>
        <v>E</v>
      </c>
    </row>
    <row r="91" spans="1:19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4"/>
        <v>58</v>
      </c>
      <c r="P91" s="10" t="str">
        <f t="shared" si="5"/>
        <v>E</v>
      </c>
      <c r="S91" t="s">
        <v>577</v>
      </c>
    </row>
    <row r="92" spans="1:19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4"/>
        <v>68</v>
      </c>
      <c r="P92" s="10" t="str">
        <f t="shared" si="5"/>
        <v>D</v>
      </c>
      <c r="S92" t="s">
        <v>577</v>
      </c>
    </row>
    <row r="93" spans="1:19" x14ac:dyDescent="0.25">
      <c r="A93" t="s">
        <v>82</v>
      </c>
      <c r="B93" t="s">
        <v>422</v>
      </c>
      <c r="C93" t="s">
        <v>423</v>
      </c>
      <c r="D93">
        <v>4.5</v>
      </c>
      <c r="E93">
        <v>4.5</v>
      </c>
      <c r="F93">
        <v>3.5</v>
      </c>
      <c r="G93">
        <v>2.5</v>
      </c>
      <c r="H93">
        <v>2.5</v>
      </c>
      <c r="J93">
        <v>20</v>
      </c>
      <c r="L93">
        <f t="shared" si="4"/>
        <v>37.5</v>
      </c>
      <c r="P93" s="10">
        <f t="shared" si="5"/>
        <v>0</v>
      </c>
    </row>
    <row r="94" spans="1:19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4"/>
        <v>50.5</v>
      </c>
      <c r="P94" s="10" t="str">
        <f t="shared" si="5"/>
        <v>E</v>
      </c>
    </row>
    <row r="95" spans="1:19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4"/>
        <v>60.5</v>
      </c>
      <c r="P95" s="10" t="str">
        <f t="shared" si="5"/>
        <v>D</v>
      </c>
    </row>
    <row r="96" spans="1:19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4"/>
        <v>65</v>
      </c>
      <c r="P96" s="10" t="str">
        <f t="shared" si="5"/>
        <v>D</v>
      </c>
    </row>
    <row r="97" spans="1:16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4"/>
        <v>63.5</v>
      </c>
      <c r="P97" s="10" t="str">
        <f t="shared" si="5"/>
        <v>D</v>
      </c>
    </row>
    <row r="98" spans="1:16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4"/>
        <v>60</v>
      </c>
      <c r="P98" s="10" t="str">
        <f t="shared" si="5"/>
        <v>D</v>
      </c>
    </row>
    <row r="99" spans="1:16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30" si="6">D99+E99+F99+G99+H99+I99+J99+K99</f>
        <v>49</v>
      </c>
      <c r="P99" s="10" t="str">
        <f t="shared" si="5"/>
        <v>E</v>
      </c>
    </row>
    <row r="100" spans="1:16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6"/>
        <v>70.5</v>
      </c>
      <c r="P100" s="10" t="str">
        <f t="shared" si="5"/>
        <v>C</v>
      </c>
    </row>
    <row r="101" spans="1:16" x14ac:dyDescent="0.25">
      <c r="A101" t="s">
        <v>105</v>
      </c>
      <c r="B101" t="s">
        <v>438</v>
      </c>
      <c r="C101" t="s">
        <v>439</v>
      </c>
      <c r="D101">
        <v>5</v>
      </c>
      <c r="E101">
        <v>5</v>
      </c>
      <c r="J101">
        <v>18</v>
      </c>
      <c r="K101">
        <v>14</v>
      </c>
      <c r="L101">
        <f t="shared" si="6"/>
        <v>42</v>
      </c>
      <c r="P101" s="10">
        <f t="shared" si="5"/>
        <v>0</v>
      </c>
    </row>
    <row r="102" spans="1:16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6"/>
        <v>50.5</v>
      </c>
      <c r="P102" s="10" t="str">
        <f t="shared" si="5"/>
        <v>E</v>
      </c>
    </row>
    <row r="103" spans="1:16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6"/>
        <v>65</v>
      </c>
      <c r="P103" s="10" t="str">
        <f t="shared" si="5"/>
        <v>D</v>
      </c>
    </row>
    <row r="104" spans="1:16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6"/>
        <v>69.5</v>
      </c>
      <c r="P104" s="10" t="str">
        <f t="shared" si="5"/>
        <v>C</v>
      </c>
    </row>
    <row r="105" spans="1:16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6"/>
        <v>45</v>
      </c>
      <c r="P105" s="10">
        <f t="shared" si="5"/>
        <v>0</v>
      </c>
    </row>
    <row r="106" spans="1:16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6"/>
        <v>51.5</v>
      </c>
      <c r="P106" s="10" t="str">
        <f t="shared" si="5"/>
        <v>E</v>
      </c>
    </row>
    <row r="107" spans="1:16" x14ac:dyDescent="0.25">
      <c r="A107" t="s">
        <v>123</v>
      </c>
      <c r="B107" t="s">
        <v>450</v>
      </c>
      <c r="C107" t="s">
        <v>451</v>
      </c>
      <c r="H107">
        <v>16</v>
      </c>
      <c r="J107">
        <v>17</v>
      </c>
      <c r="K107">
        <v>14</v>
      </c>
      <c r="L107">
        <f t="shared" si="6"/>
        <v>47</v>
      </c>
      <c r="P107" s="10">
        <f t="shared" si="5"/>
        <v>0</v>
      </c>
    </row>
    <row r="108" spans="1:16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6"/>
        <v>70.5</v>
      </c>
      <c r="P108" s="10" t="str">
        <f t="shared" si="5"/>
        <v>C</v>
      </c>
    </row>
    <row r="109" spans="1:16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6"/>
        <v>66.5</v>
      </c>
      <c r="P109" s="10" t="str">
        <f t="shared" si="5"/>
        <v>D</v>
      </c>
    </row>
    <row r="110" spans="1:16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6"/>
        <v>66.5</v>
      </c>
      <c r="P110" s="10" t="str">
        <f t="shared" si="5"/>
        <v>D</v>
      </c>
    </row>
    <row r="111" spans="1:16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6"/>
        <v>54.5</v>
      </c>
      <c r="P111" s="10" t="str">
        <f t="shared" si="5"/>
        <v>E</v>
      </c>
    </row>
    <row r="112" spans="1:16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6"/>
        <v>55</v>
      </c>
      <c r="P112" s="10" t="str">
        <f t="shared" si="5"/>
        <v>E</v>
      </c>
    </row>
    <row r="113" spans="1:16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6"/>
        <v>74</v>
      </c>
      <c r="P113" s="10" t="str">
        <f t="shared" si="5"/>
        <v>C</v>
      </c>
    </row>
    <row r="114" spans="1:16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6"/>
        <v>51</v>
      </c>
      <c r="P114" s="10" t="str">
        <f t="shared" si="5"/>
        <v>E</v>
      </c>
    </row>
    <row r="115" spans="1:16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6"/>
        <v>60.5</v>
      </c>
      <c r="P115" s="10" t="str">
        <f t="shared" si="5"/>
        <v>D</v>
      </c>
    </row>
    <row r="116" spans="1:16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J116">
        <v>20</v>
      </c>
      <c r="L116">
        <f t="shared" si="6"/>
        <v>40.5</v>
      </c>
      <c r="P116" s="10">
        <f t="shared" si="5"/>
        <v>0</v>
      </c>
    </row>
    <row r="117" spans="1:16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6"/>
        <v>69.5</v>
      </c>
      <c r="P117" s="10" t="str">
        <f t="shared" si="5"/>
        <v>C</v>
      </c>
    </row>
    <row r="118" spans="1:16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6"/>
        <v>32.5</v>
      </c>
      <c r="P118" s="10">
        <f t="shared" si="5"/>
        <v>0</v>
      </c>
    </row>
    <row r="119" spans="1:16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6"/>
        <v>49.5</v>
      </c>
      <c r="P119" s="10" t="str">
        <f t="shared" si="5"/>
        <v>E</v>
      </c>
    </row>
    <row r="120" spans="1:16" x14ac:dyDescent="0.25">
      <c r="B120" t="s">
        <v>557</v>
      </c>
      <c r="C120" t="s">
        <v>558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6"/>
        <v>50</v>
      </c>
      <c r="P120" s="10" t="str">
        <f t="shared" si="5"/>
        <v>E</v>
      </c>
    </row>
    <row r="121" spans="1:16" x14ac:dyDescent="0.25">
      <c r="B121" t="s">
        <v>559</v>
      </c>
      <c r="C121" t="s">
        <v>560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6"/>
        <v>69.5</v>
      </c>
      <c r="N121">
        <v>12</v>
      </c>
      <c r="P121" s="10" t="str">
        <f t="shared" si="5"/>
        <v>C</v>
      </c>
    </row>
    <row r="122" spans="1:16" x14ac:dyDescent="0.25">
      <c r="B122" t="s">
        <v>561</v>
      </c>
      <c r="C122" t="s">
        <v>569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6"/>
        <v>95</v>
      </c>
      <c r="N122">
        <v>5</v>
      </c>
      <c r="P122" s="10" t="str">
        <f t="shared" si="5"/>
        <v>A</v>
      </c>
    </row>
    <row r="123" spans="1:16" x14ac:dyDescent="0.25">
      <c r="B123" t="s">
        <v>562</v>
      </c>
      <c r="C123" t="s">
        <v>563</v>
      </c>
      <c r="F123">
        <v>4.5</v>
      </c>
      <c r="H123">
        <v>18</v>
      </c>
      <c r="J123">
        <v>20</v>
      </c>
      <c r="K123">
        <v>16</v>
      </c>
      <c r="L123">
        <f t="shared" si="6"/>
        <v>58.5</v>
      </c>
      <c r="P123" s="10" t="str">
        <f t="shared" si="5"/>
        <v>E</v>
      </c>
    </row>
    <row r="124" spans="1:16" x14ac:dyDescent="0.25">
      <c r="B124" t="s">
        <v>564</v>
      </c>
      <c r="C124" t="s">
        <v>565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6"/>
        <v>70.5</v>
      </c>
      <c r="P124" s="10" t="str">
        <f t="shared" si="5"/>
        <v>C</v>
      </c>
    </row>
    <row r="125" spans="1:16" x14ac:dyDescent="0.25">
      <c r="B125" t="s">
        <v>566</v>
      </c>
      <c r="C125" t="s">
        <v>330</v>
      </c>
      <c r="G125">
        <v>3.5</v>
      </c>
      <c r="J125">
        <v>18</v>
      </c>
      <c r="L125">
        <f t="shared" si="6"/>
        <v>21.5</v>
      </c>
      <c r="P125" s="10">
        <f t="shared" si="5"/>
        <v>0</v>
      </c>
    </row>
    <row r="126" spans="1:16" x14ac:dyDescent="0.25">
      <c r="B126" t="s">
        <v>567</v>
      </c>
      <c r="C126" t="s">
        <v>568</v>
      </c>
      <c r="G126">
        <v>3</v>
      </c>
      <c r="L126">
        <f t="shared" si="6"/>
        <v>3</v>
      </c>
      <c r="P126" s="10">
        <f t="shared" si="5"/>
        <v>0</v>
      </c>
    </row>
    <row r="127" spans="1:16" x14ac:dyDescent="0.25">
      <c r="B127" t="s">
        <v>570</v>
      </c>
      <c r="C127" t="s">
        <v>203</v>
      </c>
      <c r="F127">
        <v>4.5</v>
      </c>
      <c r="G127">
        <v>2.5</v>
      </c>
      <c r="L127">
        <f t="shared" si="6"/>
        <v>7</v>
      </c>
      <c r="P127" s="10">
        <f t="shared" si="5"/>
        <v>0</v>
      </c>
    </row>
    <row r="128" spans="1:16" x14ac:dyDescent="0.25">
      <c r="B128" t="s">
        <v>571</v>
      </c>
      <c r="C128" t="s">
        <v>207</v>
      </c>
      <c r="F128">
        <v>4.5</v>
      </c>
      <c r="G128">
        <v>2.5</v>
      </c>
      <c r="L128">
        <f t="shared" si="6"/>
        <v>7</v>
      </c>
      <c r="P128" s="10">
        <f t="shared" si="5"/>
        <v>0</v>
      </c>
    </row>
    <row r="129" spans="2:16" x14ac:dyDescent="0.25">
      <c r="B129" t="s">
        <v>572</v>
      </c>
      <c r="C129" t="s">
        <v>573</v>
      </c>
      <c r="D129">
        <v>5</v>
      </c>
      <c r="E129">
        <v>5</v>
      </c>
      <c r="F129">
        <v>2.5</v>
      </c>
      <c r="G129">
        <v>2</v>
      </c>
      <c r="H129">
        <v>12</v>
      </c>
      <c r="I129">
        <v>1.5</v>
      </c>
      <c r="K129">
        <v>16</v>
      </c>
      <c r="L129">
        <f t="shared" si="6"/>
        <v>44</v>
      </c>
      <c r="P129" s="10">
        <f t="shared" si="5"/>
        <v>0</v>
      </c>
    </row>
    <row r="130" spans="2:16" x14ac:dyDescent="0.25">
      <c r="B130" t="s">
        <v>574</v>
      </c>
      <c r="C130" t="s">
        <v>162</v>
      </c>
      <c r="E130">
        <v>5</v>
      </c>
      <c r="F130">
        <v>4</v>
      </c>
      <c r="J130">
        <v>18</v>
      </c>
      <c r="L130">
        <f t="shared" si="6"/>
        <v>27</v>
      </c>
      <c r="P130" s="10">
        <f t="shared" si="5"/>
        <v>0</v>
      </c>
    </row>
    <row r="131" spans="2:16" x14ac:dyDescent="0.25">
      <c r="B131" t="s">
        <v>575</v>
      </c>
      <c r="C131" t="s">
        <v>576</v>
      </c>
      <c r="D131">
        <v>4</v>
      </c>
      <c r="E131">
        <v>4.5</v>
      </c>
      <c r="F131">
        <v>3.5</v>
      </c>
      <c r="G131">
        <v>2.5</v>
      </c>
      <c r="L131">
        <f t="shared" ref="L131:L136" si="7">D131+E131+F131+G131+H131+I131+J131+K131</f>
        <v>14.5</v>
      </c>
      <c r="P131" s="10">
        <f t="shared" si="5"/>
        <v>0</v>
      </c>
    </row>
    <row r="132" spans="2:16" x14ac:dyDescent="0.25">
      <c r="B132" t="s">
        <v>589</v>
      </c>
      <c r="C132" t="s">
        <v>590</v>
      </c>
      <c r="D132">
        <v>4</v>
      </c>
      <c r="E132">
        <v>5</v>
      </c>
      <c r="H132">
        <v>9</v>
      </c>
      <c r="I132">
        <v>5</v>
      </c>
      <c r="J132">
        <v>20</v>
      </c>
      <c r="K132">
        <v>10</v>
      </c>
      <c r="L132">
        <f t="shared" si="7"/>
        <v>53</v>
      </c>
      <c r="P132" s="10" t="str">
        <f t="shared" ref="P132:P136" si="8">IF(L132&gt;=89,"A",IF(L132&gt;=79,"B",IF(L132&gt;=69,"C",IF(L132&gt;=59,"D",IF(L132&gt;=49,"E",0)))))</f>
        <v>E</v>
      </c>
    </row>
    <row r="133" spans="2:16" x14ac:dyDescent="0.25">
      <c r="B133" t="s">
        <v>591</v>
      </c>
      <c r="C133" t="s">
        <v>592</v>
      </c>
      <c r="D133">
        <v>4</v>
      </c>
      <c r="E133">
        <v>5</v>
      </c>
      <c r="H133">
        <v>18</v>
      </c>
      <c r="J133">
        <v>20</v>
      </c>
      <c r="L133">
        <f t="shared" si="7"/>
        <v>47</v>
      </c>
      <c r="P133" s="10">
        <f t="shared" si="8"/>
        <v>0</v>
      </c>
    </row>
    <row r="134" spans="2:16" x14ac:dyDescent="0.25">
      <c r="B134" t="s">
        <v>593</v>
      </c>
      <c r="C134" t="s">
        <v>594</v>
      </c>
      <c r="H134">
        <v>9</v>
      </c>
      <c r="J134">
        <v>18</v>
      </c>
      <c r="K134">
        <v>16</v>
      </c>
      <c r="L134">
        <f t="shared" si="7"/>
        <v>43</v>
      </c>
      <c r="P134" s="10">
        <f t="shared" si="8"/>
        <v>0</v>
      </c>
    </row>
    <row r="135" spans="2:16" x14ac:dyDescent="0.25">
      <c r="B135" t="s">
        <v>597</v>
      </c>
      <c r="C135" t="s">
        <v>598</v>
      </c>
      <c r="D135">
        <v>5</v>
      </c>
      <c r="E135">
        <v>5</v>
      </c>
      <c r="H135">
        <v>1.7</v>
      </c>
      <c r="I135">
        <v>1.5</v>
      </c>
      <c r="J135">
        <v>20</v>
      </c>
      <c r="L135">
        <f t="shared" si="7"/>
        <v>33.200000000000003</v>
      </c>
      <c r="P135" s="10">
        <f t="shared" si="8"/>
        <v>0</v>
      </c>
    </row>
    <row r="136" spans="2:16" x14ac:dyDescent="0.25">
      <c r="B136" t="s">
        <v>599</v>
      </c>
      <c r="C136" t="s">
        <v>604</v>
      </c>
      <c r="H136">
        <v>17</v>
      </c>
      <c r="J136">
        <v>15</v>
      </c>
      <c r="L136">
        <f t="shared" si="7"/>
        <v>32</v>
      </c>
      <c r="P136" s="10">
        <f t="shared" si="8"/>
        <v>0</v>
      </c>
    </row>
    <row r="137" spans="2:16" ht="15.75" x14ac:dyDescent="0.25">
      <c r="B137" s="11"/>
    </row>
  </sheetData>
  <autoFilter ref="A2:L137"/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workbookViewId="0">
      <selection activeCell="S21" sqref="S21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t="s">
        <v>484</v>
      </c>
      <c r="B1" t="s">
        <v>1</v>
      </c>
      <c r="C1" t="s">
        <v>244</v>
      </c>
    </row>
    <row r="2" spans="1:13" ht="45" x14ac:dyDescent="0.25">
      <c r="D2" s="3" t="s">
        <v>552</v>
      </c>
      <c r="E2" s="3" t="s">
        <v>553</v>
      </c>
      <c r="F2" s="3" t="s">
        <v>586</v>
      </c>
      <c r="G2" t="s">
        <v>554</v>
      </c>
      <c r="H2" t="s">
        <v>555</v>
      </c>
      <c r="I2" t="s">
        <v>556</v>
      </c>
      <c r="J2" s="3" t="s">
        <v>601</v>
      </c>
    </row>
    <row r="3" spans="1:13" x14ac:dyDescent="0.25">
      <c r="A3" t="s">
        <v>2</v>
      </c>
      <c r="B3" t="s">
        <v>424</v>
      </c>
      <c r="C3" t="s">
        <v>485</v>
      </c>
      <c r="I3">
        <f>D3+E3+F3+G3+H3</f>
        <v>0</v>
      </c>
      <c r="J3" s="10">
        <f>IF(I3&gt;=89,"A",IF(I3&gt;=79,"B",IF(I3&gt;=69,"C",IF(I3&gt;=59,"D",IF(I3&gt;=49,"E",0)))))</f>
        <v>0</v>
      </c>
    </row>
    <row r="4" spans="1:13" x14ac:dyDescent="0.25">
      <c r="A4" t="s">
        <v>6</v>
      </c>
      <c r="B4" s="1" t="s">
        <v>367</v>
      </c>
      <c r="C4" t="s">
        <v>486</v>
      </c>
      <c r="D4">
        <f>4.5+2.5+6+2</f>
        <v>15</v>
      </c>
      <c r="E4">
        <v>16</v>
      </c>
      <c r="F4">
        <v>17</v>
      </c>
      <c r="G4">
        <v>18.5</v>
      </c>
      <c r="I4">
        <f t="shared" ref="I4:I39" si="0">D4+E4+F4+G4+H4</f>
        <v>66.5</v>
      </c>
      <c r="J4" s="10" t="str">
        <f t="shared" ref="J4:J39" si="1">IF(I4&gt;=89,"A",IF(I4&gt;=79,"B",IF(I4&gt;=69,"C",IF(I4&gt;=59,"D",IF(I4&gt;=49,"E",0)))))</f>
        <v>D</v>
      </c>
    </row>
    <row r="5" spans="1:13" x14ac:dyDescent="0.25">
      <c r="A5" t="s">
        <v>9</v>
      </c>
      <c r="B5" s="1" t="s">
        <v>370</v>
      </c>
      <c r="C5" t="s">
        <v>487</v>
      </c>
      <c r="D5">
        <f>4.5+2.5+6</f>
        <v>13</v>
      </c>
      <c r="E5">
        <v>17.5</v>
      </c>
      <c r="F5">
        <v>20</v>
      </c>
      <c r="H5">
        <v>17</v>
      </c>
      <c r="I5">
        <f t="shared" si="0"/>
        <v>67.5</v>
      </c>
      <c r="J5" s="10" t="str">
        <f t="shared" si="1"/>
        <v>D</v>
      </c>
    </row>
    <row r="6" spans="1:13" x14ac:dyDescent="0.25">
      <c r="A6" t="s">
        <v>13</v>
      </c>
      <c r="B6" s="1" t="s">
        <v>517</v>
      </c>
      <c r="C6" t="s">
        <v>488</v>
      </c>
      <c r="D6">
        <f>4.5+2.5+6+2</f>
        <v>15</v>
      </c>
      <c r="E6">
        <v>19</v>
      </c>
      <c r="F6">
        <v>20</v>
      </c>
      <c r="G6">
        <v>19.5</v>
      </c>
      <c r="H6">
        <v>16</v>
      </c>
      <c r="I6">
        <f t="shared" si="0"/>
        <v>89.5</v>
      </c>
      <c r="J6" s="10" t="str">
        <f t="shared" si="1"/>
        <v>A</v>
      </c>
    </row>
    <row r="7" spans="1:13" x14ac:dyDescent="0.25">
      <c r="A7" t="s">
        <v>16</v>
      </c>
      <c r="B7" s="1" t="s">
        <v>518</v>
      </c>
      <c r="C7" t="s">
        <v>489</v>
      </c>
      <c r="D7">
        <f>4.5+2.5+2</f>
        <v>9</v>
      </c>
      <c r="E7">
        <v>18.5</v>
      </c>
      <c r="F7">
        <v>19</v>
      </c>
      <c r="G7">
        <v>20</v>
      </c>
      <c r="H7">
        <v>15</v>
      </c>
      <c r="I7">
        <f t="shared" si="0"/>
        <v>81.5</v>
      </c>
      <c r="J7" s="10" t="str">
        <f t="shared" si="1"/>
        <v>B</v>
      </c>
    </row>
    <row r="8" spans="1:13" x14ac:dyDescent="0.25">
      <c r="A8" t="s">
        <v>19</v>
      </c>
      <c r="B8" s="1" t="s">
        <v>519</v>
      </c>
      <c r="C8" t="s">
        <v>490</v>
      </c>
      <c r="D8">
        <f>4.5+2.5+6+2.5</f>
        <v>15.5</v>
      </c>
      <c r="E8">
        <v>15</v>
      </c>
      <c r="F8">
        <v>20</v>
      </c>
      <c r="G8">
        <v>9.5</v>
      </c>
      <c r="H8">
        <v>14</v>
      </c>
      <c r="I8">
        <f t="shared" si="0"/>
        <v>74</v>
      </c>
      <c r="J8" s="10" t="str">
        <f t="shared" si="1"/>
        <v>C</v>
      </c>
    </row>
    <row r="9" spans="1:13" x14ac:dyDescent="0.25">
      <c r="A9" t="s">
        <v>22</v>
      </c>
      <c r="B9" s="1" t="s">
        <v>520</v>
      </c>
      <c r="C9" t="s">
        <v>491</v>
      </c>
      <c r="D9">
        <f>4.5+2.5+6+2.5</f>
        <v>15.5</v>
      </c>
      <c r="E9">
        <v>14</v>
      </c>
      <c r="F9">
        <v>20</v>
      </c>
      <c r="G9">
        <v>11</v>
      </c>
      <c r="H9">
        <v>15</v>
      </c>
      <c r="I9">
        <f t="shared" si="0"/>
        <v>75.5</v>
      </c>
      <c r="J9" s="10" t="str">
        <f t="shared" si="1"/>
        <v>C</v>
      </c>
    </row>
    <row r="10" spans="1:13" x14ac:dyDescent="0.25">
      <c r="A10" t="s">
        <v>25</v>
      </c>
      <c r="B10" t="s">
        <v>492</v>
      </c>
      <c r="C10" s="2" t="s">
        <v>493</v>
      </c>
      <c r="D10" s="5">
        <v>9.5</v>
      </c>
      <c r="E10" s="5">
        <v>14</v>
      </c>
      <c r="F10">
        <v>20</v>
      </c>
      <c r="I10">
        <f t="shared" si="0"/>
        <v>43.5</v>
      </c>
      <c r="J10" s="10">
        <f t="shared" si="1"/>
        <v>0</v>
      </c>
      <c r="K10" s="2"/>
      <c r="L10" s="2"/>
      <c r="M10" s="2"/>
    </row>
    <row r="11" spans="1:13" x14ac:dyDescent="0.25">
      <c r="A11" t="s">
        <v>28</v>
      </c>
      <c r="B11" t="s">
        <v>494</v>
      </c>
      <c r="C11" t="s">
        <v>495</v>
      </c>
      <c r="D11">
        <f>6</f>
        <v>6</v>
      </c>
      <c r="E11">
        <v>19</v>
      </c>
      <c r="F11">
        <v>19</v>
      </c>
      <c r="G11">
        <v>8</v>
      </c>
      <c r="I11">
        <f t="shared" si="0"/>
        <v>52</v>
      </c>
      <c r="J11" s="10" t="str">
        <f t="shared" si="1"/>
        <v>E</v>
      </c>
      <c r="K11" s="2"/>
      <c r="L11" s="2"/>
      <c r="M11" s="2"/>
    </row>
    <row r="12" spans="1:13" x14ac:dyDescent="0.25">
      <c r="A12" t="s">
        <v>31</v>
      </c>
      <c r="B12" t="s">
        <v>496</v>
      </c>
      <c r="C12" t="s">
        <v>497</v>
      </c>
      <c r="D12">
        <f>4.5+2.5+2</f>
        <v>9</v>
      </c>
      <c r="E12">
        <v>20</v>
      </c>
      <c r="F12">
        <v>19</v>
      </c>
      <c r="G12">
        <v>20</v>
      </c>
      <c r="H12">
        <v>17</v>
      </c>
      <c r="I12">
        <f t="shared" si="0"/>
        <v>85</v>
      </c>
      <c r="J12" s="10" t="str">
        <f t="shared" si="1"/>
        <v>B</v>
      </c>
      <c r="K12" s="2"/>
      <c r="L12" s="2"/>
      <c r="M12" s="2"/>
    </row>
    <row r="13" spans="1:13" x14ac:dyDescent="0.25">
      <c r="A13" t="s">
        <v>34</v>
      </c>
      <c r="B13" t="s">
        <v>498</v>
      </c>
      <c r="C13" t="s">
        <v>499</v>
      </c>
      <c r="D13">
        <f>6+2</f>
        <v>8</v>
      </c>
      <c r="E13">
        <v>11</v>
      </c>
      <c r="F13">
        <v>20</v>
      </c>
      <c r="G13">
        <v>19.5</v>
      </c>
      <c r="H13">
        <v>16</v>
      </c>
      <c r="I13">
        <f t="shared" si="0"/>
        <v>74.5</v>
      </c>
      <c r="J13" s="10" t="str">
        <f t="shared" si="1"/>
        <v>C</v>
      </c>
      <c r="K13" s="2"/>
      <c r="L13" s="2"/>
      <c r="M13" s="2"/>
    </row>
    <row r="14" spans="1:13" x14ac:dyDescent="0.25">
      <c r="A14" t="s">
        <v>37</v>
      </c>
      <c r="B14" t="s">
        <v>264</v>
      </c>
      <c r="C14" t="s">
        <v>500</v>
      </c>
      <c r="D14">
        <f>6+2</f>
        <v>8</v>
      </c>
      <c r="E14">
        <v>17.5</v>
      </c>
      <c r="F14">
        <v>19</v>
      </c>
      <c r="H14">
        <v>17</v>
      </c>
      <c r="I14">
        <f t="shared" si="0"/>
        <v>61.5</v>
      </c>
      <c r="J14" s="10" t="str">
        <f t="shared" si="1"/>
        <v>D</v>
      </c>
      <c r="K14" s="2"/>
      <c r="L14" s="2"/>
      <c r="M14" s="2"/>
    </row>
    <row r="15" spans="1:13" x14ac:dyDescent="0.25">
      <c r="A15" t="s">
        <v>40</v>
      </c>
      <c r="B15" t="s">
        <v>266</v>
      </c>
      <c r="C15" t="s">
        <v>501</v>
      </c>
      <c r="D15">
        <f>4.5+2.5+6</f>
        <v>13</v>
      </c>
      <c r="E15">
        <v>13</v>
      </c>
      <c r="F15">
        <v>19</v>
      </c>
      <c r="H15">
        <v>17</v>
      </c>
      <c r="I15">
        <f t="shared" si="0"/>
        <v>62</v>
      </c>
      <c r="J15" s="10" t="str">
        <f t="shared" si="1"/>
        <v>D</v>
      </c>
      <c r="K15" s="2"/>
      <c r="L15" s="2"/>
      <c r="M15" s="2"/>
    </row>
    <row r="16" spans="1:13" ht="15.75" x14ac:dyDescent="0.25">
      <c r="A16" t="s">
        <v>43</v>
      </c>
      <c r="B16" t="s">
        <v>502</v>
      </c>
      <c r="C16" t="s">
        <v>503</v>
      </c>
      <c r="D16">
        <f>6+2</f>
        <v>8</v>
      </c>
      <c r="E16">
        <v>16</v>
      </c>
      <c r="F16">
        <v>20</v>
      </c>
      <c r="G16">
        <v>8</v>
      </c>
      <c r="I16">
        <f t="shared" si="0"/>
        <v>52</v>
      </c>
      <c r="J16" s="10" t="str">
        <f t="shared" si="1"/>
        <v>E</v>
      </c>
      <c r="K16" s="2"/>
      <c r="L16" s="7"/>
      <c r="M16" s="2"/>
    </row>
    <row r="17" spans="1:14" ht="15.75" x14ac:dyDescent="0.25">
      <c r="A17" t="s">
        <v>46</v>
      </c>
      <c r="B17" t="s">
        <v>504</v>
      </c>
      <c r="C17" t="s">
        <v>505</v>
      </c>
      <c r="D17">
        <f>6</f>
        <v>6</v>
      </c>
      <c r="E17">
        <v>20</v>
      </c>
      <c r="F17">
        <v>18</v>
      </c>
      <c r="H17">
        <v>15</v>
      </c>
      <c r="I17">
        <f t="shared" si="0"/>
        <v>59</v>
      </c>
      <c r="J17" s="10" t="str">
        <f t="shared" si="1"/>
        <v>D</v>
      </c>
      <c r="K17" s="2"/>
      <c r="L17" s="2"/>
      <c r="M17" s="2"/>
      <c r="N17" s="11"/>
    </row>
    <row r="18" spans="1:14" ht="15.75" x14ac:dyDescent="0.25">
      <c r="A18" t="s">
        <v>49</v>
      </c>
      <c r="B18" t="s">
        <v>506</v>
      </c>
      <c r="C18" t="s">
        <v>507</v>
      </c>
      <c r="D18">
        <f>4.5+2.5+6+1.5</f>
        <v>14.5</v>
      </c>
      <c r="E18">
        <v>17.5</v>
      </c>
      <c r="F18">
        <v>18</v>
      </c>
      <c r="G18">
        <v>11.5</v>
      </c>
      <c r="H18">
        <v>17</v>
      </c>
      <c r="I18">
        <f t="shared" si="0"/>
        <v>78.5</v>
      </c>
      <c r="J18" s="10" t="str">
        <f t="shared" si="1"/>
        <v>C</v>
      </c>
      <c r="K18" s="2"/>
      <c r="L18" s="2"/>
      <c r="M18" s="2"/>
      <c r="N18" s="11"/>
    </row>
    <row r="19" spans="1:14" ht="15.75" x14ac:dyDescent="0.25">
      <c r="A19" t="s">
        <v>52</v>
      </c>
      <c r="B19" t="s">
        <v>508</v>
      </c>
      <c r="C19" t="s">
        <v>509</v>
      </c>
      <c r="D19">
        <f>6+2</f>
        <v>8</v>
      </c>
      <c r="E19">
        <v>3.5</v>
      </c>
      <c r="F19">
        <v>18</v>
      </c>
      <c r="G19">
        <v>9</v>
      </c>
      <c r="I19">
        <f t="shared" si="0"/>
        <v>38.5</v>
      </c>
      <c r="J19" s="10">
        <f t="shared" si="1"/>
        <v>0</v>
      </c>
      <c r="K19" s="2"/>
      <c r="L19" s="2"/>
      <c r="M19" s="2"/>
      <c r="N19" s="11"/>
    </row>
    <row r="20" spans="1:14" ht="15.75" x14ac:dyDescent="0.25">
      <c r="A20" t="s">
        <v>55</v>
      </c>
      <c r="B20" t="s">
        <v>510</v>
      </c>
      <c r="C20" t="s">
        <v>511</v>
      </c>
      <c r="D20">
        <f>3+2.5+6+2</f>
        <v>13.5</v>
      </c>
      <c r="E20">
        <v>3.5</v>
      </c>
      <c r="F20">
        <v>20</v>
      </c>
      <c r="G20">
        <v>15.5</v>
      </c>
      <c r="I20">
        <f t="shared" si="0"/>
        <v>52.5</v>
      </c>
      <c r="J20" s="10" t="str">
        <f t="shared" si="1"/>
        <v>E</v>
      </c>
      <c r="K20" s="2"/>
      <c r="L20" s="2"/>
      <c r="M20" s="2"/>
      <c r="N20" s="11"/>
    </row>
    <row r="21" spans="1:14" x14ac:dyDescent="0.25">
      <c r="A21" t="s">
        <v>58</v>
      </c>
      <c r="B21" t="s">
        <v>512</v>
      </c>
      <c r="C21" t="s">
        <v>513</v>
      </c>
      <c r="D21">
        <f>3+2.5+6</f>
        <v>11.5</v>
      </c>
      <c r="E21">
        <v>20</v>
      </c>
      <c r="F21">
        <v>19</v>
      </c>
      <c r="H21">
        <v>14</v>
      </c>
      <c r="I21">
        <f t="shared" si="0"/>
        <v>64.5</v>
      </c>
      <c r="J21" s="10" t="str">
        <f t="shared" si="1"/>
        <v>D</v>
      </c>
      <c r="K21" s="2"/>
      <c r="L21" s="2"/>
      <c r="M21" s="2"/>
    </row>
    <row r="22" spans="1:14" x14ac:dyDescent="0.25">
      <c r="A22" t="s">
        <v>61</v>
      </c>
      <c r="B22" t="s">
        <v>514</v>
      </c>
      <c r="C22" t="s">
        <v>515</v>
      </c>
      <c r="D22">
        <f>3+2.5</f>
        <v>5.5</v>
      </c>
      <c r="E22">
        <v>4</v>
      </c>
      <c r="F22">
        <v>20</v>
      </c>
      <c r="I22">
        <f t="shared" si="0"/>
        <v>29.5</v>
      </c>
      <c r="J22" s="10">
        <f t="shared" si="1"/>
        <v>0</v>
      </c>
      <c r="K22" s="2"/>
      <c r="L22" s="2"/>
      <c r="M22" s="2"/>
    </row>
    <row r="23" spans="1:14" x14ac:dyDescent="0.25">
      <c r="A23" t="s">
        <v>64</v>
      </c>
      <c r="B23" t="s">
        <v>365</v>
      </c>
      <c r="C23" t="s">
        <v>516</v>
      </c>
      <c r="D23">
        <f>4.5+2.5+2</f>
        <v>9</v>
      </c>
      <c r="E23">
        <v>15</v>
      </c>
      <c r="F23">
        <v>18</v>
      </c>
      <c r="G23">
        <v>12.5</v>
      </c>
      <c r="H23">
        <v>16</v>
      </c>
      <c r="I23">
        <f t="shared" si="0"/>
        <v>70.5</v>
      </c>
      <c r="J23" s="10" t="str">
        <f t="shared" si="1"/>
        <v>C</v>
      </c>
      <c r="K23" s="2"/>
      <c r="L23" s="2"/>
      <c r="M23" s="2"/>
    </row>
    <row r="24" spans="1:14" x14ac:dyDescent="0.25">
      <c r="J24" s="10"/>
      <c r="K24" s="2"/>
      <c r="L24" s="2"/>
      <c r="M24" s="2"/>
    </row>
    <row r="25" spans="1:14" x14ac:dyDescent="0.25">
      <c r="A25" t="s">
        <v>2</v>
      </c>
      <c r="B25" s="1" t="s">
        <v>540</v>
      </c>
      <c r="C25" t="s">
        <v>521</v>
      </c>
      <c r="E25">
        <v>12</v>
      </c>
      <c r="F25">
        <v>18</v>
      </c>
      <c r="G25">
        <v>13</v>
      </c>
      <c r="I25">
        <f t="shared" si="0"/>
        <v>43</v>
      </c>
      <c r="J25" s="10">
        <f t="shared" si="1"/>
        <v>0</v>
      </c>
      <c r="K25" s="2"/>
      <c r="L25" s="2"/>
      <c r="M25" s="2"/>
    </row>
    <row r="26" spans="1:14" x14ac:dyDescent="0.25">
      <c r="A26" t="s">
        <v>6</v>
      </c>
      <c r="B26" s="1" t="s">
        <v>477</v>
      </c>
      <c r="C26" s="2" t="s">
        <v>522</v>
      </c>
      <c r="D26" s="5">
        <v>10</v>
      </c>
      <c r="E26" s="5">
        <v>7</v>
      </c>
      <c r="F26">
        <v>20</v>
      </c>
      <c r="I26">
        <f t="shared" si="0"/>
        <v>37</v>
      </c>
      <c r="J26" s="10">
        <f t="shared" si="1"/>
        <v>0</v>
      </c>
      <c r="K26" s="2"/>
      <c r="L26" s="2"/>
      <c r="M26" s="2"/>
    </row>
    <row r="27" spans="1:14" x14ac:dyDescent="0.25">
      <c r="A27" t="s">
        <v>9</v>
      </c>
      <c r="B27" s="1" t="s">
        <v>541</v>
      </c>
      <c r="C27" t="s">
        <v>523</v>
      </c>
      <c r="D27">
        <f>4+2.5+4+1</f>
        <v>11.5</v>
      </c>
      <c r="E27">
        <v>16.5</v>
      </c>
      <c r="F27">
        <v>19</v>
      </c>
      <c r="G27">
        <v>10</v>
      </c>
      <c r="I27">
        <f t="shared" si="0"/>
        <v>57</v>
      </c>
      <c r="J27" s="10" t="str">
        <f t="shared" si="1"/>
        <v>E</v>
      </c>
      <c r="K27" s="2"/>
      <c r="L27" s="2"/>
      <c r="M27" s="2"/>
    </row>
    <row r="28" spans="1:14" x14ac:dyDescent="0.25">
      <c r="A28" t="s">
        <v>13</v>
      </c>
      <c r="B28" s="1" t="s">
        <v>542</v>
      </c>
      <c r="C28" t="s">
        <v>524</v>
      </c>
      <c r="D28">
        <f>4</f>
        <v>4</v>
      </c>
      <c r="E28">
        <v>19.5</v>
      </c>
      <c r="F28">
        <v>19</v>
      </c>
      <c r="G28">
        <v>10</v>
      </c>
      <c r="H28">
        <v>12</v>
      </c>
      <c r="I28">
        <f t="shared" si="0"/>
        <v>64.5</v>
      </c>
      <c r="J28" s="10" t="str">
        <f t="shared" si="1"/>
        <v>D</v>
      </c>
      <c r="K28" s="2"/>
      <c r="L28" s="2"/>
      <c r="M28" s="2"/>
    </row>
    <row r="29" spans="1:14" x14ac:dyDescent="0.25">
      <c r="A29" t="s">
        <v>16</v>
      </c>
      <c r="B29" t="s">
        <v>525</v>
      </c>
      <c r="C29" t="s">
        <v>526</v>
      </c>
      <c r="E29">
        <v>17</v>
      </c>
      <c r="F29">
        <v>20</v>
      </c>
      <c r="I29">
        <f t="shared" si="0"/>
        <v>37</v>
      </c>
      <c r="J29" s="10">
        <f t="shared" si="1"/>
        <v>0</v>
      </c>
      <c r="K29" s="2"/>
      <c r="L29" s="2"/>
      <c r="M29" s="2"/>
    </row>
    <row r="30" spans="1:14" x14ac:dyDescent="0.25">
      <c r="A30" t="s">
        <v>19</v>
      </c>
      <c r="B30" t="s">
        <v>400</v>
      </c>
      <c r="C30" t="s">
        <v>527</v>
      </c>
      <c r="D30">
        <f>4+2.5+4+1</f>
        <v>11.5</v>
      </c>
      <c r="E30">
        <v>19</v>
      </c>
      <c r="F30">
        <v>19</v>
      </c>
      <c r="G30">
        <v>12.5</v>
      </c>
      <c r="I30">
        <f t="shared" si="0"/>
        <v>62</v>
      </c>
      <c r="J30" s="10" t="str">
        <f t="shared" si="1"/>
        <v>D</v>
      </c>
      <c r="K30" s="2"/>
      <c r="L30" s="2"/>
      <c r="M30" s="2"/>
    </row>
    <row r="31" spans="1:14" x14ac:dyDescent="0.25">
      <c r="A31" t="s">
        <v>22</v>
      </c>
      <c r="B31" t="s">
        <v>528</v>
      </c>
      <c r="C31" t="s">
        <v>529</v>
      </c>
      <c r="D31">
        <f>4+1</f>
        <v>5</v>
      </c>
      <c r="E31">
        <v>12</v>
      </c>
      <c r="F31">
        <v>20</v>
      </c>
      <c r="G31">
        <v>12.5</v>
      </c>
      <c r="I31">
        <f t="shared" si="0"/>
        <v>49.5</v>
      </c>
      <c r="J31" s="10" t="str">
        <f t="shared" si="1"/>
        <v>E</v>
      </c>
      <c r="K31" s="2"/>
      <c r="L31" s="2"/>
      <c r="M31" s="2"/>
    </row>
    <row r="32" spans="1:14" x14ac:dyDescent="0.25">
      <c r="A32" t="s">
        <v>25</v>
      </c>
      <c r="B32" t="s">
        <v>404</v>
      </c>
      <c r="C32" t="s">
        <v>530</v>
      </c>
      <c r="D32">
        <f>4+2.5+6</f>
        <v>12.5</v>
      </c>
      <c r="E32">
        <v>17</v>
      </c>
      <c r="F32">
        <v>20</v>
      </c>
      <c r="H32">
        <v>16</v>
      </c>
      <c r="I32">
        <f t="shared" si="0"/>
        <v>65.5</v>
      </c>
      <c r="J32" s="10" t="str">
        <f t="shared" si="1"/>
        <v>D</v>
      </c>
      <c r="K32" s="2"/>
      <c r="L32" s="2"/>
      <c r="M32" s="2"/>
    </row>
    <row r="33" spans="1:13" x14ac:dyDescent="0.25">
      <c r="A33" t="s">
        <v>28</v>
      </c>
      <c r="B33" t="s">
        <v>531</v>
      </c>
      <c r="C33" t="s">
        <v>532</v>
      </c>
      <c r="D33">
        <f>4+2.5+6</f>
        <v>12.5</v>
      </c>
      <c r="E33">
        <v>14</v>
      </c>
      <c r="F33">
        <v>20</v>
      </c>
      <c r="H33">
        <v>14</v>
      </c>
      <c r="I33">
        <f t="shared" si="0"/>
        <v>60.5</v>
      </c>
      <c r="J33" s="10" t="str">
        <f t="shared" si="1"/>
        <v>D</v>
      </c>
      <c r="K33" s="2"/>
      <c r="L33" s="2"/>
      <c r="M33" s="2"/>
    </row>
    <row r="34" spans="1:13" x14ac:dyDescent="0.25">
      <c r="A34" t="s">
        <v>31</v>
      </c>
      <c r="B34" t="s">
        <v>406</v>
      </c>
      <c r="C34" t="s">
        <v>533</v>
      </c>
      <c r="D34">
        <f>6+1</f>
        <v>7</v>
      </c>
      <c r="E34">
        <v>17.5</v>
      </c>
      <c r="F34">
        <v>20</v>
      </c>
      <c r="H34">
        <v>12</v>
      </c>
      <c r="I34">
        <f t="shared" si="0"/>
        <v>56.5</v>
      </c>
      <c r="J34" s="10" t="str">
        <f t="shared" si="1"/>
        <v>E</v>
      </c>
      <c r="K34" s="2"/>
      <c r="L34" s="2"/>
      <c r="M34" s="2"/>
    </row>
    <row r="35" spans="1:13" x14ac:dyDescent="0.25">
      <c r="A35" t="s">
        <v>34</v>
      </c>
      <c r="B35" t="s">
        <v>414</v>
      </c>
      <c r="C35" t="s">
        <v>534</v>
      </c>
      <c r="D35">
        <f>4</f>
        <v>4</v>
      </c>
      <c r="E35">
        <v>18.5</v>
      </c>
      <c r="F35">
        <v>19</v>
      </c>
      <c r="G35">
        <v>4</v>
      </c>
      <c r="H35">
        <v>12</v>
      </c>
      <c r="I35">
        <f t="shared" si="0"/>
        <v>57.5</v>
      </c>
      <c r="J35" s="10" t="str">
        <f t="shared" si="1"/>
        <v>E</v>
      </c>
      <c r="K35" s="2"/>
      <c r="L35" s="2"/>
      <c r="M35" s="2"/>
    </row>
    <row r="36" spans="1:13" x14ac:dyDescent="0.25">
      <c r="A36" t="s">
        <v>37</v>
      </c>
      <c r="B36" t="s">
        <v>416</v>
      </c>
      <c r="C36" t="s">
        <v>535</v>
      </c>
      <c r="D36">
        <f>4</f>
        <v>4</v>
      </c>
      <c r="E36">
        <v>17</v>
      </c>
      <c r="F36">
        <v>18</v>
      </c>
      <c r="H36">
        <v>12</v>
      </c>
      <c r="I36">
        <f t="shared" si="0"/>
        <v>51</v>
      </c>
      <c r="J36" s="10" t="str">
        <f t="shared" si="1"/>
        <v>E</v>
      </c>
      <c r="K36" s="2"/>
      <c r="L36" s="2"/>
      <c r="M36" s="2"/>
    </row>
    <row r="37" spans="1:13" x14ac:dyDescent="0.25">
      <c r="A37" t="s">
        <v>40</v>
      </c>
      <c r="B37" t="s">
        <v>536</v>
      </c>
      <c r="C37" s="2" t="s">
        <v>537</v>
      </c>
      <c r="D37">
        <v>18.5</v>
      </c>
      <c r="E37">
        <v>19</v>
      </c>
      <c r="F37">
        <v>20</v>
      </c>
      <c r="H37">
        <v>12</v>
      </c>
      <c r="I37">
        <f t="shared" si="0"/>
        <v>69.5</v>
      </c>
      <c r="J37" s="10" t="str">
        <f t="shared" si="1"/>
        <v>C</v>
      </c>
      <c r="K37" s="2"/>
      <c r="L37" s="2"/>
      <c r="M37" s="2"/>
    </row>
    <row r="38" spans="1:13" x14ac:dyDescent="0.25">
      <c r="A38" t="s">
        <v>43</v>
      </c>
      <c r="B38" t="s">
        <v>538</v>
      </c>
      <c r="C38" s="2" t="s">
        <v>539</v>
      </c>
      <c r="D38">
        <v>5</v>
      </c>
      <c r="E38">
        <v>9</v>
      </c>
      <c r="F38">
        <v>20</v>
      </c>
      <c r="G38">
        <v>10</v>
      </c>
      <c r="I38">
        <f t="shared" si="0"/>
        <v>44</v>
      </c>
      <c r="J38" s="10">
        <f t="shared" si="1"/>
        <v>0</v>
      </c>
      <c r="K38" s="2"/>
      <c r="L38" s="2"/>
      <c r="M38" s="2"/>
    </row>
    <row r="39" spans="1:13" x14ac:dyDescent="0.25">
      <c r="A39" s="2"/>
      <c r="B39" s="4" t="s">
        <v>596</v>
      </c>
      <c r="C39" t="s">
        <v>543</v>
      </c>
      <c r="D39">
        <f>3+2.5+6</f>
        <v>11.5</v>
      </c>
      <c r="E39">
        <v>10</v>
      </c>
      <c r="F39">
        <v>19</v>
      </c>
      <c r="H39">
        <v>12</v>
      </c>
      <c r="I39">
        <f t="shared" si="0"/>
        <v>52.5</v>
      </c>
      <c r="J39" s="10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pageMargins left="0.7" right="0.7" top="0.75" bottom="0.75" header="0.3" footer="0.3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IS</vt:lpstr>
      <vt:lpstr>EP smer</vt:lpstr>
      <vt:lpstr>UIS smer</vt:lpstr>
      <vt:lpstr>KE smer</vt:lpstr>
      <vt:lpstr>SM PG</vt:lpstr>
      <vt:lpstr>SM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2019-04-05T13:04:00Z</cp:lastPrinted>
  <dcterms:created xsi:type="dcterms:W3CDTF">2019-03-07T12:14:52Z</dcterms:created>
  <dcterms:modified xsi:type="dcterms:W3CDTF">2019-06-18T10:08:30Z</dcterms:modified>
</cp:coreProperties>
</file>