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draganr_pg\Desktop\SEPT_2017_PPD_PRP_OEK\"/>
    </mc:Choice>
  </mc:AlternateContent>
  <bookViews>
    <workbookView xWindow="0" yWindow="0" windowWidth="19440" windowHeight="12435"/>
  </bookViews>
  <sheets>
    <sheet name="Gradebook" sheetId="1" r:id="rId1"/>
    <sheet name="ID" sheetId="3" r:id="rId2"/>
    <sheet name="Ocjena" sheetId="2" r:id="rId3"/>
    <sheet name="Compatibility Report" sheetId="4" r:id="rId4"/>
  </sheets>
  <externalReferences>
    <externalReference r:id="rId5"/>
  </externalReferences>
  <definedNames>
    <definedName name="_xlnm._FilterDatabase" localSheetId="0" hidden="1">Gradebook!$O$10:$R$57</definedName>
    <definedName name="displayID">ID!$I$3</definedName>
    <definedName name="_xlnm.Print_Area" localSheetId="0">Gradebook!$A$1:$R$65</definedName>
    <definedName name="_xlnm.Print_Area" localSheetId="1">ID!$A$1:$H$316</definedName>
    <definedName name="_xlnm.Print_Area" localSheetId="2">Ocjena!$A$1:$J$29</definedName>
    <definedName name="_xlnm.Print_Titles" localSheetId="0">Gradebook!$6:$10</definedName>
    <definedName name="valuevx">42.314159</definedName>
  </definedNames>
  <calcPr calcId="152511"/>
</workbook>
</file>

<file path=xl/calcChain.xml><?xml version="1.0" encoding="utf-8"?>
<calcChain xmlns="http://schemas.openxmlformats.org/spreadsheetml/2006/main">
  <c r="P60" i="1" l="1"/>
  <c r="Q60" i="1" s="1"/>
  <c r="P59" i="1"/>
  <c r="Q59" i="1"/>
  <c r="P58" i="1" l="1"/>
  <c r="Q58" i="1" s="1"/>
  <c r="P45" i="1" l="1"/>
  <c r="P44" i="1"/>
  <c r="P43" i="1"/>
  <c r="P37" i="1"/>
  <c r="Q37" i="1" s="1"/>
  <c r="P33" i="1"/>
  <c r="P32" i="1"/>
  <c r="Q32" i="1" s="1"/>
  <c r="P27" i="1"/>
  <c r="P26" i="1"/>
  <c r="P25" i="1"/>
  <c r="P17" i="1"/>
  <c r="P46" i="1" l="1"/>
  <c r="Q46" i="1" s="1"/>
  <c r="P14" i="1"/>
  <c r="Q14" i="1" s="1"/>
  <c r="P16" i="1"/>
  <c r="Q16" i="1" s="1"/>
  <c r="P53" i="1"/>
  <c r="Q53" i="1" s="1"/>
  <c r="R53" i="1" s="1"/>
  <c r="Q25" i="1"/>
  <c r="R25" i="1" s="1"/>
  <c r="P34" i="1"/>
  <c r="Q34" i="1" s="1"/>
  <c r="Q27" i="1"/>
  <c r="P51" i="1"/>
  <c r="Q51" i="1" s="1"/>
  <c r="P15" i="1"/>
  <c r="Q15" i="1" s="1"/>
  <c r="R15" i="1" s="1"/>
  <c r="P19" i="1"/>
  <c r="Q19" i="1" s="1"/>
  <c r="P20" i="1"/>
  <c r="Q20" i="1" s="1"/>
  <c r="P28" i="1"/>
  <c r="Q28" i="1" s="1"/>
  <c r="P38" i="1"/>
  <c r="Q38" i="1" s="1"/>
  <c r="R38" i="1" s="1"/>
  <c r="Q33" i="1"/>
  <c r="P41" i="1"/>
  <c r="Q41" i="1" s="1"/>
  <c r="P56" i="1"/>
  <c r="Q56" i="1" s="1"/>
  <c r="R56" i="1" s="1"/>
  <c r="P23" i="1"/>
  <c r="Q23" i="1" s="1"/>
  <c r="Q26" i="1"/>
  <c r="R26" i="1" s="1"/>
  <c r="Q44" i="1"/>
  <c r="P39" i="1"/>
  <c r="Q39" i="1" s="1"/>
  <c r="P48" i="1"/>
  <c r="Q48" i="1" s="1"/>
  <c r="P52" i="1"/>
  <c r="Q52" i="1" s="1"/>
  <c r="R52" i="1" s="1"/>
  <c r="P12" i="1"/>
  <c r="Q12" i="1" s="1"/>
  <c r="P18" i="1"/>
  <c r="Q18" i="1" s="1"/>
  <c r="P29" i="1"/>
  <c r="Q29" i="1" s="1"/>
  <c r="P36" i="1"/>
  <c r="Q36" i="1" s="1"/>
  <c r="P55" i="1"/>
  <c r="Q55" i="1" s="1"/>
  <c r="P13" i="1"/>
  <c r="Q13" i="1" s="1"/>
  <c r="P21" i="1"/>
  <c r="Q21" i="1" s="1"/>
  <c r="P22" i="1"/>
  <c r="Q22" i="1" s="1"/>
  <c r="R22" i="1" s="1"/>
  <c r="P30" i="1"/>
  <c r="Q30" i="1" s="1"/>
  <c r="P50" i="1"/>
  <c r="Q50" i="1" s="1"/>
  <c r="P57" i="1"/>
  <c r="Q57" i="1" s="1"/>
  <c r="P35" i="1"/>
  <c r="Q35" i="1" s="1"/>
  <c r="Q17" i="1"/>
  <c r="P49" i="1"/>
  <c r="Q49" i="1" s="1"/>
  <c r="R49" i="1" s="1"/>
  <c r="Q45" i="1"/>
  <c r="R45" i="1" s="1"/>
  <c r="Q43" i="1"/>
  <c r="P42" i="1"/>
  <c r="Q42" i="1" s="1"/>
  <c r="R42" i="1" s="1"/>
  <c r="P24" i="1"/>
  <c r="Q24" i="1" s="1"/>
  <c r="R24" i="1" s="1"/>
  <c r="P54" i="1"/>
  <c r="Q54" i="1" s="1"/>
  <c r="P47" i="1"/>
  <c r="Q47" i="1" s="1"/>
  <c r="P40" i="1"/>
  <c r="Q40" i="1" s="1"/>
  <c r="R40" i="1" s="1"/>
  <c r="P31" i="1"/>
  <c r="Q31" i="1" s="1"/>
  <c r="P11" i="1"/>
  <c r="Q11" i="1" s="1"/>
  <c r="R11" i="1" s="1"/>
  <c r="A11" i="1" l="1"/>
  <c r="Q61" i="1"/>
  <c r="E62" i="1"/>
  <c r="E63" i="1" s="1"/>
  <c r="G62" i="1"/>
  <c r="G64" i="1" s="1"/>
  <c r="H62" i="1"/>
  <c r="H64" i="1" s="1"/>
  <c r="K62" i="1"/>
  <c r="K64" i="1" s="1"/>
  <c r="L62" i="1"/>
  <c r="L63" i="1" s="1"/>
  <c r="M62" i="1"/>
  <c r="M64" i="1" s="1"/>
  <c r="D62" i="1"/>
  <c r="D63" i="1" s="1"/>
  <c r="A10" i="3"/>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l="1"/>
  <c r="A48" i="3" s="1"/>
  <c r="A49" i="3" s="1"/>
  <c r="A50" i="3" s="1"/>
  <c r="A51" i="3" s="1"/>
  <c r="A52" i="3" s="1"/>
  <c r="A53" i="3" s="1"/>
  <c r="A54" i="3" s="1"/>
  <c r="A55" i="3" s="1"/>
  <c r="A56" i="3" s="1"/>
  <c r="A57" i="3" s="1"/>
  <c r="A58" i="3" s="1"/>
  <c r="B11" i="1"/>
  <c r="E64" i="1"/>
  <c r="H63" i="1"/>
  <c r="O62" i="1"/>
  <c r="O63" i="1" s="1"/>
  <c r="L64" i="1"/>
  <c r="H65" i="1"/>
  <c r="D65" i="1"/>
  <c r="D64" i="1"/>
  <c r="K63" i="1"/>
  <c r="K65" i="1"/>
  <c r="E65" i="1"/>
  <c r="L65" i="1"/>
  <c r="A313" i="3"/>
  <c r="A314" i="3" s="1"/>
  <c r="A315" i="3" s="1"/>
  <c r="A316" i="3" s="1"/>
  <c r="M63" i="1"/>
  <c r="M65" i="1"/>
  <c r="G65" i="1"/>
  <c r="G63" i="1"/>
  <c r="O64" i="1" l="1"/>
  <c r="O65" i="1"/>
  <c r="B28" i="2"/>
  <c r="B26" i="2"/>
  <c r="C15" i="2"/>
  <c r="Q62" i="1"/>
  <c r="C10" i="2"/>
  <c r="B29" i="2"/>
  <c r="Q65" i="1"/>
  <c r="B22" i="2" s="1"/>
  <c r="C11" i="2"/>
  <c r="C14" i="2"/>
  <c r="C13" i="2"/>
  <c r="Q64" i="1"/>
  <c r="B21" i="2" s="1"/>
  <c r="B27" i="2"/>
  <c r="C12" i="2"/>
  <c r="J65" i="1"/>
  <c r="J63" i="1"/>
  <c r="J64" i="1"/>
  <c r="A12" i="1" l="1"/>
  <c r="A19" i="2"/>
  <c r="B19" i="2" s="1"/>
  <c r="R62" i="1"/>
  <c r="C16" i="2"/>
  <c r="D13" i="2" s="1"/>
  <c r="A13" i="1" l="1"/>
  <c r="B12" i="1"/>
  <c r="D11" i="2"/>
  <c r="D14" i="2"/>
  <c r="D15" i="2"/>
  <c r="D10" i="2"/>
  <c r="D12" i="2"/>
  <c r="B13" i="1" l="1"/>
  <c r="A14" i="1"/>
  <c r="B14" i="1" l="1"/>
  <c r="A15" i="1" l="1"/>
  <c r="B15" i="1" l="1"/>
  <c r="A16" i="1" l="1"/>
  <c r="A17" i="1" l="1"/>
  <c r="B16" i="1"/>
  <c r="B17" i="1" l="1"/>
  <c r="A18" i="1" l="1"/>
  <c r="B18" i="1" l="1"/>
  <c r="A19" i="1" l="1"/>
  <c r="B19" i="1" l="1"/>
  <c r="A20" i="1" l="1"/>
  <c r="B20" i="1" l="1"/>
  <c r="A21" i="1" l="1"/>
  <c r="B21" i="1" l="1"/>
  <c r="A22" i="1" l="1"/>
  <c r="B22" i="1" l="1"/>
  <c r="A23" i="1" l="1"/>
  <c r="A24" i="1" l="1"/>
  <c r="B23" i="1"/>
  <c r="B24" i="1" l="1"/>
  <c r="A25" i="1"/>
  <c r="B25" i="1" l="1"/>
  <c r="A26" i="1" l="1"/>
  <c r="B26" i="1" l="1"/>
  <c r="A27" i="1" l="1"/>
  <c r="B27" i="1" l="1"/>
  <c r="A28" i="1"/>
  <c r="B28" i="1" l="1"/>
  <c r="A29" i="1" l="1"/>
  <c r="A30" i="1" l="1"/>
  <c r="B29" i="1"/>
  <c r="B30" i="1" l="1"/>
  <c r="A31" i="1" l="1"/>
  <c r="B31" i="1" l="1"/>
  <c r="A32" i="1" l="1"/>
  <c r="B32" i="1" l="1"/>
  <c r="A33" i="1" l="1"/>
  <c r="B33" i="1" l="1"/>
  <c r="A34" i="1" l="1"/>
  <c r="B34" i="1" l="1"/>
  <c r="A35" i="1" l="1"/>
  <c r="B35" i="1" l="1"/>
  <c r="A36" i="1" l="1"/>
  <c r="B36" i="1" l="1"/>
  <c r="A37" i="1" l="1"/>
  <c r="B37" i="1" l="1"/>
  <c r="A38" i="1" l="1"/>
  <c r="B38" i="1" l="1"/>
  <c r="A39" i="1"/>
  <c r="B39" i="1" l="1"/>
  <c r="A40" i="1" l="1"/>
  <c r="B40" i="1" l="1"/>
  <c r="A41" i="1"/>
  <c r="B41" i="1" l="1"/>
  <c r="A42" i="1"/>
  <c r="B42" i="1" l="1"/>
  <c r="A43" i="1" l="1"/>
  <c r="B43" i="1" l="1"/>
  <c r="A44" i="1" l="1"/>
  <c r="B44" i="1" l="1"/>
  <c r="A45" i="1" l="1"/>
  <c r="B45" i="1" l="1"/>
  <c r="A46" i="1"/>
  <c r="A47" i="1" l="1"/>
  <c r="B46" i="1"/>
  <c r="B47" i="1" l="1"/>
  <c r="A48" i="1" l="1"/>
  <c r="B48" i="1" l="1"/>
  <c r="A49" i="1" l="1"/>
  <c r="B49" i="1" l="1"/>
  <c r="A50" i="1" l="1"/>
  <c r="A51" i="1" l="1"/>
  <c r="B50" i="1"/>
  <c r="B51" i="1" l="1"/>
  <c r="A52" i="1" l="1"/>
  <c r="B52" i="1" l="1"/>
  <c r="A53" i="1" l="1"/>
  <c r="B53" i="1" l="1"/>
  <c r="A54" i="1" l="1"/>
  <c r="A55" i="1" l="1"/>
  <c r="B54" i="1"/>
  <c r="B55" i="1" l="1"/>
  <c r="A56" i="1" l="1"/>
  <c r="B56" i="1" l="1"/>
  <c r="A57" i="1" l="1"/>
  <c r="B57" i="1" l="1"/>
  <c r="A58" i="1" l="1"/>
  <c r="B58" i="1" s="1"/>
</calcChain>
</file>

<file path=xl/sharedStrings.xml><?xml version="1.0" encoding="utf-8"?>
<sst xmlns="http://schemas.openxmlformats.org/spreadsheetml/2006/main" count="273" uniqueCount="173">
  <si>
    <t>Points:</t>
  </si>
  <si>
    <t>%</t>
  </si>
  <si>
    <t>A</t>
  </si>
  <si>
    <t>B</t>
  </si>
  <si>
    <t>Grade</t>
  </si>
  <si>
    <t>C</t>
  </si>
  <si>
    <t>D</t>
  </si>
  <si>
    <t>F</t>
  </si>
  <si>
    <t>Frequency</t>
  </si>
  <si>
    <t>Name</t>
  </si>
  <si>
    <t>ID</t>
  </si>
  <si>
    <t>To add rows, copy an existing row and then insert it above this line.</t>
  </si>
  <si>
    <t>is A&gt;=90, 80&lt;=B&lt;90, 70&lt;=C&lt;80, 60&lt;=D&lt;70, F&lt;60, with plus (+) and minus (-) used for the upper</t>
  </si>
  <si>
    <t>Class Avg:</t>
  </si>
  <si>
    <t>Class Avg %:</t>
  </si>
  <si>
    <t>Student</t>
  </si>
  <si>
    <t>Minimums</t>
  </si>
  <si>
    <t>Grading Scale</t>
  </si>
  <si>
    <t>[42]</t>
  </si>
  <si>
    <t>StDev:</t>
  </si>
  <si>
    <t>Median:</t>
  </si>
  <si>
    <t>Class Average (Mean)</t>
  </si>
  <si>
    <t>Mean:</t>
  </si>
  <si>
    <t>Percentiles</t>
  </si>
  <si>
    <t>Percentile</t>
  </si>
  <si>
    <t>p</t>
  </si>
  <si>
    <t>Students:</t>
  </si>
  <si>
    <t>(the 50th percentile)</t>
  </si>
  <si>
    <t>or lower end of the range. For convenience, the table is set up to calculate the plus and minus grade</t>
  </si>
  <si>
    <t>"90% of the students scored less than …"</t>
  </si>
  <si>
    <t>This worksheet is for assigning letter grades based on a percentage scale. A typical percentage scale</t>
  </si>
  <si>
    <t>minimums, but you can manually enter these values instead. For the Gradebook to work correctly, the</t>
  </si>
  <si>
    <t>Grading Scale below must remain ordered from lowest to highest.</t>
  </si>
  <si>
    <t>KOLOKVIJUM</t>
  </si>
  <si>
    <t>POP. KOL</t>
  </si>
  <si>
    <t>KOL</t>
  </si>
  <si>
    <t>POP KOL</t>
  </si>
  <si>
    <t>Prof. dr Dragan Radonjic</t>
  </si>
  <si>
    <t>Ukupno</t>
  </si>
  <si>
    <t>Ocjena</t>
  </si>
  <si>
    <t>76 / 11</t>
  </si>
  <si>
    <t>Ispiti</t>
  </si>
  <si>
    <t>E</t>
  </si>
  <si>
    <t>ZAV.  ISPIT</t>
  </si>
  <si>
    <t>POP.  Z. ISPIT</t>
  </si>
  <si>
    <t>Compatibility Report for PRP Podgorica 2015 02.27 PG.xls</t>
  </si>
  <si>
    <t>Run on 3/3/2015 15:42</t>
  </si>
  <si>
    <t>The following features in this workbook are not supported by earlier versions of Excel. These features may be lost or degraded when opening this workbook in an earlier version of Excel or if you save this workbook in an earlier file format.</t>
  </si>
  <si>
    <t>Significant loss of functionality</t>
  </si>
  <si>
    <t># of occurrences</t>
  </si>
  <si>
    <t>Version</t>
  </si>
  <si>
    <t>Some cells have more conditional formats than are supported by the selected file format. Only the first three conditions will be displayed in earlier versions of Excel.</t>
  </si>
  <si>
    <t>Gradebook'!J11</t>
  </si>
  <si>
    <t>Gradebook'!O11</t>
  </si>
  <si>
    <t>Gradebook'!J31:J279</t>
  </si>
  <si>
    <t>Gradebook'!O31:O279</t>
  </si>
  <si>
    <t>Excel 97-2003</t>
  </si>
  <si>
    <t>Some cells have overlapping conditional formatting ranges. Earlier versions of Excel will not evaluate all of the conditional formatting rules on the overlapping cells. The overlapping cells will show different conditional formatting.</t>
  </si>
  <si>
    <t>Gradebook'!G396:G65536</t>
  </si>
  <si>
    <t>Gradebook'!G1:G11</t>
  </si>
  <si>
    <t>Gradebook'!G31:G395</t>
  </si>
  <si>
    <t>Gradebook'!L397:L65536</t>
  </si>
  <si>
    <t>Gradebook'!L1:L11</t>
  </si>
  <si>
    <t>Gradebook'!L31:L158</t>
  </si>
  <si>
    <t>One or more cells in this workbook contain a conditional formatting type that is not supported in earlier versions of Excel, such as data bars, color scales, or icon sets.</t>
  </si>
  <si>
    <t>Gradebook'!O31:O278</t>
  </si>
  <si>
    <t>One or more cells in this workbook contain a conditional formatting icon set arrangement that is not supported in earlier versions of Excel. These conditional formats will not be saved.</t>
  </si>
  <si>
    <t>Gradebook'!J11:J396</t>
  </si>
  <si>
    <t>Minor loss of fidelity</t>
  </si>
  <si>
    <t>Some cells or styles in this workbook contain formatting that is not supported by the selected file format. These formats will be converted to the closest format available.</t>
  </si>
  <si>
    <t>15 / .13</t>
  </si>
  <si>
    <t>43 / 13</t>
  </si>
  <si>
    <t>49 / 13</t>
  </si>
  <si>
    <t>61 / 13</t>
  </si>
  <si>
    <t>91 / 12</t>
  </si>
  <si>
    <t>80 / 11</t>
  </si>
  <si>
    <t>255 / 11</t>
  </si>
  <si>
    <t>215 / 10</t>
  </si>
  <si>
    <t>SEMINARI INTERAKCIJ</t>
  </si>
  <si>
    <t>Kalić Belma</t>
  </si>
  <si>
    <t>3 /. 13</t>
  </si>
  <si>
    <t>Stanić Nikola</t>
  </si>
  <si>
    <t>14 /. 13</t>
  </si>
  <si>
    <t>Kecojević Tijana</t>
  </si>
  <si>
    <t>Popović Milica</t>
  </si>
  <si>
    <t>20 /. 13</t>
  </si>
  <si>
    <t>Laković Branislav</t>
  </si>
  <si>
    <t>Radević Dušan</t>
  </si>
  <si>
    <t>48 / 13</t>
  </si>
  <si>
    <t>Gojčević Vera</t>
  </si>
  <si>
    <t>Pravilović Nikola</t>
  </si>
  <si>
    <t>55 / 13</t>
  </si>
  <si>
    <t>Vukićević Anja</t>
  </si>
  <si>
    <t>Vuković Jelena</t>
  </si>
  <si>
    <t>67 / 13</t>
  </si>
  <si>
    <t>Šilojević Lazar</t>
  </si>
  <si>
    <t>99 / 13</t>
  </si>
  <si>
    <t>Đukić Jovana</t>
  </si>
  <si>
    <t>4 / .12</t>
  </si>
  <si>
    <t>Radović Nikolina</t>
  </si>
  <si>
    <t>10 ./ 12</t>
  </si>
  <si>
    <t>Strunjaš Nemanja</t>
  </si>
  <si>
    <t>24 ./ 12</t>
  </si>
  <si>
    <t>Ljumović Velimir</t>
  </si>
  <si>
    <t>43 / 12</t>
  </si>
  <si>
    <t>Šuškavčević Anđela</t>
  </si>
  <si>
    <t>57 / 12</t>
  </si>
  <si>
    <t>Ćipranić Marija</t>
  </si>
  <si>
    <t>62 / 12</t>
  </si>
  <si>
    <t>Stevanović Jovan</t>
  </si>
  <si>
    <t>71 / 12</t>
  </si>
  <si>
    <t>Babačić Enes</t>
  </si>
  <si>
    <t>76 / 12</t>
  </si>
  <si>
    <t>Mrvaljević Violeta</t>
  </si>
  <si>
    <t>Ajković Dragana</t>
  </si>
  <si>
    <t>101 / 12</t>
  </si>
  <si>
    <t>Zlatičanin Jelena</t>
  </si>
  <si>
    <t>103 / 12</t>
  </si>
  <si>
    <t>Pavlović Aleksandra</t>
  </si>
  <si>
    <t>123 / 12</t>
  </si>
  <si>
    <t>Bulatović Rade</t>
  </si>
  <si>
    <t>163 / 12</t>
  </si>
  <si>
    <t>Vukanić Anđela</t>
  </si>
  <si>
    <t>179 / 12</t>
  </si>
  <si>
    <t>Kankaraš Ivan</t>
  </si>
  <si>
    <t>42 / 11</t>
  </si>
  <si>
    <t>Beriša Edin</t>
  </si>
  <si>
    <t>68 / 11</t>
  </si>
  <si>
    <t>Striković Milena</t>
  </si>
  <si>
    <t>69 / 11</t>
  </si>
  <si>
    <t>Hajrović Mejra</t>
  </si>
  <si>
    <t>Radulović Jovana</t>
  </si>
  <si>
    <t>78 / 11</t>
  </si>
  <si>
    <t>Madžgalj Nikola</t>
  </si>
  <si>
    <t>Jeremić Miloš</t>
  </si>
  <si>
    <t>111 / 11</t>
  </si>
  <si>
    <t>Drašković Ana</t>
  </si>
  <si>
    <t>155 / 11</t>
  </si>
  <si>
    <t>Pecić Kristina</t>
  </si>
  <si>
    <t>184 / 11</t>
  </si>
  <si>
    <t>Škrijelj Ermin</t>
  </si>
  <si>
    <t>190 / 11</t>
  </si>
  <si>
    <t>Šćekić Stefan</t>
  </si>
  <si>
    <t>206 / 11</t>
  </si>
  <si>
    <t>Martinović Simo</t>
  </si>
  <si>
    <t>243 / 11</t>
  </si>
  <si>
    <t>Kandić Milutin</t>
  </si>
  <si>
    <t>Zverotić Emir</t>
  </si>
  <si>
    <t>110 / 10</t>
  </si>
  <si>
    <t>Mustagrudić Iman</t>
  </si>
  <si>
    <t>112 / 10</t>
  </si>
  <si>
    <t>Blagojević Miloš</t>
  </si>
  <si>
    <t>201 / 10</t>
  </si>
  <si>
    <t>Krlović Dragan</t>
  </si>
  <si>
    <t>Peruničić Ivan</t>
  </si>
  <si>
    <t>247 / 10</t>
  </si>
  <si>
    <t>Ivanović Duško</t>
  </si>
  <si>
    <t>248 / 10</t>
  </si>
  <si>
    <t>Globarević Aleksandar</t>
  </si>
  <si>
    <t>39 / 09</t>
  </si>
  <si>
    <t>Radulović Mitar</t>
  </si>
  <si>
    <t>48 / 09</t>
  </si>
  <si>
    <t>Pejović Siniša</t>
  </si>
  <si>
    <t>160 / 09</t>
  </si>
  <si>
    <t>Zimski semestar 2016/17</t>
  </si>
  <si>
    <t>V semestar</t>
  </si>
  <si>
    <t>Dušan Vukićević</t>
  </si>
  <si>
    <t>85 / 13</t>
  </si>
  <si>
    <t>OSNOVE EKONOMSKOG KRIMINALITETA</t>
  </si>
  <si>
    <t>Mijušković Jovana</t>
  </si>
  <si>
    <t>53/09</t>
  </si>
  <si>
    <t>Mijović Jovan</t>
  </si>
  <si>
    <t>100/12</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</si>
</sst>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0."/>
    <numFmt numFmtId="165" formatCode="d"/>
    <numFmt numFmtId="166" formatCode="0.0%"/>
    <numFmt numFmtId="167" formatCode="0.0;;&quot; - &quot;;@"/>
    <numFmt numFmtId="168" formatCode="General;;&quot;&quot;;@"/>
  </numFmts>
  <fonts count="37" x14ac:knownFonts="1">
    <font>
      <sz val="10"/>
      <name val="Arial"/>
      <family val="2"/>
    </font>
    <font>
      <sz val="10"/>
      <name val="Arial"/>
      <family val="2"/>
    </font>
    <font>
      <sz val="8"/>
      <name val="Arial"/>
      <family val="2"/>
    </font>
    <font>
      <u/>
      <sz val="10"/>
      <color indexed="12"/>
      <name val="Trebuchet MS"/>
      <family val="2"/>
    </font>
    <font>
      <sz val="8"/>
      <name val="Tahoma"/>
      <family val="2"/>
    </font>
    <font>
      <b/>
      <sz val="18"/>
      <color indexed="60"/>
      <name val="Arial"/>
      <family val="2"/>
    </font>
    <font>
      <sz val="10"/>
      <name val="Arial"/>
      <family val="2"/>
    </font>
    <font>
      <sz val="8"/>
      <name val="Arial"/>
      <family val="2"/>
    </font>
    <font>
      <b/>
      <sz val="10"/>
      <color indexed="63"/>
      <name val="Arial"/>
      <family val="2"/>
    </font>
    <font>
      <b/>
      <sz val="11"/>
      <color indexed="63"/>
      <name val="Arial"/>
      <family val="2"/>
    </font>
    <font>
      <sz val="10"/>
      <color indexed="63"/>
      <name val="Arial"/>
      <family val="2"/>
    </font>
    <font>
      <b/>
      <sz val="11"/>
      <name val="Arial"/>
      <family val="2"/>
    </font>
    <font>
      <i/>
      <sz val="10"/>
      <name val="Arial"/>
      <family val="2"/>
    </font>
    <font>
      <sz val="11"/>
      <name val="Arial"/>
      <family val="2"/>
    </font>
    <font>
      <sz val="18"/>
      <color indexed="60"/>
      <name val="Trebuchet MS"/>
      <family val="2"/>
    </font>
    <font>
      <i/>
      <sz val="8"/>
      <color indexed="23"/>
      <name val="Arial"/>
      <family val="2"/>
    </font>
    <font>
      <sz val="9"/>
      <name val="Arial"/>
      <family val="2"/>
    </font>
    <font>
      <sz val="8"/>
      <color indexed="9"/>
      <name val="Arial"/>
      <family val="2"/>
    </font>
    <font>
      <u/>
      <sz val="10"/>
      <color indexed="12"/>
      <name val="Arial"/>
      <family val="2"/>
    </font>
    <font>
      <i/>
      <sz val="10"/>
      <color indexed="55"/>
      <name val="Arial"/>
      <family val="2"/>
    </font>
    <font>
      <sz val="10"/>
      <color indexed="55"/>
      <name val="Arial"/>
      <family val="2"/>
    </font>
    <font>
      <sz val="10"/>
      <color indexed="9"/>
      <name val="Arial"/>
      <family val="2"/>
    </font>
    <font>
      <b/>
      <sz val="10"/>
      <name val="Arial"/>
      <family val="2"/>
    </font>
    <font>
      <b/>
      <sz val="7"/>
      <color theme="8" tint="-0.249977111117893"/>
      <name val="Arial Narrow"/>
      <family val="2"/>
    </font>
    <font>
      <b/>
      <sz val="8"/>
      <color theme="8" tint="-0.249977111117893"/>
      <name val="Arial"/>
      <family val="2"/>
    </font>
    <font>
      <b/>
      <sz val="10"/>
      <color theme="8" tint="-0.249977111117893"/>
      <name val="Arial"/>
      <family val="2"/>
    </font>
    <font>
      <sz val="10"/>
      <color rgb="FFC00000"/>
      <name val="Arial"/>
      <family val="2"/>
    </font>
    <font>
      <sz val="10"/>
      <color theme="9" tint="0.59999389629810485"/>
      <name val="Arial"/>
      <family val="2"/>
    </font>
    <font>
      <sz val="10"/>
      <color theme="9" tint="0.39997558519241921"/>
      <name val="Arial"/>
      <family val="2"/>
    </font>
    <font>
      <sz val="10"/>
      <color theme="9" tint="-0.249977111117893"/>
      <name val="Arial"/>
      <family val="2"/>
    </font>
    <font>
      <b/>
      <sz val="10"/>
      <color theme="9" tint="-0.249977111117893"/>
      <name val="Arial"/>
      <family val="2"/>
    </font>
    <font>
      <b/>
      <sz val="10"/>
      <color theme="9" tint="-0.499984740745262"/>
      <name val="Arial"/>
      <family val="2"/>
    </font>
    <font>
      <sz val="10"/>
      <color theme="0"/>
      <name val="Arial"/>
      <family val="2"/>
    </font>
    <font>
      <sz val="8"/>
      <color rgb="FF000000"/>
      <name val="Tahoma"/>
      <family val="2"/>
    </font>
    <font>
      <sz val="11"/>
      <color rgb="FF006100"/>
      <name val="Calibri"/>
      <family val="2"/>
      <scheme val="minor"/>
    </font>
    <font>
      <sz val="12"/>
      <name val="Arial"/>
      <family val="2"/>
    </font>
    <font>
      <b/>
      <sz val="12"/>
      <color indexed="60"/>
      <name val="Arial"/>
      <family val="2"/>
    </font>
  </fonts>
  <fills count="9">
    <fill>
      <patternFill patternType="none"/>
    </fill>
    <fill>
      <patternFill patternType="gray125"/>
    </fill>
    <fill>
      <patternFill patternType="solid">
        <fgColor indexed="51"/>
        <bgColor indexed="64"/>
      </patternFill>
    </fill>
    <fill>
      <patternFill patternType="solid">
        <fgColor indexed="47"/>
        <bgColor indexed="64"/>
      </patternFill>
    </fill>
    <fill>
      <patternFill patternType="solid">
        <fgColor indexed="22"/>
        <bgColor indexed="64"/>
      </patternFill>
    </fill>
    <fill>
      <patternFill patternType="solid">
        <fgColor indexed="43"/>
        <bgColor indexed="64"/>
      </patternFill>
    </fill>
    <fill>
      <patternFill patternType="solid">
        <fgColor theme="7" tint="0.39997558519241921"/>
        <bgColor indexed="64"/>
      </patternFill>
    </fill>
    <fill>
      <patternFill patternType="solid">
        <fgColor theme="0"/>
        <bgColor indexed="64"/>
      </patternFill>
    </fill>
    <fill>
      <patternFill patternType="solid">
        <fgColor rgb="FFC6EFCE"/>
      </patternFill>
    </fill>
  </fills>
  <borders count="17">
    <border>
      <left/>
      <right/>
      <top/>
      <bottom/>
      <diagonal/>
    </border>
    <border>
      <left style="thin">
        <color indexed="55"/>
      </left>
      <right style="thin">
        <color indexed="55"/>
      </right>
      <top style="thin">
        <color indexed="55"/>
      </top>
      <bottom style="thin">
        <color indexed="55"/>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55"/>
      </left>
      <right style="thin">
        <color indexed="55"/>
      </right>
      <top style="thin">
        <color indexed="55"/>
      </top>
      <bottom style="thin">
        <color indexed="64"/>
      </bottom>
      <diagonal/>
    </border>
    <border>
      <left style="thin">
        <color indexed="64"/>
      </left>
      <right style="thin">
        <color indexed="64"/>
      </right>
      <top style="thin">
        <color indexed="64"/>
      </top>
      <bottom style="thin">
        <color indexed="64"/>
      </bottom>
      <diagonal/>
    </border>
    <border>
      <left style="medium">
        <color indexed="8"/>
      </left>
      <right/>
      <top style="medium">
        <color indexed="8"/>
      </top>
      <bottom/>
      <diagonal/>
    </border>
    <border>
      <left/>
      <right/>
      <top style="medium">
        <color indexed="8"/>
      </top>
      <bottom/>
      <diagonal/>
    </border>
    <border>
      <left style="medium">
        <color indexed="8"/>
      </left>
      <right/>
      <top/>
      <bottom/>
      <diagonal/>
    </border>
    <border>
      <left style="medium">
        <color indexed="8"/>
      </left>
      <right/>
      <top/>
      <bottom style="medium">
        <color indexed="8"/>
      </bottom>
      <diagonal/>
    </border>
    <border>
      <left/>
      <right/>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diagonal/>
    </border>
    <border>
      <left/>
      <right style="medium">
        <color indexed="8"/>
      </right>
      <top/>
      <bottom/>
      <diagonal/>
    </border>
    <border>
      <left/>
      <right style="medium">
        <color indexed="8"/>
      </right>
      <top/>
      <bottom style="medium">
        <color indexed="8"/>
      </bottom>
      <diagonal/>
    </border>
    <border>
      <left/>
      <right style="medium">
        <color indexed="8"/>
      </right>
      <top style="medium">
        <color indexed="8"/>
      </top>
      <bottom style="medium">
        <color indexed="8"/>
      </bottom>
      <diagonal/>
    </border>
  </borders>
  <cellStyleXfs count="5">
    <xf numFmtId="0" fontId="0" fillId="0" borderId="0"/>
    <xf numFmtId="43" fontId="1" fillId="0" borderId="0" applyFont="0" applyFill="0" applyBorder="0" applyAlignment="0" applyProtection="0"/>
    <xf numFmtId="0" fontId="3" fillId="0" borderId="0" applyNumberFormat="0" applyFill="0" applyBorder="0" applyAlignment="0" applyProtection="0">
      <alignment vertical="top"/>
      <protection locked="0"/>
    </xf>
    <xf numFmtId="9" fontId="1" fillId="0" borderId="0" applyFont="0" applyFill="0" applyBorder="0" applyAlignment="0" applyProtection="0"/>
    <xf numFmtId="0" fontId="34" fillId="8" borderId="0" applyNumberFormat="0" applyBorder="0" applyAlignment="0" applyProtection="0"/>
  </cellStyleXfs>
  <cellXfs count="113">
    <xf numFmtId="0" fontId="0" fillId="0" borderId="0" xfId="0"/>
    <xf numFmtId="0" fontId="6" fillId="0" borderId="0" xfId="0" applyFont="1" applyAlignment="1" applyProtection="1">
      <alignment vertical="top"/>
    </xf>
    <xf numFmtId="0" fontId="7" fillId="0" borderId="0" xfId="0" applyFont="1" applyProtection="1"/>
    <xf numFmtId="0" fontId="6" fillId="0" borderId="0" xfId="0" applyFont="1" applyProtection="1"/>
    <xf numFmtId="0" fontId="6" fillId="0" borderId="0" xfId="0" applyFont="1" applyBorder="1" applyProtection="1"/>
    <xf numFmtId="0" fontId="5" fillId="0" borderId="0" xfId="0" applyFont="1" applyAlignment="1" applyProtection="1">
      <alignment vertical="top"/>
    </xf>
    <xf numFmtId="0" fontId="6" fillId="0" borderId="0" xfId="0" applyFont="1" applyAlignment="1" applyProtection="1"/>
    <xf numFmtId="0" fontId="8" fillId="2" borderId="0" xfId="0" applyFont="1" applyFill="1" applyBorder="1" applyAlignment="1" applyProtection="1">
      <alignment horizontal="center" vertical="center"/>
    </xf>
    <xf numFmtId="0" fontId="10" fillId="2" borderId="0" xfId="0" applyFont="1" applyFill="1" applyBorder="1" applyAlignment="1" applyProtection="1">
      <alignment horizontal="right" vertical="center"/>
    </xf>
    <xf numFmtId="0" fontId="6" fillId="0" borderId="1" xfId="0" applyFont="1" applyBorder="1" applyAlignment="1" applyProtection="1"/>
    <xf numFmtId="0" fontId="11" fillId="0" borderId="0" xfId="0" applyFont="1" applyFill="1" applyAlignment="1" applyProtection="1">
      <alignment horizontal="center"/>
    </xf>
    <xf numFmtId="0" fontId="0" fillId="0" borderId="0" xfId="0" applyAlignment="1">
      <alignment horizontal="center"/>
    </xf>
    <xf numFmtId="0" fontId="12" fillId="0" borderId="0" xfId="0" applyFont="1"/>
    <xf numFmtId="0" fontId="6" fillId="3" borderId="0" xfId="0" applyFont="1" applyFill="1" applyAlignment="1" applyProtection="1">
      <alignment horizontal="center"/>
    </xf>
    <xf numFmtId="0" fontId="6" fillId="2" borderId="0" xfId="0" applyFont="1" applyFill="1" applyAlignment="1" applyProtection="1">
      <alignment horizontal="center"/>
    </xf>
    <xf numFmtId="0" fontId="13" fillId="0" borderId="0" xfId="0" applyFont="1" applyProtection="1"/>
    <xf numFmtId="0" fontId="11" fillId="0" borderId="0" xfId="0" applyFont="1" applyProtection="1"/>
    <xf numFmtId="0" fontId="6" fillId="0" borderId="1" xfId="0" applyFont="1" applyBorder="1" applyAlignment="1" applyProtection="1">
      <alignment horizontal="center"/>
    </xf>
    <xf numFmtId="166" fontId="6" fillId="3" borderId="0" xfId="3" applyNumberFormat="1" applyFont="1" applyFill="1" applyBorder="1" applyProtection="1"/>
    <xf numFmtId="0" fontId="6" fillId="3" borderId="0" xfId="0" applyNumberFormat="1" applyFont="1" applyFill="1" applyBorder="1" applyAlignment="1" applyProtection="1">
      <alignment horizontal="center"/>
    </xf>
    <xf numFmtId="166" fontId="6" fillId="2" borderId="0" xfId="3" applyNumberFormat="1" applyFont="1" applyFill="1" applyBorder="1" applyProtection="1"/>
    <xf numFmtId="10" fontId="0" fillId="3" borderId="0" xfId="3" applyNumberFormat="1" applyFont="1" applyFill="1"/>
    <xf numFmtId="0" fontId="0" fillId="3" borderId="0" xfId="0" applyFill="1" applyAlignment="1">
      <alignment horizontal="center"/>
    </xf>
    <xf numFmtId="0" fontId="7" fillId="0" borderId="0" xfId="0" applyFont="1" applyAlignment="1">
      <alignment horizontal="center"/>
    </xf>
    <xf numFmtId="43" fontId="14" fillId="0" borderId="0" xfId="1" applyFont="1" applyFill="1" applyAlignment="1">
      <alignment horizontal="left" vertical="center"/>
    </xf>
    <xf numFmtId="43" fontId="4" fillId="0" borderId="0" xfId="1" applyFont="1" applyFill="1" applyAlignment="1">
      <alignment horizontal="left"/>
    </xf>
    <xf numFmtId="0" fontId="10" fillId="0" borderId="0" xfId="0" applyFont="1" applyFill="1" applyBorder="1" applyAlignment="1" applyProtection="1">
      <alignment horizontal="right" vertical="center"/>
    </xf>
    <xf numFmtId="166" fontId="0" fillId="0" borderId="1" xfId="3" applyNumberFormat="1" applyFont="1" applyBorder="1" applyAlignment="1">
      <alignment horizontal="center"/>
    </xf>
    <xf numFmtId="0" fontId="11" fillId="0" borderId="0" xfId="0" applyFont="1"/>
    <xf numFmtId="166" fontId="10" fillId="2" borderId="0" xfId="0" applyNumberFormat="1" applyFont="1" applyFill="1" applyBorder="1" applyAlignment="1" applyProtection="1">
      <alignment horizontal="center" vertical="center"/>
    </xf>
    <xf numFmtId="0" fontId="10" fillId="2" borderId="0" xfId="0" applyFont="1" applyFill="1" applyBorder="1" applyAlignment="1" applyProtection="1">
      <alignment horizontal="center" vertical="center"/>
    </xf>
    <xf numFmtId="167" fontId="16" fillId="3" borderId="0" xfId="0" applyNumberFormat="1" applyFont="1" applyFill="1" applyBorder="1" applyProtection="1"/>
    <xf numFmtId="0" fontId="17" fillId="0" borderId="0" xfId="0" applyFont="1" applyBorder="1" applyProtection="1"/>
    <xf numFmtId="0" fontId="13" fillId="0" borderId="0" xfId="0" applyFont="1"/>
    <xf numFmtId="0" fontId="13" fillId="0" borderId="0" xfId="0" applyFont="1" applyAlignment="1">
      <alignment horizontal="right"/>
    </xf>
    <xf numFmtId="0" fontId="6" fillId="0" borderId="0" xfId="0" applyFont="1" applyAlignment="1" applyProtection="1">
      <alignment horizontal="right"/>
    </xf>
    <xf numFmtId="166" fontId="0" fillId="0" borderId="0" xfId="3" applyNumberFormat="1" applyFont="1"/>
    <xf numFmtId="166" fontId="0" fillId="0" borderId="0" xfId="3" applyNumberFormat="1" applyFont="1" applyBorder="1" applyAlignment="1">
      <alignment horizontal="center"/>
    </xf>
    <xf numFmtId="0" fontId="6" fillId="0" borderId="0" xfId="0" applyFont="1" applyBorder="1" applyAlignment="1">
      <alignment horizontal="right"/>
    </xf>
    <xf numFmtId="10" fontId="0" fillId="0" borderId="0" xfId="3" applyNumberFormat="1" applyFont="1"/>
    <xf numFmtId="10" fontId="0" fillId="0" borderId="0" xfId="0" applyNumberFormat="1"/>
    <xf numFmtId="0" fontId="0" fillId="0" borderId="0" xfId="0" applyAlignment="1">
      <alignment horizontal="right"/>
    </xf>
    <xf numFmtId="0" fontId="12" fillId="0" borderId="0" xfId="0" applyFont="1" applyAlignment="1">
      <alignment horizontal="center"/>
    </xf>
    <xf numFmtId="0" fontId="18" fillId="0" borderId="0" xfId="2" applyFont="1" applyAlignment="1" applyProtection="1"/>
    <xf numFmtId="0" fontId="7" fillId="0" borderId="0" xfId="0" applyFont="1"/>
    <xf numFmtId="166" fontId="0" fillId="5" borderId="1" xfId="3" applyNumberFormat="1" applyFont="1" applyFill="1" applyBorder="1" applyAlignment="1">
      <alignment horizontal="center"/>
    </xf>
    <xf numFmtId="166" fontId="0" fillId="0" borderId="0" xfId="0" applyNumberFormat="1"/>
    <xf numFmtId="0" fontId="15" fillId="4" borderId="0" xfId="0" applyFont="1" applyFill="1" applyBorder="1" applyAlignment="1" applyProtection="1"/>
    <xf numFmtId="0" fontId="6" fillId="4" borderId="0" xfId="0" applyFont="1" applyFill="1" applyBorder="1" applyAlignment="1" applyProtection="1">
      <alignment horizontal="center"/>
    </xf>
    <xf numFmtId="0" fontId="19" fillId="0" borderId="0" xfId="0" applyFont="1" applyAlignment="1">
      <alignment horizontal="right"/>
    </xf>
    <xf numFmtId="0" fontId="20" fillId="0" borderId="0" xfId="0" applyFont="1"/>
    <xf numFmtId="0" fontId="17" fillId="0" borderId="0" xfId="0" applyFont="1" applyAlignment="1" applyProtection="1">
      <alignment horizontal="right"/>
    </xf>
    <xf numFmtId="0" fontId="21" fillId="0" borderId="0" xfId="0" applyFont="1"/>
    <xf numFmtId="166" fontId="7" fillId="3" borderId="0" xfId="3" applyNumberFormat="1" applyFont="1" applyFill="1" applyBorder="1" applyProtection="1"/>
    <xf numFmtId="10" fontId="16" fillId="0" borderId="1" xfId="3" applyNumberFormat="1" applyFont="1" applyBorder="1" applyAlignment="1" applyProtection="1">
      <alignment horizontal="right"/>
      <protection locked="0"/>
    </xf>
    <xf numFmtId="0" fontId="9" fillId="6" borderId="0" xfId="0" applyFont="1" applyFill="1" applyBorder="1" applyAlignment="1" applyProtection="1">
      <alignment horizontal="left" indent="2"/>
    </xf>
    <xf numFmtId="0" fontId="9" fillId="6" borderId="0" xfId="0" applyFont="1" applyFill="1" applyBorder="1" applyAlignment="1" applyProtection="1"/>
    <xf numFmtId="0" fontId="6" fillId="6" borderId="0" xfId="0" applyFont="1" applyFill="1" applyBorder="1" applyProtection="1"/>
    <xf numFmtId="0" fontId="6" fillId="0" borderId="3" xfId="0" applyFont="1" applyBorder="1" applyAlignment="1">
      <alignment vertical="center" wrapText="1"/>
    </xf>
    <xf numFmtId="165" fontId="23" fillId="0" borderId="4" xfId="0" applyNumberFormat="1" applyFont="1" applyFill="1" applyBorder="1" applyAlignment="1" applyProtection="1">
      <alignment horizontal="center" textRotation="45" wrapText="1"/>
      <protection locked="0"/>
    </xf>
    <xf numFmtId="0" fontId="23" fillId="0" borderId="0" xfId="0" applyFont="1" applyBorder="1" applyProtection="1"/>
    <xf numFmtId="0" fontId="24" fillId="0" borderId="5" xfId="0" applyNumberFormat="1" applyFont="1" applyFill="1" applyBorder="1" applyAlignment="1" applyProtection="1">
      <alignment horizontal="center"/>
      <protection locked="0"/>
    </xf>
    <xf numFmtId="0" fontId="25" fillId="0" borderId="0" xfId="0" applyFont="1" applyBorder="1" applyAlignment="1" applyProtection="1">
      <alignment horizontal="right"/>
    </xf>
    <xf numFmtId="0" fontId="26" fillId="0" borderId="1" xfId="0" applyFont="1" applyBorder="1" applyAlignment="1">
      <alignment horizontal="center"/>
    </xf>
    <xf numFmtId="0" fontId="27" fillId="0" borderId="1" xfId="0" applyFont="1" applyFill="1" applyBorder="1" applyAlignment="1">
      <alignment horizontal="center"/>
    </xf>
    <xf numFmtId="0" fontId="28" fillId="0" borderId="1" xfId="0" applyFont="1" applyFill="1" applyBorder="1" applyAlignment="1">
      <alignment horizontal="center"/>
    </xf>
    <xf numFmtId="0" fontId="29" fillId="0" borderId="1" xfId="0" applyFont="1" applyFill="1" applyBorder="1" applyAlignment="1">
      <alignment horizontal="center"/>
    </xf>
    <xf numFmtId="0" fontId="30" fillId="0" borderId="1" xfId="0" applyFont="1" applyFill="1" applyBorder="1" applyAlignment="1">
      <alignment horizontal="center"/>
    </xf>
    <xf numFmtId="0" fontId="31" fillId="0" borderId="1" xfId="0" applyFont="1" applyFill="1" applyBorder="1" applyAlignment="1">
      <alignment horizontal="center"/>
    </xf>
    <xf numFmtId="0" fontId="0" fillId="6" borderId="0" xfId="0" applyFill="1"/>
    <xf numFmtId="0" fontId="32" fillId="7" borderId="0" xfId="0" applyFont="1" applyFill="1" applyBorder="1" applyProtection="1"/>
    <xf numFmtId="0" fontId="22" fillId="0" borderId="0" xfId="0" applyNumberFormat="1" applyFont="1" applyAlignment="1">
      <alignment vertical="top" wrapText="1"/>
    </xf>
    <xf numFmtId="0" fontId="0" fillId="0" borderId="0" xfId="0" applyNumberFormat="1" applyAlignment="1">
      <alignment vertical="top" wrapText="1"/>
    </xf>
    <xf numFmtId="0" fontId="0" fillId="0" borderId="6" xfId="0" applyNumberFormat="1" applyBorder="1" applyAlignment="1">
      <alignment vertical="top" wrapText="1"/>
    </xf>
    <xf numFmtId="0" fontId="0" fillId="0" borderId="7" xfId="0" applyNumberFormat="1" applyBorder="1" applyAlignment="1">
      <alignment vertical="top" wrapText="1"/>
    </xf>
    <xf numFmtId="0" fontId="0" fillId="0" borderId="8" xfId="0" applyNumberFormat="1" applyBorder="1" applyAlignment="1">
      <alignment vertical="top" wrapText="1"/>
    </xf>
    <xf numFmtId="0" fontId="0" fillId="0" borderId="9" xfId="0" applyNumberFormat="1" applyBorder="1" applyAlignment="1">
      <alignment vertical="top" wrapText="1"/>
    </xf>
    <xf numFmtId="0" fontId="0" fillId="0" borderId="10" xfId="0" applyNumberFormat="1" applyBorder="1" applyAlignment="1">
      <alignment vertical="top" wrapText="1"/>
    </xf>
    <xf numFmtId="0" fontId="0" fillId="0" borderId="11" xfId="0" applyNumberFormat="1" applyBorder="1" applyAlignment="1">
      <alignment vertical="top" wrapText="1"/>
    </xf>
    <xf numFmtId="0" fontId="0" fillId="0" borderId="12" xfId="0" applyNumberFormat="1" applyBorder="1" applyAlignment="1">
      <alignment vertical="top" wrapText="1"/>
    </xf>
    <xf numFmtId="0" fontId="22" fillId="0" borderId="0" xfId="0" applyNumberFormat="1" applyFont="1" applyAlignment="1">
      <alignment horizontal="center" vertical="top" wrapText="1"/>
    </xf>
    <xf numFmtId="0" fontId="0" fillId="0" borderId="0" xfId="0" applyNumberFormat="1" applyAlignment="1">
      <alignment horizontal="center" vertical="top" wrapText="1"/>
    </xf>
    <xf numFmtId="0" fontId="0" fillId="0" borderId="7" xfId="0" applyNumberFormat="1" applyBorder="1" applyAlignment="1">
      <alignment horizontal="center" vertical="top" wrapText="1"/>
    </xf>
    <xf numFmtId="0" fontId="0" fillId="0" borderId="13" xfId="0" applyNumberFormat="1" applyBorder="1" applyAlignment="1">
      <alignment horizontal="center" vertical="top" wrapText="1"/>
    </xf>
    <xf numFmtId="0" fontId="3" fillId="0" borderId="0" xfId="2" quotePrefix="1" applyNumberFormat="1" applyAlignment="1" applyProtection="1">
      <alignment horizontal="center" vertical="top" wrapText="1"/>
    </xf>
    <xf numFmtId="0" fontId="0" fillId="0" borderId="14" xfId="0" applyNumberFormat="1" applyBorder="1" applyAlignment="1">
      <alignment horizontal="center" vertical="top" wrapText="1"/>
    </xf>
    <xf numFmtId="0" fontId="0" fillId="0" borderId="10" xfId="0" applyNumberFormat="1" applyBorder="1" applyAlignment="1">
      <alignment horizontal="center" vertical="top" wrapText="1"/>
    </xf>
    <xf numFmtId="0" fontId="3" fillId="0" borderId="10" xfId="2" quotePrefix="1" applyNumberFormat="1" applyBorder="1" applyAlignment="1" applyProtection="1">
      <alignment horizontal="center" vertical="top" wrapText="1"/>
    </xf>
    <xf numFmtId="0" fontId="0" fillId="0" borderId="15" xfId="0" applyNumberFormat="1" applyBorder="1" applyAlignment="1">
      <alignment horizontal="center" vertical="top" wrapText="1"/>
    </xf>
    <xf numFmtId="0" fontId="0" fillId="0" borderId="12" xfId="0" applyNumberFormat="1" applyBorder="1" applyAlignment="1">
      <alignment horizontal="center" vertical="top" wrapText="1"/>
    </xf>
    <xf numFmtId="0" fontId="0" fillId="0" borderId="16" xfId="0" applyNumberFormat="1" applyBorder="1" applyAlignment="1">
      <alignment horizontal="center" vertical="top" wrapText="1"/>
    </xf>
    <xf numFmtId="0" fontId="34" fillId="8" borderId="1" xfId="4" applyBorder="1" applyAlignment="1" applyProtection="1">
      <alignment horizontal="right"/>
      <protection locked="0"/>
    </xf>
    <xf numFmtId="0" fontId="1" fillId="0" borderId="2" xfId="0" applyFont="1" applyBorder="1" applyAlignment="1">
      <alignment vertical="center" wrapText="1"/>
    </xf>
    <xf numFmtId="0" fontId="1" fillId="0" borderId="3" xfId="0" applyFont="1" applyBorder="1" applyAlignment="1">
      <alignment vertical="center" wrapText="1"/>
    </xf>
    <xf numFmtId="16" fontId="1" fillId="0" borderId="3" xfId="0" applyNumberFormat="1" applyFont="1" applyBorder="1" applyAlignment="1">
      <alignment vertical="center" wrapText="1"/>
    </xf>
    <xf numFmtId="0" fontId="35" fillId="0" borderId="0" xfId="0" applyFont="1" applyProtection="1"/>
    <xf numFmtId="0" fontId="0" fillId="0" borderId="3" xfId="0" applyFont="1" applyBorder="1" applyAlignment="1">
      <alignment vertical="center" wrapText="1"/>
    </xf>
    <xf numFmtId="0" fontId="36" fillId="0" borderId="0" xfId="0" applyFont="1" applyAlignment="1" applyProtection="1">
      <alignment vertical="top"/>
    </xf>
    <xf numFmtId="164" fontId="7" fillId="0" borderId="0" xfId="0" applyNumberFormat="1" applyFont="1" applyFill="1" applyBorder="1" applyAlignment="1" applyProtection="1">
      <alignment horizontal="left"/>
    </xf>
    <xf numFmtId="168" fontId="6" fillId="0" borderId="1" xfId="0" applyNumberFormat="1" applyFont="1" applyFill="1" applyBorder="1" applyAlignment="1" applyProtection="1">
      <alignment horizontal="left"/>
    </xf>
    <xf numFmtId="0" fontId="1" fillId="0" borderId="3" xfId="0" applyFont="1" applyFill="1" applyBorder="1" applyAlignment="1">
      <alignment vertical="center" wrapText="1"/>
    </xf>
    <xf numFmtId="0" fontId="1" fillId="0" borderId="1" xfId="0" applyFont="1" applyFill="1" applyBorder="1" applyAlignment="1" applyProtection="1">
      <alignment horizontal="center"/>
      <protection locked="0"/>
    </xf>
    <xf numFmtId="0" fontId="34" fillId="0" borderId="1" xfId="4" applyFill="1" applyBorder="1" applyAlignment="1" applyProtection="1">
      <alignment horizontal="right"/>
      <protection locked="0"/>
    </xf>
    <xf numFmtId="0" fontId="1" fillId="0" borderId="0" xfId="0" applyNumberFormat="1" applyFont="1" applyFill="1" applyBorder="1" applyAlignment="1" applyProtection="1">
      <alignment horizontal="center"/>
    </xf>
    <xf numFmtId="166" fontId="1" fillId="0" borderId="0" xfId="3" applyNumberFormat="1" applyFont="1" applyFill="1" applyBorder="1" applyProtection="1"/>
    <xf numFmtId="0" fontId="1" fillId="0" borderId="0" xfId="0" applyFont="1" applyFill="1" applyAlignment="1" applyProtection="1">
      <alignment horizontal="center"/>
    </xf>
    <xf numFmtId="0" fontId="6" fillId="0" borderId="0" xfId="0" applyFont="1" applyFill="1" applyProtection="1"/>
    <xf numFmtId="0" fontId="1" fillId="0" borderId="2" xfId="0" applyFont="1" applyFill="1" applyBorder="1" applyAlignment="1">
      <alignment vertical="center" wrapText="1"/>
    </xf>
    <xf numFmtId="0" fontId="0" fillId="0" borderId="3" xfId="0" applyFont="1" applyFill="1" applyBorder="1" applyAlignment="1">
      <alignment vertical="center" wrapText="1"/>
    </xf>
    <xf numFmtId="0" fontId="1" fillId="0" borderId="0" xfId="0" applyFont="1" applyFill="1" applyBorder="1" applyAlignment="1" applyProtection="1">
      <alignment horizontal="center"/>
      <protection locked="0"/>
    </xf>
    <xf numFmtId="0" fontId="0" fillId="0" borderId="0" xfId="0" applyFont="1" applyBorder="1" applyAlignment="1">
      <alignment vertical="center" wrapText="1"/>
    </xf>
    <xf numFmtId="0" fontId="0" fillId="0" borderId="0" xfId="0" applyFont="1" applyFill="1" applyAlignment="1" applyProtection="1">
      <alignment horizontal="center"/>
    </xf>
    <xf numFmtId="0" fontId="10" fillId="2" borderId="0" xfId="0" applyFont="1" applyFill="1" applyBorder="1" applyAlignment="1" applyProtection="1">
      <alignment horizontal="center" vertical="center"/>
    </xf>
  </cellXfs>
  <cellStyles count="5">
    <cellStyle name="Comma" xfId="1" builtinId="3"/>
    <cellStyle name="Good" xfId="4" builtinId="26"/>
    <cellStyle name="Hyperlink" xfId="2" builtinId="8"/>
    <cellStyle name="Normal" xfId="0" builtinId="0"/>
    <cellStyle name="Percent" xfId="3" builtinId="5"/>
  </cellStyles>
  <dxfs count="31">
    <dxf>
      <font>
        <b/>
        <i val="0"/>
        <color theme="9" tint="-0.24994659260841701"/>
      </font>
    </dxf>
    <dxf>
      <font>
        <color rgb="FF9C0006"/>
      </font>
    </dxf>
    <dxf>
      <fill>
        <patternFill>
          <fgColor rgb="FFB61B08"/>
        </patternFill>
      </fill>
    </dxf>
    <dxf>
      <font>
        <b/>
        <i val="0"/>
        <color theme="9" tint="-0.24994659260841701"/>
      </font>
    </dxf>
    <dxf>
      <font>
        <b val="0"/>
        <i val="0"/>
      </font>
    </dxf>
    <dxf>
      <font>
        <b val="0"/>
        <i val="0"/>
        <color theme="9" tint="0.59996337778862885"/>
      </font>
    </dxf>
    <dxf>
      <font>
        <b/>
        <i val="0"/>
      </font>
    </dxf>
    <dxf>
      <font>
        <b/>
        <i val="0"/>
        <color theme="9" tint="0.39994506668294322"/>
      </font>
    </dxf>
    <dxf>
      <font>
        <b/>
        <i val="0"/>
        <color theme="9" tint="-0.24994659260841701"/>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dxf>
    <dxf>
      <fill>
        <patternFill>
          <fgColor rgb="FFB61B08"/>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fgColor rgb="FFB61B08"/>
        </patternFill>
      </fill>
    </dxf>
    <dxf>
      <font>
        <color rgb="FF006100"/>
      </font>
      <fill>
        <patternFill>
          <bgColor rgb="FFC6EFCE"/>
        </patternFill>
      </fill>
    </dxf>
    <dxf>
      <fill>
        <patternFill>
          <bgColor rgb="FFFEADA4"/>
        </patternFill>
      </fill>
    </dxf>
    <dxf>
      <font>
        <b/>
        <i val="0"/>
        <color theme="9" tint="-0.24994659260841701"/>
      </font>
    </dxf>
    <dxf>
      <font>
        <b val="0"/>
        <i val="0"/>
      </font>
    </dxf>
    <dxf>
      <font>
        <b/>
        <i val="0"/>
        <color theme="9" tint="-0.24994659260841701"/>
      </font>
    </dxf>
    <dxf>
      <font>
        <b val="0"/>
        <i val="0"/>
        <color theme="9" tint="0.59996337778862885"/>
      </font>
    </dxf>
    <dxf>
      <font>
        <b/>
        <i val="0"/>
      </font>
    </dxf>
    <dxf>
      <font>
        <b/>
        <i val="0"/>
        <color theme="9" tint="0.39994506668294322"/>
      </font>
    </dxf>
    <dxf>
      <font>
        <b/>
        <i val="0"/>
        <color theme="9" tint="-0.24994659260841701"/>
      </font>
    </dxf>
    <dxf>
      <font>
        <color rgb="FF9C0006"/>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83B1C9"/>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E4EEF3"/>
      <rgbColor rgb="00F3E9E4"/>
      <rgbColor rgb="001849B5"/>
      <rgbColor rgb="0036ACA2"/>
      <rgbColor rgb="00F0BA00"/>
      <rgbColor rgb="00E1C8BC"/>
      <rgbColor rgb="00C99A83"/>
      <rgbColor rgb="0087543B"/>
      <rgbColor rgb="003B6D87"/>
      <rgbColor rgb="00C0C0C0"/>
      <rgbColor rgb="00003366"/>
      <rgbColor rgb="00109618"/>
      <rgbColor rgb="00085108"/>
      <rgbColor rgb="00635100"/>
      <rgbColor rgb="00593727"/>
      <rgbColor rgb="00BCD5E1"/>
      <rgbColor rgb="0027485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50" b="1" i="0" u="none" strike="noStrike" baseline="0">
                <a:solidFill>
                  <a:srgbClr val="000000"/>
                </a:solidFill>
                <a:latin typeface="Arial"/>
                <a:ea typeface="Arial"/>
                <a:cs typeface="Arial"/>
              </a:defRPr>
            </a:pPr>
            <a:r>
              <a:rPr lang="en-US"/>
              <a:t>Histogram</a:t>
            </a:r>
          </a:p>
        </c:rich>
      </c:tx>
      <c:layout>
        <c:manualLayout>
          <c:xMode val="edge"/>
          <c:yMode val="edge"/>
          <c:x val="0.18489638013998255"/>
          <c:y val="1.9607843137254902E-2"/>
        </c:manualLayout>
      </c:layout>
      <c:overlay val="0"/>
      <c:spPr>
        <a:noFill/>
        <a:ln w="25400">
          <a:noFill/>
        </a:ln>
      </c:spPr>
    </c:title>
    <c:autoTitleDeleted val="0"/>
    <c:plotArea>
      <c:layout>
        <c:manualLayout>
          <c:layoutTarget val="inner"/>
          <c:xMode val="edge"/>
          <c:yMode val="edge"/>
          <c:x val="0.12239614460282544"/>
          <c:y val="5.882375468656053E-2"/>
          <c:w val="0.84114797248324724"/>
          <c:h val="0.81961098196607662"/>
        </c:manualLayout>
      </c:layout>
      <c:barChart>
        <c:barDir val="col"/>
        <c:grouping val="clustered"/>
        <c:varyColors val="0"/>
        <c:ser>
          <c:idx val="0"/>
          <c:order val="0"/>
          <c:tx>
            <c:strRef>
              <c:f>Ocjena!$B$9</c:f>
              <c:strCache>
                <c:ptCount val="1"/>
                <c:pt idx="0">
                  <c:v>Grade</c:v>
                </c:pt>
              </c:strCache>
            </c:strRef>
          </c:tx>
          <c:spPr>
            <a:solidFill>
              <a:srgbClr val="83B1C9"/>
            </a:solidFill>
            <a:ln w="12700">
              <a:solidFill>
                <a:srgbClr val="000000"/>
              </a:solidFill>
              <a:prstDash val="solid"/>
            </a:ln>
          </c:spPr>
          <c:invertIfNegative val="0"/>
          <c:cat>
            <c:strRef>
              <c:f>Ocjena!$B$10:$B$15</c:f>
              <c:strCache>
                <c:ptCount val="6"/>
                <c:pt idx="0">
                  <c:v>F</c:v>
                </c:pt>
                <c:pt idx="1">
                  <c:v>E</c:v>
                </c:pt>
                <c:pt idx="2">
                  <c:v>D</c:v>
                </c:pt>
                <c:pt idx="3">
                  <c:v>C</c:v>
                </c:pt>
                <c:pt idx="4">
                  <c:v>B</c:v>
                </c:pt>
                <c:pt idx="5">
                  <c:v>A</c:v>
                </c:pt>
              </c:strCache>
            </c:strRef>
          </c:cat>
          <c:val>
            <c:numRef>
              <c:f>Ocjena!$C$10:$C$15</c:f>
              <c:numCache>
                <c:formatCode>General</c:formatCode>
                <c:ptCount val="6"/>
                <c:pt idx="0">
                  <c:v>4</c:v>
                </c:pt>
                <c:pt idx="1">
                  <c:v>3</c:v>
                </c:pt>
                <c:pt idx="2">
                  <c:v>3</c:v>
                </c:pt>
                <c:pt idx="3">
                  <c:v>1</c:v>
                </c:pt>
                <c:pt idx="4">
                  <c:v>2</c:v>
                </c:pt>
                <c:pt idx="5">
                  <c:v>27</c:v>
                </c:pt>
              </c:numCache>
            </c:numRef>
          </c:val>
          <c:extLst xmlns:c16r2="http://schemas.microsoft.com/office/drawing/2015/06/chart">
            <c:ext xmlns:c16="http://schemas.microsoft.com/office/drawing/2014/chart" uri="{C3380CC4-5D6E-409C-BE32-E72D297353CC}">
              <c16:uniqueId val="{00000000-9392-4B45-8B60-16E79F9BC82E}"/>
            </c:ext>
          </c:extLst>
        </c:ser>
        <c:dLbls>
          <c:showLegendKey val="0"/>
          <c:showVal val="0"/>
          <c:showCatName val="0"/>
          <c:showSerName val="0"/>
          <c:showPercent val="0"/>
          <c:showBubbleSize val="0"/>
        </c:dLbls>
        <c:gapWidth val="150"/>
        <c:axId val="195081040"/>
        <c:axId val="195081600"/>
      </c:barChart>
      <c:catAx>
        <c:axId val="1950810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195081600"/>
        <c:crosses val="autoZero"/>
        <c:auto val="1"/>
        <c:lblAlgn val="ctr"/>
        <c:lblOffset val="100"/>
        <c:tickLblSkip val="1"/>
        <c:tickMarkSkip val="1"/>
        <c:noMultiLvlLbl val="0"/>
      </c:catAx>
      <c:valAx>
        <c:axId val="195081600"/>
        <c:scaling>
          <c:orientation val="minMax"/>
        </c:scaling>
        <c:delete val="0"/>
        <c:axPos val="l"/>
        <c:title>
          <c:tx>
            <c:rich>
              <a:bodyPr/>
              <a:lstStyle/>
              <a:p>
                <a:pPr>
                  <a:defRPr sz="800" b="1" i="0" u="none" strike="noStrike" baseline="0">
                    <a:solidFill>
                      <a:srgbClr val="000000"/>
                    </a:solidFill>
                    <a:latin typeface="Arial"/>
                    <a:ea typeface="Arial"/>
                    <a:cs typeface="Arial"/>
                  </a:defRPr>
                </a:pPr>
                <a:r>
                  <a:rPr lang="en-US"/>
                  <a:t>Frequency</a:t>
                </a:r>
              </a:p>
            </c:rich>
          </c:tx>
          <c:layout>
            <c:manualLayout>
              <c:xMode val="edge"/>
              <c:yMode val="edge"/>
              <c:x val="1.3020833333333339E-2"/>
              <c:y val="0.3725502547475683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5081040"/>
        <c:crosses val="autoZero"/>
        <c:crossBetween val="between"/>
      </c:valAx>
      <c:spPr>
        <a:noFill/>
        <a:ln w="25400">
          <a:noFill/>
        </a:ln>
      </c:spPr>
    </c:plotArea>
    <c:plotVisOnly val="1"/>
    <c:dispBlanksAs val="gap"/>
    <c:showDLblsOverMax val="0"/>
  </c:chart>
  <c:spPr>
    <a:solidFill>
      <a:srgbClr val="FFFFFF"/>
    </a:solidFill>
    <a:ln w="6350">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c:printSettings>
</c:chartSpace>
</file>

<file path=xl/ctrlProps/ctrlProp1.xml><?xml version="1.0" encoding="utf-8"?>
<formControlPr xmlns="http://schemas.microsoft.com/office/spreadsheetml/2009/9/main" objectType="CheckBox" fmlaLink="displayID" lockText="1" noThreeD="1"/>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6</xdr:row>
          <xdr:rowOff>247650</xdr:rowOff>
        </xdr:from>
        <xdr:to>
          <xdr:col>1</xdr:col>
          <xdr:colOff>752475</xdr:colOff>
          <xdr:row>6</xdr:row>
          <xdr:rowOff>466725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Display IDs</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4</xdr:col>
      <xdr:colOff>0</xdr:colOff>
      <xdr:row>8</xdr:row>
      <xdr:rowOff>0</xdr:rowOff>
    </xdr:from>
    <xdr:to>
      <xdr:col>10</xdr:col>
      <xdr:colOff>0</xdr:colOff>
      <xdr:row>22</xdr:row>
      <xdr:rowOff>76200</xdr:rowOff>
    </xdr:to>
    <xdr:graphicFrame macro="">
      <xdr:nvGraphicFramePr>
        <xdr:cNvPr id="209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hnNewjir/Desktop/0/New%20folder/PPD%20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debook"/>
      <sheetName val="ID"/>
      <sheetName val="Ocjena"/>
      <sheetName val="Compatibility Report"/>
    </sheetNames>
    <sheetDataSet>
      <sheetData sheetId="0"/>
      <sheetData sheetId="1"/>
      <sheetData sheetId="2">
        <row r="10">
          <cell r="A10">
            <v>0</v>
          </cell>
          <cell r="B10" t="str">
            <v>F</v>
          </cell>
        </row>
        <row r="11">
          <cell r="A11">
            <v>0.5</v>
          </cell>
          <cell r="B11" t="str">
            <v>E</v>
          </cell>
        </row>
        <row r="12">
          <cell r="A12">
            <v>0.6</v>
          </cell>
          <cell r="B12" t="str">
            <v>D</v>
          </cell>
        </row>
        <row r="13">
          <cell r="A13">
            <v>0.7</v>
          </cell>
          <cell r="B13" t="str">
            <v>C</v>
          </cell>
        </row>
        <row r="14">
          <cell r="A14">
            <v>0.8</v>
          </cell>
          <cell r="B14" t="str">
            <v>B</v>
          </cell>
        </row>
        <row r="15">
          <cell r="A15">
            <v>0.9</v>
          </cell>
          <cell r="B15" t="str">
            <v>A</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T65"/>
  <sheetViews>
    <sheetView showGridLines="0" tabSelected="1" workbookViewId="0">
      <selection activeCell="L22" sqref="L22"/>
    </sheetView>
  </sheetViews>
  <sheetFormatPr defaultRowHeight="12.75" x14ac:dyDescent="0.2"/>
  <cols>
    <col min="1" max="1" width="4.7109375" style="3" customWidth="1"/>
    <col min="2" max="2" width="19.42578125" style="3" customWidth="1"/>
    <col min="3" max="3" width="12" style="3" customWidth="1"/>
    <col min="4" max="8" width="6.5703125" style="3" customWidth="1"/>
    <col min="9" max="9" width="8.85546875" style="3" customWidth="1"/>
    <col min="10" max="10" width="14.42578125" style="3" customWidth="1"/>
    <col min="11" max="13" width="6.5703125" style="3" customWidth="1"/>
    <col min="14" max="14" width="5" style="3" customWidth="1"/>
    <col min="15" max="15" width="9.28515625" style="3" customWidth="1"/>
    <col min="16" max="16" width="13.28515625" style="3" customWidth="1"/>
    <col min="17" max="17" width="6.42578125" style="3" hidden="1" customWidth="1"/>
    <col min="18" max="18" width="13.85546875" style="3" customWidth="1"/>
    <col min="19" max="19" width="5.28515625" style="3" customWidth="1"/>
    <col min="20" max="20" width="16.7109375" style="3" customWidth="1"/>
    <col min="21" max="16384" width="9.140625" style="3"/>
  </cols>
  <sheetData>
    <row r="1" spans="1:20" s="1" customFormat="1" ht="26.25" customHeight="1" x14ac:dyDescent="0.2">
      <c r="A1" s="97" t="s">
        <v>168</v>
      </c>
      <c r="B1" s="5"/>
      <c r="C1" s="5"/>
      <c r="D1" s="6"/>
      <c r="E1" s="6"/>
      <c r="F1" s="6"/>
      <c r="G1" s="6"/>
      <c r="H1" s="4"/>
      <c r="I1" s="4"/>
      <c r="J1"/>
      <c r="K1" s="4"/>
      <c r="L1" s="6"/>
      <c r="M1" s="6"/>
      <c r="N1" s="6"/>
      <c r="O1" s="6"/>
      <c r="P1" s="6"/>
      <c r="Q1" s="6"/>
      <c r="T1" s="24"/>
    </row>
    <row r="2" spans="1:20" ht="15" x14ac:dyDescent="0.25">
      <c r="A2" s="2"/>
      <c r="B2" s="16" t="s">
        <v>37</v>
      </c>
      <c r="C2" s="16"/>
      <c r="H2" s="4"/>
      <c r="I2" s="4"/>
      <c r="J2"/>
      <c r="K2" s="4"/>
      <c r="O2" s="32"/>
      <c r="T2" s="25"/>
    </row>
    <row r="3" spans="1:20" ht="14.25" x14ac:dyDescent="0.2">
      <c r="A3" s="2"/>
      <c r="B3" s="15" t="s">
        <v>165</v>
      </c>
      <c r="C3" s="15"/>
      <c r="D3" s="6"/>
      <c r="E3" s="6"/>
      <c r="F3" s="6"/>
      <c r="G3" s="6"/>
      <c r="H3" s="4"/>
      <c r="I3" s="4"/>
      <c r="J3"/>
      <c r="K3" s="4"/>
      <c r="L3" s="6"/>
      <c r="M3" s="6"/>
      <c r="N3" s="6"/>
      <c r="O3" s="6"/>
      <c r="P3" s="6"/>
      <c r="Q3" s="6"/>
      <c r="T3" s="43"/>
    </row>
    <row r="4" spans="1:20" ht="15" x14ac:dyDescent="0.2">
      <c r="A4" s="95" t="s">
        <v>164</v>
      </c>
      <c r="B4" s="15"/>
      <c r="C4" s="15"/>
      <c r="H4" s="4"/>
      <c r="I4" s="4"/>
      <c r="J4"/>
      <c r="K4" s="4"/>
    </row>
    <row r="5" spans="1:20" ht="7.5" customHeight="1" x14ac:dyDescent="0.2">
      <c r="D5" s="4"/>
      <c r="E5" s="4"/>
      <c r="F5" s="4"/>
      <c r="G5" s="4"/>
      <c r="H5" s="4"/>
      <c r="I5" s="4"/>
      <c r="J5"/>
      <c r="K5" s="4"/>
      <c r="L5" s="4"/>
      <c r="M5" s="4"/>
      <c r="N5" s="4"/>
      <c r="O5" s="4"/>
      <c r="P5" s="4"/>
    </row>
    <row r="6" spans="1:20" ht="16.5" customHeight="1" x14ac:dyDescent="0.25">
      <c r="A6" s="4"/>
      <c r="B6" s="4"/>
      <c r="C6" s="4"/>
      <c r="D6" s="55" t="s">
        <v>41</v>
      </c>
      <c r="E6" s="56"/>
      <c r="F6" s="56"/>
      <c r="G6" s="56"/>
      <c r="H6" s="56"/>
      <c r="I6" s="56"/>
      <c r="J6" s="69"/>
      <c r="K6" s="56"/>
      <c r="L6" s="56"/>
      <c r="M6" s="56"/>
      <c r="N6" s="56"/>
      <c r="O6" s="56"/>
      <c r="P6" s="57"/>
    </row>
    <row r="7" spans="1:20" ht="46.5" customHeight="1" x14ac:dyDescent="0.2">
      <c r="A7" s="4"/>
      <c r="B7" s="4"/>
      <c r="C7" s="4"/>
      <c r="D7" s="59" t="s">
        <v>78</v>
      </c>
      <c r="E7" s="59"/>
      <c r="F7" s="59"/>
      <c r="G7" s="59" t="s">
        <v>33</v>
      </c>
      <c r="H7" s="59"/>
      <c r="I7" s="59"/>
      <c r="J7" s="59" t="s">
        <v>34</v>
      </c>
      <c r="K7" s="59"/>
      <c r="L7" s="59" t="s">
        <v>43</v>
      </c>
      <c r="M7" s="59"/>
      <c r="N7" s="59"/>
      <c r="O7" s="59" t="s">
        <v>44</v>
      </c>
      <c r="P7" s="60"/>
    </row>
    <row r="8" spans="1:20" x14ac:dyDescent="0.2">
      <c r="A8" s="4"/>
      <c r="B8" s="26" t="s">
        <v>0</v>
      </c>
      <c r="C8" s="26"/>
      <c r="D8" s="61">
        <v>4</v>
      </c>
      <c r="E8" s="61"/>
      <c r="F8" s="61" t="s">
        <v>35</v>
      </c>
      <c r="G8" s="61"/>
      <c r="H8" s="61"/>
      <c r="I8" s="61" t="s">
        <v>36</v>
      </c>
      <c r="J8" s="61">
        <v>56</v>
      </c>
      <c r="K8" s="61"/>
      <c r="L8" s="61"/>
      <c r="M8" s="61"/>
      <c r="N8" s="61"/>
      <c r="O8" s="61">
        <v>40</v>
      </c>
      <c r="P8" s="62"/>
      <c r="Q8" s="54">
        <v>0</v>
      </c>
    </row>
    <row r="9" spans="1:20" ht="5.25" customHeight="1" x14ac:dyDescent="0.2">
      <c r="D9" s="4"/>
      <c r="E9" s="4"/>
      <c r="F9" s="4"/>
      <c r="G9" s="4"/>
      <c r="H9" s="4"/>
      <c r="I9" s="4"/>
      <c r="J9" s="70"/>
      <c r="K9" s="4"/>
      <c r="L9" s="4"/>
      <c r="M9" s="4"/>
      <c r="N9" s="4"/>
      <c r="O9" s="4"/>
      <c r="P9" s="4"/>
    </row>
    <row r="10" spans="1:20" ht="15.75" thickBot="1" x14ac:dyDescent="0.3">
      <c r="B10" s="16" t="s">
        <v>15</v>
      </c>
      <c r="C10" s="16"/>
      <c r="D10" s="4"/>
      <c r="E10" s="4"/>
      <c r="F10" s="4"/>
      <c r="G10" s="4"/>
      <c r="H10" s="4"/>
      <c r="I10" s="4"/>
      <c r="J10" s="70"/>
      <c r="K10" s="4"/>
      <c r="L10" s="4"/>
      <c r="M10" s="4"/>
      <c r="N10" s="4"/>
      <c r="P10" s="10" t="s">
        <v>38</v>
      </c>
      <c r="Q10" s="10" t="s">
        <v>1</v>
      </c>
      <c r="R10" s="10" t="s">
        <v>39</v>
      </c>
    </row>
    <row r="11" spans="1:20" s="106" customFormat="1" ht="15.75" thickBot="1" x14ac:dyDescent="0.3">
      <c r="A11" s="98">
        <f ca="1">OFFSET(A11,-1,0,1,1)+1</f>
        <v>1</v>
      </c>
      <c r="B11" s="99" t="str">
        <f ca="1">IF(displayID,INDEX(ID!$C$10:$C$316,Gradebook!A11),INDEX(ID!$B$10:$B$316,Gradebook!A11))</f>
        <v>Kalić Belma</v>
      </c>
      <c r="C11" s="107" t="s">
        <v>80</v>
      </c>
      <c r="D11" s="101">
        <v>0</v>
      </c>
      <c r="E11" s="101"/>
      <c r="F11" s="101"/>
      <c r="G11" s="101"/>
      <c r="H11" s="101"/>
      <c r="I11" s="101"/>
      <c r="J11" s="102"/>
      <c r="K11" s="101"/>
      <c r="L11" s="101"/>
      <c r="M11" s="101"/>
      <c r="N11" s="101"/>
      <c r="O11" s="101">
        <v>16</v>
      </c>
      <c r="P11" s="103">
        <f t="shared" ref="P11" si="0">SUM(D11,J11,O11)</f>
        <v>16</v>
      </c>
      <c r="Q11" s="104">
        <f t="shared" ref="Q11" si="1">IF(SUM(D11:O11)=0,"",$Q$8+P11/(SUMIF(D11:O11,"&lt;&gt;",$D$8:$O$8)-SUMIF(D11:O11,"=E",$D$8:$O$8)))</f>
        <v>0.36363636363636365</v>
      </c>
      <c r="R11" s="105" t="str">
        <f>IF(Q11="","",INDEX([1]Ocjena!$B$10:$B$15,MATCH(Q11,[1]Ocjena!$A$10:$A$15,1)))</f>
        <v>F</v>
      </c>
    </row>
    <row r="12" spans="1:20" s="106" customFormat="1" ht="15.75" thickBot="1" x14ac:dyDescent="0.3">
      <c r="A12" s="98">
        <f t="shared" ref="A12:A34" ca="1" si="2">OFFSET(A12,-1,0,1,1)+1</f>
        <v>2</v>
      </c>
      <c r="B12" s="99" t="str">
        <f ca="1">IF(displayID,INDEX(ID!$C$10:$C$316,Gradebook!A12),INDEX(ID!$B$10:$B$316,Gradebook!A12))</f>
        <v>Stanić Nikola</v>
      </c>
      <c r="C12" s="100" t="s">
        <v>82</v>
      </c>
      <c r="D12" s="101">
        <v>0</v>
      </c>
      <c r="E12" s="101"/>
      <c r="F12" s="101"/>
      <c r="G12" s="101"/>
      <c r="H12" s="101"/>
      <c r="I12" s="101"/>
      <c r="J12" s="102"/>
      <c r="K12" s="101"/>
      <c r="L12" s="101"/>
      <c r="M12" s="101"/>
      <c r="N12" s="101"/>
      <c r="O12" s="101">
        <v>60</v>
      </c>
      <c r="P12" s="103">
        <f t="shared" ref="P12:P14" si="3">SUM(D12,J12,O12)</f>
        <v>60</v>
      </c>
      <c r="Q12" s="104">
        <f t="shared" ref="Q12:Q14" si="4">IF(SUM(D12:O12)=0,"",$Q$8+P12/(SUMIF(D12:O12,"&lt;&gt;",$D$8:$O$8)-SUMIF(D12:O12,"=E",$D$8:$O$8)))</f>
        <v>1.3636363636363635</v>
      </c>
      <c r="R12" s="111" t="s">
        <v>6</v>
      </c>
    </row>
    <row r="13" spans="1:20" s="106" customFormat="1" ht="15.75" thickBot="1" x14ac:dyDescent="0.3">
      <c r="A13" s="98">
        <f t="shared" ca="1" si="2"/>
        <v>3</v>
      </c>
      <c r="B13" s="99" t="str">
        <f ca="1">IF(displayID,INDEX(ID!$C$10:$C$316,Gradebook!A13),INDEX(ID!$B$10:$B$316,Gradebook!A13))</f>
        <v>Kecojević Tijana</v>
      </c>
      <c r="C13" s="100" t="s">
        <v>70</v>
      </c>
      <c r="D13" s="101">
        <v>0</v>
      </c>
      <c r="E13" s="101"/>
      <c r="F13" s="101"/>
      <c r="G13" s="101"/>
      <c r="H13" s="101"/>
      <c r="I13" s="101"/>
      <c r="J13" s="102"/>
      <c r="K13" s="101"/>
      <c r="L13" s="101"/>
      <c r="M13" s="101"/>
      <c r="N13" s="101"/>
      <c r="O13" s="101">
        <v>0</v>
      </c>
      <c r="P13" s="103">
        <f t="shared" si="3"/>
        <v>0</v>
      </c>
      <c r="Q13" s="104" t="str">
        <f t="shared" si="4"/>
        <v/>
      </c>
      <c r="R13" s="111"/>
    </row>
    <row r="14" spans="1:20" s="106" customFormat="1" ht="15.75" thickBot="1" x14ac:dyDescent="0.3">
      <c r="A14" s="98">
        <f t="shared" ca="1" si="2"/>
        <v>4</v>
      </c>
      <c r="B14" s="99" t="str">
        <f ca="1">IF(displayID,INDEX(ID!$C$10:$C$316,Gradebook!A14),INDEX(ID!$B$10:$B$316,Gradebook!A14))</f>
        <v>Popović Milica</v>
      </c>
      <c r="C14" s="100" t="s">
        <v>85</v>
      </c>
      <c r="D14" s="101">
        <v>0</v>
      </c>
      <c r="E14" s="101"/>
      <c r="F14" s="101"/>
      <c r="G14" s="101"/>
      <c r="H14" s="101"/>
      <c r="I14" s="101"/>
      <c r="J14" s="102"/>
      <c r="K14" s="101"/>
      <c r="L14" s="101"/>
      <c r="M14" s="101"/>
      <c r="N14" s="101"/>
      <c r="O14" s="101">
        <v>84</v>
      </c>
      <c r="P14" s="103">
        <f t="shared" si="3"/>
        <v>84</v>
      </c>
      <c r="Q14" s="104">
        <f t="shared" si="4"/>
        <v>1.9090909090909092</v>
      </c>
      <c r="R14" s="111" t="s">
        <v>3</v>
      </c>
    </row>
    <row r="15" spans="1:20" s="106" customFormat="1" ht="15.75" thickBot="1" x14ac:dyDescent="0.3">
      <c r="A15" s="98">
        <f t="shared" ca="1" si="2"/>
        <v>5</v>
      </c>
      <c r="B15" s="99" t="str">
        <f ca="1">IF(displayID,INDEX(ID!$C$10:$C$316,Gradebook!A15),INDEX(ID!$B$10:$B$316,Gradebook!A15))</f>
        <v>Laković Branislav</v>
      </c>
      <c r="C15" s="100" t="s">
        <v>71</v>
      </c>
      <c r="D15" s="101">
        <v>0</v>
      </c>
      <c r="E15" s="101"/>
      <c r="F15" s="101"/>
      <c r="G15" s="101"/>
      <c r="H15" s="101"/>
      <c r="I15" s="101"/>
      <c r="J15" s="102"/>
      <c r="K15" s="101"/>
      <c r="L15" s="101"/>
      <c r="M15" s="101"/>
      <c r="N15" s="101"/>
      <c r="O15" s="101">
        <v>0</v>
      </c>
      <c r="P15" s="103">
        <f t="shared" ref="P15:P20" si="5">SUM(D15,J15,O15)</f>
        <v>0</v>
      </c>
      <c r="Q15" s="104" t="str">
        <f t="shared" ref="Q15:Q20" si="6">IF(SUM(D15:O15)=0,"",$Q$8+P15/(SUMIF(D15:O15,"&lt;&gt;",$D$8:$O$8)-SUMIF(D15:O15,"=E",$D$8:$O$8)))</f>
        <v/>
      </c>
      <c r="R15" s="105" t="str">
        <f>IF(Q15="","",INDEX([1]Ocjena!$B$10:$B$15,MATCH(Q15,[1]Ocjena!$A$10:$A$15,1)))</f>
        <v/>
      </c>
    </row>
    <row r="16" spans="1:20" s="106" customFormat="1" ht="15.75" thickBot="1" x14ac:dyDescent="0.3">
      <c r="A16" s="98">
        <f t="shared" ca="1" si="2"/>
        <v>6</v>
      </c>
      <c r="B16" s="99" t="str">
        <f ca="1">IF(displayID,INDEX(ID!$C$10:$C$316,Gradebook!A16),INDEX(ID!$B$10:$B$316,Gradebook!A16))</f>
        <v>Radević Dušan</v>
      </c>
      <c r="C16" s="100" t="s">
        <v>88</v>
      </c>
      <c r="D16" s="101">
        <v>0</v>
      </c>
      <c r="E16" s="101"/>
      <c r="F16" s="101"/>
      <c r="G16" s="101"/>
      <c r="H16" s="101"/>
      <c r="I16" s="101"/>
      <c r="J16" s="102"/>
      <c r="K16" s="101"/>
      <c r="L16" s="101"/>
      <c r="M16" s="101"/>
      <c r="N16" s="101"/>
      <c r="O16" s="101">
        <v>28</v>
      </c>
      <c r="P16" s="103">
        <f t="shared" si="5"/>
        <v>28</v>
      </c>
      <c r="Q16" s="104">
        <f t="shared" si="6"/>
        <v>0.63636363636363635</v>
      </c>
      <c r="R16" s="111" t="s">
        <v>7</v>
      </c>
    </row>
    <row r="17" spans="1:18" s="106" customFormat="1" ht="15.75" thickBot="1" x14ac:dyDescent="0.3">
      <c r="A17" s="98">
        <f t="shared" ca="1" si="2"/>
        <v>7</v>
      </c>
      <c r="B17" s="99" t="str">
        <f ca="1">IF(displayID,INDEX(ID!$C$10:$C$316,Gradebook!A17),INDEX(ID!$B$10:$B$316,Gradebook!A17))</f>
        <v>Gojčević Vera</v>
      </c>
      <c r="C17" s="100" t="s">
        <v>72</v>
      </c>
      <c r="D17" s="101">
        <v>0</v>
      </c>
      <c r="E17" s="101"/>
      <c r="F17" s="101"/>
      <c r="G17" s="101"/>
      <c r="H17" s="101"/>
      <c r="I17" s="101"/>
      <c r="J17" s="102"/>
      <c r="K17" s="101"/>
      <c r="L17" s="101"/>
      <c r="M17" s="101"/>
      <c r="N17" s="101"/>
      <c r="O17" s="101">
        <v>60</v>
      </c>
      <c r="P17" s="103">
        <f t="shared" si="5"/>
        <v>60</v>
      </c>
      <c r="Q17" s="104">
        <f t="shared" si="6"/>
        <v>1.3636363636363635</v>
      </c>
      <c r="R17" s="111" t="s">
        <v>6</v>
      </c>
    </row>
    <row r="18" spans="1:18" s="106" customFormat="1" ht="15.75" thickBot="1" x14ac:dyDescent="0.3">
      <c r="A18" s="98">
        <f t="shared" ca="1" si="2"/>
        <v>8</v>
      </c>
      <c r="B18" s="99" t="str">
        <f ca="1">IF(displayID,INDEX(ID!$C$10:$C$316,Gradebook!A18),INDEX(ID!$B$10:$B$316,Gradebook!A18))</f>
        <v>Pravilović Nikola</v>
      </c>
      <c r="C18" s="100" t="s">
        <v>91</v>
      </c>
      <c r="D18" s="101">
        <v>0</v>
      </c>
      <c r="E18" s="101"/>
      <c r="F18" s="101"/>
      <c r="G18" s="101"/>
      <c r="H18" s="101"/>
      <c r="I18" s="101"/>
      <c r="J18" s="102"/>
      <c r="K18" s="101"/>
      <c r="L18" s="101"/>
      <c r="M18" s="101"/>
      <c r="N18" s="101"/>
      <c r="O18" s="101">
        <v>56</v>
      </c>
      <c r="P18" s="103">
        <f t="shared" si="5"/>
        <v>56</v>
      </c>
      <c r="Q18" s="104">
        <f t="shared" si="6"/>
        <v>1.2727272727272727</v>
      </c>
      <c r="R18" s="111" t="s">
        <v>42</v>
      </c>
    </row>
    <row r="19" spans="1:18" s="106" customFormat="1" ht="15.75" thickBot="1" x14ac:dyDescent="0.3">
      <c r="A19" s="98">
        <f t="shared" ca="1" si="2"/>
        <v>9</v>
      </c>
      <c r="B19" s="99" t="str">
        <f ca="1">IF(displayID,INDEX(ID!$C$10:$C$316,Gradebook!A19),INDEX(ID!$B$10:$B$316,Gradebook!A19))</f>
        <v>Vukićević Anja</v>
      </c>
      <c r="C19" s="100" t="s">
        <v>73</v>
      </c>
      <c r="D19" s="101">
        <v>0</v>
      </c>
      <c r="E19" s="101"/>
      <c r="F19" s="101"/>
      <c r="G19" s="101"/>
      <c r="H19" s="101"/>
      <c r="I19" s="101"/>
      <c r="J19" s="102"/>
      <c r="K19" s="101"/>
      <c r="L19" s="101"/>
      <c r="M19" s="101"/>
      <c r="N19" s="101"/>
      <c r="O19" s="101">
        <v>68</v>
      </c>
      <c r="P19" s="103">
        <f t="shared" si="5"/>
        <v>68</v>
      </c>
      <c r="Q19" s="104">
        <f t="shared" si="6"/>
        <v>1.5454545454545454</v>
      </c>
      <c r="R19" s="111" t="s">
        <v>6</v>
      </c>
    </row>
    <row r="20" spans="1:18" s="106" customFormat="1" ht="15.75" thickBot="1" x14ac:dyDescent="0.3">
      <c r="A20" s="98">
        <f t="shared" ca="1" si="2"/>
        <v>10</v>
      </c>
      <c r="B20" s="99" t="str">
        <f ca="1">IF(displayID,INDEX(ID!$C$10:$C$316,Gradebook!A20),INDEX(ID!$B$10:$B$316,Gradebook!A20))</f>
        <v>Vuković Jelena</v>
      </c>
      <c r="C20" s="100" t="s">
        <v>94</v>
      </c>
      <c r="D20" s="101">
        <v>0</v>
      </c>
      <c r="E20" s="101"/>
      <c r="F20" s="101"/>
      <c r="G20" s="101"/>
      <c r="H20" s="101"/>
      <c r="I20" s="101"/>
      <c r="J20" s="102"/>
      <c r="K20" s="101"/>
      <c r="L20" s="101"/>
      <c r="M20" s="101"/>
      <c r="N20" s="101"/>
      <c r="O20" s="101">
        <v>28</v>
      </c>
      <c r="P20" s="103">
        <f t="shared" si="5"/>
        <v>28</v>
      </c>
      <c r="Q20" s="104">
        <f t="shared" si="6"/>
        <v>0.63636363636363635</v>
      </c>
      <c r="R20" s="111" t="s">
        <v>7</v>
      </c>
    </row>
    <row r="21" spans="1:18" s="106" customFormat="1" ht="15.75" thickBot="1" x14ac:dyDescent="0.3">
      <c r="A21" s="98">
        <f t="shared" ca="1" si="2"/>
        <v>11</v>
      </c>
      <c r="B21" s="99" t="str">
        <f ca="1">IF(displayID,INDEX(ID!$C$10:$C$316,Gradebook!A21),INDEX(ID!$B$10:$B$316,Gradebook!A21))</f>
        <v>Dušan Vukićević</v>
      </c>
      <c r="C21" s="108" t="s">
        <v>167</v>
      </c>
      <c r="D21" s="101">
        <v>0</v>
      </c>
      <c r="E21" s="101"/>
      <c r="F21" s="101"/>
      <c r="G21" s="101"/>
      <c r="H21" s="101"/>
      <c r="I21" s="101"/>
      <c r="J21" s="102"/>
      <c r="K21" s="101"/>
      <c r="L21" s="101"/>
      <c r="M21" s="101"/>
      <c r="N21" s="101"/>
      <c r="O21" s="101">
        <v>52</v>
      </c>
      <c r="P21" s="103">
        <f t="shared" ref="P21:P43" si="7">SUM(D21,J21,O21)</f>
        <v>52</v>
      </c>
      <c r="Q21" s="104">
        <f t="shared" ref="Q21:Q43" si="8">IF(SUM(D21:O21)=0,"",$Q$8+P21/(SUMIF(D21:O21,"&lt;&gt;",$D$8:$O$8)-SUMIF(D21:O21,"=E",$D$8:$O$8)))</f>
        <v>1.1818181818181819</v>
      </c>
      <c r="R21" s="111" t="s">
        <v>42</v>
      </c>
    </row>
    <row r="22" spans="1:18" s="106" customFormat="1" ht="15.75" thickBot="1" x14ac:dyDescent="0.3">
      <c r="A22" s="98">
        <f t="shared" ca="1" si="2"/>
        <v>12</v>
      </c>
      <c r="B22" s="99" t="str">
        <f ca="1">IF(displayID,INDEX(ID!$C$10:$C$316,Gradebook!A22),INDEX(ID!$B$10:$B$316,Gradebook!A22))</f>
        <v>Šilojević Lazar</v>
      </c>
      <c r="C22" s="100" t="s">
        <v>96</v>
      </c>
      <c r="D22" s="101">
        <v>0</v>
      </c>
      <c r="E22" s="101"/>
      <c r="F22" s="101"/>
      <c r="G22" s="101"/>
      <c r="H22" s="101"/>
      <c r="I22" s="101"/>
      <c r="J22" s="102"/>
      <c r="K22" s="101"/>
      <c r="L22" s="101"/>
      <c r="M22" s="101"/>
      <c r="N22" s="101"/>
      <c r="O22" s="101">
        <v>20</v>
      </c>
      <c r="P22" s="103">
        <f t="shared" si="7"/>
        <v>20</v>
      </c>
      <c r="Q22" s="104">
        <f t="shared" si="8"/>
        <v>0.45454545454545453</v>
      </c>
      <c r="R22" s="105" t="str">
        <f>IF(Q22="","",INDEX([1]Ocjena!$B$10:$B$15,MATCH(Q22,[1]Ocjena!$A$10:$A$15,1)))</f>
        <v>F</v>
      </c>
    </row>
    <row r="23" spans="1:18" s="106" customFormat="1" ht="15.75" thickBot="1" x14ac:dyDescent="0.3">
      <c r="A23" s="98">
        <f t="shared" ca="1" si="2"/>
        <v>13</v>
      </c>
      <c r="B23" s="99" t="str">
        <f ca="1">IF(displayID,INDEX(ID!$C$10:$C$316,Gradebook!A23),INDEX(ID!$B$10:$B$316,Gradebook!A23))</f>
        <v>Đukić Jovana</v>
      </c>
      <c r="C23" s="100" t="s">
        <v>98</v>
      </c>
      <c r="D23" s="101">
        <v>0</v>
      </c>
      <c r="E23" s="101"/>
      <c r="F23" s="101"/>
      <c r="G23" s="101"/>
      <c r="H23" s="101"/>
      <c r="I23" s="101"/>
      <c r="J23" s="102"/>
      <c r="K23" s="101"/>
      <c r="L23" s="101"/>
      <c r="M23" s="101"/>
      <c r="N23" s="101"/>
      <c r="O23" s="101">
        <v>32</v>
      </c>
      <c r="P23" s="103">
        <f t="shared" si="7"/>
        <v>32</v>
      </c>
      <c r="Q23" s="104">
        <f t="shared" si="8"/>
        <v>0.72727272727272729</v>
      </c>
      <c r="R23" s="111" t="s">
        <v>7</v>
      </c>
    </row>
    <row r="24" spans="1:18" s="106" customFormat="1" ht="15.75" thickBot="1" x14ac:dyDescent="0.3">
      <c r="A24" s="98">
        <f t="shared" ca="1" si="2"/>
        <v>14</v>
      </c>
      <c r="B24" s="99" t="str">
        <f ca="1">IF(displayID,INDEX(ID!$C$10:$C$316,Gradebook!A24),INDEX(ID!$B$10:$B$316,Gradebook!A24))</f>
        <v>Radović Nikolina</v>
      </c>
      <c r="C24" s="100" t="s">
        <v>100</v>
      </c>
      <c r="D24" s="101">
        <v>0</v>
      </c>
      <c r="E24" s="101"/>
      <c r="F24" s="101"/>
      <c r="G24" s="101"/>
      <c r="H24" s="101"/>
      <c r="I24" s="101"/>
      <c r="J24" s="102"/>
      <c r="K24" s="101"/>
      <c r="L24" s="101"/>
      <c r="M24" s="101"/>
      <c r="N24" s="101"/>
      <c r="O24" s="101">
        <v>20</v>
      </c>
      <c r="P24" s="103">
        <f t="shared" si="7"/>
        <v>20</v>
      </c>
      <c r="Q24" s="104">
        <f t="shared" si="8"/>
        <v>0.45454545454545453</v>
      </c>
      <c r="R24" s="105" t="str">
        <f>IF(Q24="","",INDEX([1]Ocjena!$B$10:$B$15,MATCH(Q24,[1]Ocjena!$A$10:$A$15,1)))</f>
        <v>F</v>
      </c>
    </row>
    <row r="25" spans="1:18" s="106" customFormat="1" ht="15.75" thickBot="1" x14ac:dyDescent="0.3">
      <c r="A25" s="98">
        <f t="shared" ca="1" si="2"/>
        <v>15</v>
      </c>
      <c r="B25" s="99" t="str">
        <f ca="1">IF(displayID,INDEX(ID!$C$10:$C$316,Gradebook!A25),INDEX(ID!$B$10:$B$316,Gradebook!A25))</f>
        <v>Strunjaš Nemanja</v>
      </c>
      <c r="C25" s="100" t="s">
        <v>102</v>
      </c>
      <c r="D25" s="101">
        <v>0</v>
      </c>
      <c r="E25" s="101"/>
      <c r="F25" s="101"/>
      <c r="G25" s="101"/>
      <c r="H25" s="101"/>
      <c r="I25" s="101"/>
      <c r="J25" s="102">
        <v>32</v>
      </c>
      <c r="K25" s="101"/>
      <c r="L25" s="101"/>
      <c r="M25" s="101"/>
      <c r="N25" s="101"/>
      <c r="O25" s="101">
        <v>18</v>
      </c>
      <c r="P25" s="103">
        <f t="shared" si="7"/>
        <v>50</v>
      </c>
      <c r="Q25" s="104">
        <f t="shared" si="8"/>
        <v>0.5</v>
      </c>
      <c r="R25" s="105" t="str">
        <f>IF(Q25="","",INDEX([1]Ocjena!$B$10:$B$15,MATCH(Q25,[1]Ocjena!$A$10:$A$15,1)))</f>
        <v>E</v>
      </c>
    </row>
    <row r="26" spans="1:18" s="106" customFormat="1" ht="15.75" thickBot="1" x14ac:dyDescent="0.3">
      <c r="A26" s="98">
        <f t="shared" ca="1" si="2"/>
        <v>16</v>
      </c>
      <c r="B26" s="99" t="str">
        <f ca="1">IF(displayID,INDEX(ID!$C$10:$C$316,Gradebook!A26),INDEX(ID!$B$10:$B$316,Gradebook!A26))</f>
        <v>Ljumović Velimir</v>
      </c>
      <c r="C26" s="100" t="s">
        <v>104</v>
      </c>
      <c r="D26" s="101">
        <v>0</v>
      </c>
      <c r="E26" s="101"/>
      <c r="F26" s="101"/>
      <c r="G26" s="101"/>
      <c r="H26" s="101"/>
      <c r="I26" s="101"/>
      <c r="J26" s="102"/>
      <c r="K26" s="101"/>
      <c r="L26" s="101"/>
      <c r="M26" s="101"/>
      <c r="N26" s="101"/>
      <c r="O26" s="101">
        <v>0</v>
      </c>
      <c r="P26" s="103">
        <f t="shared" si="7"/>
        <v>0</v>
      </c>
      <c r="Q26" s="104" t="str">
        <f t="shared" si="8"/>
        <v/>
      </c>
      <c r="R26" s="105" t="str">
        <f>IF(Q26="","",INDEX([1]Ocjena!$B$10:$B$15,MATCH(Q26,[1]Ocjena!$A$10:$A$15,1)))</f>
        <v/>
      </c>
    </row>
    <row r="27" spans="1:18" s="106" customFormat="1" ht="15.75" thickBot="1" x14ac:dyDescent="0.3">
      <c r="A27" s="98">
        <f t="shared" ca="1" si="2"/>
        <v>17</v>
      </c>
      <c r="B27" s="99" t="str">
        <f ca="1">IF(displayID,INDEX(ID!$C$10:$C$316,Gradebook!A27),INDEX(ID!$B$10:$B$316,Gradebook!A27))</f>
        <v>Šuškavčević Anđela</v>
      </c>
      <c r="C27" s="100" t="s">
        <v>106</v>
      </c>
      <c r="D27" s="101">
        <v>0</v>
      </c>
      <c r="E27" s="101"/>
      <c r="F27" s="101"/>
      <c r="G27" s="101"/>
      <c r="H27" s="101"/>
      <c r="I27" s="101"/>
      <c r="J27" s="102"/>
      <c r="K27" s="101"/>
      <c r="L27" s="101"/>
      <c r="M27" s="101"/>
      <c r="N27" s="101"/>
      <c r="O27" s="101">
        <v>68</v>
      </c>
      <c r="P27" s="103">
        <f t="shared" si="7"/>
        <v>68</v>
      </c>
      <c r="Q27" s="104">
        <f t="shared" si="8"/>
        <v>1.5454545454545454</v>
      </c>
      <c r="R27" s="111" t="s">
        <v>6</v>
      </c>
    </row>
    <row r="28" spans="1:18" s="106" customFormat="1" ht="15.75" thickBot="1" x14ac:dyDescent="0.3">
      <c r="A28" s="98">
        <f t="shared" ca="1" si="2"/>
        <v>18</v>
      </c>
      <c r="B28" s="99" t="str">
        <f ca="1">IF(displayID,INDEX(ID!$C$10:$C$316,Gradebook!A28),INDEX(ID!$B$10:$B$316,Gradebook!A28))</f>
        <v>Ćipranić Marija</v>
      </c>
      <c r="C28" s="100" t="s">
        <v>108</v>
      </c>
      <c r="D28" s="101">
        <v>0</v>
      </c>
      <c r="E28" s="101"/>
      <c r="F28" s="101"/>
      <c r="G28" s="101"/>
      <c r="H28" s="101"/>
      <c r="I28" s="101"/>
      <c r="J28" s="102"/>
      <c r="K28" s="101"/>
      <c r="L28" s="101"/>
      <c r="M28" s="101"/>
      <c r="N28" s="101"/>
      <c r="O28" s="101">
        <v>50</v>
      </c>
      <c r="P28" s="103">
        <f t="shared" si="7"/>
        <v>50</v>
      </c>
      <c r="Q28" s="104">
        <f t="shared" si="8"/>
        <v>1.1363636363636365</v>
      </c>
      <c r="R28" s="111" t="s">
        <v>42</v>
      </c>
    </row>
    <row r="29" spans="1:18" s="106" customFormat="1" ht="15.75" thickBot="1" x14ac:dyDescent="0.3">
      <c r="A29" s="98">
        <f t="shared" ca="1" si="2"/>
        <v>19</v>
      </c>
      <c r="B29" s="99" t="str">
        <f ca="1">IF(displayID,INDEX(ID!$C$10:$C$316,Gradebook!A29),INDEX(ID!$B$10:$B$316,Gradebook!A29))</f>
        <v>Stevanović Jovan</v>
      </c>
      <c r="C29" s="100" t="s">
        <v>110</v>
      </c>
      <c r="D29" s="101">
        <v>0</v>
      </c>
      <c r="E29" s="101"/>
      <c r="F29" s="101"/>
      <c r="G29" s="101"/>
      <c r="H29" s="101"/>
      <c r="I29" s="101"/>
      <c r="J29" s="102"/>
      <c r="K29" s="101"/>
      <c r="L29" s="101"/>
      <c r="M29" s="101"/>
      <c r="N29" s="101"/>
      <c r="O29" s="101">
        <v>40</v>
      </c>
      <c r="P29" s="103">
        <f t="shared" si="7"/>
        <v>40</v>
      </c>
      <c r="Q29" s="104">
        <f t="shared" si="8"/>
        <v>0.90909090909090906</v>
      </c>
      <c r="R29" s="111" t="s">
        <v>7</v>
      </c>
    </row>
    <row r="30" spans="1:18" s="106" customFormat="1" ht="15.75" thickBot="1" x14ac:dyDescent="0.3">
      <c r="A30" s="98">
        <f t="shared" ca="1" si="2"/>
        <v>20</v>
      </c>
      <c r="B30" s="99" t="str">
        <f ca="1">IF(displayID,INDEX(ID!$C$10:$C$316,Gradebook!A30),INDEX(ID!$B$10:$B$316,Gradebook!A30))</f>
        <v>Babačić Enes</v>
      </c>
      <c r="C30" s="100" t="s">
        <v>112</v>
      </c>
      <c r="D30" s="101">
        <v>0</v>
      </c>
      <c r="E30" s="101"/>
      <c r="F30" s="101"/>
      <c r="G30" s="101"/>
      <c r="H30" s="101"/>
      <c r="I30" s="101"/>
      <c r="J30" s="102"/>
      <c r="K30" s="101"/>
      <c r="L30" s="101"/>
      <c r="M30" s="101"/>
      <c r="N30" s="101"/>
      <c r="O30" s="101">
        <v>72</v>
      </c>
      <c r="P30" s="103">
        <f t="shared" si="7"/>
        <v>72</v>
      </c>
      <c r="Q30" s="104">
        <f t="shared" si="8"/>
        <v>1.6363636363636365</v>
      </c>
      <c r="R30" s="111" t="s">
        <v>5</v>
      </c>
    </row>
    <row r="31" spans="1:18" s="106" customFormat="1" ht="15.75" thickBot="1" x14ac:dyDescent="0.3">
      <c r="A31" s="98">
        <f t="shared" ca="1" si="2"/>
        <v>21</v>
      </c>
      <c r="B31" s="99" t="str">
        <f ca="1">IF(displayID,INDEX(ID!$C$10:$C$316,Gradebook!A31),INDEX(ID!$B$10:$B$316,Gradebook!A31))</f>
        <v>Mrvaljević Violeta</v>
      </c>
      <c r="C31" s="100" t="s">
        <v>74</v>
      </c>
      <c r="D31" s="101">
        <v>0</v>
      </c>
      <c r="E31" s="101"/>
      <c r="F31" s="101"/>
      <c r="G31" s="101"/>
      <c r="H31" s="101"/>
      <c r="I31" s="101"/>
      <c r="J31" s="102"/>
      <c r="K31" s="101"/>
      <c r="L31" s="101"/>
      <c r="M31" s="101"/>
      <c r="N31" s="101"/>
      <c r="O31" s="101">
        <v>76</v>
      </c>
      <c r="P31" s="103">
        <f t="shared" si="7"/>
        <v>76</v>
      </c>
      <c r="Q31" s="104">
        <f t="shared" si="8"/>
        <v>1.7272727272727273</v>
      </c>
      <c r="R31" s="111" t="s">
        <v>5</v>
      </c>
    </row>
    <row r="32" spans="1:18" s="106" customFormat="1" ht="15.75" thickBot="1" x14ac:dyDescent="0.3">
      <c r="A32" s="98">
        <f t="shared" ca="1" si="2"/>
        <v>22</v>
      </c>
      <c r="B32" s="99" t="str">
        <f ca="1">IF(displayID,INDEX(ID!$C$10:$C$316,Gradebook!A32),INDEX(ID!$B$10:$B$316,Gradebook!A32))</f>
        <v>Ajković Dragana</v>
      </c>
      <c r="C32" s="100" t="s">
        <v>115</v>
      </c>
      <c r="D32" s="101">
        <v>0</v>
      </c>
      <c r="E32" s="101"/>
      <c r="F32" s="101"/>
      <c r="G32" s="101"/>
      <c r="H32" s="101"/>
      <c r="I32" s="101"/>
      <c r="J32" s="102"/>
      <c r="K32" s="101"/>
      <c r="L32" s="101"/>
      <c r="M32" s="101"/>
      <c r="N32" s="101"/>
      <c r="O32" s="101">
        <v>52</v>
      </c>
      <c r="P32" s="103">
        <f t="shared" si="7"/>
        <v>52</v>
      </c>
      <c r="Q32" s="104">
        <f t="shared" si="8"/>
        <v>1.1818181818181819</v>
      </c>
      <c r="R32" s="111" t="s">
        <v>42</v>
      </c>
    </row>
    <row r="33" spans="1:18" s="106" customFormat="1" ht="15.75" thickBot="1" x14ac:dyDescent="0.3">
      <c r="A33" s="98">
        <f t="shared" ca="1" si="2"/>
        <v>23</v>
      </c>
      <c r="B33" s="99" t="str">
        <f ca="1">IF(displayID,INDEX(ID!$C$10:$C$316,Gradebook!A33),INDEX(ID!$B$10:$B$316,Gradebook!A33))</f>
        <v>Zlatičanin Jelena</v>
      </c>
      <c r="C33" s="100" t="s">
        <v>117</v>
      </c>
      <c r="D33" s="101">
        <v>0</v>
      </c>
      <c r="E33" s="101"/>
      <c r="F33" s="101"/>
      <c r="G33" s="101"/>
      <c r="H33" s="101"/>
      <c r="I33" s="101"/>
      <c r="J33" s="102"/>
      <c r="K33" s="101"/>
      <c r="L33" s="101"/>
      <c r="M33" s="101"/>
      <c r="N33" s="101"/>
      <c r="O33" s="101">
        <v>60</v>
      </c>
      <c r="P33" s="103">
        <f t="shared" si="7"/>
        <v>60</v>
      </c>
      <c r="Q33" s="104">
        <f t="shared" si="8"/>
        <v>1.3636363636363635</v>
      </c>
      <c r="R33" s="111" t="s">
        <v>6</v>
      </c>
    </row>
    <row r="34" spans="1:18" s="106" customFormat="1" ht="15.75" thickBot="1" x14ac:dyDescent="0.3">
      <c r="A34" s="98">
        <f t="shared" ca="1" si="2"/>
        <v>24</v>
      </c>
      <c r="B34" s="99" t="str">
        <f ca="1">IF(displayID,INDEX(ID!$C$10:$C$316,Gradebook!A34),INDEX(ID!$B$10:$B$316,Gradebook!A34))</f>
        <v>Pavlović Aleksandra</v>
      </c>
      <c r="C34" s="100" t="s">
        <v>119</v>
      </c>
      <c r="D34" s="101">
        <v>0</v>
      </c>
      <c r="E34" s="101"/>
      <c r="F34" s="101"/>
      <c r="G34" s="101"/>
      <c r="H34" s="101"/>
      <c r="I34" s="101"/>
      <c r="J34" s="102"/>
      <c r="K34" s="101"/>
      <c r="L34" s="101"/>
      <c r="M34" s="101"/>
      <c r="N34" s="101"/>
      <c r="O34" s="101">
        <v>60</v>
      </c>
      <c r="P34" s="103">
        <f t="shared" si="7"/>
        <v>60</v>
      </c>
      <c r="Q34" s="104">
        <f t="shared" si="8"/>
        <v>1.3636363636363635</v>
      </c>
      <c r="R34" s="111" t="s">
        <v>6</v>
      </c>
    </row>
    <row r="35" spans="1:18" s="106" customFormat="1" ht="15.75" thickBot="1" x14ac:dyDescent="0.3">
      <c r="A35" s="98">
        <f t="shared" ref="A35:A55" ca="1" si="9">OFFSET(A35,-1,0,1,1)+1</f>
        <v>25</v>
      </c>
      <c r="B35" s="99" t="str">
        <f ca="1">IF(displayID,INDEX(ID!$C$10:$C$316,Gradebook!A35),INDEX(ID!$B$10:$B$316,Gradebook!A35))</f>
        <v>Bulatović Rade</v>
      </c>
      <c r="C35" s="100" t="s">
        <v>121</v>
      </c>
      <c r="D35" s="101">
        <v>0</v>
      </c>
      <c r="E35" s="101"/>
      <c r="F35" s="101"/>
      <c r="G35" s="101"/>
      <c r="H35" s="101"/>
      <c r="I35" s="101"/>
      <c r="J35" s="102"/>
      <c r="K35" s="101"/>
      <c r="L35" s="101"/>
      <c r="M35" s="101"/>
      <c r="N35" s="101"/>
      <c r="O35" s="101">
        <v>84</v>
      </c>
      <c r="P35" s="103">
        <f t="shared" si="7"/>
        <v>84</v>
      </c>
      <c r="Q35" s="104">
        <f t="shared" si="8"/>
        <v>1.9090909090909092</v>
      </c>
      <c r="R35" s="111" t="s">
        <v>3</v>
      </c>
    </row>
    <row r="36" spans="1:18" s="106" customFormat="1" ht="15.75" thickBot="1" x14ac:dyDescent="0.3">
      <c r="A36" s="98">
        <f t="shared" ca="1" si="9"/>
        <v>26</v>
      </c>
      <c r="B36" s="99" t="str">
        <f ca="1">IF(displayID,INDEX(ID!$C$10:$C$316,Gradebook!A36),INDEX(ID!$B$10:$B$316,Gradebook!A36))</f>
        <v>Vukanić Anđela</v>
      </c>
      <c r="C36" s="100" t="s">
        <v>123</v>
      </c>
      <c r="D36" s="101">
        <v>0</v>
      </c>
      <c r="E36" s="101"/>
      <c r="F36" s="101"/>
      <c r="G36" s="101"/>
      <c r="H36" s="101"/>
      <c r="I36" s="101"/>
      <c r="J36" s="102"/>
      <c r="K36" s="101"/>
      <c r="L36" s="101"/>
      <c r="M36" s="101"/>
      <c r="N36" s="101"/>
      <c r="O36" s="101">
        <v>56</v>
      </c>
      <c r="P36" s="103">
        <f t="shared" si="7"/>
        <v>56</v>
      </c>
      <c r="Q36" s="104">
        <f t="shared" si="8"/>
        <v>1.2727272727272727</v>
      </c>
      <c r="R36" s="111" t="s">
        <v>42</v>
      </c>
    </row>
    <row r="37" spans="1:18" s="106" customFormat="1" ht="15.75" thickBot="1" x14ac:dyDescent="0.3">
      <c r="A37" s="98">
        <f t="shared" ca="1" si="9"/>
        <v>27</v>
      </c>
      <c r="B37" s="99" t="str">
        <f ca="1">IF(displayID,INDEX(ID!$C$10:$C$316,Gradebook!A37),INDEX(ID!$B$10:$B$316,Gradebook!A37))</f>
        <v>Kankaraš Ivan</v>
      </c>
      <c r="C37" s="100" t="s">
        <v>125</v>
      </c>
      <c r="D37" s="101">
        <v>0</v>
      </c>
      <c r="E37" s="101"/>
      <c r="F37" s="101"/>
      <c r="G37" s="101"/>
      <c r="H37" s="101"/>
      <c r="I37" s="101"/>
      <c r="J37" s="102"/>
      <c r="K37" s="101"/>
      <c r="L37" s="101"/>
      <c r="M37" s="101"/>
      <c r="N37" s="101"/>
      <c r="O37" s="101">
        <v>44</v>
      </c>
      <c r="P37" s="103">
        <f t="shared" si="7"/>
        <v>44</v>
      </c>
      <c r="Q37" s="104">
        <f t="shared" si="8"/>
        <v>1</v>
      </c>
      <c r="R37" s="111" t="s">
        <v>7</v>
      </c>
    </row>
    <row r="38" spans="1:18" s="106" customFormat="1" ht="15.75" thickBot="1" x14ac:dyDescent="0.3">
      <c r="A38" s="98">
        <f t="shared" ca="1" si="9"/>
        <v>28</v>
      </c>
      <c r="B38" s="99" t="str">
        <f ca="1">IF(displayID,INDEX(ID!$C$10:$C$316,Gradebook!A38),INDEX(ID!$B$10:$B$316,Gradebook!A38))</f>
        <v>Beriša Edin</v>
      </c>
      <c r="C38" s="100" t="s">
        <v>127</v>
      </c>
      <c r="D38" s="101">
        <v>0</v>
      </c>
      <c r="E38" s="101"/>
      <c r="F38" s="101"/>
      <c r="G38" s="101"/>
      <c r="H38" s="101"/>
      <c r="I38" s="101"/>
      <c r="J38" s="102"/>
      <c r="K38" s="101"/>
      <c r="L38" s="101"/>
      <c r="M38" s="101"/>
      <c r="N38" s="101"/>
      <c r="O38" s="101">
        <v>0</v>
      </c>
      <c r="P38" s="103">
        <f t="shared" si="7"/>
        <v>0</v>
      </c>
      <c r="Q38" s="104" t="str">
        <f t="shared" si="8"/>
        <v/>
      </c>
      <c r="R38" s="105" t="str">
        <f>IF(Q38="","",INDEX([1]Ocjena!$B$10:$B$15,MATCH(Q38,[1]Ocjena!$A$10:$A$15,1)))</f>
        <v/>
      </c>
    </row>
    <row r="39" spans="1:18" s="106" customFormat="1" ht="15.75" thickBot="1" x14ac:dyDescent="0.3">
      <c r="A39" s="98">
        <f t="shared" ca="1" si="9"/>
        <v>29</v>
      </c>
      <c r="B39" s="99" t="str">
        <f ca="1">IF(displayID,INDEX(ID!$C$10:$C$316,Gradebook!A39),INDEX(ID!$B$10:$B$316,Gradebook!A39))</f>
        <v>Striković Milena</v>
      </c>
      <c r="C39" s="100" t="s">
        <v>129</v>
      </c>
      <c r="D39" s="101">
        <v>0</v>
      </c>
      <c r="E39" s="101"/>
      <c r="F39" s="101"/>
      <c r="G39" s="101"/>
      <c r="H39" s="101"/>
      <c r="I39" s="101"/>
      <c r="J39" s="102"/>
      <c r="K39" s="101"/>
      <c r="L39" s="101"/>
      <c r="M39" s="101"/>
      <c r="N39" s="101"/>
      <c r="O39" s="101">
        <v>36</v>
      </c>
      <c r="P39" s="103">
        <f t="shared" si="7"/>
        <v>36</v>
      </c>
      <c r="Q39" s="104">
        <f t="shared" si="8"/>
        <v>0.81818181818181823</v>
      </c>
      <c r="R39" s="111" t="s">
        <v>7</v>
      </c>
    </row>
    <row r="40" spans="1:18" s="106" customFormat="1" ht="15.75" thickBot="1" x14ac:dyDescent="0.3">
      <c r="A40" s="98">
        <f t="shared" ca="1" si="9"/>
        <v>30</v>
      </c>
      <c r="B40" s="99" t="str">
        <f ca="1">IF(displayID,INDEX(ID!$C$10:$C$316,Gradebook!A40),INDEX(ID!$B$10:$B$316,Gradebook!A40))</f>
        <v>Hajrović Mejra</v>
      </c>
      <c r="C40" s="100" t="s">
        <v>40</v>
      </c>
      <c r="D40" s="101">
        <v>0</v>
      </c>
      <c r="E40" s="101"/>
      <c r="F40" s="101"/>
      <c r="G40" s="101"/>
      <c r="H40" s="101"/>
      <c r="I40" s="101"/>
      <c r="J40" s="102"/>
      <c r="K40" s="101"/>
      <c r="L40" s="101"/>
      <c r="M40" s="101"/>
      <c r="N40" s="101"/>
      <c r="O40" s="101">
        <v>0</v>
      </c>
      <c r="P40" s="103">
        <f t="shared" si="7"/>
        <v>0</v>
      </c>
      <c r="Q40" s="104" t="str">
        <f t="shared" si="8"/>
        <v/>
      </c>
      <c r="R40" s="105" t="str">
        <f>IF(Q40="","",INDEX([1]Ocjena!$B$10:$B$15,MATCH(Q40,[1]Ocjena!$A$10:$A$15,1)))</f>
        <v/>
      </c>
    </row>
    <row r="41" spans="1:18" s="106" customFormat="1" ht="15.75" thickBot="1" x14ac:dyDescent="0.3">
      <c r="A41" s="98">
        <f t="shared" ca="1" si="9"/>
        <v>31</v>
      </c>
      <c r="B41" s="99" t="str">
        <f ca="1">IF(displayID,INDEX(ID!$C$10:$C$316,Gradebook!A41),INDEX(ID!$B$10:$B$316,Gradebook!A41))</f>
        <v>Radulović Jovana</v>
      </c>
      <c r="C41" s="100" t="s">
        <v>132</v>
      </c>
      <c r="D41" s="101">
        <v>0</v>
      </c>
      <c r="E41" s="101"/>
      <c r="F41" s="101"/>
      <c r="G41" s="101"/>
      <c r="H41" s="101"/>
      <c r="I41" s="101"/>
      <c r="J41" s="102"/>
      <c r="K41" s="101"/>
      <c r="L41" s="101"/>
      <c r="M41" s="101"/>
      <c r="N41" s="101"/>
      <c r="O41" s="101">
        <v>72</v>
      </c>
      <c r="P41" s="103">
        <f t="shared" si="7"/>
        <v>72</v>
      </c>
      <c r="Q41" s="104">
        <f t="shared" si="8"/>
        <v>1.6363636363636365</v>
      </c>
      <c r="R41" s="111" t="s">
        <v>5</v>
      </c>
    </row>
    <row r="42" spans="1:18" s="106" customFormat="1" ht="15.75" thickBot="1" x14ac:dyDescent="0.3">
      <c r="A42" s="98">
        <f t="shared" ca="1" si="9"/>
        <v>32</v>
      </c>
      <c r="B42" s="99" t="str">
        <f ca="1">IF(displayID,INDEX(ID!$C$10:$C$316,Gradebook!A42),INDEX(ID!$B$10:$B$316,Gradebook!A42))</f>
        <v>Madžgalj Nikola</v>
      </c>
      <c r="C42" s="100" t="s">
        <v>75</v>
      </c>
      <c r="D42" s="101">
        <v>0</v>
      </c>
      <c r="E42" s="101"/>
      <c r="F42" s="101"/>
      <c r="G42" s="101"/>
      <c r="H42" s="101"/>
      <c r="I42" s="101"/>
      <c r="J42" s="102"/>
      <c r="K42" s="101"/>
      <c r="L42" s="101"/>
      <c r="M42" s="101"/>
      <c r="N42" s="101"/>
      <c r="O42" s="101">
        <v>0</v>
      </c>
      <c r="P42" s="103">
        <f t="shared" si="7"/>
        <v>0</v>
      </c>
      <c r="Q42" s="104" t="str">
        <f t="shared" si="8"/>
        <v/>
      </c>
      <c r="R42" s="105" t="str">
        <f>IF(Q42="","",INDEX([1]Ocjena!$B$10:$B$15,MATCH(Q42,[1]Ocjena!$A$10:$A$15,1)))</f>
        <v/>
      </c>
    </row>
    <row r="43" spans="1:18" s="106" customFormat="1" ht="15.75" thickBot="1" x14ac:dyDescent="0.3">
      <c r="A43" s="98">
        <f t="shared" ca="1" si="9"/>
        <v>33</v>
      </c>
      <c r="B43" s="99" t="str">
        <f ca="1">IF(displayID,INDEX(ID!$C$10:$C$316,Gradebook!A43),INDEX(ID!$B$10:$B$316,Gradebook!A43))</f>
        <v>Jeremić Miloš</v>
      </c>
      <c r="C43" s="100" t="s">
        <v>135</v>
      </c>
      <c r="D43" s="101">
        <v>0</v>
      </c>
      <c r="E43" s="101"/>
      <c r="F43" s="101"/>
      <c r="G43" s="101"/>
      <c r="H43" s="101"/>
      <c r="I43" s="101"/>
      <c r="J43" s="102"/>
      <c r="K43" s="101"/>
      <c r="L43" s="101"/>
      <c r="M43" s="101"/>
      <c r="N43" s="101"/>
      <c r="O43" s="101">
        <v>36</v>
      </c>
      <c r="P43" s="103">
        <f t="shared" si="7"/>
        <v>36</v>
      </c>
      <c r="Q43" s="104">
        <f t="shared" si="8"/>
        <v>0.81818181818181823</v>
      </c>
      <c r="R43" s="111" t="s">
        <v>7</v>
      </c>
    </row>
    <row r="44" spans="1:18" s="106" customFormat="1" ht="15.75" thickBot="1" x14ac:dyDescent="0.3">
      <c r="A44" s="98">
        <f t="shared" ca="1" si="9"/>
        <v>34</v>
      </c>
      <c r="B44" s="99" t="str">
        <f ca="1">IF(displayID,INDEX(ID!$C$10:$C$316,Gradebook!A44),INDEX(ID!$B$10:$B$316,Gradebook!A44))</f>
        <v>Drašković Ana</v>
      </c>
      <c r="C44" s="100" t="s">
        <v>137</v>
      </c>
      <c r="D44" s="101">
        <v>0</v>
      </c>
      <c r="E44" s="101"/>
      <c r="F44" s="101"/>
      <c r="G44" s="101"/>
      <c r="H44" s="101"/>
      <c r="I44" s="101"/>
      <c r="J44" s="102"/>
      <c r="K44" s="101"/>
      <c r="L44" s="101"/>
      <c r="M44" s="101"/>
      <c r="N44" s="101"/>
      <c r="O44" s="101">
        <v>56</v>
      </c>
      <c r="P44" s="103">
        <f t="shared" ref="P44:P47" si="10">SUM(D44,J44,O44)</f>
        <v>56</v>
      </c>
      <c r="Q44" s="104">
        <f t="shared" ref="Q44:Q47" si="11">IF(SUM(D44:O44)=0,"",$Q$8+P44/(SUMIF(D44:O44,"&lt;&gt;",$D$8:$O$8)-SUMIF(D44:O44,"=E",$D$8:$O$8)))</f>
        <v>1.2727272727272727</v>
      </c>
      <c r="R44" s="111" t="s">
        <v>7</v>
      </c>
    </row>
    <row r="45" spans="1:18" s="106" customFormat="1" ht="15.75" thickBot="1" x14ac:dyDescent="0.3">
      <c r="A45" s="98">
        <f t="shared" ca="1" si="9"/>
        <v>35</v>
      </c>
      <c r="B45" s="99" t="str">
        <f ca="1">IF(displayID,INDEX(ID!$C$10:$C$316,Gradebook!A45),INDEX(ID!$B$10:$B$316,Gradebook!A45))</f>
        <v>Pecić Kristina</v>
      </c>
      <c r="C45" s="100" t="s">
        <v>139</v>
      </c>
      <c r="D45" s="101">
        <v>0</v>
      </c>
      <c r="E45" s="101"/>
      <c r="F45" s="101"/>
      <c r="G45" s="101"/>
      <c r="H45" s="101"/>
      <c r="I45" s="101"/>
      <c r="J45" s="102"/>
      <c r="K45" s="101"/>
      <c r="L45" s="101"/>
      <c r="M45" s="101"/>
      <c r="N45" s="101"/>
      <c r="O45" s="101">
        <v>0</v>
      </c>
      <c r="P45" s="103">
        <f t="shared" si="10"/>
        <v>0</v>
      </c>
      <c r="Q45" s="104" t="str">
        <f t="shared" si="11"/>
        <v/>
      </c>
      <c r="R45" s="105" t="str">
        <f>IF(Q45="","",INDEX([1]Ocjena!$B$10:$B$15,MATCH(Q45,[1]Ocjena!$A$10:$A$15,1)))</f>
        <v/>
      </c>
    </row>
    <row r="46" spans="1:18" s="106" customFormat="1" ht="15.75" thickBot="1" x14ac:dyDescent="0.3">
      <c r="A46" s="98">
        <f t="shared" ca="1" si="9"/>
        <v>36</v>
      </c>
      <c r="B46" s="99" t="str">
        <f ca="1">IF(displayID,INDEX(ID!$C$10:$C$316,Gradebook!A46),INDEX(ID!$B$10:$B$316,Gradebook!A46))</f>
        <v>Škrijelj Ermin</v>
      </c>
      <c r="C46" s="100" t="s">
        <v>141</v>
      </c>
      <c r="D46" s="101">
        <v>0</v>
      </c>
      <c r="E46" s="101"/>
      <c r="F46" s="101"/>
      <c r="G46" s="101"/>
      <c r="H46" s="101"/>
      <c r="I46" s="101"/>
      <c r="J46" s="102"/>
      <c r="K46" s="101"/>
      <c r="L46" s="101"/>
      <c r="M46" s="101"/>
      <c r="N46" s="101"/>
      <c r="O46" s="101">
        <v>28</v>
      </c>
      <c r="P46" s="103">
        <f t="shared" si="10"/>
        <v>28</v>
      </c>
      <c r="Q46" s="104">
        <f t="shared" si="11"/>
        <v>0.63636363636363635</v>
      </c>
      <c r="R46" s="111" t="s">
        <v>7</v>
      </c>
    </row>
    <row r="47" spans="1:18" s="106" customFormat="1" ht="15.75" thickBot="1" x14ac:dyDescent="0.3">
      <c r="A47" s="98">
        <f t="shared" ca="1" si="9"/>
        <v>37</v>
      </c>
      <c r="B47" s="99" t="str">
        <f ca="1">IF(displayID,INDEX(ID!$C$10:$C$316,Gradebook!A47),INDEX(ID!$B$10:$B$316,Gradebook!A47))</f>
        <v>Šćekić Stefan</v>
      </c>
      <c r="C47" s="100" t="s">
        <v>143</v>
      </c>
      <c r="D47" s="101">
        <v>0</v>
      </c>
      <c r="E47" s="101"/>
      <c r="F47" s="101"/>
      <c r="G47" s="101"/>
      <c r="H47" s="101"/>
      <c r="I47" s="101"/>
      <c r="J47" s="102"/>
      <c r="K47" s="101"/>
      <c r="L47" s="101"/>
      <c r="M47" s="101"/>
      <c r="N47" s="101"/>
      <c r="O47" s="101">
        <v>80</v>
      </c>
      <c r="P47" s="103">
        <f t="shared" si="10"/>
        <v>80</v>
      </c>
      <c r="Q47" s="104">
        <f t="shared" si="11"/>
        <v>1.8181818181818181</v>
      </c>
      <c r="R47" s="111" t="s">
        <v>3</v>
      </c>
    </row>
    <row r="48" spans="1:18" s="106" customFormat="1" ht="15.75" thickBot="1" x14ac:dyDescent="0.3">
      <c r="A48" s="98">
        <f t="shared" ca="1" si="9"/>
        <v>38</v>
      </c>
      <c r="B48" s="99" t="str">
        <f ca="1">IF(displayID,INDEX(ID!$C$10:$C$316,Gradebook!A48),INDEX(ID!$B$10:$B$316,Gradebook!A48))</f>
        <v>Martinović Simo</v>
      </c>
      <c r="C48" s="100" t="s">
        <v>145</v>
      </c>
      <c r="D48" s="101">
        <v>0</v>
      </c>
      <c r="E48" s="101"/>
      <c r="F48" s="101"/>
      <c r="G48" s="101"/>
      <c r="H48" s="101"/>
      <c r="I48" s="101"/>
      <c r="J48" s="102"/>
      <c r="K48" s="101"/>
      <c r="L48" s="101"/>
      <c r="M48" s="101"/>
      <c r="N48" s="101"/>
      <c r="O48" s="101">
        <v>64</v>
      </c>
      <c r="P48" s="103">
        <f t="shared" ref="P48:P53" si="12">SUM(D48,J48,O48)</f>
        <v>64</v>
      </c>
      <c r="Q48" s="104">
        <f t="shared" ref="Q48:Q53" si="13">IF(SUM(D48:O48)=0,"",$Q$8+P48/(SUMIF(D48:O48,"&lt;&gt;",$D$8:$O$8)-SUMIF(D48:O48,"=E",$D$8:$O$8)))</f>
        <v>1.4545454545454546</v>
      </c>
      <c r="R48" s="111" t="s">
        <v>6</v>
      </c>
    </row>
    <row r="49" spans="1:18" s="106" customFormat="1" ht="15.75" thickBot="1" x14ac:dyDescent="0.3">
      <c r="A49" s="98">
        <f t="shared" ca="1" si="9"/>
        <v>39</v>
      </c>
      <c r="B49" s="99" t="str">
        <f ca="1">IF(displayID,INDEX(ID!$C$10:$C$316,Gradebook!A49),INDEX(ID!$B$10:$B$316,Gradebook!A49))</f>
        <v>Kandić Milutin</v>
      </c>
      <c r="C49" s="100" t="s">
        <v>76</v>
      </c>
      <c r="D49" s="101">
        <v>0</v>
      </c>
      <c r="E49" s="101"/>
      <c r="F49" s="101"/>
      <c r="G49" s="101"/>
      <c r="H49" s="101"/>
      <c r="I49" s="101"/>
      <c r="J49" s="102"/>
      <c r="K49" s="101"/>
      <c r="L49" s="101"/>
      <c r="M49" s="101"/>
      <c r="N49" s="101"/>
      <c r="O49" s="101">
        <v>0</v>
      </c>
      <c r="P49" s="103">
        <f t="shared" si="12"/>
        <v>0</v>
      </c>
      <c r="Q49" s="104" t="str">
        <f t="shared" si="13"/>
        <v/>
      </c>
      <c r="R49" s="105" t="str">
        <f>IF(Q49="","",INDEX([1]Ocjena!$B$10:$B$15,MATCH(Q49,[1]Ocjena!$A$10:$A$15,1)))</f>
        <v/>
      </c>
    </row>
    <row r="50" spans="1:18" s="106" customFormat="1" ht="15.75" thickBot="1" x14ac:dyDescent="0.3">
      <c r="A50" s="98">
        <f t="shared" ca="1" si="9"/>
        <v>40</v>
      </c>
      <c r="B50" s="99" t="str">
        <f ca="1">IF(displayID,INDEX(ID!$C$10:$C$316,Gradebook!A50),INDEX(ID!$B$10:$B$316,Gradebook!A50))</f>
        <v>Zverotić Emir</v>
      </c>
      <c r="C50" s="100" t="s">
        <v>148</v>
      </c>
      <c r="D50" s="101">
        <v>0</v>
      </c>
      <c r="E50" s="101"/>
      <c r="F50" s="101"/>
      <c r="G50" s="101"/>
      <c r="H50" s="101"/>
      <c r="I50" s="101"/>
      <c r="J50" s="102"/>
      <c r="K50" s="101"/>
      <c r="L50" s="101"/>
      <c r="M50" s="101"/>
      <c r="N50" s="101"/>
      <c r="O50" s="101">
        <v>68</v>
      </c>
      <c r="P50" s="103">
        <f t="shared" si="12"/>
        <v>68</v>
      </c>
      <c r="Q50" s="104">
        <f t="shared" si="13"/>
        <v>1.5454545454545454</v>
      </c>
      <c r="R50" s="111" t="s">
        <v>3</v>
      </c>
    </row>
    <row r="51" spans="1:18" s="106" customFormat="1" ht="15.75" thickBot="1" x14ac:dyDescent="0.3">
      <c r="A51" s="98">
        <f t="shared" ca="1" si="9"/>
        <v>41</v>
      </c>
      <c r="B51" s="99" t="str">
        <f ca="1">IF(displayID,INDEX(ID!$C$10:$C$316,Gradebook!A51),INDEX(ID!$B$10:$B$316,Gradebook!A51))</f>
        <v>Mustagrudić Iman</v>
      </c>
      <c r="C51" s="100" t="s">
        <v>150</v>
      </c>
      <c r="D51" s="101">
        <v>0</v>
      </c>
      <c r="E51" s="101"/>
      <c r="F51" s="101"/>
      <c r="G51" s="101"/>
      <c r="H51" s="101"/>
      <c r="I51" s="101"/>
      <c r="J51" s="102"/>
      <c r="K51" s="101"/>
      <c r="L51" s="101"/>
      <c r="M51" s="101"/>
      <c r="N51" s="101"/>
      <c r="O51" s="101">
        <v>24</v>
      </c>
      <c r="P51" s="103">
        <f t="shared" si="12"/>
        <v>24</v>
      </c>
      <c r="Q51" s="104">
        <f t="shared" si="13"/>
        <v>0.54545454545454541</v>
      </c>
      <c r="R51" s="111" t="s">
        <v>7</v>
      </c>
    </row>
    <row r="52" spans="1:18" s="106" customFormat="1" ht="15.75" thickBot="1" x14ac:dyDescent="0.3">
      <c r="A52" s="98">
        <f t="shared" ca="1" si="9"/>
        <v>42</v>
      </c>
      <c r="B52" s="99" t="str">
        <f ca="1">IF(displayID,INDEX(ID!$C$10:$C$316,Gradebook!A52),INDEX(ID!$B$10:$B$316,Gradebook!A52))</f>
        <v>Blagojević Miloš</v>
      </c>
      <c r="C52" s="100" t="s">
        <v>152</v>
      </c>
      <c r="D52" s="101">
        <v>0</v>
      </c>
      <c r="E52" s="101"/>
      <c r="F52" s="101"/>
      <c r="G52" s="101"/>
      <c r="H52" s="101"/>
      <c r="I52" s="101"/>
      <c r="J52" s="102"/>
      <c r="K52" s="101"/>
      <c r="L52" s="101"/>
      <c r="M52" s="101"/>
      <c r="N52" s="101"/>
      <c r="O52" s="101">
        <v>0</v>
      </c>
      <c r="P52" s="103">
        <f t="shared" si="12"/>
        <v>0</v>
      </c>
      <c r="Q52" s="104" t="str">
        <f t="shared" si="13"/>
        <v/>
      </c>
      <c r="R52" s="105" t="str">
        <f>IF(Q52="","",INDEX([1]Ocjena!$B$10:$B$15,MATCH(Q52,[1]Ocjena!$A$10:$A$15,1)))</f>
        <v/>
      </c>
    </row>
    <row r="53" spans="1:18" s="106" customFormat="1" ht="15.75" thickBot="1" x14ac:dyDescent="0.3">
      <c r="A53" s="98">
        <f t="shared" ca="1" si="9"/>
        <v>43</v>
      </c>
      <c r="B53" s="99" t="str">
        <f ca="1">IF(displayID,INDEX(ID!$C$10:$C$316,Gradebook!A53),INDEX(ID!$B$10:$B$316,Gradebook!A53))</f>
        <v>Krlović Dragan</v>
      </c>
      <c r="C53" s="100" t="s">
        <v>77</v>
      </c>
      <c r="D53" s="101">
        <v>0</v>
      </c>
      <c r="E53" s="101"/>
      <c r="F53" s="101"/>
      <c r="G53" s="101"/>
      <c r="H53" s="101"/>
      <c r="I53" s="101"/>
      <c r="J53" s="102"/>
      <c r="K53" s="101"/>
      <c r="L53" s="101"/>
      <c r="M53" s="101"/>
      <c r="N53" s="101"/>
      <c r="O53" s="101">
        <v>12</v>
      </c>
      <c r="P53" s="103">
        <f t="shared" si="12"/>
        <v>12</v>
      </c>
      <c r="Q53" s="104">
        <f t="shared" si="13"/>
        <v>0.27272727272727271</v>
      </c>
      <c r="R53" s="105" t="str">
        <f>IF(Q53="","",INDEX([1]Ocjena!$B$10:$B$15,MATCH(Q53,[1]Ocjena!$A$10:$A$15,1)))</f>
        <v>F</v>
      </c>
    </row>
    <row r="54" spans="1:18" s="106" customFormat="1" ht="15.75" thickBot="1" x14ac:dyDescent="0.3">
      <c r="A54" s="98">
        <f t="shared" ca="1" si="9"/>
        <v>44</v>
      </c>
      <c r="B54" s="99" t="str">
        <f ca="1">IF(displayID,INDEX(ID!$C$10:$C$316,Gradebook!A54),INDEX(ID!$B$10:$B$316,Gradebook!A54))</f>
        <v>Peruničić Ivan</v>
      </c>
      <c r="C54" s="100" t="s">
        <v>155</v>
      </c>
      <c r="D54" s="101">
        <v>0</v>
      </c>
      <c r="E54" s="101"/>
      <c r="F54" s="101"/>
      <c r="G54" s="101"/>
      <c r="H54" s="101"/>
      <c r="I54" s="101"/>
      <c r="J54" s="102"/>
      <c r="K54" s="101"/>
      <c r="L54" s="101"/>
      <c r="M54" s="101"/>
      <c r="N54" s="101"/>
      <c r="O54" s="101">
        <v>52</v>
      </c>
      <c r="P54" s="103">
        <f t="shared" ref="P54:P57" si="14">SUM(D54,J54,O54)</f>
        <v>52</v>
      </c>
      <c r="Q54" s="104">
        <f t="shared" ref="Q54:Q57" si="15">IF(SUM(D54:O54)=0,"",$Q$8+P54/(SUMIF(D54:O54,"&lt;&gt;",$D$8:$O$8)-SUMIF(D54:O54,"=E",$D$8:$O$8)))</f>
        <v>1.1818181818181819</v>
      </c>
      <c r="R54" s="111" t="s">
        <v>42</v>
      </c>
    </row>
    <row r="55" spans="1:18" s="106" customFormat="1" ht="15.75" thickBot="1" x14ac:dyDescent="0.3">
      <c r="A55" s="98">
        <f t="shared" ca="1" si="9"/>
        <v>45</v>
      </c>
      <c r="B55" s="99" t="str">
        <f ca="1">IF(displayID,INDEX(ID!$C$10:$C$316,Gradebook!A55),INDEX(ID!$B$10:$B$316,Gradebook!A55))</f>
        <v>Ivanović Duško</v>
      </c>
      <c r="C55" s="100" t="s">
        <v>157</v>
      </c>
      <c r="D55" s="101">
        <v>0</v>
      </c>
      <c r="E55" s="101"/>
      <c r="F55" s="101"/>
      <c r="G55" s="101"/>
      <c r="H55" s="101"/>
      <c r="I55" s="101"/>
      <c r="J55" s="102"/>
      <c r="K55" s="101"/>
      <c r="L55" s="101"/>
      <c r="M55" s="101"/>
      <c r="N55" s="101"/>
      <c r="O55" s="101">
        <v>72</v>
      </c>
      <c r="P55" s="103">
        <f t="shared" si="14"/>
        <v>72</v>
      </c>
      <c r="Q55" s="104">
        <f t="shared" si="15"/>
        <v>1.6363636363636365</v>
      </c>
      <c r="R55" s="111" t="s">
        <v>5</v>
      </c>
    </row>
    <row r="56" spans="1:18" s="106" customFormat="1" ht="15.75" thickBot="1" x14ac:dyDescent="0.3">
      <c r="A56" s="98">
        <f t="shared" ref="A56:A58" ca="1" si="16">OFFSET(A56,-1,0,1,1)+1</f>
        <v>46</v>
      </c>
      <c r="B56" s="99" t="str">
        <f ca="1">IF(displayID,INDEX(ID!$C$10:$C$316,Gradebook!A56),INDEX(ID!$B$10:$B$316,Gradebook!A56))</f>
        <v>Globarević Aleksandar</v>
      </c>
      <c r="C56" s="100" t="s">
        <v>159</v>
      </c>
      <c r="D56" s="101">
        <v>0</v>
      </c>
      <c r="E56" s="101"/>
      <c r="F56" s="101"/>
      <c r="G56" s="101"/>
      <c r="H56" s="101"/>
      <c r="I56" s="101"/>
      <c r="J56" s="102"/>
      <c r="K56" s="101"/>
      <c r="L56" s="101"/>
      <c r="M56" s="101"/>
      <c r="N56" s="101"/>
      <c r="O56" s="101">
        <v>0</v>
      </c>
      <c r="P56" s="103">
        <f t="shared" si="14"/>
        <v>0</v>
      </c>
      <c r="Q56" s="104" t="str">
        <f t="shared" si="15"/>
        <v/>
      </c>
      <c r="R56" s="105" t="str">
        <f>IF(Q56="","",INDEX([1]Ocjena!$B$10:$B$15,MATCH(Q56,[1]Ocjena!$A$10:$A$15,1)))</f>
        <v/>
      </c>
    </row>
    <row r="57" spans="1:18" s="106" customFormat="1" ht="15.75" thickBot="1" x14ac:dyDescent="0.3">
      <c r="A57" s="98">
        <f t="shared" ca="1" si="16"/>
        <v>47</v>
      </c>
      <c r="B57" s="99" t="str">
        <f ca="1">IF(displayID,INDEX(ID!$C$10:$C$316,Gradebook!A57),INDEX(ID!$B$10:$B$316,Gradebook!A57))</f>
        <v>Radulović Mitar</v>
      </c>
      <c r="C57" s="100" t="s">
        <v>161</v>
      </c>
      <c r="D57" s="101">
        <v>0</v>
      </c>
      <c r="E57" s="101"/>
      <c r="F57" s="101"/>
      <c r="G57" s="101"/>
      <c r="H57" s="101"/>
      <c r="I57" s="101"/>
      <c r="J57" s="102"/>
      <c r="K57" s="101"/>
      <c r="L57" s="101"/>
      <c r="M57" s="101"/>
      <c r="N57" s="101"/>
      <c r="O57" s="101">
        <v>24</v>
      </c>
      <c r="P57" s="103">
        <f t="shared" si="14"/>
        <v>24</v>
      </c>
      <c r="Q57" s="104">
        <f t="shared" si="15"/>
        <v>0.54545454545454541</v>
      </c>
      <c r="R57" s="111" t="s">
        <v>7</v>
      </c>
    </row>
    <row r="58" spans="1:18" s="106" customFormat="1" ht="15.75" thickBot="1" x14ac:dyDescent="0.3">
      <c r="A58" s="98">
        <f t="shared" ca="1" si="16"/>
        <v>48</v>
      </c>
      <c r="B58" s="99" t="str">
        <f ca="1">IF(displayID,INDEX(ID!$C$10:$C$316,Gradebook!A58),INDEX(ID!$B$10:$B$316,Gradebook!A58))</f>
        <v>Pejović Siniša</v>
      </c>
      <c r="C58" s="100" t="s">
        <v>163</v>
      </c>
      <c r="D58" s="101">
        <v>0</v>
      </c>
      <c r="E58" s="101"/>
      <c r="F58" s="101"/>
      <c r="G58" s="101"/>
      <c r="H58" s="101"/>
      <c r="I58" s="101"/>
      <c r="J58" s="102"/>
      <c r="K58" s="101"/>
      <c r="L58" s="101"/>
      <c r="M58" s="101"/>
      <c r="N58" s="101"/>
      <c r="O58" s="101">
        <v>64</v>
      </c>
      <c r="P58" s="103">
        <f t="shared" ref="P58:P60" si="17">SUM(D58,J58,O58)</f>
        <v>64</v>
      </c>
      <c r="Q58" s="104">
        <f t="shared" ref="Q58:Q60" si="18">IF(SUM(D58:O58)=0,"",$Q$8+P58/(SUMIF(D58:O58,"&lt;&gt;",$D$8:$O$8)-SUMIF(D58:O58,"=E",$D$8:$O$8)))</f>
        <v>1.4545454545454546</v>
      </c>
      <c r="R58" s="111" t="s">
        <v>6</v>
      </c>
    </row>
    <row r="59" spans="1:18" s="106" customFormat="1" ht="15.75" thickBot="1" x14ac:dyDescent="0.3">
      <c r="A59" s="98">
        <v>49</v>
      </c>
      <c r="B59" s="96" t="s">
        <v>169</v>
      </c>
      <c r="C59" s="96" t="s">
        <v>170</v>
      </c>
      <c r="D59" s="109">
        <v>0</v>
      </c>
      <c r="E59" s="109"/>
      <c r="F59" s="109"/>
      <c r="G59" s="109"/>
      <c r="H59" s="109"/>
      <c r="I59" s="109"/>
      <c r="J59" s="102"/>
      <c r="K59" s="109"/>
      <c r="L59" s="109"/>
      <c r="M59" s="109"/>
      <c r="N59" s="109"/>
      <c r="O59" s="109">
        <v>50</v>
      </c>
      <c r="P59" s="103">
        <f t="shared" si="17"/>
        <v>50</v>
      </c>
      <c r="Q59" s="104">
        <f t="shared" si="18"/>
        <v>1.1363636363636365</v>
      </c>
      <c r="R59" s="111" t="s">
        <v>42</v>
      </c>
    </row>
    <row r="60" spans="1:18" s="106" customFormat="1" ht="15" x14ac:dyDescent="0.25">
      <c r="A60" s="98">
        <v>50</v>
      </c>
      <c r="B60" s="110" t="s">
        <v>171</v>
      </c>
      <c r="C60" s="110" t="s">
        <v>172</v>
      </c>
      <c r="D60" s="109">
        <v>0</v>
      </c>
      <c r="E60" s="109"/>
      <c r="F60" s="109"/>
      <c r="G60" s="109"/>
      <c r="H60" s="109"/>
      <c r="I60" s="109"/>
      <c r="J60" s="102"/>
      <c r="K60" s="109"/>
      <c r="L60" s="109"/>
      <c r="M60" s="109"/>
      <c r="N60" s="109"/>
      <c r="O60" s="109">
        <v>80</v>
      </c>
      <c r="P60" s="103">
        <f t="shared" si="17"/>
        <v>80</v>
      </c>
      <c r="Q60" s="104">
        <f t="shared" si="18"/>
        <v>1.8181818181818181</v>
      </c>
      <c r="R60" s="111" t="s">
        <v>3</v>
      </c>
    </row>
    <row r="61" spans="1:18" ht="15" x14ac:dyDescent="0.25">
      <c r="A61" s="51" t="s">
        <v>18</v>
      </c>
      <c r="B61" s="47" t="s">
        <v>11</v>
      </c>
      <c r="C61" s="47"/>
      <c r="D61" s="48"/>
      <c r="E61" s="48"/>
      <c r="F61" s="48"/>
      <c r="G61" s="48"/>
      <c r="H61" s="48"/>
      <c r="I61" s="48"/>
      <c r="J61" s="91"/>
      <c r="K61" s="48"/>
      <c r="L61" s="48"/>
      <c r="M61" s="48"/>
      <c r="N61" s="48"/>
      <c r="O61" s="48"/>
      <c r="P61" s="19"/>
      <c r="Q61" s="18" t="str">
        <f>IF(SUM(D61:O61)=0,"",$Q$8+P61/(SUMIF(D61:O61,"&lt;&gt;",$D$8:$O$8)-SUMIF(D61:O61,"=E",$D$8:$O$8)))</f>
        <v/>
      </c>
      <c r="R61" s="13"/>
    </row>
    <row r="62" spans="1:18" ht="15" x14ac:dyDescent="0.25">
      <c r="B62" s="8" t="s">
        <v>13</v>
      </c>
      <c r="C62" s="8"/>
      <c r="D62" s="31">
        <f>IF(SUM(D11:D61)=0,0,AVERAGE(D11:D61))</f>
        <v>0</v>
      </c>
      <c r="E62" s="31">
        <f>IF(SUM(E11:E61)=0,0,AVERAGE(E11:E61))</f>
        <v>0</v>
      </c>
      <c r="F62" s="31"/>
      <c r="G62" s="31">
        <f>IF(SUM(G11:G61)=0,0,AVERAGE(G11:G61))</f>
        <v>0</v>
      </c>
      <c r="H62" s="31">
        <f>IF(SUM(H11:H61)=0,0,AVERAGE(H11:H61))</f>
        <v>0</v>
      </c>
      <c r="I62" s="31"/>
      <c r="J62" s="91"/>
      <c r="K62" s="31">
        <f>IF(SUM(K11:K61)=0,0,AVERAGE(K11:K61))</f>
        <v>0</v>
      </c>
      <c r="L62" s="31">
        <f>IF(SUM(L11:L61)=0,0,AVERAGE(L11:L61))</f>
        <v>0</v>
      </c>
      <c r="M62" s="31">
        <f>IF(SUM(M11:M61)=0,0,AVERAGE(M11:M61))</f>
        <v>0</v>
      </c>
      <c r="N62" s="31"/>
      <c r="O62" s="31">
        <f>IF(SUM(O11:O61)=0,0,AVERAGE(O11:O61))</f>
        <v>40.44</v>
      </c>
      <c r="P62" s="35" t="s">
        <v>22</v>
      </c>
      <c r="Q62" s="20">
        <f>AVERAGE(Q11:Q61)</f>
        <v>1.1511363636363634</v>
      </c>
      <c r="R62" s="14" t="str">
        <f>IF(Q62="","",INDEX(Ocjena!$B$10:$B$15,MATCH(Q62,Ocjena!$A$10:$A$15,1)))</f>
        <v>A</v>
      </c>
    </row>
    <row r="63" spans="1:18" x14ac:dyDescent="0.2">
      <c r="B63" s="8" t="s">
        <v>14</v>
      </c>
      <c r="C63" s="8"/>
      <c r="D63" s="53" t="str">
        <f>IF(OR(D8=0,D62=0),"",D62/D8)</f>
        <v/>
      </c>
      <c r="E63" s="53" t="str">
        <f>IF(OR(E8=0,E62=0),"",E62/E8)</f>
        <v/>
      </c>
      <c r="F63" s="53"/>
      <c r="G63" s="53" t="str">
        <f>IF(OR(G8=0,G62=0),"",G62/G8)</f>
        <v/>
      </c>
      <c r="H63" s="53" t="str">
        <f>IF(OR(H8=0,H62=0),"",H62/H8)</f>
        <v/>
      </c>
      <c r="I63" s="53"/>
      <c r="J63" s="53" t="e">
        <f>IF(OR(J8=0,J62=0),"",J62/J8)+0+0+0</f>
        <v>#VALUE!</v>
      </c>
      <c r="K63" s="53" t="str">
        <f>IF(OR(K8=0,K62=0),"",K62/K8)</f>
        <v/>
      </c>
      <c r="L63" s="53" t="str">
        <f>IF(OR(L8=0,L62=0),"",L62/L8)</f>
        <v/>
      </c>
      <c r="M63" s="53" t="str">
        <f>IF(OR(M8=0,M62=0),"",M62/M8)</f>
        <v/>
      </c>
      <c r="N63" s="53"/>
      <c r="O63" s="53">
        <f>IF(OR(O8=0,O62=0),"",O62/O8)</f>
        <v>1.0109999999999999</v>
      </c>
    </row>
    <row r="64" spans="1:18" x14ac:dyDescent="0.2">
      <c r="B64" s="8" t="s">
        <v>20</v>
      </c>
      <c r="C64" s="8"/>
      <c r="D64" s="53" t="str">
        <f>IF(OR(D8=0,D62=0),"",MEDIAN(D11:D61)/D8)</f>
        <v/>
      </c>
      <c r="E64" s="53" t="str">
        <f>IF(OR(E8=0,E62=0),"",MEDIAN(E11:E61)/E8)</f>
        <v/>
      </c>
      <c r="F64" s="53"/>
      <c r="G64" s="53" t="str">
        <f>IF(OR(G8=0,G62=0),"",MEDIAN(G11:G61)/G8)</f>
        <v/>
      </c>
      <c r="H64" s="53" t="str">
        <f>IF(OR(H8=0,H62=0),"",MEDIAN(H11:H61)/H8)</f>
        <v/>
      </c>
      <c r="I64" s="53"/>
      <c r="J64" s="53" t="e">
        <f>IF(OR(J8=0,J62=0),"",MEDIAN(J11:J61)/J8)+0+0+0</f>
        <v>#VALUE!</v>
      </c>
      <c r="K64" s="53" t="str">
        <f>IF(OR(K8=0,K62=0),"",MEDIAN(K11:K61)/K8)</f>
        <v/>
      </c>
      <c r="L64" s="53" t="str">
        <f>IF(OR(L8=0,L62=0),"",MEDIAN(L11:L61)/L8)</f>
        <v/>
      </c>
      <c r="M64" s="53" t="str">
        <f>IF(OR(M8=0,M62=0),"",MEDIAN(M11:M61)/M8)</f>
        <v/>
      </c>
      <c r="N64" s="53"/>
      <c r="O64" s="53">
        <f>IF(OR(O8=0,O62=0),"",MEDIAN(O11:O61)/O8)</f>
        <v>1.175</v>
      </c>
      <c r="P64" s="35" t="s">
        <v>20</v>
      </c>
      <c r="Q64" s="20">
        <f>MEDIAN(Q11:Q61)</f>
        <v>1.2272727272727273</v>
      </c>
    </row>
    <row r="65" spans="2:18" x14ac:dyDescent="0.2">
      <c r="B65" s="8" t="s">
        <v>19</v>
      </c>
      <c r="C65" s="8"/>
      <c r="D65" s="53" t="str">
        <f>IF(OR(D8=0,D62=0),"",STDEV(D11:D61)/D8)</f>
        <v/>
      </c>
      <c r="E65" s="53" t="str">
        <f>IF(OR(E8=0,E62=0),"",STDEV(E11:E61)/E8)</f>
        <v/>
      </c>
      <c r="F65" s="53"/>
      <c r="G65" s="53" t="str">
        <f>IF(OR(G8=0,G62=0),"",STDEV(G11:G61)/G8)</f>
        <v/>
      </c>
      <c r="H65" s="53" t="str">
        <f>IF(OR(H8=0,H62=0),"",STDEV(H11:H61)/H8)</f>
        <v/>
      </c>
      <c r="I65" s="53"/>
      <c r="J65" s="53" t="e">
        <f>IF(OR(J8=0,J62=0),"",STDEV(J11:J61)/J8)+0+0+0</f>
        <v>#VALUE!</v>
      </c>
      <c r="K65" s="53" t="str">
        <f>IF(OR(K8=0,K62=0),"",STDEV(K11:K61)/K8)</f>
        <v/>
      </c>
      <c r="L65" s="53" t="str">
        <f>IF(OR(L8=0,L62=0),"",STDEV(L11:L61)/L8)</f>
        <v/>
      </c>
      <c r="M65" s="53" t="str">
        <f>IF(OR(M8=0,M62=0),"",STDEV(M11:M61)/M8)</f>
        <v/>
      </c>
      <c r="N65" s="53"/>
      <c r="O65" s="53">
        <f>IF(OR(O8=0,O62=0),"",STDEV(O11:O61)/O8)</f>
        <v>0.69284167876704328</v>
      </c>
      <c r="P65" s="35" t="s">
        <v>19</v>
      </c>
      <c r="Q65" s="20">
        <f>STDEV(Q11:Q61)</f>
        <v>0.47376471915086737</v>
      </c>
      <c r="R65" s="51" t="s">
        <v>18</v>
      </c>
    </row>
  </sheetData>
  <autoFilter ref="O10:R57"/>
  <phoneticPr fontId="2" type="noConversion"/>
  <conditionalFormatting sqref="G61:G65331 L61:L65331 G1:G57 L1:L57">
    <cfRule type="cellIs" dxfId="30" priority="20584" stopIfTrue="1" operator="greaterThan">
      <formula>19</formula>
    </cfRule>
  </conditionalFormatting>
  <conditionalFormatting sqref="G61:G65331 G1:G57">
    <cfRule type="cellIs" dxfId="29" priority="14723" stopIfTrue="1" operator="greaterThan">
      <formula>19</formula>
    </cfRule>
    <cfRule type="cellIs" dxfId="28" priority="14725" stopIfTrue="1" operator="greaterThan">
      <formula>19</formula>
    </cfRule>
    <cfRule type="cellIs" dxfId="27" priority="14726" stopIfTrue="1" operator="greaterThan">
      <formula>19</formula>
    </cfRule>
    <cfRule type="cellIs" dxfId="26" priority="14727" stopIfTrue="1" operator="greaterThan">
      <formula>19</formula>
    </cfRule>
  </conditionalFormatting>
  <conditionalFormatting sqref="L61:L65331 L1:L57">
    <cfRule type="cellIs" dxfId="25" priority="14724" stopIfTrue="1" operator="greaterThan">
      <formula>19</formula>
    </cfRule>
  </conditionalFormatting>
  <conditionalFormatting sqref="O61:O65331 O1:O57">
    <cfRule type="cellIs" dxfId="24" priority="14721" stopIfTrue="1" operator="lessThan">
      <formula>20</formula>
    </cfRule>
    <cfRule type="cellIs" dxfId="23" priority="14722" stopIfTrue="1" operator="greaterThan">
      <formula>19</formula>
    </cfRule>
  </conditionalFormatting>
  <conditionalFormatting sqref="J61:J65331 J7:J8">
    <cfRule type="cellIs" dxfId="22" priority="14716" stopIfTrue="1" operator="lessThan">
      <formula>20</formula>
    </cfRule>
  </conditionalFormatting>
  <conditionalFormatting sqref="S11">
    <cfRule type="iconSet" priority="14707">
      <iconSet>
        <cfvo type="percent" val="0"/>
        <cfvo type="percent" val="$R$11"/>
        <cfvo type="percent" val="$Q$11"/>
      </iconSet>
    </cfRule>
    <cfRule type="iconSet" priority="14709">
      <iconSet iconSet="3Flags" showValue="0">
        <cfvo type="percent" val="0"/>
        <cfvo type="percent" val="49"/>
        <cfvo type="percent" val="50"/>
      </iconSet>
    </cfRule>
    <cfRule type="iconSet" priority="14713">
      <iconSet iconSet="3Flags">
        <cfvo type="percent" val="0"/>
        <cfvo type="percent" val="33"/>
        <cfvo type="percent" val="67"/>
      </iconSet>
    </cfRule>
  </conditionalFormatting>
  <conditionalFormatting sqref="P11:P57">
    <cfRule type="cellIs" dxfId="21" priority="8724" stopIfTrue="1" operator="greaterThan">
      <formula>49</formula>
    </cfRule>
  </conditionalFormatting>
  <conditionalFormatting sqref="G11:G57 L11:L57">
    <cfRule type="cellIs" dxfId="20" priority="8723" stopIfTrue="1" operator="greaterThan">
      <formula>19</formula>
    </cfRule>
  </conditionalFormatting>
  <conditionalFormatting sqref="O11:O57">
    <cfRule type="cellIs" dxfId="19" priority="8721" stopIfTrue="1" operator="lessThan">
      <formula>24</formula>
    </cfRule>
  </conditionalFormatting>
  <conditionalFormatting sqref="O11:O57">
    <cfRule type="cellIs" dxfId="18" priority="8719" stopIfTrue="1" operator="greaterThan">
      <formula>23</formula>
    </cfRule>
    <cfRule type="cellIs" dxfId="17" priority="8720" stopIfTrue="1" operator="greaterThan">
      <formula>24</formula>
    </cfRule>
  </conditionalFormatting>
  <conditionalFormatting sqref="O11:O57">
    <cfRule type="cellIs" dxfId="16" priority="8717" stopIfTrue="1" operator="greaterThan">
      <formula>19</formula>
    </cfRule>
    <cfRule type="colorScale" priority="8718">
      <colorScale>
        <cfvo type="num" val="19"/>
        <cfvo type="num" val="48"/>
        <color rgb="FFDF9671"/>
        <color rgb="FFFFEF9C"/>
      </colorScale>
    </cfRule>
  </conditionalFormatting>
  <conditionalFormatting sqref="R12">
    <cfRule type="dataBar" priority="8704">
      <dataBar>
        <cfvo type="min"/>
        <cfvo type="max"/>
        <color rgb="FF638EC6"/>
      </dataBar>
      <extLst>
        <ext xmlns:x14="http://schemas.microsoft.com/office/spreadsheetml/2009/9/main" uri="{B025F937-C7B1-47D3-B67F-A62EFF666E3E}">
          <x14:id>{CFE84F55-6030-4AB9-B4F5-9437C9E02631}</x14:id>
        </ext>
      </extLst>
    </cfRule>
    <cfRule type="iconSet" priority="8706">
      <iconSet iconSet="3Flags">
        <cfvo type="percent" val="0"/>
        <cfvo type="percent" val="33"/>
        <cfvo type="percent" val="67"/>
      </iconSet>
    </cfRule>
    <cfRule type="colorScale" priority="8709">
      <colorScale>
        <cfvo type="formula" val="&quot;F&quot;"/>
        <cfvo type="formula" val="&quot;A&quot;"/>
        <color rgb="FFFF0000"/>
        <color theme="9" tint="-0.249977111117893"/>
      </colorScale>
    </cfRule>
    <cfRule type="colorScale" priority="8710">
      <colorScale>
        <cfvo type="min"/>
        <cfvo type="max"/>
        <color rgb="FFFF0000"/>
        <color theme="9" tint="-0.499984740745262"/>
      </colorScale>
    </cfRule>
  </conditionalFormatting>
  <conditionalFormatting sqref="K12">
    <cfRule type="iconSet" priority="8705">
      <iconSet iconSet="3Flags">
        <cfvo type="percent" val="0"/>
        <cfvo type="percent" val="33"/>
        <cfvo type="percent" val="67"/>
      </iconSet>
    </cfRule>
  </conditionalFormatting>
  <conditionalFormatting sqref="R13">
    <cfRule type="dataBar" priority="8683">
      <dataBar>
        <cfvo type="min"/>
        <cfvo type="max"/>
        <color rgb="FF638EC6"/>
      </dataBar>
      <extLst>
        <ext xmlns:x14="http://schemas.microsoft.com/office/spreadsheetml/2009/9/main" uri="{B025F937-C7B1-47D3-B67F-A62EFF666E3E}">
          <x14:id>{5EBE6255-8823-4368-A39B-847BC6AE8062}</x14:id>
        </ext>
      </extLst>
    </cfRule>
    <cfRule type="iconSet" priority="8685">
      <iconSet iconSet="3Flags">
        <cfvo type="percent" val="0"/>
        <cfvo type="percent" val="33"/>
        <cfvo type="percent" val="67"/>
      </iconSet>
    </cfRule>
    <cfRule type="colorScale" priority="8688">
      <colorScale>
        <cfvo type="formula" val="&quot;F&quot;"/>
        <cfvo type="formula" val="&quot;A&quot;"/>
        <color rgb="FFFF0000"/>
        <color theme="9" tint="-0.249977111117893"/>
      </colorScale>
    </cfRule>
    <cfRule type="colorScale" priority="8689">
      <colorScale>
        <cfvo type="min"/>
        <cfvo type="max"/>
        <color rgb="FFFF0000"/>
        <color theme="9" tint="-0.499984740745262"/>
      </colorScale>
    </cfRule>
  </conditionalFormatting>
  <conditionalFormatting sqref="K13">
    <cfRule type="iconSet" priority="8684">
      <iconSet iconSet="3Flags">
        <cfvo type="percent" val="0"/>
        <cfvo type="percent" val="33"/>
        <cfvo type="percent" val="67"/>
      </iconSet>
    </cfRule>
  </conditionalFormatting>
  <conditionalFormatting sqref="R11">
    <cfRule type="dataBar" priority="8657">
      <dataBar>
        <cfvo type="min"/>
        <cfvo type="max"/>
        <color rgb="FF638EC6"/>
      </dataBar>
      <extLst>
        <ext xmlns:x14="http://schemas.microsoft.com/office/spreadsheetml/2009/9/main" uri="{B025F937-C7B1-47D3-B67F-A62EFF666E3E}">
          <x14:id>{D43D43F8-3A46-418D-9A00-30CF3EA14CEE}</x14:id>
        </ext>
      </extLst>
    </cfRule>
    <cfRule type="iconSet" priority="8659">
      <iconSet iconSet="3Flags">
        <cfvo type="percent" val="0"/>
        <cfvo type="percent" val="33"/>
        <cfvo type="percent" val="67"/>
      </iconSet>
    </cfRule>
    <cfRule type="colorScale" priority="8662">
      <colorScale>
        <cfvo type="formula" val="&quot;F&quot;"/>
        <cfvo type="formula" val="&quot;A&quot;"/>
        <color rgb="FFFF0000"/>
        <color theme="9" tint="-0.249977111117893"/>
      </colorScale>
    </cfRule>
    <cfRule type="colorScale" priority="8663">
      <colorScale>
        <cfvo type="min"/>
        <cfvo type="max"/>
        <color rgb="FFFF0000"/>
        <color theme="9" tint="-0.499984740745262"/>
      </colorScale>
    </cfRule>
  </conditionalFormatting>
  <conditionalFormatting sqref="K11">
    <cfRule type="iconSet" priority="8658">
      <iconSet iconSet="3Flags">
        <cfvo type="percent" val="0"/>
        <cfvo type="percent" val="33"/>
        <cfvo type="percent" val="67"/>
      </iconSet>
    </cfRule>
  </conditionalFormatting>
  <conditionalFormatting sqref="R14">
    <cfRule type="dataBar" priority="8586">
      <dataBar>
        <cfvo type="min"/>
        <cfvo type="max"/>
        <color rgb="FF638EC6"/>
      </dataBar>
      <extLst>
        <ext xmlns:x14="http://schemas.microsoft.com/office/spreadsheetml/2009/9/main" uri="{B025F937-C7B1-47D3-B67F-A62EFF666E3E}">
          <x14:id>{7172EE0B-CBDA-4BAB-9A9F-1C5000ED179A}</x14:id>
        </ext>
      </extLst>
    </cfRule>
    <cfRule type="iconSet" priority="8588">
      <iconSet iconSet="3Flags">
        <cfvo type="percent" val="0"/>
        <cfvo type="percent" val="33"/>
        <cfvo type="percent" val="67"/>
      </iconSet>
    </cfRule>
    <cfRule type="colorScale" priority="8591">
      <colorScale>
        <cfvo type="formula" val="&quot;F&quot;"/>
        <cfvo type="formula" val="&quot;A&quot;"/>
        <color rgb="FFFF0000"/>
        <color theme="9" tint="-0.249977111117893"/>
      </colorScale>
    </cfRule>
    <cfRule type="colorScale" priority="8592">
      <colorScale>
        <cfvo type="min"/>
        <cfvo type="max"/>
        <color rgb="FFFF0000"/>
        <color theme="9" tint="-0.499984740745262"/>
      </colorScale>
    </cfRule>
  </conditionalFormatting>
  <conditionalFormatting sqref="K14">
    <cfRule type="iconSet" priority="8587">
      <iconSet iconSet="3Flags">
        <cfvo type="percent" val="0"/>
        <cfvo type="percent" val="33"/>
        <cfvo type="percent" val="67"/>
      </iconSet>
    </cfRule>
  </conditionalFormatting>
  <conditionalFormatting sqref="R15">
    <cfRule type="dataBar" priority="8397">
      <dataBar>
        <cfvo type="min"/>
        <cfvo type="max"/>
        <color rgb="FF638EC6"/>
      </dataBar>
      <extLst>
        <ext xmlns:x14="http://schemas.microsoft.com/office/spreadsheetml/2009/9/main" uri="{B025F937-C7B1-47D3-B67F-A62EFF666E3E}">
          <x14:id>{05B55538-1C78-4535-B307-5B77E87B1759}</x14:id>
        </ext>
      </extLst>
    </cfRule>
    <cfRule type="iconSet" priority="8399">
      <iconSet iconSet="3Flags">
        <cfvo type="percent" val="0"/>
        <cfvo type="percent" val="33"/>
        <cfvo type="percent" val="67"/>
      </iconSet>
    </cfRule>
    <cfRule type="colorScale" priority="8402">
      <colorScale>
        <cfvo type="formula" val="&quot;F&quot;"/>
        <cfvo type="formula" val="&quot;A&quot;"/>
        <color rgb="FFFF0000"/>
        <color theme="9" tint="-0.249977111117893"/>
      </colorScale>
    </cfRule>
    <cfRule type="colorScale" priority="8403">
      <colorScale>
        <cfvo type="min"/>
        <cfvo type="max"/>
        <color rgb="FFFF0000"/>
        <color theme="9" tint="-0.499984740745262"/>
      </colorScale>
    </cfRule>
  </conditionalFormatting>
  <conditionalFormatting sqref="R15">
    <cfRule type="colorScale" priority="8400">
      <colorScale>
        <cfvo type="formula" val="$R$11"/>
        <cfvo type="formula" val="#REF!"/>
        <color rgb="FFFF7128"/>
        <color rgb="FFFFEF9C"/>
      </colorScale>
    </cfRule>
    <cfRule type="colorScale" priority="8401">
      <colorScale>
        <cfvo type="min"/>
        <cfvo type="percentile" val="50"/>
        <cfvo type="max"/>
        <color rgb="FFF8696B"/>
        <color rgb="FFFFEB84"/>
        <color rgb="FF63BE7B"/>
      </colorScale>
    </cfRule>
  </conditionalFormatting>
  <conditionalFormatting sqref="K15">
    <cfRule type="iconSet" priority="8398">
      <iconSet iconSet="3Flags">
        <cfvo type="percent" val="0"/>
        <cfvo type="percent" val="33"/>
        <cfvo type="percent" val="67"/>
      </iconSet>
    </cfRule>
  </conditionalFormatting>
  <conditionalFormatting sqref="R17">
    <cfRule type="dataBar" priority="8350">
      <dataBar>
        <cfvo type="min"/>
        <cfvo type="max"/>
        <color rgb="FF638EC6"/>
      </dataBar>
      <extLst>
        <ext xmlns:x14="http://schemas.microsoft.com/office/spreadsheetml/2009/9/main" uri="{B025F937-C7B1-47D3-B67F-A62EFF666E3E}">
          <x14:id>{89AD53B4-691B-4FBA-9E37-E77B867FD9C0}</x14:id>
        </ext>
      </extLst>
    </cfRule>
    <cfRule type="iconSet" priority="8352">
      <iconSet iconSet="3Flags">
        <cfvo type="percent" val="0"/>
        <cfvo type="percent" val="33"/>
        <cfvo type="percent" val="67"/>
      </iconSet>
    </cfRule>
    <cfRule type="colorScale" priority="8355">
      <colorScale>
        <cfvo type="formula" val="&quot;F&quot;"/>
        <cfvo type="formula" val="&quot;A&quot;"/>
        <color rgb="FFFF0000"/>
        <color theme="9" tint="-0.249977111117893"/>
      </colorScale>
    </cfRule>
    <cfRule type="colorScale" priority="8356">
      <colorScale>
        <cfvo type="min"/>
        <cfvo type="max"/>
        <color rgb="FFFF0000"/>
        <color theme="9" tint="-0.499984740745262"/>
      </colorScale>
    </cfRule>
  </conditionalFormatting>
  <conditionalFormatting sqref="R17">
    <cfRule type="colorScale" priority="8353">
      <colorScale>
        <cfvo type="formula" val="$R$11"/>
        <cfvo type="formula" val="#REF!"/>
        <color rgb="FFFF7128"/>
        <color rgb="FFFFEF9C"/>
      </colorScale>
    </cfRule>
    <cfRule type="colorScale" priority="8354">
      <colorScale>
        <cfvo type="min"/>
        <cfvo type="percentile" val="50"/>
        <cfvo type="max"/>
        <color rgb="FFF8696B"/>
        <color rgb="FFFFEB84"/>
        <color rgb="FF63BE7B"/>
      </colorScale>
    </cfRule>
  </conditionalFormatting>
  <conditionalFormatting sqref="K17">
    <cfRule type="iconSet" priority="8351">
      <iconSet iconSet="3Flags">
        <cfvo type="percent" val="0"/>
        <cfvo type="percent" val="33"/>
        <cfvo type="percent" val="67"/>
      </iconSet>
    </cfRule>
  </conditionalFormatting>
  <conditionalFormatting sqref="R16">
    <cfRule type="dataBar" priority="8282">
      <dataBar>
        <cfvo type="min"/>
        <cfvo type="max"/>
        <color rgb="FF638EC6"/>
      </dataBar>
      <extLst>
        <ext xmlns:x14="http://schemas.microsoft.com/office/spreadsheetml/2009/9/main" uri="{B025F937-C7B1-47D3-B67F-A62EFF666E3E}">
          <x14:id>{B34D7984-9C4B-4323-B6A0-4B653873BA4E}</x14:id>
        </ext>
      </extLst>
    </cfRule>
    <cfRule type="iconSet" priority="8284">
      <iconSet iconSet="3Flags">
        <cfvo type="percent" val="0"/>
        <cfvo type="percent" val="33"/>
        <cfvo type="percent" val="67"/>
      </iconSet>
    </cfRule>
    <cfRule type="colorScale" priority="8287">
      <colorScale>
        <cfvo type="formula" val="&quot;F&quot;"/>
        <cfvo type="formula" val="&quot;A&quot;"/>
        <color rgb="FFFF0000"/>
        <color theme="9" tint="-0.249977111117893"/>
      </colorScale>
    </cfRule>
    <cfRule type="colorScale" priority="8288">
      <colorScale>
        <cfvo type="min"/>
        <cfvo type="max"/>
        <color rgb="FFFF0000"/>
        <color theme="9" tint="-0.499984740745262"/>
      </colorScale>
    </cfRule>
  </conditionalFormatting>
  <conditionalFormatting sqref="R16">
    <cfRule type="colorScale" priority="8285">
      <colorScale>
        <cfvo type="formula" val="$R$11"/>
        <cfvo type="formula" val="#REF!"/>
        <color rgb="FFFF7128"/>
        <color rgb="FFFFEF9C"/>
      </colorScale>
    </cfRule>
    <cfRule type="colorScale" priority="8286">
      <colorScale>
        <cfvo type="min"/>
        <cfvo type="percentile" val="50"/>
        <cfvo type="max"/>
        <color rgb="FFF8696B"/>
        <color rgb="FFFFEB84"/>
        <color rgb="FF63BE7B"/>
      </colorScale>
    </cfRule>
  </conditionalFormatting>
  <conditionalFormatting sqref="K16">
    <cfRule type="iconSet" priority="8283">
      <iconSet iconSet="3Flags">
        <cfvo type="percent" val="0"/>
        <cfvo type="percent" val="33"/>
        <cfvo type="percent" val="67"/>
      </iconSet>
    </cfRule>
  </conditionalFormatting>
  <conditionalFormatting sqref="R18">
    <cfRule type="dataBar" priority="8232">
      <dataBar>
        <cfvo type="min"/>
        <cfvo type="max"/>
        <color rgb="FF638EC6"/>
      </dataBar>
      <extLst>
        <ext xmlns:x14="http://schemas.microsoft.com/office/spreadsheetml/2009/9/main" uri="{B025F937-C7B1-47D3-B67F-A62EFF666E3E}">
          <x14:id>{1DD1DC01-BAA6-4069-B3FD-B9141622FACC}</x14:id>
        </ext>
      </extLst>
    </cfRule>
    <cfRule type="iconSet" priority="8234">
      <iconSet iconSet="3Flags">
        <cfvo type="percent" val="0"/>
        <cfvo type="percent" val="33"/>
        <cfvo type="percent" val="67"/>
      </iconSet>
    </cfRule>
    <cfRule type="colorScale" priority="8237">
      <colorScale>
        <cfvo type="formula" val="&quot;F&quot;"/>
        <cfvo type="formula" val="&quot;A&quot;"/>
        <color rgb="FFFF0000"/>
        <color theme="9" tint="-0.249977111117893"/>
      </colorScale>
    </cfRule>
    <cfRule type="colorScale" priority="8238">
      <colorScale>
        <cfvo type="min"/>
        <cfvo type="max"/>
        <color rgb="FFFF0000"/>
        <color theme="9" tint="-0.499984740745262"/>
      </colorScale>
    </cfRule>
  </conditionalFormatting>
  <conditionalFormatting sqref="R18">
    <cfRule type="colorScale" priority="8235">
      <colorScale>
        <cfvo type="formula" val="$R$11"/>
        <cfvo type="formula" val="#REF!"/>
        <color rgb="FFFF7128"/>
        <color rgb="FFFFEF9C"/>
      </colorScale>
    </cfRule>
    <cfRule type="colorScale" priority="8236">
      <colorScale>
        <cfvo type="min"/>
        <cfvo type="percentile" val="50"/>
        <cfvo type="max"/>
        <color rgb="FFF8696B"/>
        <color rgb="FFFFEB84"/>
        <color rgb="FF63BE7B"/>
      </colorScale>
    </cfRule>
  </conditionalFormatting>
  <conditionalFormatting sqref="K18">
    <cfRule type="iconSet" priority="8233">
      <iconSet iconSet="3Flags">
        <cfvo type="percent" val="0"/>
        <cfvo type="percent" val="33"/>
        <cfvo type="percent" val="67"/>
      </iconSet>
    </cfRule>
  </conditionalFormatting>
  <conditionalFormatting sqref="R19">
    <cfRule type="dataBar" priority="8117">
      <dataBar>
        <cfvo type="min"/>
        <cfvo type="max"/>
        <color rgb="FF638EC6"/>
      </dataBar>
      <extLst>
        <ext xmlns:x14="http://schemas.microsoft.com/office/spreadsheetml/2009/9/main" uri="{B025F937-C7B1-47D3-B67F-A62EFF666E3E}">
          <x14:id>{7A7CD1DA-84D0-4EF9-AF2F-443EE5E15421}</x14:id>
        </ext>
      </extLst>
    </cfRule>
    <cfRule type="iconSet" priority="8119">
      <iconSet iconSet="3Flags">
        <cfvo type="percent" val="0"/>
        <cfvo type="percent" val="33"/>
        <cfvo type="percent" val="67"/>
      </iconSet>
    </cfRule>
    <cfRule type="colorScale" priority="8122">
      <colorScale>
        <cfvo type="formula" val="&quot;F&quot;"/>
        <cfvo type="formula" val="&quot;A&quot;"/>
        <color rgb="FFFF0000"/>
        <color theme="9" tint="-0.249977111117893"/>
      </colorScale>
    </cfRule>
    <cfRule type="colorScale" priority="8123">
      <colorScale>
        <cfvo type="min"/>
        <cfvo type="max"/>
        <color rgb="FFFF0000"/>
        <color theme="9" tint="-0.499984740745262"/>
      </colorScale>
    </cfRule>
  </conditionalFormatting>
  <conditionalFormatting sqref="R19">
    <cfRule type="colorScale" priority="8120">
      <colorScale>
        <cfvo type="formula" val="$R$11"/>
        <cfvo type="formula" val="#REF!"/>
        <color rgb="FFFF7128"/>
        <color rgb="FFFFEF9C"/>
      </colorScale>
    </cfRule>
    <cfRule type="colorScale" priority="8121">
      <colorScale>
        <cfvo type="min"/>
        <cfvo type="percentile" val="50"/>
        <cfvo type="max"/>
        <color rgb="FFF8696B"/>
        <color rgb="FFFFEB84"/>
        <color rgb="FF63BE7B"/>
      </colorScale>
    </cfRule>
  </conditionalFormatting>
  <conditionalFormatting sqref="K19">
    <cfRule type="iconSet" priority="8118">
      <iconSet iconSet="3Flags">
        <cfvo type="percent" val="0"/>
        <cfvo type="percent" val="33"/>
        <cfvo type="percent" val="67"/>
      </iconSet>
    </cfRule>
  </conditionalFormatting>
  <conditionalFormatting sqref="R20">
    <cfRule type="dataBar" priority="8046">
      <dataBar>
        <cfvo type="min"/>
        <cfvo type="max"/>
        <color rgb="FF638EC6"/>
      </dataBar>
      <extLst>
        <ext xmlns:x14="http://schemas.microsoft.com/office/spreadsheetml/2009/9/main" uri="{B025F937-C7B1-47D3-B67F-A62EFF666E3E}">
          <x14:id>{ADEBF262-5876-41AD-B370-8F03456F6A1A}</x14:id>
        </ext>
      </extLst>
    </cfRule>
    <cfRule type="iconSet" priority="8048">
      <iconSet iconSet="3Flags">
        <cfvo type="percent" val="0"/>
        <cfvo type="percent" val="33"/>
        <cfvo type="percent" val="67"/>
      </iconSet>
    </cfRule>
    <cfRule type="colorScale" priority="8051">
      <colorScale>
        <cfvo type="formula" val="&quot;F&quot;"/>
        <cfvo type="formula" val="&quot;A&quot;"/>
        <color rgb="FFFF0000"/>
        <color theme="9" tint="-0.249977111117893"/>
      </colorScale>
    </cfRule>
    <cfRule type="colorScale" priority="8052">
      <colorScale>
        <cfvo type="min"/>
        <cfvo type="max"/>
        <color rgb="FFFF0000"/>
        <color theme="9" tint="-0.499984740745262"/>
      </colorScale>
    </cfRule>
  </conditionalFormatting>
  <conditionalFormatting sqref="R20">
    <cfRule type="colorScale" priority="8049">
      <colorScale>
        <cfvo type="formula" val="$R$11"/>
        <cfvo type="formula" val="#REF!"/>
        <color rgb="FFFF7128"/>
        <color rgb="FFFFEF9C"/>
      </colorScale>
    </cfRule>
    <cfRule type="colorScale" priority="8050">
      <colorScale>
        <cfvo type="min"/>
        <cfvo type="percentile" val="50"/>
        <cfvo type="max"/>
        <color rgb="FFF8696B"/>
        <color rgb="FFFFEB84"/>
        <color rgb="FF63BE7B"/>
      </colorScale>
    </cfRule>
  </conditionalFormatting>
  <conditionalFormatting sqref="K20">
    <cfRule type="iconSet" priority="8047">
      <iconSet iconSet="3Flags">
        <cfvo type="percent" val="0"/>
        <cfvo type="percent" val="33"/>
        <cfvo type="percent" val="67"/>
      </iconSet>
    </cfRule>
  </conditionalFormatting>
  <conditionalFormatting sqref="R21">
    <cfRule type="dataBar" priority="7948">
      <dataBar>
        <cfvo type="min"/>
        <cfvo type="max"/>
        <color rgb="FF638EC6"/>
      </dataBar>
      <extLst>
        <ext xmlns:x14="http://schemas.microsoft.com/office/spreadsheetml/2009/9/main" uri="{B025F937-C7B1-47D3-B67F-A62EFF666E3E}">
          <x14:id>{19CE7703-8631-424C-8253-9ED6CAD0C074}</x14:id>
        </ext>
      </extLst>
    </cfRule>
    <cfRule type="iconSet" priority="7950">
      <iconSet iconSet="3Flags">
        <cfvo type="percent" val="0"/>
        <cfvo type="percent" val="33"/>
        <cfvo type="percent" val="67"/>
      </iconSet>
    </cfRule>
    <cfRule type="colorScale" priority="7953">
      <colorScale>
        <cfvo type="formula" val="&quot;F&quot;"/>
        <cfvo type="formula" val="&quot;A&quot;"/>
        <color rgb="FFFF0000"/>
        <color theme="9" tint="-0.249977111117893"/>
      </colorScale>
    </cfRule>
    <cfRule type="colorScale" priority="7954">
      <colorScale>
        <cfvo type="min"/>
        <cfvo type="max"/>
        <color rgb="FFFF0000"/>
        <color theme="9" tint="-0.499984740745262"/>
      </colorScale>
    </cfRule>
  </conditionalFormatting>
  <conditionalFormatting sqref="R21">
    <cfRule type="colorScale" priority="7951">
      <colorScale>
        <cfvo type="formula" val="$R$11"/>
        <cfvo type="formula" val="#REF!"/>
        <color rgb="FFFF7128"/>
        <color rgb="FFFFEF9C"/>
      </colorScale>
    </cfRule>
    <cfRule type="colorScale" priority="7952">
      <colorScale>
        <cfvo type="min"/>
        <cfvo type="percentile" val="50"/>
        <cfvo type="max"/>
        <color rgb="FFF8696B"/>
        <color rgb="FFFFEB84"/>
        <color rgb="FF63BE7B"/>
      </colorScale>
    </cfRule>
  </conditionalFormatting>
  <conditionalFormatting sqref="K21">
    <cfRule type="iconSet" priority="7949">
      <iconSet iconSet="3Flags">
        <cfvo type="percent" val="0"/>
        <cfvo type="percent" val="33"/>
        <cfvo type="percent" val="67"/>
      </iconSet>
    </cfRule>
  </conditionalFormatting>
  <conditionalFormatting sqref="R22">
    <cfRule type="dataBar" priority="7852">
      <dataBar>
        <cfvo type="min"/>
        <cfvo type="max"/>
        <color rgb="FF638EC6"/>
      </dataBar>
      <extLst>
        <ext xmlns:x14="http://schemas.microsoft.com/office/spreadsheetml/2009/9/main" uri="{B025F937-C7B1-47D3-B67F-A62EFF666E3E}">
          <x14:id>{F9834CF3-82EC-4697-8C55-9DB4DED1FF43}</x14:id>
        </ext>
      </extLst>
    </cfRule>
    <cfRule type="iconSet" priority="7854">
      <iconSet iconSet="3Flags">
        <cfvo type="percent" val="0"/>
        <cfvo type="percent" val="33"/>
        <cfvo type="percent" val="67"/>
      </iconSet>
    </cfRule>
    <cfRule type="colorScale" priority="7857">
      <colorScale>
        <cfvo type="formula" val="&quot;F&quot;"/>
        <cfvo type="formula" val="&quot;A&quot;"/>
        <color rgb="FFFF0000"/>
        <color theme="9" tint="-0.249977111117893"/>
      </colorScale>
    </cfRule>
    <cfRule type="colorScale" priority="7858">
      <colorScale>
        <cfvo type="min"/>
        <cfvo type="max"/>
        <color rgb="FFFF0000"/>
        <color theme="9" tint="-0.499984740745262"/>
      </colorScale>
    </cfRule>
  </conditionalFormatting>
  <conditionalFormatting sqref="R22">
    <cfRule type="colorScale" priority="7855">
      <colorScale>
        <cfvo type="formula" val="$R$11"/>
        <cfvo type="formula" val="#REF!"/>
        <color rgb="FFFF7128"/>
        <color rgb="FFFFEF9C"/>
      </colorScale>
    </cfRule>
    <cfRule type="colorScale" priority="7856">
      <colorScale>
        <cfvo type="min"/>
        <cfvo type="percentile" val="50"/>
        <cfvo type="max"/>
        <color rgb="FFF8696B"/>
        <color rgb="FFFFEB84"/>
        <color rgb="FF63BE7B"/>
      </colorScale>
    </cfRule>
  </conditionalFormatting>
  <conditionalFormatting sqref="K22">
    <cfRule type="iconSet" priority="7853">
      <iconSet iconSet="3Flags">
        <cfvo type="percent" val="0"/>
        <cfvo type="percent" val="33"/>
        <cfvo type="percent" val="67"/>
      </iconSet>
    </cfRule>
  </conditionalFormatting>
  <conditionalFormatting sqref="R23">
    <cfRule type="dataBar" priority="7780">
      <dataBar>
        <cfvo type="min"/>
        <cfvo type="max"/>
        <color rgb="FF638EC6"/>
      </dataBar>
      <extLst>
        <ext xmlns:x14="http://schemas.microsoft.com/office/spreadsheetml/2009/9/main" uri="{B025F937-C7B1-47D3-B67F-A62EFF666E3E}">
          <x14:id>{D2B99048-9B39-4764-9F4C-42BCB0E8763B}</x14:id>
        </ext>
      </extLst>
    </cfRule>
    <cfRule type="iconSet" priority="7782">
      <iconSet iconSet="3Flags">
        <cfvo type="percent" val="0"/>
        <cfvo type="percent" val="33"/>
        <cfvo type="percent" val="67"/>
      </iconSet>
    </cfRule>
    <cfRule type="colorScale" priority="7785">
      <colorScale>
        <cfvo type="formula" val="&quot;F&quot;"/>
        <cfvo type="formula" val="&quot;A&quot;"/>
        <color rgb="FFFF0000"/>
        <color theme="9" tint="-0.249977111117893"/>
      </colorScale>
    </cfRule>
    <cfRule type="colorScale" priority="7786">
      <colorScale>
        <cfvo type="min"/>
        <cfvo type="max"/>
        <color rgb="FFFF0000"/>
        <color theme="9" tint="-0.499984740745262"/>
      </colorScale>
    </cfRule>
  </conditionalFormatting>
  <conditionalFormatting sqref="R23">
    <cfRule type="colorScale" priority="7783">
      <colorScale>
        <cfvo type="formula" val="$R$11"/>
        <cfvo type="formula" val="#REF!"/>
        <color rgb="FFFF7128"/>
        <color rgb="FFFFEF9C"/>
      </colorScale>
    </cfRule>
    <cfRule type="colorScale" priority="7784">
      <colorScale>
        <cfvo type="min"/>
        <cfvo type="percentile" val="50"/>
        <cfvo type="max"/>
        <color rgb="FFF8696B"/>
        <color rgb="FFFFEB84"/>
        <color rgb="FF63BE7B"/>
      </colorScale>
    </cfRule>
  </conditionalFormatting>
  <conditionalFormatting sqref="K23">
    <cfRule type="iconSet" priority="7781">
      <iconSet iconSet="3Flags">
        <cfvo type="percent" val="0"/>
        <cfvo type="percent" val="33"/>
        <cfvo type="percent" val="67"/>
      </iconSet>
    </cfRule>
  </conditionalFormatting>
  <conditionalFormatting sqref="R24">
    <cfRule type="dataBar" priority="7756">
      <dataBar>
        <cfvo type="min"/>
        <cfvo type="max"/>
        <color rgb="FF638EC6"/>
      </dataBar>
      <extLst>
        <ext xmlns:x14="http://schemas.microsoft.com/office/spreadsheetml/2009/9/main" uri="{B025F937-C7B1-47D3-B67F-A62EFF666E3E}">
          <x14:id>{260906D0-F6CF-4968-A2C8-E28DA2F92683}</x14:id>
        </ext>
      </extLst>
    </cfRule>
    <cfRule type="iconSet" priority="7758">
      <iconSet iconSet="3Flags">
        <cfvo type="percent" val="0"/>
        <cfvo type="percent" val="33"/>
        <cfvo type="percent" val="67"/>
      </iconSet>
    </cfRule>
    <cfRule type="colorScale" priority="7761">
      <colorScale>
        <cfvo type="formula" val="&quot;F&quot;"/>
        <cfvo type="formula" val="&quot;A&quot;"/>
        <color rgb="FFFF0000"/>
        <color theme="9" tint="-0.249977111117893"/>
      </colorScale>
    </cfRule>
    <cfRule type="colorScale" priority="7762">
      <colorScale>
        <cfvo type="min"/>
        <cfvo type="max"/>
        <color rgb="FFFF0000"/>
        <color theme="9" tint="-0.499984740745262"/>
      </colorScale>
    </cfRule>
  </conditionalFormatting>
  <conditionalFormatting sqref="R24">
    <cfRule type="colorScale" priority="7759">
      <colorScale>
        <cfvo type="formula" val="$R$11"/>
        <cfvo type="formula" val="#REF!"/>
        <color rgb="FFFF7128"/>
        <color rgb="FFFFEF9C"/>
      </colorScale>
    </cfRule>
    <cfRule type="colorScale" priority="7760">
      <colorScale>
        <cfvo type="min"/>
        <cfvo type="percentile" val="50"/>
        <cfvo type="max"/>
        <color rgb="FFF8696B"/>
        <color rgb="FFFFEB84"/>
        <color rgb="FF63BE7B"/>
      </colorScale>
    </cfRule>
  </conditionalFormatting>
  <conditionalFormatting sqref="K24">
    <cfRule type="iconSet" priority="7757">
      <iconSet iconSet="3Flags">
        <cfvo type="percent" val="0"/>
        <cfvo type="percent" val="33"/>
        <cfvo type="percent" val="67"/>
      </iconSet>
    </cfRule>
  </conditionalFormatting>
  <conditionalFormatting sqref="R25">
    <cfRule type="dataBar" priority="7732">
      <dataBar>
        <cfvo type="min"/>
        <cfvo type="max"/>
        <color rgb="FF638EC6"/>
      </dataBar>
      <extLst>
        <ext xmlns:x14="http://schemas.microsoft.com/office/spreadsheetml/2009/9/main" uri="{B025F937-C7B1-47D3-B67F-A62EFF666E3E}">
          <x14:id>{8EE61CC9-7E78-420C-B7A2-6085AE0A807F}</x14:id>
        </ext>
      </extLst>
    </cfRule>
    <cfRule type="iconSet" priority="7734">
      <iconSet iconSet="3Flags">
        <cfvo type="percent" val="0"/>
        <cfvo type="percent" val="33"/>
        <cfvo type="percent" val="67"/>
      </iconSet>
    </cfRule>
    <cfRule type="colorScale" priority="7737">
      <colorScale>
        <cfvo type="formula" val="&quot;F&quot;"/>
        <cfvo type="formula" val="&quot;A&quot;"/>
        <color rgb="FFFF0000"/>
        <color theme="9" tint="-0.249977111117893"/>
      </colorScale>
    </cfRule>
    <cfRule type="colorScale" priority="7738">
      <colorScale>
        <cfvo type="min"/>
        <cfvo type="max"/>
        <color rgb="FFFF0000"/>
        <color theme="9" tint="-0.499984740745262"/>
      </colorScale>
    </cfRule>
  </conditionalFormatting>
  <conditionalFormatting sqref="R25">
    <cfRule type="colorScale" priority="7735">
      <colorScale>
        <cfvo type="formula" val="$R$11"/>
        <cfvo type="formula" val="#REF!"/>
        <color rgb="FFFF7128"/>
        <color rgb="FFFFEF9C"/>
      </colorScale>
    </cfRule>
    <cfRule type="colorScale" priority="7736">
      <colorScale>
        <cfvo type="min"/>
        <cfvo type="percentile" val="50"/>
        <cfvo type="max"/>
        <color rgb="FFF8696B"/>
        <color rgb="FFFFEB84"/>
        <color rgb="FF63BE7B"/>
      </colorScale>
    </cfRule>
  </conditionalFormatting>
  <conditionalFormatting sqref="K25">
    <cfRule type="iconSet" priority="7733">
      <iconSet iconSet="3Flags">
        <cfvo type="percent" val="0"/>
        <cfvo type="percent" val="33"/>
        <cfvo type="percent" val="67"/>
      </iconSet>
    </cfRule>
  </conditionalFormatting>
  <conditionalFormatting sqref="R26">
    <cfRule type="dataBar" priority="7660">
      <dataBar>
        <cfvo type="min"/>
        <cfvo type="max"/>
        <color rgb="FF638EC6"/>
      </dataBar>
      <extLst>
        <ext xmlns:x14="http://schemas.microsoft.com/office/spreadsheetml/2009/9/main" uri="{B025F937-C7B1-47D3-B67F-A62EFF666E3E}">
          <x14:id>{D2281F44-2BFE-47EB-BA9C-EC8965F55AC5}</x14:id>
        </ext>
      </extLst>
    </cfRule>
    <cfRule type="iconSet" priority="7662">
      <iconSet iconSet="3Flags">
        <cfvo type="percent" val="0"/>
        <cfvo type="percent" val="33"/>
        <cfvo type="percent" val="67"/>
      </iconSet>
    </cfRule>
    <cfRule type="colorScale" priority="7665">
      <colorScale>
        <cfvo type="formula" val="&quot;F&quot;"/>
        <cfvo type="formula" val="&quot;A&quot;"/>
        <color rgb="FFFF0000"/>
        <color theme="9" tint="-0.249977111117893"/>
      </colorScale>
    </cfRule>
    <cfRule type="colorScale" priority="7666">
      <colorScale>
        <cfvo type="min"/>
        <cfvo type="max"/>
        <color rgb="FFFF0000"/>
        <color theme="9" tint="-0.499984740745262"/>
      </colorScale>
    </cfRule>
  </conditionalFormatting>
  <conditionalFormatting sqref="R26">
    <cfRule type="colorScale" priority="7663">
      <colorScale>
        <cfvo type="formula" val="$R$11"/>
        <cfvo type="formula" val="#REF!"/>
        <color rgb="FFFF7128"/>
        <color rgb="FFFFEF9C"/>
      </colorScale>
    </cfRule>
    <cfRule type="colorScale" priority="7664">
      <colorScale>
        <cfvo type="min"/>
        <cfvo type="percentile" val="50"/>
        <cfvo type="max"/>
        <color rgb="FFF8696B"/>
        <color rgb="FFFFEB84"/>
        <color rgb="FF63BE7B"/>
      </colorScale>
    </cfRule>
  </conditionalFormatting>
  <conditionalFormatting sqref="K26">
    <cfRule type="iconSet" priority="7661">
      <iconSet iconSet="3Flags">
        <cfvo type="percent" val="0"/>
        <cfvo type="percent" val="33"/>
        <cfvo type="percent" val="67"/>
      </iconSet>
    </cfRule>
  </conditionalFormatting>
  <conditionalFormatting sqref="R27">
    <cfRule type="dataBar" priority="7588">
      <dataBar>
        <cfvo type="min"/>
        <cfvo type="max"/>
        <color rgb="FF638EC6"/>
      </dataBar>
      <extLst>
        <ext xmlns:x14="http://schemas.microsoft.com/office/spreadsheetml/2009/9/main" uri="{B025F937-C7B1-47D3-B67F-A62EFF666E3E}">
          <x14:id>{73A16E69-ABBF-4C8B-83F7-D51CC8FB35C4}</x14:id>
        </ext>
      </extLst>
    </cfRule>
    <cfRule type="iconSet" priority="7590">
      <iconSet iconSet="3Flags">
        <cfvo type="percent" val="0"/>
        <cfvo type="percent" val="33"/>
        <cfvo type="percent" val="67"/>
      </iconSet>
    </cfRule>
    <cfRule type="colorScale" priority="7593">
      <colorScale>
        <cfvo type="formula" val="&quot;F&quot;"/>
        <cfvo type="formula" val="&quot;A&quot;"/>
        <color rgb="FFFF0000"/>
        <color theme="9" tint="-0.249977111117893"/>
      </colorScale>
    </cfRule>
    <cfRule type="colorScale" priority="7594">
      <colorScale>
        <cfvo type="min"/>
        <cfvo type="max"/>
        <color rgb="FFFF0000"/>
        <color theme="9" tint="-0.499984740745262"/>
      </colorScale>
    </cfRule>
  </conditionalFormatting>
  <conditionalFormatting sqref="R27">
    <cfRule type="colorScale" priority="7591">
      <colorScale>
        <cfvo type="formula" val="$R$11"/>
        <cfvo type="formula" val="#REF!"/>
        <color rgb="FFFF7128"/>
        <color rgb="FFFFEF9C"/>
      </colorScale>
    </cfRule>
    <cfRule type="colorScale" priority="7592">
      <colorScale>
        <cfvo type="min"/>
        <cfvo type="percentile" val="50"/>
        <cfvo type="max"/>
        <color rgb="FFF8696B"/>
        <color rgb="FFFFEB84"/>
        <color rgb="FF63BE7B"/>
      </colorScale>
    </cfRule>
  </conditionalFormatting>
  <conditionalFormatting sqref="K27">
    <cfRule type="iconSet" priority="7589">
      <iconSet iconSet="3Flags">
        <cfvo type="percent" val="0"/>
        <cfvo type="percent" val="33"/>
        <cfvo type="percent" val="67"/>
      </iconSet>
    </cfRule>
  </conditionalFormatting>
  <conditionalFormatting sqref="R28">
    <cfRule type="dataBar" priority="7564">
      <dataBar>
        <cfvo type="min"/>
        <cfvo type="max"/>
        <color rgb="FF638EC6"/>
      </dataBar>
      <extLst>
        <ext xmlns:x14="http://schemas.microsoft.com/office/spreadsheetml/2009/9/main" uri="{B025F937-C7B1-47D3-B67F-A62EFF666E3E}">
          <x14:id>{ADFABF79-53CD-4A22-A6D3-899B987750C6}</x14:id>
        </ext>
      </extLst>
    </cfRule>
    <cfRule type="iconSet" priority="7566">
      <iconSet iconSet="3Flags">
        <cfvo type="percent" val="0"/>
        <cfvo type="percent" val="33"/>
        <cfvo type="percent" val="67"/>
      </iconSet>
    </cfRule>
    <cfRule type="colorScale" priority="7569">
      <colorScale>
        <cfvo type="formula" val="&quot;F&quot;"/>
        <cfvo type="formula" val="&quot;A&quot;"/>
        <color rgb="FFFF0000"/>
        <color theme="9" tint="-0.249977111117893"/>
      </colorScale>
    </cfRule>
    <cfRule type="colorScale" priority="7570">
      <colorScale>
        <cfvo type="min"/>
        <cfvo type="max"/>
        <color rgb="FFFF0000"/>
        <color theme="9" tint="-0.499984740745262"/>
      </colorScale>
    </cfRule>
  </conditionalFormatting>
  <conditionalFormatting sqref="R28">
    <cfRule type="colorScale" priority="7567">
      <colorScale>
        <cfvo type="formula" val="$R$11"/>
        <cfvo type="formula" val="#REF!"/>
        <color rgb="FFFF7128"/>
        <color rgb="FFFFEF9C"/>
      </colorScale>
    </cfRule>
    <cfRule type="colorScale" priority="7568">
      <colorScale>
        <cfvo type="min"/>
        <cfvo type="percentile" val="50"/>
        <cfvo type="max"/>
        <color rgb="FFF8696B"/>
        <color rgb="FFFFEB84"/>
        <color rgb="FF63BE7B"/>
      </colorScale>
    </cfRule>
  </conditionalFormatting>
  <conditionalFormatting sqref="K28">
    <cfRule type="iconSet" priority="7565">
      <iconSet iconSet="3Flags">
        <cfvo type="percent" val="0"/>
        <cfvo type="percent" val="33"/>
        <cfvo type="percent" val="67"/>
      </iconSet>
    </cfRule>
  </conditionalFormatting>
  <conditionalFormatting sqref="R29">
    <cfRule type="dataBar" priority="7516">
      <dataBar>
        <cfvo type="min"/>
        <cfvo type="max"/>
        <color rgb="FF638EC6"/>
      </dataBar>
      <extLst>
        <ext xmlns:x14="http://schemas.microsoft.com/office/spreadsheetml/2009/9/main" uri="{B025F937-C7B1-47D3-B67F-A62EFF666E3E}">
          <x14:id>{E6BB7729-05F4-4F57-B0FB-2BC406468AFD}</x14:id>
        </ext>
      </extLst>
    </cfRule>
    <cfRule type="iconSet" priority="7518">
      <iconSet iconSet="3Flags">
        <cfvo type="percent" val="0"/>
        <cfvo type="percent" val="33"/>
        <cfvo type="percent" val="67"/>
      </iconSet>
    </cfRule>
    <cfRule type="colorScale" priority="7521">
      <colorScale>
        <cfvo type="formula" val="&quot;F&quot;"/>
        <cfvo type="formula" val="&quot;A&quot;"/>
        <color rgb="FFFF0000"/>
        <color theme="9" tint="-0.249977111117893"/>
      </colorScale>
    </cfRule>
    <cfRule type="colorScale" priority="7522">
      <colorScale>
        <cfvo type="min"/>
        <cfvo type="max"/>
        <color rgb="FFFF0000"/>
        <color theme="9" tint="-0.499984740745262"/>
      </colorScale>
    </cfRule>
  </conditionalFormatting>
  <conditionalFormatting sqref="R29">
    <cfRule type="colorScale" priority="7519">
      <colorScale>
        <cfvo type="formula" val="$R$11"/>
        <cfvo type="formula" val="#REF!"/>
        <color rgb="FFFF7128"/>
        <color rgb="FFFFEF9C"/>
      </colorScale>
    </cfRule>
    <cfRule type="colorScale" priority="7520">
      <colorScale>
        <cfvo type="min"/>
        <cfvo type="percentile" val="50"/>
        <cfvo type="max"/>
        <color rgb="FFF8696B"/>
        <color rgb="FFFFEB84"/>
        <color rgb="FF63BE7B"/>
      </colorScale>
    </cfRule>
  </conditionalFormatting>
  <conditionalFormatting sqref="K29">
    <cfRule type="iconSet" priority="7517">
      <iconSet iconSet="3Flags">
        <cfvo type="percent" val="0"/>
        <cfvo type="percent" val="33"/>
        <cfvo type="percent" val="67"/>
      </iconSet>
    </cfRule>
  </conditionalFormatting>
  <conditionalFormatting sqref="R30">
    <cfRule type="dataBar" priority="7492">
      <dataBar>
        <cfvo type="min"/>
        <cfvo type="max"/>
        <color rgb="FF638EC6"/>
      </dataBar>
      <extLst>
        <ext xmlns:x14="http://schemas.microsoft.com/office/spreadsheetml/2009/9/main" uri="{B025F937-C7B1-47D3-B67F-A62EFF666E3E}">
          <x14:id>{8EBEC1D1-2597-4B74-A512-DB636295D531}</x14:id>
        </ext>
      </extLst>
    </cfRule>
    <cfRule type="iconSet" priority="7494">
      <iconSet iconSet="3Flags">
        <cfvo type="percent" val="0"/>
        <cfvo type="percent" val="33"/>
        <cfvo type="percent" val="67"/>
      </iconSet>
    </cfRule>
    <cfRule type="colorScale" priority="7497">
      <colorScale>
        <cfvo type="formula" val="&quot;F&quot;"/>
        <cfvo type="formula" val="&quot;A&quot;"/>
        <color rgb="FFFF0000"/>
        <color theme="9" tint="-0.249977111117893"/>
      </colorScale>
    </cfRule>
    <cfRule type="colorScale" priority="7498">
      <colorScale>
        <cfvo type="min"/>
        <cfvo type="max"/>
        <color rgb="FFFF0000"/>
        <color theme="9" tint="-0.499984740745262"/>
      </colorScale>
    </cfRule>
  </conditionalFormatting>
  <conditionalFormatting sqref="R30">
    <cfRule type="colorScale" priority="7495">
      <colorScale>
        <cfvo type="formula" val="$R$11"/>
        <cfvo type="formula" val="#REF!"/>
        <color rgb="FFFF7128"/>
        <color rgb="FFFFEF9C"/>
      </colorScale>
    </cfRule>
    <cfRule type="colorScale" priority="7496">
      <colorScale>
        <cfvo type="min"/>
        <cfvo type="percentile" val="50"/>
        <cfvo type="max"/>
        <color rgb="FFF8696B"/>
        <color rgb="FFFFEB84"/>
        <color rgb="FF63BE7B"/>
      </colorScale>
    </cfRule>
  </conditionalFormatting>
  <conditionalFormatting sqref="K30">
    <cfRule type="iconSet" priority="7493">
      <iconSet iconSet="3Flags">
        <cfvo type="percent" val="0"/>
        <cfvo type="percent" val="33"/>
        <cfvo type="percent" val="67"/>
      </iconSet>
    </cfRule>
  </conditionalFormatting>
  <conditionalFormatting sqref="R31">
    <cfRule type="dataBar" priority="7396">
      <dataBar>
        <cfvo type="min"/>
        <cfvo type="max"/>
        <color rgb="FF638EC6"/>
      </dataBar>
      <extLst>
        <ext xmlns:x14="http://schemas.microsoft.com/office/spreadsheetml/2009/9/main" uri="{B025F937-C7B1-47D3-B67F-A62EFF666E3E}">
          <x14:id>{DF37B25B-CA1C-4475-B293-C742C0618385}</x14:id>
        </ext>
      </extLst>
    </cfRule>
    <cfRule type="iconSet" priority="7398">
      <iconSet iconSet="3Flags">
        <cfvo type="percent" val="0"/>
        <cfvo type="percent" val="33"/>
        <cfvo type="percent" val="67"/>
      </iconSet>
    </cfRule>
    <cfRule type="colorScale" priority="7401">
      <colorScale>
        <cfvo type="formula" val="&quot;F&quot;"/>
        <cfvo type="formula" val="&quot;A&quot;"/>
        <color rgb="FFFF0000"/>
        <color theme="9" tint="-0.249977111117893"/>
      </colorScale>
    </cfRule>
    <cfRule type="colorScale" priority="7402">
      <colorScale>
        <cfvo type="min"/>
        <cfvo type="max"/>
        <color rgb="FFFF0000"/>
        <color theme="9" tint="-0.499984740745262"/>
      </colorScale>
    </cfRule>
  </conditionalFormatting>
  <conditionalFormatting sqref="R31">
    <cfRule type="colorScale" priority="7399">
      <colorScale>
        <cfvo type="formula" val="$R$11"/>
        <cfvo type="formula" val="#REF!"/>
        <color rgb="FFFF7128"/>
        <color rgb="FFFFEF9C"/>
      </colorScale>
    </cfRule>
    <cfRule type="colorScale" priority="7400">
      <colorScale>
        <cfvo type="min"/>
        <cfvo type="percentile" val="50"/>
        <cfvo type="max"/>
        <color rgb="FFF8696B"/>
        <color rgb="FFFFEB84"/>
        <color rgb="FF63BE7B"/>
      </colorScale>
    </cfRule>
  </conditionalFormatting>
  <conditionalFormatting sqref="K31">
    <cfRule type="iconSet" priority="7397">
      <iconSet iconSet="3Flags">
        <cfvo type="percent" val="0"/>
        <cfvo type="percent" val="33"/>
        <cfvo type="percent" val="67"/>
      </iconSet>
    </cfRule>
  </conditionalFormatting>
  <conditionalFormatting sqref="R32">
    <cfRule type="dataBar" priority="7348">
      <dataBar>
        <cfvo type="min"/>
        <cfvo type="max"/>
        <color rgb="FF638EC6"/>
      </dataBar>
      <extLst>
        <ext xmlns:x14="http://schemas.microsoft.com/office/spreadsheetml/2009/9/main" uri="{B025F937-C7B1-47D3-B67F-A62EFF666E3E}">
          <x14:id>{17D27228-E167-4366-AA6E-096697ED9B51}</x14:id>
        </ext>
      </extLst>
    </cfRule>
    <cfRule type="iconSet" priority="7350">
      <iconSet iconSet="3Flags">
        <cfvo type="percent" val="0"/>
        <cfvo type="percent" val="33"/>
        <cfvo type="percent" val="67"/>
      </iconSet>
    </cfRule>
    <cfRule type="colorScale" priority="7353">
      <colorScale>
        <cfvo type="formula" val="&quot;F&quot;"/>
        <cfvo type="formula" val="&quot;A&quot;"/>
        <color rgb="FFFF0000"/>
        <color theme="9" tint="-0.249977111117893"/>
      </colorScale>
    </cfRule>
    <cfRule type="colorScale" priority="7354">
      <colorScale>
        <cfvo type="min"/>
        <cfvo type="max"/>
        <color rgb="FFFF0000"/>
        <color theme="9" tint="-0.499984740745262"/>
      </colorScale>
    </cfRule>
  </conditionalFormatting>
  <conditionalFormatting sqref="R32">
    <cfRule type="colorScale" priority="7351">
      <colorScale>
        <cfvo type="formula" val="$R$11"/>
        <cfvo type="formula" val="#REF!"/>
        <color rgb="FFFF7128"/>
        <color rgb="FFFFEF9C"/>
      </colorScale>
    </cfRule>
    <cfRule type="colorScale" priority="7352">
      <colorScale>
        <cfvo type="min"/>
        <cfvo type="percentile" val="50"/>
        <cfvo type="max"/>
        <color rgb="FFF8696B"/>
        <color rgb="FFFFEB84"/>
        <color rgb="FF63BE7B"/>
      </colorScale>
    </cfRule>
  </conditionalFormatting>
  <conditionalFormatting sqref="K32">
    <cfRule type="iconSet" priority="7349">
      <iconSet iconSet="3Flags">
        <cfvo type="percent" val="0"/>
        <cfvo type="percent" val="33"/>
        <cfvo type="percent" val="67"/>
      </iconSet>
    </cfRule>
  </conditionalFormatting>
  <conditionalFormatting sqref="R33">
    <cfRule type="dataBar" priority="7300">
      <dataBar>
        <cfvo type="min"/>
        <cfvo type="max"/>
        <color rgb="FF638EC6"/>
      </dataBar>
      <extLst>
        <ext xmlns:x14="http://schemas.microsoft.com/office/spreadsheetml/2009/9/main" uri="{B025F937-C7B1-47D3-B67F-A62EFF666E3E}">
          <x14:id>{3E2D077B-E4D6-4A47-BF31-26A2EB1EEA9A}</x14:id>
        </ext>
      </extLst>
    </cfRule>
    <cfRule type="iconSet" priority="7302">
      <iconSet iconSet="3Flags">
        <cfvo type="percent" val="0"/>
        <cfvo type="percent" val="33"/>
        <cfvo type="percent" val="67"/>
      </iconSet>
    </cfRule>
    <cfRule type="colorScale" priority="7305">
      <colorScale>
        <cfvo type="formula" val="&quot;F&quot;"/>
        <cfvo type="formula" val="&quot;A&quot;"/>
        <color rgb="FFFF0000"/>
        <color theme="9" tint="-0.249977111117893"/>
      </colorScale>
    </cfRule>
    <cfRule type="colorScale" priority="7306">
      <colorScale>
        <cfvo type="min"/>
        <cfvo type="max"/>
        <color rgb="FFFF0000"/>
        <color theme="9" tint="-0.499984740745262"/>
      </colorScale>
    </cfRule>
  </conditionalFormatting>
  <conditionalFormatting sqref="R33">
    <cfRule type="colorScale" priority="7303">
      <colorScale>
        <cfvo type="formula" val="$R$11"/>
        <cfvo type="formula" val="#REF!"/>
        <color rgb="FFFF7128"/>
        <color rgb="FFFFEF9C"/>
      </colorScale>
    </cfRule>
    <cfRule type="colorScale" priority="7304">
      <colorScale>
        <cfvo type="min"/>
        <cfvo type="percentile" val="50"/>
        <cfvo type="max"/>
        <color rgb="FFF8696B"/>
        <color rgb="FFFFEB84"/>
        <color rgb="FF63BE7B"/>
      </colorScale>
    </cfRule>
  </conditionalFormatting>
  <conditionalFormatting sqref="K33">
    <cfRule type="iconSet" priority="7301">
      <iconSet iconSet="3Flags">
        <cfvo type="percent" val="0"/>
        <cfvo type="percent" val="33"/>
        <cfvo type="percent" val="67"/>
      </iconSet>
    </cfRule>
  </conditionalFormatting>
  <conditionalFormatting sqref="R34">
    <cfRule type="dataBar" priority="7180">
      <dataBar>
        <cfvo type="min"/>
        <cfvo type="max"/>
        <color rgb="FF638EC6"/>
      </dataBar>
      <extLst>
        <ext xmlns:x14="http://schemas.microsoft.com/office/spreadsheetml/2009/9/main" uri="{B025F937-C7B1-47D3-B67F-A62EFF666E3E}">
          <x14:id>{E2D4D616-A7BC-40FC-A5E8-368ACBBDB7C3}</x14:id>
        </ext>
      </extLst>
    </cfRule>
    <cfRule type="iconSet" priority="7182">
      <iconSet iconSet="3Flags">
        <cfvo type="percent" val="0"/>
        <cfvo type="percent" val="33"/>
        <cfvo type="percent" val="67"/>
      </iconSet>
    </cfRule>
    <cfRule type="colorScale" priority="7185">
      <colorScale>
        <cfvo type="formula" val="&quot;F&quot;"/>
        <cfvo type="formula" val="&quot;A&quot;"/>
        <color rgb="FFFF0000"/>
        <color theme="9" tint="-0.249977111117893"/>
      </colorScale>
    </cfRule>
    <cfRule type="colorScale" priority="7186">
      <colorScale>
        <cfvo type="min"/>
        <cfvo type="max"/>
        <color rgb="FFFF0000"/>
        <color theme="9" tint="-0.499984740745262"/>
      </colorScale>
    </cfRule>
  </conditionalFormatting>
  <conditionalFormatting sqref="R34">
    <cfRule type="colorScale" priority="7183">
      <colorScale>
        <cfvo type="formula" val="$R$11"/>
        <cfvo type="formula" val="#REF!"/>
        <color rgb="FFFF7128"/>
        <color rgb="FFFFEF9C"/>
      </colorScale>
    </cfRule>
    <cfRule type="colorScale" priority="7184">
      <colorScale>
        <cfvo type="min"/>
        <cfvo type="percentile" val="50"/>
        <cfvo type="max"/>
        <color rgb="FFF8696B"/>
        <color rgb="FFFFEB84"/>
        <color rgb="FF63BE7B"/>
      </colorScale>
    </cfRule>
  </conditionalFormatting>
  <conditionalFormatting sqref="K34">
    <cfRule type="iconSet" priority="7181">
      <iconSet iconSet="3Flags">
        <cfvo type="percent" val="0"/>
        <cfvo type="percent" val="33"/>
        <cfvo type="percent" val="67"/>
      </iconSet>
    </cfRule>
  </conditionalFormatting>
  <conditionalFormatting sqref="R35">
    <cfRule type="dataBar" priority="7060">
      <dataBar>
        <cfvo type="min"/>
        <cfvo type="max"/>
        <color rgb="FF638EC6"/>
      </dataBar>
      <extLst>
        <ext xmlns:x14="http://schemas.microsoft.com/office/spreadsheetml/2009/9/main" uri="{B025F937-C7B1-47D3-B67F-A62EFF666E3E}">
          <x14:id>{0B1C9204-1547-4F50-9E07-AF5CBD8F0A1B}</x14:id>
        </ext>
      </extLst>
    </cfRule>
    <cfRule type="iconSet" priority="7062">
      <iconSet iconSet="3Flags">
        <cfvo type="percent" val="0"/>
        <cfvo type="percent" val="33"/>
        <cfvo type="percent" val="67"/>
      </iconSet>
    </cfRule>
    <cfRule type="colorScale" priority="7065">
      <colorScale>
        <cfvo type="formula" val="&quot;F&quot;"/>
        <cfvo type="formula" val="&quot;A&quot;"/>
        <color rgb="FFFF0000"/>
        <color theme="9" tint="-0.249977111117893"/>
      </colorScale>
    </cfRule>
    <cfRule type="colorScale" priority="7066">
      <colorScale>
        <cfvo type="min"/>
        <cfvo type="max"/>
        <color rgb="FFFF0000"/>
        <color theme="9" tint="-0.499984740745262"/>
      </colorScale>
    </cfRule>
  </conditionalFormatting>
  <conditionalFormatting sqref="R35">
    <cfRule type="colorScale" priority="7063">
      <colorScale>
        <cfvo type="formula" val="$R$11"/>
        <cfvo type="formula" val="#REF!"/>
        <color rgb="FFFF7128"/>
        <color rgb="FFFFEF9C"/>
      </colorScale>
    </cfRule>
    <cfRule type="colorScale" priority="7064">
      <colorScale>
        <cfvo type="min"/>
        <cfvo type="percentile" val="50"/>
        <cfvo type="max"/>
        <color rgb="FFF8696B"/>
        <color rgb="FFFFEB84"/>
        <color rgb="FF63BE7B"/>
      </colorScale>
    </cfRule>
  </conditionalFormatting>
  <conditionalFormatting sqref="K35">
    <cfRule type="iconSet" priority="7061">
      <iconSet iconSet="3Flags">
        <cfvo type="percent" val="0"/>
        <cfvo type="percent" val="33"/>
        <cfvo type="percent" val="67"/>
      </iconSet>
    </cfRule>
  </conditionalFormatting>
  <conditionalFormatting sqref="R36">
    <cfRule type="dataBar" priority="6940">
      <dataBar>
        <cfvo type="min"/>
        <cfvo type="max"/>
        <color rgb="FF638EC6"/>
      </dataBar>
      <extLst>
        <ext xmlns:x14="http://schemas.microsoft.com/office/spreadsheetml/2009/9/main" uri="{B025F937-C7B1-47D3-B67F-A62EFF666E3E}">
          <x14:id>{8C6874BB-45BB-416A-A30E-D8E1DD6CABBD}</x14:id>
        </ext>
      </extLst>
    </cfRule>
    <cfRule type="iconSet" priority="6942">
      <iconSet iconSet="3Flags">
        <cfvo type="percent" val="0"/>
        <cfvo type="percent" val="33"/>
        <cfvo type="percent" val="67"/>
      </iconSet>
    </cfRule>
    <cfRule type="colorScale" priority="6945">
      <colorScale>
        <cfvo type="formula" val="&quot;F&quot;"/>
        <cfvo type="formula" val="&quot;A&quot;"/>
        <color rgb="FFFF0000"/>
        <color theme="9" tint="-0.249977111117893"/>
      </colorScale>
    </cfRule>
    <cfRule type="colorScale" priority="6946">
      <colorScale>
        <cfvo type="min"/>
        <cfvo type="max"/>
        <color rgb="FFFF0000"/>
        <color theme="9" tint="-0.499984740745262"/>
      </colorScale>
    </cfRule>
  </conditionalFormatting>
  <conditionalFormatting sqref="R36">
    <cfRule type="colorScale" priority="6943">
      <colorScale>
        <cfvo type="formula" val="$R$11"/>
        <cfvo type="formula" val="#REF!"/>
        <color rgb="FFFF7128"/>
        <color rgb="FFFFEF9C"/>
      </colorScale>
    </cfRule>
    <cfRule type="colorScale" priority="6944">
      <colorScale>
        <cfvo type="min"/>
        <cfvo type="percentile" val="50"/>
        <cfvo type="max"/>
        <color rgb="FFF8696B"/>
        <color rgb="FFFFEB84"/>
        <color rgb="FF63BE7B"/>
      </colorScale>
    </cfRule>
  </conditionalFormatting>
  <conditionalFormatting sqref="K36">
    <cfRule type="iconSet" priority="6941">
      <iconSet iconSet="3Flags">
        <cfvo type="percent" val="0"/>
        <cfvo type="percent" val="33"/>
        <cfvo type="percent" val="67"/>
      </iconSet>
    </cfRule>
  </conditionalFormatting>
  <conditionalFormatting sqref="R37">
    <cfRule type="dataBar" priority="6844">
      <dataBar>
        <cfvo type="min"/>
        <cfvo type="max"/>
        <color rgb="FF638EC6"/>
      </dataBar>
      <extLst>
        <ext xmlns:x14="http://schemas.microsoft.com/office/spreadsheetml/2009/9/main" uri="{B025F937-C7B1-47D3-B67F-A62EFF666E3E}">
          <x14:id>{A3F98D90-C97A-41A5-89EF-5A5D8F2C5DC7}</x14:id>
        </ext>
      </extLst>
    </cfRule>
    <cfRule type="iconSet" priority="6846">
      <iconSet iconSet="3Flags">
        <cfvo type="percent" val="0"/>
        <cfvo type="percent" val="33"/>
        <cfvo type="percent" val="67"/>
      </iconSet>
    </cfRule>
    <cfRule type="colorScale" priority="6849">
      <colorScale>
        <cfvo type="formula" val="&quot;F&quot;"/>
        <cfvo type="formula" val="&quot;A&quot;"/>
        <color rgb="FFFF0000"/>
        <color theme="9" tint="-0.249977111117893"/>
      </colorScale>
    </cfRule>
    <cfRule type="colorScale" priority="6850">
      <colorScale>
        <cfvo type="min"/>
        <cfvo type="max"/>
        <color rgb="FFFF0000"/>
        <color theme="9" tint="-0.499984740745262"/>
      </colorScale>
    </cfRule>
  </conditionalFormatting>
  <conditionalFormatting sqref="R37">
    <cfRule type="colorScale" priority="6847">
      <colorScale>
        <cfvo type="formula" val="$R$11"/>
        <cfvo type="formula" val="#REF!"/>
        <color rgb="FFFF7128"/>
        <color rgb="FFFFEF9C"/>
      </colorScale>
    </cfRule>
    <cfRule type="colorScale" priority="6848">
      <colorScale>
        <cfvo type="min"/>
        <cfvo type="percentile" val="50"/>
        <cfvo type="max"/>
        <color rgb="FFF8696B"/>
        <color rgb="FFFFEB84"/>
        <color rgb="FF63BE7B"/>
      </colorScale>
    </cfRule>
  </conditionalFormatting>
  <conditionalFormatting sqref="K37">
    <cfRule type="iconSet" priority="6845">
      <iconSet iconSet="3Flags">
        <cfvo type="percent" val="0"/>
        <cfvo type="percent" val="33"/>
        <cfvo type="percent" val="67"/>
      </iconSet>
    </cfRule>
  </conditionalFormatting>
  <conditionalFormatting sqref="R38">
    <cfRule type="dataBar" priority="6772">
      <dataBar>
        <cfvo type="min"/>
        <cfvo type="max"/>
        <color rgb="FF638EC6"/>
      </dataBar>
      <extLst>
        <ext xmlns:x14="http://schemas.microsoft.com/office/spreadsheetml/2009/9/main" uri="{B025F937-C7B1-47D3-B67F-A62EFF666E3E}">
          <x14:id>{A5D6A91E-3397-49C7-9CBC-E3BA6D782997}</x14:id>
        </ext>
      </extLst>
    </cfRule>
    <cfRule type="iconSet" priority="6774">
      <iconSet iconSet="3Flags">
        <cfvo type="percent" val="0"/>
        <cfvo type="percent" val="33"/>
        <cfvo type="percent" val="67"/>
      </iconSet>
    </cfRule>
    <cfRule type="colorScale" priority="6777">
      <colorScale>
        <cfvo type="formula" val="&quot;F&quot;"/>
        <cfvo type="formula" val="&quot;A&quot;"/>
        <color rgb="FFFF0000"/>
        <color theme="9" tint="-0.249977111117893"/>
      </colorScale>
    </cfRule>
    <cfRule type="colorScale" priority="6778">
      <colorScale>
        <cfvo type="min"/>
        <cfvo type="max"/>
        <color rgb="FFFF0000"/>
        <color theme="9" tint="-0.499984740745262"/>
      </colorScale>
    </cfRule>
  </conditionalFormatting>
  <conditionalFormatting sqref="R38">
    <cfRule type="colorScale" priority="6775">
      <colorScale>
        <cfvo type="formula" val="$R$11"/>
        <cfvo type="formula" val="#REF!"/>
        <color rgb="FFFF7128"/>
        <color rgb="FFFFEF9C"/>
      </colorScale>
    </cfRule>
    <cfRule type="colorScale" priority="6776">
      <colorScale>
        <cfvo type="min"/>
        <cfvo type="percentile" val="50"/>
        <cfvo type="max"/>
        <color rgb="FFF8696B"/>
        <color rgb="FFFFEB84"/>
        <color rgb="FF63BE7B"/>
      </colorScale>
    </cfRule>
  </conditionalFormatting>
  <conditionalFormatting sqref="K38">
    <cfRule type="iconSet" priority="6773">
      <iconSet iconSet="3Flags">
        <cfvo type="percent" val="0"/>
        <cfvo type="percent" val="33"/>
        <cfvo type="percent" val="67"/>
      </iconSet>
    </cfRule>
  </conditionalFormatting>
  <conditionalFormatting sqref="R39">
    <cfRule type="dataBar" priority="6748">
      <dataBar>
        <cfvo type="min"/>
        <cfvo type="max"/>
        <color rgb="FF638EC6"/>
      </dataBar>
      <extLst>
        <ext xmlns:x14="http://schemas.microsoft.com/office/spreadsheetml/2009/9/main" uri="{B025F937-C7B1-47D3-B67F-A62EFF666E3E}">
          <x14:id>{46FB0D0D-1779-4036-9681-ED64714E606B}</x14:id>
        </ext>
      </extLst>
    </cfRule>
    <cfRule type="iconSet" priority="6750">
      <iconSet iconSet="3Flags">
        <cfvo type="percent" val="0"/>
        <cfvo type="percent" val="33"/>
        <cfvo type="percent" val="67"/>
      </iconSet>
    </cfRule>
    <cfRule type="colorScale" priority="6753">
      <colorScale>
        <cfvo type="formula" val="&quot;F&quot;"/>
        <cfvo type="formula" val="&quot;A&quot;"/>
        <color rgb="FFFF0000"/>
        <color theme="9" tint="-0.249977111117893"/>
      </colorScale>
    </cfRule>
    <cfRule type="colorScale" priority="6754">
      <colorScale>
        <cfvo type="min"/>
        <cfvo type="max"/>
        <color rgb="FFFF0000"/>
        <color theme="9" tint="-0.499984740745262"/>
      </colorScale>
    </cfRule>
  </conditionalFormatting>
  <conditionalFormatting sqref="R39">
    <cfRule type="colorScale" priority="6751">
      <colorScale>
        <cfvo type="formula" val="$R$11"/>
        <cfvo type="formula" val="#REF!"/>
        <color rgb="FFFF7128"/>
        <color rgb="FFFFEF9C"/>
      </colorScale>
    </cfRule>
    <cfRule type="colorScale" priority="6752">
      <colorScale>
        <cfvo type="min"/>
        <cfvo type="percentile" val="50"/>
        <cfvo type="max"/>
        <color rgb="FFF8696B"/>
        <color rgb="FFFFEB84"/>
        <color rgb="FF63BE7B"/>
      </colorScale>
    </cfRule>
  </conditionalFormatting>
  <conditionalFormatting sqref="K39">
    <cfRule type="iconSet" priority="6749">
      <iconSet iconSet="3Flags">
        <cfvo type="percent" val="0"/>
        <cfvo type="percent" val="33"/>
        <cfvo type="percent" val="67"/>
      </iconSet>
    </cfRule>
  </conditionalFormatting>
  <conditionalFormatting sqref="R40">
    <cfRule type="dataBar" priority="6676">
      <dataBar>
        <cfvo type="min"/>
        <cfvo type="max"/>
        <color rgb="FF638EC6"/>
      </dataBar>
      <extLst>
        <ext xmlns:x14="http://schemas.microsoft.com/office/spreadsheetml/2009/9/main" uri="{B025F937-C7B1-47D3-B67F-A62EFF666E3E}">
          <x14:id>{EF068227-9484-4B7D-8200-2D91A1D760B8}</x14:id>
        </ext>
      </extLst>
    </cfRule>
    <cfRule type="iconSet" priority="6678">
      <iconSet iconSet="3Flags">
        <cfvo type="percent" val="0"/>
        <cfvo type="percent" val="33"/>
        <cfvo type="percent" val="67"/>
      </iconSet>
    </cfRule>
    <cfRule type="colorScale" priority="6681">
      <colorScale>
        <cfvo type="formula" val="&quot;F&quot;"/>
        <cfvo type="formula" val="&quot;A&quot;"/>
        <color rgb="FFFF0000"/>
        <color theme="9" tint="-0.249977111117893"/>
      </colorScale>
    </cfRule>
    <cfRule type="colorScale" priority="6682">
      <colorScale>
        <cfvo type="min"/>
        <cfvo type="max"/>
        <color rgb="FFFF0000"/>
        <color theme="9" tint="-0.499984740745262"/>
      </colorScale>
    </cfRule>
  </conditionalFormatting>
  <conditionalFormatting sqref="R40">
    <cfRule type="colorScale" priority="6679">
      <colorScale>
        <cfvo type="formula" val="$R$11"/>
        <cfvo type="formula" val="#REF!"/>
        <color rgb="FFFF7128"/>
        <color rgb="FFFFEF9C"/>
      </colorScale>
    </cfRule>
    <cfRule type="colorScale" priority="6680">
      <colorScale>
        <cfvo type="min"/>
        <cfvo type="percentile" val="50"/>
        <cfvo type="max"/>
        <color rgb="FFF8696B"/>
        <color rgb="FFFFEB84"/>
        <color rgb="FF63BE7B"/>
      </colorScale>
    </cfRule>
  </conditionalFormatting>
  <conditionalFormatting sqref="K40">
    <cfRule type="iconSet" priority="6677">
      <iconSet iconSet="3Flags">
        <cfvo type="percent" val="0"/>
        <cfvo type="percent" val="33"/>
        <cfvo type="percent" val="67"/>
      </iconSet>
    </cfRule>
  </conditionalFormatting>
  <conditionalFormatting sqref="R41">
    <cfRule type="dataBar" priority="6652">
      <dataBar>
        <cfvo type="min"/>
        <cfvo type="max"/>
        <color rgb="FF638EC6"/>
      </dataBar>
      <extLst>
        <ext xmlns:x14="http://schemas.microsoft.com/office/spreadsheetml/2009/9/main" uri="{B025F937-C7B1-47D3-B67F-A62EFF666E3E}">
          <x14:id>{7BD88542-FCBD-49C5-A349-46ED81D14CC2}</x14:id>
        </ext>
      </extLst>
    </cfRule>
    <cfRule type="iconSet" priority="6654">
      <iconSet iconSet="3Flags">
        <cfvo type="percent" val="0"/>
        <cfvo type="percent" val="33"/>
        <cfvo type="percent" val="67"/>
      </iconSet>
    </cfRule>
    <cfRule type="colorScale" priority="6657">
      <colorScale>
        <cfvo type="formula" val="&quot;F&quot;"/>
        <cfvo type="formula" val="&quot;A&quot;"/>
        <color rgb="FFFF0000"/>
        <color theme="9" tint="-0.249977111117893"/>
      </colorScale>
    </cfRule>
    <cfRule type="colorScale" priority="6658">
      <colorScale>
        <cfvo type="min"/>
        <cfvo type="max"/>
        <color rgb="FFFF0000"/>
        <color theme="9" tint="-0.499984740745262"/>
      </colorScale>
    </cfRule>
  </conditionalFormatting>
  <conditionalFormatting sqref="R41">
    <cfRule type="colorScale" priority="6655">
      <colorScale>
        <cfvo type="formula" val="$R$11"/>
        <cfvo type="formula" val="#REF!"/>
        <color rgb="FFFF7128"/>
        <color rgb="FFFFEF9C"/>
      </colorScale>
    </cfRule>
    <cfRule type="colorScale" priority="6656">
      <colorScale>
        <cfvo type="min"/>
        <cfvo type="percentile" val="50"/>
        <cfvo type="max"/>
        <color rgb="FFF8696B"/>
        <color rgb="FFFFEB84"/>
        <color rgb="FF63BE7B"/>
      </colorScale>
    </cfRule>
  </conditionalFormatting>
  <conditionalFormatting sqref="K41">
    <cfRule type="iconSet" priority="6653">
      <iconSet iconSet="3Flags">
        <cfvo type="percent" val="0"/>
        <cfvo type="percent" val="33"/>
        <cfvo type="percent" val="67"/>
      </iconSet>
    </cfRule>
  </conditionalFormatting>
  <conditionalFormatting sqref="R42">
    <cfRule type="dataBar" priority="6628">
      <dataBar>
        <cfvo type="min"/>
        <cfvo type="max"/>
        <color rgb="FF638EC6"/>
      </dataBar>
      <extLst>
        <ext xmlns:x14="http://schemas.microsoft.com/office/spreadsheetml/2009/9/main" uri="{B025F937-C7B1-47D3-B67F-A62EFF666E3E}">
          <x14:id>{776AE3FA-C23F-42FA-A652-93A64AC321CC}</x14:id>
        </ext>
      </extLst>
    </cfRule>
    <cfRule type="iconSet" priority="6630">
      <iconSet iconSet="3Flags">
        <cfvo type="percent" val="0"/>
        <cfvo type="percent" val="33"/>
        <cfvo type="percent" val="67"/>
      </iconSet>
    </cfRule>
    <cfRule type="colorScale" priority="6633">
      <colorScale>
        <cfvo type="formula" val="&quot;F&quot;"/>
        <cfvo type="formula" val="&quot;A&quot;"/>
        <color rgb="FFFF0000"/>
        <color theme="9" tint="-0.249977111117893"/>
      </colorScale>
    </cfRule>
    <cfRule type="colorScale" priority="6634">
      <colorScale>
        <cfvo type="min"/>
        <cfvo type="max"/>
        <color rgb="FFFF0000"/>
        <color theme="9" tint="-0.499984740745262"/>
      </colorScale>
    </cfRule>
  </conditionalFormatting>
  <conditionalFormatting sqref="R42">
    <cfRule type="colorScale" priority="6631">
      <colorScale>
        <cfvo type="formula" val="$R$11"/>
        <cfvo type="formula" val="#REF!"/>
        <color rgb="FFFF7128"/>
        <color rgb="FFFFEF9C"/>
      </colorScale>
    </cfRule>
    <cfRule type="colorScale" priority="6632">
      <colorScale>
        <cfvo type="min"/>
        <cfvo type="percentile" val="50"/>
        <cfvo type="max"/>
        <color rgb="FFF8696B"/>
        <color rgb="FFFFEB84"/>
        <color rgb="FF63BE7B"/>
      </colorScale>
    </cfRule>
  </conditionalFormatting>
  <conditionalFormatting sqref="K42">
    <cfRule type="iconSet" priority="6629">
      <iconSet iconSet="3Flags">
        <cfvo type="percent" val="0"/>
        <cfvo type="percent" val="33"/>
        <cfvo type="percent" val="67"/>
      </iconSet>
    </cfRule>
  </conditionalFormatting>
  <conditionalFormatting sqref="R43">
    <cfRule type="dataBar" priority="6580">
      <dataBar>
        <cfvo type="min"/>
        <cfvo type="max"/>
        <color rgb="FF638EC6"/>
      </dataBar>
      <extLst>
        <ext xmlns:x14="http://schemas.microsoft.com/office/spreadsheetml/2009/9/main" uri="{B025F937-C7B1-47D3-B67F-A62EFF666E3E}">
          <x14:id>{460E4BAC-9039-4372-AFD5-987E2F2F485C}</x14:id>
        </ext>
      </extLst>
    </cfRule>
    <cfRule type="iconSet" priority="6582">
      <iconSet iconSet="3Flags">
        <cfvo type="percent" val="0"/>
        <cfvo type="percent" val="33"/>
        <cfvo type="percent" val="67"/>
      </iconSet>
    </cfRule>
    <cfRule type="colorScale" priority="6585">
      <colorScale>
        <cfvo type="formula" val="&quot;F&quot;"/>
        <cfvo type="formula" val="&quot;A&quot;"/>
        <color rgb="FFFF0000"/>
        <color theme="9" tint="-0.249977111117893"/>
      </colorScale>
    </cfRule>
    <cfRule type="colorScale" priority="6586">
      <colorScale>
        <cfvo type="min"/>
        <cfvo type="max"/>
        <color rgb="FFFF0000"/>
        <color theme="9" tint="-0.499984740745262"/>
      </colorScale>
    </cfRule>
  </conditionalFormatting>
  <conditionalFormatting sqref="R43">
    <cfRule type="colorScale" priority="6583">
      <colorScale>
        <cfvo type="formula" val="$R$11"/>
        <cfvo type="formula" val="#REF!"/>
        <color rgb="FFFF7128"/>
        <color rgb="FFFFEF9C"/>
      </colorScale>
    </cfRule>
    <cfRule type="colorScale" priority="6584">
      <colorScale>
        <cfvo type="min"/>
        <cfvo type="percentile" val="50"/>
        <cfvo type="max"/>
        <color rgb="FFF8696B"/>
        <color rgb="FFFFEB84"/>
        <color rgb="FF63BE7B"/>
      </colorScale>
    </cfRule>
  </conditionalFormatting>
  <conditionalFormatting sqref="K43">
    <cfRule type="iconSet" priority="6581">
      <iconSet iconSet="3Flags">
        <cfvo type="percent" val="0"/>
        <cfvo type="percent" val="33"/>
        <cfvo type="percent" val="67"/>
      </iconSet>
    </cfRule>
  </conditionalFormatting>
  <conditionalFormatting sqref="R44">
    <cfRule type="dataBar" priority="6484">
      <dataBar>
        <cfvo type="min"/>
        <cfvo type="max"/>
        <color rgb="FF638EC6"/>
      </dataBar>
      <extLst>
        <ext xmlns:x14="http://schemas.microsoft.com/office/spreadsheetml/2009/9/main" uri="{B025F937-C7B1-47D3-B67F-A62EFF666E3E}">
          <x14:id>{F8A1D177-EAB6-450F-83AC-C9A138944713}</x14:id>
        </ext>
      </extLst>
    </cfRule>
    <cfRule type="iconSet" priority="6486">
      <iconSet iconSet="3Flags">
        <cfvo type="percent" val="0"/>
        <cfvo type="percent" val="33"/>
        <cfvo type="percent" val="67"/>
      </iconSet>
    </cfRule>
    <cfRule type="colorScale" priority="6489">
      <colorScale>
        <cfvo type="formula" val="&quot;F&quot;"/>
        <cfvo type="formula" val="&quot;A&quot;"/>
        <color rgb="FFFF0000"/>
        <color theme="9" tint="-0.249977111117893"/>
      </colorScale>
    </cfRule>
    <cfRule type="colorScale" priority="6490">
      <colorScale>
        <cfvo type="min"/>
        <cfvo type="max"/>
        <color rgb="FFFF0000"/>
        <color theme="9" tint="-0.499984740745262"/>
      </colorScale>
    </cfRule>
  </conditionalFormatting>
  <conditionalFormatting sqref="R44">
    <cfRule type="colorScale" priority="6487">
      <colorScale>
        <cfvo type="formula" val="$R$11"/>
        <cfvo type="formula" val="#REF!"/>
        <color rgb="FFFF7128"/>
        <color rgb="FFFFEF9C"/>
      </colorScale>
    </cfRule>
    <cfRule type="colorScale" priority="6488">
      <colorScale>
        <cfvo type="min"/>
        <cfvo type="percentile" val="50"/>
        <cfvo type="max"/>
        <color rgb="FFF8696B"/>
        <color rgb="FFFFEB84"/>
        <color rgb="FF63BE7B"/>
      </colorScale>
    </cfRule>
  </conditionalFormatting>
  <conditionalFormatting sqref="K44">
    <cfRule type="iconSet" priority="6485">
      <iconSet iconSet="3Flags">
        <cfvo type="percent" val="0"/>
        <cfvo type="percent" val="33"/>
        <cfvo type="percent" val="67"/>
      </iconSet>
    </cfRule>
  </conditionalFormatting>
  <conditionalFormatting sqref="R45">
    <cfRule type="dataBar" priority="6436">
      <dataBar>
        <cfvo type="min"/>
        <cfvo type="max"/>
        <color rgb="FF638EC6"/>
      </dataBar>
      <extLst>
        <ext xmlns:x14="http://schemas.microsoft.com/office/spreadsheetml/2009/9/main" uri="{B025F937-C7B1-47D3-B67F-A62EFF666E3E}">
          <x14:id>{C4566FCB-B200-4D30-B20A-EA18B8FF5F90}</x14:id>
        </ext>
      </extLst>
    </cfRule>
    <cfRule type="iconSet" priority="6438">
      <iconSet iconSet="3Flags">
        <cfvo type="percent" val="0"/>
        <cfvo type="percent" val="33"/>
        <cfvo type="percent" val="67"/>
      </iconSet>
    </cfRule>
    <cfRule type="colorScale" priority="6441">
      <colorScale>
        <cfvo type="formula" val="&quot;F&quot;"/>
        <cfvo type="formula" val="&quot;A&quot;"/>
        <color rgb="FFFF0000"/>
        <color theme="9" tint="-0.249977111117893"/>
      </colorScale>
    </cfRule>
    <cfRule type="colorScale" priority="6442">
      <colorScale>
        <cfvo type="min"/>
        <cfvo type="max"/>
        <color rgb="FFFF0000"/>
        <color theme="9" tint="-0.499984740745262"/>
      </colorScale>
    </cfRule>
  </conditionalFormatting>
  <conditionalFormatting sqref="R45">
    <cfRule type="colorScale" priority="6439">
      <colorScale>
        <cfvo type="formula" val="$R$11"/>
        <cfvo type="formula" val="#REF!"/>
        <color rgb="FFFF7128"/>
        <color rgb="FFFFEF9C"/>
      </colorScale>
    </cfRule>
    <cfRule type="colorScale" priority="6440">
      <colorScale>
        <cfvo type="min"/>
        <cfvo type="percentile" val="50"/>
        <cfvo type="max"/>
        <color rgb="FFF8696B"/>
        <color rgb="FFFFEB84"/>
        <color rgb="FF63BE7B"/>
      </colorScale>
    </cfRule>
  </conditionalFormatting>
  <conditionalFormatting sqref="K45">
    <cfRule type="iconSet" priority="6437">
      <iconSet iconSet="3Flags">
        <cfvo type="percent" val="0"/>
        <cfvo type="percent" val="33"/>
        <cfvo type="percent" val="67"/>
      </iconSet>
    </cfRule>
  </conditionalFormatting>
  <conditionalFormatting sqref="R46">
    <cfRule type="dataBar" priority="6412">
      <dataBar>
        <cfvo type="min"/>
        <cfvo type="max"/>
        <color rgb="FF638EC6"/>
      </dataBar>
      <extLst>
        <ext xmlns:x14="http://schemas.microsoft.com/office/spreadsheetml/2009/9/main" uri="{B025F937-C7B1-47D3-B67F-A62EFF666E3E}">
          <x14:id>{C4FF901D-8561-4842-A600-A286B6ECB983}</x14:id>
        </ext>
      </extLst>
    </cfRule>
    <cfRule type="iconSet" priority="6414">
      <iconSet iconSet="3Flags">
        <cfvo type="percent" val="0"/>
        <cfvo type="percent" val="33"/>
        <cfvo type="percent" val="67"/>
      </iconSet>
    </cfRule>
    <cfRule type="colorScale" priority="6417">
      <colorScale>
        <cfvo type="formula" val="&quot;F&quot;"/>
        <cfvo type="formula" val="&quot;A&quot;"/>
        <color rgb="FFFF0000"/>
        <color theme="9" tint="-0.249977111117893"/>
      </colorScale>
    </cfRule>
    <cfRule type="colorScale" priority="6418">
      <colorScale>
        <cfvo type="min"/>
        <cfvo type="max"/>
        <color rgb="FFFF0000"/>
        <color theme="9" tint="-0.499984740745262"/>
      </colorScale>
    </cfRule>
  </conditionalFormatting>
  <conditionalFormatting sqref="R46">
    <cfRule type="colorScale" priority="6415">
      <colorScale>
        <cfvo type="formula" val="$R$11"/>
        <cfvo type="formula" val="#REF!"/>
        <color rgb="FFFF7128"/>
        <color rgb="FFFFEF9C"/>
      </colorScale>
    </cfRule>
    <cfRule type="colorScale" priority="6416">
      <colorScale>
        <cfvo type="min"/>
        <cfvo type="percentile" val="50"/>
        <cfvo type="max"/>
        <color rgb="FFF8696B"/>
        <color rgb="FFFFEB84"/>
        <color rgb="FF63BE7B"/>
      </colorScale>
    </cfRule>
  </conditionalFormatting>
  <conditionalFormatting sqref="K46">
    <cfRule type="iconSet" priority="6413">
      <iconSet iconSet="3Flags">
        <cfvo type="percent" val="0"/>
        <cfvo type="percent" val="33"/>
        <cfvo type="percent" val="67"/>
      </iconSet>
    </cfRule>
  </conditionalFormatting>
  <conditionalFormatting sqref="R47">
    <cfRule type="dataBar" priority="6388">
      <dataBar>
        <cfvo type="min"/>
        <cfvo type="max"/>
        <color rgb="FF638EC6"/>
      </dataBar>
      <extLst>
        <ext xmlns:x14="http://schemas.microsoft.com/office/spreadsheetml/2009/9/main" uri="{B025F937-C7B1-47D3-B67F-A62EFF666E3E}">
          <x14:id>{1A5B9CA6-DEF8-4F8D-8707-EFFDEDBCB3BB}</x14:id>
        </ext>
      </extLst>
    </cfRule>
    <cfRule type="iconSet" priority="6390">
      <iconSet iconSet="3Flags">
        <cfvo type="percent" val="0"/>
        <cfvo type="percent" val="33"/>
        <cfvo type="percent" val="67"/>
      </iconSet>
    </cfRule>
    <cfRule type="colorScale" priority="6393">
      <colorScale>
        <cfvo type="formula" val="&quot;F&quot;"/>
        <cfvo type="formula" val="&quot;A&quot;"/>
        <color rgb="FFFF0000"/>
        <color theme="9" tint="-0.249977111117893"/>
      </colorScale>
    </cfRule>
    <cfRule type="colorScale" priority="6394">
      <colorScale>
        <cfvo type="min"/>
        <cfvo type="max"/>
        <color rgb="FFFF0000"/>
        <color theme="9" tint="-0.499984740745262"/>
      </colorScale>
    </cfRule>
  </conditionalFormatting>
  <conditionalFormatting sqref="R47">
    <cfRule type="colorScale" priority="6391">
      <colorScale>
        <cfvo type="formula" val="$R$11"/>
        <cfvo type="formula" val="#REF!"/>
        <color rgb="FFFF7128"/>
        <color rgb="FFFFEF9C"/>
      </colorScale>
    </cfRule>
    <cfRule type="colorScale" priority="6392">
      <colorScale>
        <cfvo type="min"/>
        <cfvo type="percentile" val="50"/>
        <cfvo type="max"/>
        <color rgb="FFF8696B"/>
        <color rgb="FFFFEB84"/>
        <color rgb="FF63BE7B"/>
      </colorScale>
    </cfRule>
  </conditionalFormatting>
  <conditionalFormatting sqref="K47">
    <cfRule type="iconSet" priority="6389">
      <iconSet iconSet="3Flags">
        <cfvo type="percent" val="0"/>
        <cfvo type="percent" val="33"/>
        <cfvo type="percent" val="67"/>
      </iconSet>
    </cfRule>
  </conditionalFormatting>
  <conditionalFormatting sqref="R48">
    <cfRule type="dataBar" priority="6316">
      <dataBar>
        <cfvo type="min"/>
        <cfvo type="max"/>
        <color rgb="FF638EC6"/>
      </dataBar>
      <extLst>
        <ext xmlns:x14="http://schemas.microsoft.com/office/spreadsheetml/2009/9/main" uri="{B025F937-C7B1-47D3-B67F-A62EFF666E3E}">
          <x14:id>{4EED4799-6C63-4B6C-B575-9DCE80815FFD}</x14:id>
        </ext>
      </extLst>
    </cfRule>
    <cfRule type="iconSet" priority="6318">
      <iconSet iconSet="3Flags">
        <cfvo type="percent" val="0"/>
        <cfvo type="percent" val="33"/>
        <cfvo type="percent" val="67"/>
      </iconSet>
    </cfRule>
    <cfRule type="colorScale" priority="6321">
      <colorScale>
        <cfvo type="formula" val="&quot;F&quot;"/>
        <cfvo type="formula" val="&quot;A&quot;"/>
        <color rgb="FFFF0000"/>
        <color theme="9" tint="-0.249977111117893"/>
      </colorScale>
    </cfRule>
    <cfRule type="colorScale" priority="6322">
      <colorScale>
        <cfvo type="min"/>
        <cfvo type="max"/>
        <color rgb="FFFF0000"/>
        <color theme="9" tint="-0.499984740745262"/>
      </colorScale>
    </cfRule>
  </conditionalFormatting>
  <conditionalFormatting sqref="R48">
    <cfRule type="colorScale" priority="6319">
      <colorScale>
        <cfvo type="formula" val="$R$11"/>
        <cfvo type="formula" val="#REF!"/>
        <color rgb="FFFF7128"/>
        <color rgb="FFFFEF9C"/>
      </colorScale>
    </cfRule>
    <cfRule type="colorScale" priority="6320">
      <colorScale>
        <cfvo type="min"/>
        <cfvo type="percentile" val="50"/>
        <cfvo type="max"/>
        <color rgb="FFF8696B"/>
        <color rgb="FFFFEB84"/>
        <color rgb="FF63BE7B"/>
      </colorScale>
    </cfRule>
  </conditionalFormatting>
  <conditionalFormatting sqref="K48">
    <cfRule type="iconSet" priority="6317">
      <iconSet iconSet="3Flags">
        <cfvo type="percent" val="0"/>
        <cfvo type="percent" val="33"/>
        <cfvo type="percent" val="67"/>
      </iconSet>
    </cfRule>
  </conditionalFormatting>
  <conditionalFormatting sqref="R49">
    <cfRule type="dataBar" priority="6268">
      <dataBar>
        <cfvo type="min"/>
        <cfvo type="max"/>
        <color rgb="FF638EC6"/>
      </dataBar>
      <extLst>
        <ext xmlns:x14="http://schemas.microsoft.com/office/spreadsheetml/2009/9/main" uri="{B025F937-C7B1-47D3-B67F-A62EFF666E3E}">
          <x14:id>{BB2D19E3-C14D-4C31-B755-01DDD560653E}</x14:id>
        </ext>
      </extLst>
    </cfRule>
    <cfRule type="iconSet" priority="6270">
      <iconSet iconSet="3Flags">
        <cfvo type="percent" val="0"/>
        <cfvo type="percent" val="33"/>
        <cfvo type="percent" val="67"/>
      </iconSet>
    </cfRule>
    <cfRule type="colorScale" priority="6273">
      <colorScale>
        <cfvo type="formula" val="&quot;F&quot;"/>
        <cfvo type="formula" val="&quot;A&quot;"/>
        <color rgb="FFFF0000"/>
        <color theme="9" tint="-0.249977111117893"/>
      </colorScale>
    </cfRule>
    <cfRule type="colorScale" priority="6274">
      <colorScale>
        <cfvo type="min"/>
        <cfvo type="max"/>
        <color rgb="FFFF0000"/>
        <color theme="9" tint="-0.499984740745262"/>
      </colorScale>
    </cfRule>
  </conditionalFormatting>
  <conditionalFormatting sqref="R49">
    <cfRule type="colorScale" priority="6271">
      <colorScale>
        <cfvo type="formula" val="$R$11"/>
        <cfvo type="formula" val="#REF!"/>
        <color rgb="FFFF7128"/>
        <color rgb="FFFFEF9C"/>
      </colorScale>
    </cfRule>
    <cfRule type="colorScale" priority="6272">
      <colorScale>
        <cfvo type="min"/>
        <cfvo type="percentile" val="50"/>
        <cfvo type="max"/>
        <color rgb="FFF8696B"/>
        <color rgb="FFFFEB84"/>
        <color rgb="FF63BE7B"/>
      </colorScale>
    </cfRule>
  </conditionalFormatting>
  <conditionalFormatting sqref="K49">
    <cfRule type="iconSet" priority="6269">
      <iconSet iconSet="3Flags">
        <cfvo type="percent" val="0"/>
        <cfvo type="percent" val="33"/>
        <cfvo type="percent" val="67"/>
      </iconSet>
    </cfRule>
  </conditionalFormatting>
  <conditionalFormatting sqref="R50">
    <cfRule type="dataBar" priority="6052">
      <dataBar>
        <cfvo type="min"/>
        <cfvo type="max"/>
        <color rgb="FF638EC6"/>
      </dataBar>
      <extLst>
        <ext xmlns:x14="http://schemas.microsoft.com/office/spreadsheetml/2009/9/main" uri="{B025F937-C7B1-47D3-B67F-A62EFF666E3E}">
          <x14:id>{C0A0C8C1-995A-4FF8-85B5-CC1E6AF7F54F}</x14:id>
        </ext>
      </extLst>
    </cfRule>
    <cfRule type="iconSet" priority="6054">
      <iconSet iconSet="3Flags">
        <cfvo type="percent" val="0"/>
        <cfvo type="percent" val="33"/>
        <cfvo type="percent" val="67"/>
      </iconSet>
    </cfRule>
    <cfRule type="colorScale" priority="6057">
      <colorScale>
        <cfvo type="formula" val="&quot;F&quot;"/>
        <cfvo type="formula" val="&quot;A&quot;"/>
        <color rgb="FFFF0000"/>
        <color theme="9" tint="-0.249977111117893"/>
      </colorScale>
    </cfRule>
    <cfRule type="colorScale" priority="6058">
      <colorScale>
        <cfvo type="min"/>
        <cfvo type="max"/>
        <color rgb="FFFF0000"/>
        <color theme="9" tint="-0.499984740745262"/>
      </colorScale>
    </cfRule>
  </conditionalFormatting>
  <conditionalFormatting sqref="R50">
    <cfRule type="colorScale" priority="6055">
      <colorScale>
        <cfvo type="formula" val="$R$11"/>
        <cfvo type="formula" val="#REF!"/>
        <color rgb="FFFF7128"/>
        <color rgb="FFFFEF9C"/>
      </colorScale>
    </cfRule>
    <cfRule type="colorScale" priority="6056">
      <colorScale>
        <cfvo type="min"/>
        <cfvo type="percentile" val="50"/>
        <cfvo type="max"/>
        <color rgb="FFF8696B"/>
        <color rgb="FFFFEB84"/>
        <color rgb="FF63BE7B"/>
      </colorScale>
    </cfRule>
  </conditionalFormatting>
  <conditionalFormatting sqref="K50">
    <cfRule type="iconSet" priority="6053">
      <iconSet iconSet="3Flags">
        <cfvo type="percent" val="0"/>
        <cfvo type="percent" val="33"/>
        <cfvo type="percent" val="67"/>
      </iconSet>
    </cfRule>
  </conditionalFormatting>
  <conditionalFormatting sqref="R51">
    <cfRule type="dataBar" priority="6028">
      <dataBar>
        <cfvo type="min"/>
        <cfvo type="max"/>
        <color rgb="FF638EC6"/>
      </dataBar>
      <extLst>
        <ext xmlns:x14="http://schemas.microsoft.com/office/spreadsheetml/2009/9/main" uri="{B025F937-C7B1-47D3-B67F-A62EFF666E3E}">
          <x14:id>{CC4DE947-0075-4A64-A39F-7D654CB3F5EC}</x14:id>
        </ext>
      </extLst>
    </cfRule>
    <cfRule type="iconSet" priority="6030">
      <iconSet iconSet="3Flags">
        <cfvo type="percent" val="0"/>
        <cfvo type="percent" val="33"/>
        <cfvo type="percent" val="67"/>
      </iconSet>
    </cfRule>
    <cfRule type="colorScale" priority="6033">
      <colorScale>
        <cfvo type="formula" val="&quot;F&quot;"/>
        <cfvo type="formula" val="&quot;A&quot;"/>
        <color rgb="FFFF0000"/>
        <color theme="9" tint="-0.249977111117893"/>
      </colorScale>
    </cfRule>
    <cfRule type="colorScale" priority="6034">
      <colorScale>
        <cfvo type="min"/>
        <cfvo type="max"/>
        <color rgb="FFFF0000"/>
        <color theme="9" tint="-0.499984740745262"/>
      </colorScale>
    </cfRule>
  </conditionalFormatting>
  <conditionalFormatting sqref="R51">
    <cfRule type="colorScale" priority="6031">
      <colorScale>
        <cfvo type="formula" val="$R$11"/>
        <cfvo type="formula" val="#REF!"/>
        <color rgb="FFFF7128"/>
        <color rgb="FFFFEF9C"/>
      </colorScale>
    </cfRule>
    <cfRule type="colorScale" priority="6032">
      <colorScale>
        <cfvo type="min"/>
        <cfvo type="percentile" val="50"/>
        <cfvo type="max"/>
        <color rgb="FFF8696B"/>
        <color rgb="FFFFEB84"/>
        <color rgb="FF63BE7B"/>
      </colorScale>
    </cfRule>
  </conditionalFormatting>
  <conditionalFormatting sqref="K51">
    <cfRule type="iconSet" priority="6029">
      <iconSet iconSet="3Flags">
        <cfvo type="percent" val="0"/>
        <cfvo type="percent" val="33"/>
        <cfvo type="percent" val="67"/>
      </iconSet>
    </cfRule>
  </conditionalFormatting>
  <conditionalFormatting sqref="R52">
    <cfRule type="dataBar" priority="5860">
      <dataBar>
        <cfvo type="min"/>
        <cfvo type="max"/>
        <color rgb="FF638EC6"/>
      </dataBar>
      <extLst>
        <ext xmlns:x14="http://schemas.microsoft.com/office/spreadsheetml/2009/9/main" uri="{B025F937-C7B1-47D3-B67F-A62EFF666E3E}">
          <x14:id>{DC2441E0-CCA2-48D7-AC39-213E84B2BD11}</x14:id>
        </ext>
      </extLst>
    </cfRule>
    <cfRule type="iconSet" priority="5862">
      <iconSet iconSet="3Flags">
        <cfvo type="percent" val="0"/>
        <cfvo type="percent" val="33"/>
        <cfvo type="percent" val="67"/>
      </iconSet>
    </cfRule>
    <cfRule type="colorScale" priority="5865">
      <colorScale>
        <cfvo type="formula" val="&quot;F&quot;"/>
        <cfvo type="formula" val="&quot;A&quot;"/>
        <color rgb="FFFF0000"/>
        <color theme="9" tint="-0.249977111117893"/>
      </colorScale>
    </cfRule>
    <cfRule type="colorScale" priority="5866">
      <colorScale>
        <cfvo type="min"/>
        <cfvo type="max"/>
        <color rgb="FFFF0000"/>
        <color theme="9" tint="-0.499984740745262"/>
      </colorScale>
    </cfRule>
  </conditionalFormatting>
  <conditionalFormatting sqref="R52">
    <cfRule type="colorScale" priority="5863">
      <colorScale>
        <cfvo type="formula" val="$R$11"/>
        <cfvo type="formula" val="#REF!"/>
        <color rgb="FFFF7128"/>
        <color rgb="FFFFEF9C"/>
      </colorScale>
    </cfRule>
    <cfRule type="colorScale" priority="5864">
      <colorScale>
        <cfvo type="min"/>
        <cfvo type="percentile" val="50"/>
        <cfvo type="max"/>
        <color rgb="FFF8696B"/>
        <color rgb="FFFFEB84"/>
        <color rgb="FF63BE7B"/>
      </colorScale>
    </cfRule>
  </conditionalFormatting>
  <conditionalFormatting sqref="K52">
    <cfRule type="iconSet" priority="5861">
      <iconSet iconSet="3Flags">
        <cfvo type="percent" val="0"/>
        <cfvo type="percent" val="33"/>
        <cfvo type="percent" val="67"/>
      </iconSet>
    </cfRule>
  </conditionalFormatting>
  <conditionalFormatting sqref="R53">
    <cfRule type="dataBar" priority="5812">
      <dataBar>
        <cfvo type="min"/>
        <cfvo type="max"/>
        <color rgb="FF638EC6"/>
      </dataBar>
      <extLst>
        <ext xmlns:x14="http://schemas.microsoft.com/office/spreadsheetml/2009/9/main" uri="{B025F937-C7B1-47D3-B67F-A62EFF666E3E}">
          <x14:id>{B1E792FE-953A-4719-ACE7-6B53B9B79FE3}</x14:id>
        </ext>
      </extLst>
    </cfRule>
    <cfRule type="iconSet" priority="5814">
      <iconSet iconSet="3Flags">
        <cfvo type="percent" val="0"/>
        <cfvo type="percent" val="33"/>
        <cfvo type="percent" val="67"/>
      </iconSet>
    </cfRule>
    <cfRule type="colorScale" priority="5817">
      <colorScale>
        <cfvo type="formula" val="&quot;F&quot;"/>
        <cfvo type="formula" val="&quot;A&quot;"/>
        <color rgb="FFFF0000"/>
        <color theme="9" tint="-0.249977111117893"/>
      </colorScale>
    </cfRule>
    <cfRule type="colorScale" priority="5818">
      <colorScale>
        <cfvo type="min"/>
        <cfvo type="max"/>
        <color rgb="FFFF0000"/>
        <color theme="9" tint="-0.499984740745262"/>
      </colorScale>
    </cfRule>
  </conditionalFormatting>
  <conditionalFormatting sqref="R53">
    <cfRule type="colorScale" priority="5815">
      <colorScale>
        <cfvo type="formula" val="$R$11"/>
        <cfvo type="formula" val="#REF!"/>
        <color rgb="FFFF7128"/>
        <color rgb="FFFFEF9C"/>
      </colorScale>
    </cfRule>
    <cfRule type="colorScale" priority="5816">
      <colorScale>
        <cfvo type="min"/>
        <cfvo type="percentile" val="50"/>
        <cfvo type="max"/>
        <color rgb="FFF8696B"/>
        <color rgb="FFFFEB84"/>
        <color rgb="FF63BE7B"/>
      </colorScale>
    </cfRule>
  </conditionalFormatting>
  <conditionalFormatting sqref="K53">
    <cfRule type="iconSet" priority="5813">
      <iconSet iconSet="3Flags">
        <cfvo type="percent" val="0"/>
        <cfvo type="percent" val="33"/>
        <cfvo type="percent" val="67"/>
      </iconSet>
    </cfRule>
  </conditionalFormatting>
  <conditionalFormatting sqref="R54">
    <cfRule type="dataBar" priority="5740">
      <dataBar>
        <cfvo type="min"/>
        <cfvo type="max"/>
        <color rgb="FF638EC6"/>
      </dataBar>
      <extLst>
        <ext xmlns:x14="http://schemas.microsoft.com/office/spreadsheetml/2009/9/main" uri="{B025F937-C7B1-47D3-B67F-A62EFF666E3E}">
          <x14:id>{C4C1F22F-7D0E-4722-BB8F-EBB8E48005E0}</x14:id>
        </ext>
      </extLst>
    </cfRule>
    <cfRule type="iconSet" priority="5742">
      <iconSet iconSet="3Flags">
        <cfvo type="percent" val="0"/>
        <cfvo type="percent" val="33"/>
        <cfvo type="percent" val="67"/>
      </iconSet>
    </cfRule>
    <cfRule type="colorScale" priority="5745">
      <colorScale>
        <cfvo type="formula" val="&quot;F&quot;"/>
        <cfvo type="formula" val="&quot;A&quot;"/>
        <color rgb="FFFF0000"/>
        <color theme="9" tint="-0.249977111117893"/>
      </colorScale>
    </cfRule>
    <cfRule type="colorScale" priority="5746">
      <colorScale>
        <cfvo type="min"/>
        <cfvo type="max"/>
        <color rgb="FFFF0000"/>
        <color theme="9" tint="-0.499984740745262"/>
      </colorScale>
    </cfRule>
  </conditionalFormatting>
  <conditionalFormatting sqref="R54">
    <cfRule type="colorScale" priority="5743">
      <colorScale>
        <cfvo type="formula" val="$R$11"/>
        <cfvo type="formula" val="#REF!"/>
        <color rgb="FFFF7128"/>
        <color rgb="FFFFEF9C"/>
      </colorScale>
    </cfRule>
    <cfRule type="colorScale" priority="5744">
      <colorScale>
        <cfvo type="min"/>
        <cfvo type="percentile" val="50"/>
        <cfvo type="max"/>
        <color rgb="FFF8696B"/>
        <color rgb="FFFFEB84"/>
        <color rgb="FF63BE7B"/>
      </colorScale>
    </cfRule>
  </conditionalFormatting>
  <conditionalFormatting sqref="K54">
    <cfRule type="iconSet" priority="5741">
      <iconSet iconSet="3Flags">
        <cfvo type="percent" val="0"/>
        <cfvo type="percent" val="33"/>
        <cfvo type="percent" val="67"/>
      </iconSet>
    </cfRule>
  </conditionalFormatting>
  <conditionalFormatting sqref="R55">
    <cfRule type="dataBar" priority="5716">
      <dataBar>
        <cfvo type="min"/>
        <cfvo type="max"/>
        <color rgb="FF638EC6"/>
      </dataBar>
      <extLst>
        <ext xmlns:x14="http://schemas.microsoft.com/office/spreadsheetml/2009/9/main" uri="{B025F937-C7B1-47D3-B67F-A62EFF666E3E}">
          <x14:id>{BE297068-F210-4013-A2F6-C1FD8C63D712}</x14:id>
        </ext>
      </extLst>
    </cfRule>
    <cfRule type="iconSet" priority="5718">
      <iconSet iconSet="3Flags">
        <cfvo type="percent" val="0"/>
        <cfvo type="percent" val="33"/>
        <cfvo type="percent" val="67"/>
      </iconSet>
    </cfRule>
    <cfRule type="colorScale" priority="5721">
      <colorScale>
        <cfvo type="formula" val="&quot;F&quot;"/>
        <cfvo type="formula" val="&quot;A&quot;"/>
        <color rgb="FFFF0000"/>
        <color theme="9" tint="-0.249977111117893"/>
      </colorScale>
    </cfRule>
    <cfRule type="colorScale" priority="5722">
      <colorScale>
        <cfvo type="min"/>
        <cfvo type="max"/>
        <color rgb="FFFF0000"/>
        <color theme="9" tint="-0.499984740745262"/>
      </colorScale>
    </cfRule>
  </conditionalFormatting>
  <conditionalFormatting sqref="R55">
    <cfRule type="colorScale" priority="5719">
      <colorScale>
        <cfvo type="formula" val="$R$11"/>
        <cfvo type="formula" val="#REF!"/>
        <color rgb="FFFF7128"/>
        <color rgb="FFFFEF9C"/>
      </colorScale>
    </cfRule>
    <cfRule type="colorScale" priority="5720">
      <colorScale>
        <cfvo type="min"/>
        <cfvo type="percentile" val="50"/>
        <cfvo type="max"/>
        <color rgb="FFF8696B"/>
        <color rgb="FFFFEB84"/>
        <color rgb="FF63BE7B"/>
      </colorScale>
    </cfRule>
  </conditionalFormatting>
  <conditionalFormatting sqref="K55">
    <cfRule type="iconSet" priority="5717">
      <iconSet iconSet="3Flags">
        <cfvo type="percent" val="0"/>
        <cfvo type="percent" val="33"/>
        <cfvo type="percent" val="67"/>
      </iconSet>
    </cfRule>
  </conditionalFormatting>
  <conditionalFormatting sqref="R56">
    <cfRule type="dataBar" priority="5620">
      <dataBar>
        <cfvo type="min"/>
        <cfvo type="max"/>
        <color rgb="FF638EC6"/>
      </dataBar>
      <extLst>
        <ext xmlns:x14="http://schemas.microsoft.com/office/spreadsheetml/2009/9/main" uri="{B025F937-C7B1-47D3-B67F-A62EFF666E3E}">
          <x14:id>{525BC45A-69BA-472E-BE4C-7AC18C509C89}</x14:id>
        </ext>
      </extLst>
    </cfRule>
    <cfRule type="iconSet" priority="5622">
      <iconSet iconSet="3Flags">
        <cfvo type="percent" val="0"/>
        <cfvo type="percent" val="33"/>
        <cfvo type="percent" val="67"/>
      </iconSet>
    </cfRule>
    <cfRule type="colorScale" priority="5625">
      <colorScale>
        <cfvo type="formula" val="&quot;F&quot;"/>
        <cfvo type="formula" val="&quot;A&quot;"/>
        <color rgb="FFFF0000"/>
        <color theme="9" tint="-0.249977111117893"/>
      </colorScale>
    </cfRule>
    <cfRule type="colorScale" priority="5626">
      <colorScale>
        <cfvo type="min"/>
        <cfvo type="max"/>
        <color rgb="FFFF0000"/>
        <color theme="9" tint="-0.499984740745262"/>
      </colorScale>
    </cfRule>
  </conditionalFormatting>
  <conditionalFormatting sqref="R56">
    <cfRule type="colorScale" priority="5623">
      <colorScale>
        <cfvo type="formula" val="$R$11"/>
        <cfvo type="formula" val="#REF!"/>
        <color rgb="FFFF7128"/>
        <color rgb="FFFFEF9C"/>
      </colorScale>
    </cfRule>
    <cfRule type="colorScale" priority="5624">
      <colorScale>
        <cfvo type="min"/>
        <cfvo type="percentile" val="50"/>
        <cfvo type="max"/>
        <color rgb="FFF8696B"/>
        <color rgb="FFFFEB84"/>
        <color rgb="FF63BE7B"/>
      </colorScale>
    </cfRule>
  </conditionalFormatting>
  <conditionalFormatting sqref="K56">
    <cfRule type="iconSet" priority="5621">
      <iconSet iconSet="3Flags">
        <cfvo type="percent" val="0"/>
        <cfvo type="percent" val="33"/>
        <cfvo type="percent" val="67"/>
      </iconSet>
    </cfRule>
  </conditionalFormatting>
  <conditionalFormatting sqref="R57">
    <cfRule type="dataBar" priority="5572">
      <dataBar>
        <cfvo type="min"/>
        <cfvo type="max"/>
        <color rgb="FF638EC6"/>
      </dataBar>
      <extLst>
        <ext xmlns:x14="http://schemas.microsoft.com/office/spreadsheetml/2009/9/main" uri="{B025F937-C7B1-47D3-B67F-A62EFF666E3E}">
          <x14:id>{5A02C03C-F7C8-4E1F-A28F-E724CFA38E87}</x14:id>
        </ext>
      </extLst>
    </cfRule>
    <cfRule type="iconSet" priority="5574">
      <iconSet iconSet="3Flags">
        <cfvo type="percent" val="0"/>
        <cfvo type="percent" val="33"/>
        <cfvo type="percent" val="67"/>
      </iconSet>
    </cfRule>
    <cfRule type="colorScale" priority="5577">
      <colorScale>
        <cfvo type="formula" val="&quot;F&quot;"/>
        <cfvo type="formula" val="&quot;A&quot;"/>
        <color rgb="FFFF0000"/>
        <color theme="9" tint="-0.249977111117893"/>
      </colorScale>
    </cfRule>
    <cfRule type="colorScale" priority="5578">
      <colorScale>
        <cfvo type="min"/>
        <cfvo type="max"/>
        <color rgb="FFFF0000"/>
        <color theme="9" tint="-0.499984740745262"/>
      </colorScale>
    </cfRule>
  </conditionalFormatting>
  <conditionalFormatting sqref="R57">
    <cfRule type="colorScale" priority="5575">
      <colorScale>
        <cfvo type="formula" val="$R$11"/>
        <cfvo type="formula" val="#REF!"/>
        <color rgb="FFFF7128"/>
        <color rgb="FFFFEF9C"/>
      </colorScale>
    </cfRule>
    <cfRule type="colorScale" priority="5576">
      <colorScale>
        <cfvo type="min"/>
        <cfvo type="percentile" val="50"/>
        <cfvo type="max"/>
        <color rgb="FFF8696B"/>
        <color rgb="FFFFEB84"/>
        <color rgb="FF63BE7B"/>
      </colorScale>
    </cfRule>
  </conditionalFormatting>
  <conditionalFormatting sqref="K57">
    <cfRule type="iconSet" priority="5573">
      <iconSet iconSet="3Flags">
        <cfvo type="percent" val="0"/>
        <cfvo type="percent" val="33"/>
        <cfvo type="percent" val="67"/>
      </iconSet>
    </cfRule>
  </conditionalFormatting>
  <conditionalFormatting sqref="P58:P60">
    <cfRule type="cellIs" dxfId="15" priority="24" stopIfTrue="1" operator="greaterThan">
      <formula>49</formula>
    </cfRule>
  </conditionalFormatting>
  <conditionalFormatting sqref="G58:G60">
    <cfRule type="cellIs" dxfId="14" priority="23" stopIfTrue="1" operator="greaterThan">
      <formula>19</formula>
    </cfRule>
  </conditionalFormatting>
  <conditionalFormatting sqref="G58:G60">
    <cfRule type="cellIs" dxfId="13" priority="22" stopIfTrue="1" operator="greaterThan">
      <formula>19</formula>
    </cfRule>
  </conditionalFormatting>
  <conditionalFormatting sqref="O58:O60">
    <cfRule type="cellIs" dxfId="12" priority="21" stopIfTrue="1" operator="lessThan">
      <formula>24</formula>
    </cfRule>
  </conditionalFormatting>
  <conditionalFormatting sqref="O58:O60">
    <cfRule type="cellIs" dxfId="11" priority="19" stopIfTrue="1" operator="greaterThan">
      <formula>23</formula>
    </cfRule>
    <cfRule type="cellIs" dxfId="10" priority="20" stopIfTrue="1" operator="greaterThan">
      <formula>24</formula>
    </cfRule>
  </conditionalFormatting>
  <conditionalFormatting sqref="O58:O60">
    <cfRule type="cellIs" dxfId="9" priority="17" stopIfTrue="1" operator="greaterThan">
      <formula>19</formula>
    </cfRule>
    <cfRule type="colorScale" priority="18">
      <colorScale>
        <cfvo type="num" val="19"/>
        <cfvo type="num" val="48"/>
        <color rgb="FFDF9671"/>
        <color rgb="FFFFEF9C"/>
      </colorScale>
    </cfRule>
  </conditionalFormatting>
  <conditionalFormatting sqref="G58:G60">
    <cfRule type="cellIs" dxfId="8" priority="13" stopIfTrue="1" operator="greaterThan">
      <formula>19</formula>
    </cfRule>
    <cfRule type="cellIs" dxfId="7" priority="14" stopIfTrue="1" operator="greaterThan">
      <formula>19</formula>
    </cfRule>
    <cfRule type="cellIs" dxfId="6" priority="15" stopIfTrue="1" operator="greaterThan">
      <formula>19</formula>
    </cfRule>
    <cfRule type="cellIs" dxfId="5" priority="16" stopIfTrue="1" operator="greaterThan">
      <formula>19</formula>
    </cfRule>
  </conditionalFormatting>
  <conditionalFormatting sqref="O58:O60">
    <cfRule type="cellIs" dxfId="4" priority="11" stopIfTrue="1" operator="lessThan">
      <formula>20</formula>
    </cfRule>
    <cfRule type="cellIs" dxfId="3" priority="12" stopIfTrue="1" operator="greaterThan">
      <formula>19</formula>
    </cfRule>
  </conditionalFormatting>
  <conditionalFormatting sqref="R58:R60">
    <cfRule type="dataBar" priority="4">
      <dataBar>
        <cfvo type="min"/>
        <cfvo type="max"/>
        <color rgb="FF638EC6"/>
      </dataBar>
      <extLst>
        <ext xmlns:x14="http://schemas.microsoft.com/office/spreadsheetml/2009/9/main" uri="{B025F937-C7B1-47D3-B67F-A62EFF666E3E}">
          <x14:id>{9E2B3827-9182-403F-AF23-F5FDE9E4BF52}</x14:id>
        </ext>
      </extLst>
    </cfRule>
    <cfRule type="iconSet" priority="6">
      <iconSet iconSet="3Flags">
        <cfvo type="percent" val="0"/>
        <cfvo type="percent" val="33"/>
        <cfvo type="percent" val="67"/>
      </iconSet>
    </cfRule>
    <cfRule type="colorScale" priority="9">
      <colorScale>
        <cfvo type="formula" val="&quot;F&quot;"/>
        <cfvo type="formula" val="&quot;A&quot;"/>
        <color rgb="FFFF0000"/>
        <color theme="9" tint="-0.249977111117893"/>
      </colorScale>
    </cfRule>
    <cfRule type="colorScale" priority="10">
      <colorScale>
        <cfvo type="min"/>
        <cfvo type="max"/>
        <color rgb="FFFF0000"/>
        <color theme="9" tint="-0.499984740745262"/>
      </colorScale>
    </cfRule>
  </conditionalFormatting>
  <conditionalFormatting sqref="R58:R60">
    <cfRule type="colorScale" priority="7">
      <colorScale>
        <cfvo type="formula" val="$R$11"/>
        <cfvo type="formula" val="#REF!"/>
        <color rgb="FFFF7128"/>
        <color rgb="FFFFEF9C"/>
      </colorScale>
    </cfRule>
    <cfRule type="colorScale" priority="8">
      <colorScale>
        <cfvo type="min"/>
        <cfvo type="percentile" val="50"/>
        <cfvo type="max"/>
        <color rgb="FFF8696B"/>
        <color rgb="FFFFEB84"/>
        <color rgb="FF63BE7B"/>
      </colorScale>
    </cfRule>
  </conditionalFormatting>
  <conditionalFormatting sqref="K58:K60">
    <cfRule type="iconSet" priority="5">
      <iconSet iconSet="3Flags">
        <cfvo type="percent" val="0"/>
        <cfvo type="percent" val="33"/>
        <cfvo type="percent" val="67"/>
      </iconSet>
    </cfRule>
  </conditionalFormatting>
  <conditionalFormatting sqref="L58:L60">
    <cfRule type="cellIs" dxfId="2" priority="3" stopIfTrue="1" operator="greaterThan">
      <formula>19</formula>
    </cfRule>
  </conditionalFormatting>
  <conditionalFormatting sqref="L58:L60">
    <cfRule type="cellIs" dxfId="1" priority="2" stopIfTrue="1" operator="greaterThan">
      <formula>19</formula>
    </cfRule>
  </conditionalFormatting>
  <conditionalFormatting sqref="L58:L60">
    <cfRule type="cellIs" dxfId="0" priority="1" stopIfTrue="1" operator="greaterThan">
      <formula>19</formula>
    </cfRule>
  </conditionalFormatting>
  <conditionalFormatting sqref="R12">
    <cfRule type="colorScale" priority="20650">
      <colorScale>
        <cfvo type="formula" val="$R$11"/>
        <cfvo type="formula" val="#REF!"/>
        <color rgb="FFFF7128"/>
        <color rgb="FFFFEF9C"/>
      </colorScale>
    </cfRule>
    <cfRule type="colorScale" priority="20651">
      <colorScale>
        <cfvo type="min"/>
        <cfvo type="percentile" val="50"/>
        <cfvo type="max"/>
        <color rgb="FFF8696B"/>
        <color rgb="FFFFEB84"/>
        <color rgb="FF63BE7B"/>
      </colorScale>
    </cfRule>
  </conditionalFormatting>
  <conditionalFormatting sqref="R13">
    <cfRule type="colorScale" priority="20671">
      <colorScale>
        <cfvo type="formula" val="$R$11"/>
        <cfvo type="formula" val="#REF!"/>
        <color rgb="FFFF7128"/>
        <color rgb="FFFFEF9C"/>
      </colorScale>
    </cfRule>
    <cfRule type="colorScale" priority="20672">
      <colorScale>
        <cfvo type="min"/>
        <cfvo type="percentile" val="50"/>
        <cfvo type="max"/>
        <color rgb="FFF8696B"/>
        <color rgb="FFFFEB84"/>
        <color rgb="FF63BE7B"/>
      </colorScale>
    </cfRule>
  </conditionalFormatting>
  <conditionalFormatting sqref="R14">
    <cfRule type="colorScale" priority="20702">
      <colorScale>
        <cfvo type="formula" val="$R$11"/>
        <cfvo type="formula" val="#REF!"/>
        <color rgb="FFFF7128"/>
        <color rgb="FFFFEF9C"/>
      </colorScale>
    </cfRule>
    <cfRule type="colorScale" priority="20703">
      <colorScale>
        <cfvo type="min"/>
        <cfvo type="percentile" val="50"/>
        <cfvo type="max"/>
        <color rgb="FFF8696B"/>
        <color rgb="FFFFEB84"/>
        <color rgb="FF63BE7B"/>
      </colorScale>
    </cfRule>
  </conditionalFormatting>
  <conditionalFormatting sqref="R11">
    <cfRule type="colorScale" priority="20708">
      <colorScale>
        <cfvo type="formula" val="$R$11"/>
        <cfvo type="formula" val="#REF!"/>
        <color rgb="FFFF7128"/>
        <color rgb="FFFFEF9C"/>
      </colorScale>
    </cfRule>
    <cfRule type="colorScale" priority="20709">
      <colorScale>
        <cfvo type="min"/>
        <cfvo type="percentile" val="50"/>
        <cfvo type="max"/>
        <color rgb="FFF8696B"/>
        <color rgb="FFFFEB84"/>
        <color rgb="FF63BE7B"/>
      </colorScale>
    </cfRule>
  </conditionalFormatting>
  <printOptions horizontalCentered="1"/>
  <pageMargins left="0.5" right="0.5" top="0.5" bottom="0.5" header="0.5" footer="0.25"/>
  <pageSetup scale="91" fitToHeight="0" orientation="landscape" r:id="rId1"/>
  <headerFooter alignWithMargins="0"/>
  <ignoredErrors>
    <ignoredError sqref="G62:H62 O62 D62:E62 L62:M62"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1035" r:id="rId4" name="Check Box 11">
              <controlPr defaultSize="0" print="0" autoFill="0" autoLine="0" autoPict="0">
                <anchor moveWithCells="1">
                  <from>
                    <xdr:col>0</xdr:col>
                    <xdr:colOff>0</xdr:colOff>
                    <xdr:row>6</xdr:row>
                    <xdr:rowOff>247650</xdr:rowOff>
                  </from>
                  <to>
                    <xdr:col>1</xdr:col>
                    <xdr:colOff>752475</xdr:colOff>
                    <xdr:row>6</xdr:row>
                    <xdr:rowOff>466725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dataBar" id="{CFE84F55-6030-4AB9-B4F5-9437C9E02631}">
            <x14:dataBar minLength="0" maxLength="100" negativeBarColorSameAsPositive="1" axisPosition="none">
              <x14:cfvo type="min"/>
              <x14:cfvo type="max"/>
            </x14:dataBar>
          </x14:cfRule>
          <xm:sqref>R12</xm:sqref>
        </x14:conditionalFormatting>
        <x14:conditionalFormatting xmlns:xm="http://schemas.microsoft.com/office/excel/2006/main">
          <x14:cfRule type="dataBar" id="{5EBE6255-8823-4368-A39B-847BC6AE8062}">
            <x14:dataBar minLength="0" maxLength="100" negativeBarColorSameAsPositive="1" axisPosition="none">
              <x14:cfvo type="min"/>
              <x14:cfvo type="max"/>
            </x14:dataBar>
          </x14:cfRule>
          <xm:sqref>R13</xm:sqref>
        </x14:conditionalFormatting>
        <x14:conditionalFormatting xmlns:xm="http://schemas.microsoft.com/office/excel/2006/main">
          <x14:cfRule type="dataBar" id="{D43D43F8-3A46-418D-9A00-30CF3EA14CEE}">
            <x14:dataBar minLength="0" maxLength="100" negativeBarColorSameAsPositive="1" axisPosition="none">
              <x14:cfvo type="min"/>
              <x14:cfvo type="max"/>
            </x14:dataBar>
          </x14:cfRule>
          <xm:sqref>R11</xm:sqref>
        </x14:conditionalFormatting>
        <x14:conditionalFormatting xmlns:xm="http://schemas.microsoft.com/office/excel/2006/main">
          <x14:cfRule type="dataBar" id="{7172EE0B-CBDA-4BAB-9A9F-1C5000ED179A}">
            <x14:dataBar minLength="0" maxLength="100" negativeBarColorSameAsPositive="1" axisPosition="none">
              <x14:cfvo type="min"/>
              <x14:cfvo type="max"/>
            </x14:dataBar>
          </x14:cfRule>
          <xm:sqref>R14</xm:sqref>
        </x14:conditionalFormatting>
        <x14:conditionalFormatting xmlns:xm="http://schemas.microsoft.com/office/excel/2006/main">
          <x14:cfRule type="dataBar" id="{05B55538-1C78-4535-B307-5B77E87B1759}">
            <x14:dataBar minLength="0" maxLength="100" negativeBarColorSameAsPositive="1" axisPosition="none">
              <x14:cfvo type="min"/>
              <x14:cfvo type="max"/>
            </x14:dataBar>
          </x14:cfRule>
          <xm:sqref>R15</xm:sqref>
        </x14:conditionalFormatting>
        <x14:conditionalFormatting xmlns:xm="http://schemas.microsoft.com/office/excel/2006/main">
          <x14:cfRule type="dataBar" id="{89AD53B4-691B-4FBA-9E37-E77B867FD9C0}">
            <x14:dataBar minLength="0" maxLength="100" negativeBarColorSameAsPositive="1" axisPosition="none">
              <x14:cfvo type="min"/>
              <x14:cfvo type="max"/>
            </x14:dataBar>
          </x14:cfRule>
          <xm:sqref>R17</xm:sqref>
        </x14:conditionalFormatting>
        <x14:conditionalFormatting xmlns:xm="http://schemas.microsoft.com/office/excel/2006/main">
          <x14:cfRule type="dataBar" id="{B34D7984-9C4B-4323-B6A0-4B653873BA4E}">
            <x14:dataBar minLength="0" maxLength="100" negativeBarColorSameAsPositive="1" axisPosition="none">
              <x14:cfvo type="min"/>
              <x14:cfvo type="max"/>
            </x14:dataBar>
          </x14:cfRule>
          <xm:sqref>R16</xm:sqref>
        </x14:conditionalFormatting>
        <x14:conditionalFormatting xmlns:xm="http://schemas.microsoft.com/office/excel/2006/main">
          <x14:cfRule type="dataBar" id="{1DD1DC01-BAA6-4069-B3FD-B9141622FACC}">
            <x14:dataBar minLength="0" maxLength="100" negativeBarColorSameAsPositive="1" axisPosition="none">
              <x14:cfvo type="min"/>
              <x14:cfvo type="max"/>
            </x14:dataBar>
          </x14:cfRule>
          <xm:sqref>R18</xm:sqref>
        </x14:conditionalFormatting>
        <x14:conditionalFormatting xmlns:xm="http://schemas.microsoft.com/office/excel/2006/main">
          <x14:cfRule type="dataBar" id="{7A7CD1DA-84D0-4EF9-AF2F-443EE5E15421}">
            <x14:dataBar minLength="0" maxLength="100" negativeBarColorSameAsPositive="1" axisPosition="none">
              <x14:cfvo type="min"/>
              <x14:cfvo type="max"/>
            </x14:dataBar>
          </x14:cfRule>
          <xm:sqref>R19</xm:sqref>
        </x14:conditionalFormatting>
        <x14:conditionalFormatting xmlns:xm="http://schemas.microsoft.com/office/excel/2006/main">
          <x14:cfRule type="dataBar" id="{ADEBF262-5876-41AD-B370-8F03456F6A1A}">
            <x14:dataBar minLength="0" maxLength="100" negativeBarColorSameAsPositive="1" axisPosition="none">
              <x14:cfvo type="min"/>
              <x14:cfvo type="max"/>
            </x14:dataBar>
          </x14:cfRule>
          <xm:sqref>R20</xm:sqref>
        </x14:conditionalFormatting>
        <x14:conditionalFormatting xmlns:xm="http://schemas.microsoft.com/office/excel/2006/main">
          <x14:cfRule type="dataBar" id="{19CE7703-8631-424C-8253-9ED6CAD0C074}">
            <x14:dataBar minLength="0" maxLength="100" negativeBarColorSameAsPositive="1" axisPosition="none">
              <x14:cfvo type="min"/>
              <x14:cfvo type="max"/>
            </x14:dataBar>
          </x14:cfRule>
          <xm:sqref>R21</xm:sqref>
        </x14:conditionalFormatting>
        <x14:conditionalFormatting xmlns:xm="http://schemas.microsoft.com/office/excel/2006/main">
          <x14:cfRule type="dataBar" id="{F9834CF3-82EC-4697-8C55-9DB4DED1FF43}">
            <x14:dataBar minLength="0" maxLength="100" negativeBarColorSameAsPositive="1" axisPosition="none">
              <x14:cfvo type="min"/>
              <x14:cfvo type="max"/>
            </x14:dataBar>
          </x14:cfRule>
          <xm:sqref>R22</xm:sqref>
        </x14:conditionalFormatting>
        <x14:conditionalFormatting xmlns:xm="http://schemas.microsoft.com/office/excel/2006/main">
          <x14:cfRule type="dataBar" id="{D2B99048-9B39-4764-9F4C-42BCB0E8763B}">
            <x14:dataBar minLength="0" maxLength="100" negativeBarColorSameAsPositive="1" axisPosition="none">
              <x14:cfvo type="min"/>
              <x14:cfvo type="max"/>
            </x14:dataBar>
          </x14:cfRule>
          <xm:sqref>R23</xm:sqref>
        </x14:conditionalFormatting>
        <x14:conditionalFormatting xmlns:xm="http://schemas.microsoft.com/office/excel/2006/main">
          <x14:cfRule type="dataBar" id="{260906D0-F6CF-4968-A2C8-E28DA2F92683}">
            <x14:dataBar minLength="0" maxLength="100" negativeBarColorSameAsPositive="1" axisPosition="none">
              <x14:cfvo type="min"/>
              <x14:cfvo type="max"/>
            </x14:dataBar>
          </x14:cfRule>
          <xm:sqref>R24</xm:sqref>
        </x14:conditionalFormatting>
        <x14:conditionalFormatting xmlns:xm="http://schemas.microsoft.com/office/excel/2006/main">
          <x14:cfRule type="dataBar" id="{8EE61CC9-7E78-420C-B7A2-6085AE0A807F}">
            <x14:dataBar minLength="0" maxLength="100" negativeBarColorSameAsPositive="1" axisPosition="none">
              <x14:cfvo type="min"/>
              <x14:cfvo type="max"/>
            </x14:dataBar>
          </x14:cfRule>
          <xm:sqref>R25</xm:sqref>
        </x14:conditionalFormatting>
        <x14:conditionalFormatting xmlns:xm="http://schemas.microsoft.com/office/excel/2006/main">
          <x14:cfRule type="dataBar" id="{D2281F44-2BFE-47EB-BA9C-EC8965F55AC5}">
            <x14:dataBar minLength="0" maxLength="100" negativeBarColorSameAsPositive="1" axisPosition="none">
              <x14:cfvo type="min"/>
              <x14:cfvo type="max"/>
            </x14:dataBar>
          </x14:cfRule>
          <xm:sqref>R26</xm:sqref>
        </x14:conditionalFormatting>
        <x14:conditionalFormatting xmlns:xm="http://schemas.microsoft.com/office/excel/2006/main">
          <x14:cfRule type="dataBar" id="{73A16E69-ABBF-4C8B-83F7-D51CC8FB35C4}">
            <x14:dataBar minLength="0" maxLength="100" negativeBarColorSameAsPositive="1" axisPosition="none">
              <x14:cfvo type="min"/>
              <x14:cfvo type="max"/>
            </x14:dataBar>
          </x14:cfRule>
          <xm:sqref>R27</xm:sqref>
        </x14:conditionalFormatting>
        <x14:conditionalFormatting xmlns:xm="http://schemas.microsoft.com/office/excel/2006/main">
          <x14:cfRule type="dataBar" id="{ADFABF79-53CD-4A22-A6D3-899B987750C6}">
            <x14:dataBar minLength="0" maxLength="100" negativeBarColorSameAsPositive="1" axisPosition="none">
              <x14:cfvo type="min"/>
              <x14:cfvo type="max"/>
            </x14:dataBar>
          </x14:cfRule>
          <xm:sqref>R28</xm:sqref>
        </x14:conditionalFormatting>
        <x14:conditionalFormatting xmlns:xm="http://schemas.microsoft.com/office/excel/2006/main">
          <x14:cfRule type="dataBar" id="{E6BB7729-05F4-4F57-B0FB-2BC406468AFD}">
            <x14:dataBar minLength="0" maxLength="100" negativeBarColorSameAsPositive="1" axisPosition="none">
              <x14:cfvo type="min"/>
              <x14:cfvo type="max"/>
            </x14:dataBar>
          </x14:cfRule>
          <xm:sqref>R29</xm:sqref>
        </x14:conditionalFormatting>
        <x14:conditionalFormatting xmlns:xm="http://schemas.microsoft.com/office/excel/2006/main">
          <x14:cfRule type="dataBar" id="{8EBEC1D1-2597-4B74-A512-DB636295D531}">
            <x14:dataBar minLength="0" maxLength="100" negativeBarColorSameAsPositive="1" axisPosition="none">
              <x14:cfvo type="min"/>
              <x14:cfvo type="max"/>
            </x14:dataBar>
          </x14:cfRule>
          <xm:sqref>R30</xm:sqref>
        </x14:conditionalFormatting>
        <x14:conditionalFormatting xmlns:xm="http://schemas.microsoft.com/office/excel/2006/main">
          <x14:cfRule type="dataBar" id="{DF37B25B-CA1C-4475-B293-C742C0618385}">
            <x14:dataBar minLength="0" maxLength="100" negativeBarColorSameAsPositive="1" axisPosition="none">
              <x14:cfvo type="min"/>
              <x14:cfvo type="max"/>
            </x14:dataBar>
          </x14:cfRule>
          <xm:sqref>R31</xm:sqref>
        </x14:conditionalFormatting>
        <x14:conditionalFormatting xmlns:xm="http://schemas.microsoft.com/office/excel/2006/main">
          <x14:cfRule type="dataBar" id="{17D27228-E167-4366-AA6E-096697ED9B51}">
            <x14:dataBar minLength="0" maxLength="100" negativeBarColorSameAsPositive="1" axisPosition="none">
              <x14:cfvo type="min"/>
              <x14:cfvo type="max"/>
            </x14:dataBar>
          </x14:cfRule>
          <xm:sqref>R32</xm:sqref>
        </x14:conditionalFormatting>
        <x14:conditionalFormatting xmlns:xm="http://schemas.microsoft.com/office/excel/2006/main">
          <x14:cfRule type="dataBar" id="{3E2D077B-E4D6-4A47-BF31-26A2EB1EEA9A}">
            <x14:dataBar minLength="0" maxLength="100" negativeBarColorSameAsPositive="1" axisPosition="none">
              <x14:cfvo type="min"/>
              <x14:cfvo type="max"/>
            </x14:dataBar>
          </x14:cfRule>
          <xm:sqref>R33</xm:sqref>
        </x14:conditionalFormatting>
        <x14:conditionalFormatting xmlns:xm="http://schemas.microsoft.com/office/excel/2006/main">
          <x14:cfRule type="dataBar" id="{E2D4D616-A7BC-40FC-A5E8-368ACBBDB7C3}">
            <x14:dataBar minLength="0" maxLength="100" negativeBarColorSameAsPositive="1" axisPosition="none">
              <x14:cfvo type="min"/>
              <x14:cfvo type="max"/>
            </x14:dataBar>
          </x14:cfRule>
          <xm:sqref>R34</xm:sqref>
        </x14:conditionalFormatting>
        <x14:conditionalFormatting xmlns:xm="http://schemas.microsoft.com/office/excel/2006/main">
          <x14:cfRule type="dataBar" id="{0B1C9204-1547-4F50-9E07-AF5CBD8F0A1B}">
            <x14:dataBar minLength="0" maxLength="100" negativeBarColorSameAsPositive="1" axisPosition="none">
              <x14:cfvo type="min"/>
              <x14:cfvo type="max"/>
            </x14:dataBar>
          </x14:cfRule>
          <xm:sqref>R35</xm:sqref>
        </x14:conditionalFormatting>
        <x14:conditionalFormatting xmlns:xm="http://schemas.microsoft.com/office/excel/2006/main">
          <x14:cfRule type="dataBar" id="{8C6874BB-45BB-416A-A30E-D8E1DD6CABBD}">
            <x14:dataBar minLength="0" maxLength="100" negativeBarColorSameAsPositive="1" axisPosition="none">
              <x14:cfvo type="min"/>
              <x14:cfvo type="max"/>
            </x14:dataBar>
          </x14:cfRule>
          <xm:sqref>R36</xm:sqref>
        </x14:conditionalFormatting>
        <x14:conditionalFormatting xmlns:xm="http://schemas.microsoft.com/office/excel/2006/main">
          <x14:cfRule type="dataBar" id="{A3F98D90-C97A-41A5-89EF-5A5D8F2C5DC7}">
            <x14:dataBar minLength="0" maxLength="100" negativeBarColorSameAsPositive="1" axisPosition="none">
              <x14:cfvo type="min"/>
              <x14:cfvo type="max"/>
            </x14:dataBar>
          </x14:cfRule>
          <xm:sqref>R37</xm:sqref>
        </x14:conditionalFormatting>
        <x14:conditionalFormatting xmlns:xm="http://schemas.microsoft.com/office/excel/2006/main">
          <x14:cfRule type="dataBar" id="{A5D6A91E-3397-49C7-9CBC-E3BA6D782997}">
            <x14:dataBar minLength="0" maxLength="100" negativeBarColorSameAsPositive="1" axisPosition="none">
              <x14:cfvo type="min"/>
              <x14:cfvo type="max"/>
            </x14:dataBar>
          </x14:cfRule>
          <xm:sqref>R38</xm:sqref>
        </x14:conditionalFormatting>
        <x14:conditionalFormatting xmlns:xm="http://schemas.microsoft.com/office/excel/2006/main">
          <x14:cfRule type="dataBar" id="{46FB0D0D-1779-4036-9681-ED64714E606B}">
            <x14:dataBar minLength="0" maxLength="100" negativeBarColorSameAsPositive="1" axisPosition="none">
              <x14:cfvo type="min"/>
              <x14:cfvo type="max"/>
            </x14:dataBar>
          </x14:cfRule>
          <xm:sqref>R39</xm:sqref>
        </x14:conditionalFormatting>
        <x14:conditionalFormatting xmlns:xm="http://schemas.microsoft.com/office/excel/2006/main">
          <x14:cfRule type="dataBar" id="{EF068227-9484-4B7D-8200-2D91A1D760B8}">
            <x14:dataBar minLength="0" maxLength="100" negativeBarColorSameAsPositive="1" axisPosition="none">
              <x14:cfvo type="min"/>
              <x14:cfvo type="max"/>
            </x14:dataBar>
          </x14:cfRule>
          <xm:sqref>R40</xm:sqref>
        </x14:conditionalFormatting>
        <x14:conditionalFormatting xmlns:xm="http://schemas.microsoft.com/office/excel/2006/main">
          <x14:cfRule type="dataBar" id="{7BD88542-FCBD-49C5-A349-46ED81D14CC2}">
            <x14:dataBar minLength="0" maxLength="100" negativeBarColorSameAsPositive="1" axisPosition="none">
              <x14:cfvo type="min"/>
              <x14:cfvo type="max"/>
            </x14:dataBar>
          </x14:cfRule>
          <xm:sqref>R41</xm:sqref>
        </x14:conditionalFormatting>
        <x14:conditionalFormatting xmlns:xm="http://schemas.microsoft.com/office/excel/2006/main">
          <x14:cfRule type="dataBar" id="{776AE3FA-C23F-42FA-A652-93A64AC321CC}">
            <x14:dataBar minLength="0" maxLength="100" negativeBarColorSameAsPositive="1" axisPosition="none">
              <x14:cfvo type="min"/>
              <x14:cfvo type="max"/>
            </x14:dataBar>
          </x14:cfRule>
          <xm:sqref>R42</xm:sqref>
        </x14:conditionalFormatting>
        <x14:conditionalFormatting xmlns:xm="http://schemas.microsoft.com/office/excel/2006/main">
          <x14:cfRule type="dataBar" id="{460E4BAC-9039-4372-AFD5-987E2F2F485C}">
            <x14:dataBar minLength="0" maxLength="100" negativeBarColorSameAsPositive="1" axisPosition="none">
              <x14:cfvo type="min"/>
              <x14:cfvo type="max"/>
            </x14:dataBar>
          </x14:cfRule>
          <xm:sqref>R43</xm:sqref>
        </x14:conditionalFormatting>
        <x14:conditionalFormatting xmlns:xm="http://schemas.microsoft.com/office/excel/2006/main">
          <x14:cfRule type="dataBar" id="{F8A1D177-EAB6-450F-83AC-C9A138944713}">
            <x14:dataBar minLength="0" maxLength="100" negativeBarColorSameAsPositive="1" axisPosition="none">
              <x14:cfvo type="min"/>
              <x14:cfvo type="max"/>
            </x14:dataBar>
          </x14:cfRule>
          <xm:sqref>R44</xm:sqref>
        </x14:conditionalFormatting>
        <x14:conditionalFormatting xmlns:xm="http://schemas.microsoft.com/office/excel/2006/main">
          <x14:cfRule type="dataBar" id="{C4566FCB-B200-4D30-B20A-EA18B8FF5F90}">
            <x14:dataBar minLength="0" maxLength="100" negativeBarColorSameAsPositive="1" axisPosition="none">
              <x14:cfvo type="min"/>
              <x14:cfvo type="max"/>
            </x14:dataBar>
          </x14:cfRule>
          <xm:sqref>R45</xm:sqref>
        </x14:conditionalFormatting>
        <x14:conditionalFormatting xmlns:xm="http://schemas.microsoft.com/office/excel/2006/main">
          <x14:cfRule type="dataBar" id="{C4FF901D-8561-4842-A600-A286B6ECB983}">
            <x14:dataBar minLength="0" maxLength="100" negativeBarColorSameAsPositive="1" axisPosition="none">
              <x14:cfvo type="min"/>
              <x14:cfvo type="max"/>
            </x14:dataBar>
          </x14:cfRule>
          <xm:sqref>R46</xm:sqref>
        </x14:conditionalFormatting>
        <x14:conditionalFormatting xmlns:xm="http://schemas.microsoft.com/office/excel/2006/main">
          <x14:cfRule type="dataBar" id="{1A5B9CA6-DEF8-4F8D-8707-EFFDEDBCB3BB}">
            <x14:dataBar minLength="0" maxLength="100" negativeBarColorSameAsPositive="1" axisPosition="none">
              <x14:cfvo type="min"/>
              <x14:cfvo type="max"/>
            </x14:dataBar>
          </x14:cfRule>
          <xm:sqref>R47</xm:sqref>
        </x14:conditionalFormatting>
        <x14:conditionalFormatting xmlns:xm="http://schemas.microsoft.com/office/excel/2006/main">
          <x14:cfRule type="dataBar" id="{4EED4799-6C63-4B6C-B575-9DCE80815FFD}">
            <x14:dataBar minLength="0" maxLength="100" negativeBarColorSameAsPositive="1" axisPosition="none">
              <x14:cfvo type="min"/>
              <x14:cfvo type="max"/>
            </x14:dataBar>
          </x14:cfRule>
          <xm:sqref>R48</xm:sqref>
        </x14:conditionalFormatting>
        <x14:conditionalFormatting xmlns:xm="http://schemas.microsoft.com/office/excel/2006/main">
          <x14:cfRule type="dataBar" id="{BB2D19E3-C14D-4C31-B755-01DDD560653E}">
            <x14:dataBar minLength="0" maxLength="100" negativeBarColorSameAsPositive="1" axisPosition="none">
              <x14:cfvo type="min"/>
              <x14:cfvo type="max"/>
            </x14:dataBar>
          </x14:cfRule>
          <xm:sqref>R49</xm:sqref>
        </x14:conditionalFormatting>
        <x14:conditionalFormatting xmlns:xm="http://schemas.microsoft.com/office/excel/2006/main">
          <x14:cfRule type="dataBar" id="{C0A0C8C1-995A-4FF8-85B5-CC1E6AF7F54F}">
            <x14:dataBar minLength="0" maxLength="100" negativeBarColorSameAsPositive="1" axisPosition="none">
              <x14:cfvo type="min"/>
              <x14:cfvo type="max"/>
            </x14:dataBar>
          </x14:cfRule>
          <xm:sqref>R50</xm:sqref>
        </x14:conditionalFormatting>
        <x14:conditionalFormatting xmlns:xm="http://schemas.microsoft.com/office/excel/2006/main">
          <x14:cfRule type="dataBar" id="{CC4DE947-0075-4A64-A39F-7D654CB3F5EC}">
            <x14:dataBar minLength="0" maxLength="100" negativeBarColorSameAsPositive="1" axisPosition="none">
              <x14:cfvo type="min"/>
              <x14:cfvo type="max"/>
            </x14:dataBar>
          </x14:cfRule>
          <xm:sqref>R51</xm:sqref>
        </x14:conditionalFormatting>
        <x14:conditionalFormatting xmlns:xm="http://schemas.microsoft.com/office/excel/2006/main">
          <x14:cfRule type="dataBar" id="{DC2441E0-CCA2-48D7-AC39-213E84B2BD11}">
            <x14:dataBar minLength="0" maxLength="100" negativeBarColorSameAsPositive="1" axisPosition="none">
              <x14:cfvo type="min"/>
              <x14:cfvo type="max"/>
            </x14:dataBar>
          </x14:cfRule>
          <xm:sqref>R52</xm:sqref>
        </x14:conditionalFormatting>
        <x14:conditionalFormatting xmlns:xm="http://schemas.microsoft.com/office/excel/2006/main">
          <x14:cfRule type="dataBar" id="{B1E792FE-953A-4719-ACE7-6B53B9B79FE3}">
            <x14:dataBar minLength="0" maxLength="100" negativeBarColorSameAsPositive="1" axisPosition="none">
              <x14:cfvo type="min"/>
              <x14:cfvo type="max"/>
            </x14:dataBar>
          </x14:cfRule>
          <xm:sqref>R53</xm:sqref>
        </x14:conditionalFormatting>
        <x14:conditionalFormatting xmlns:xm="http://schemas.microsoft.com/office/excel/2006/main">
          <x14:cfRule type="dataBar" id="{C4C1F22F-7D0E-4722-BB8F-EBB8E48005E0}">
            <x14:dataBar minLength="0" maxLength="100" negativeBarColorSameAsPositive="1" axisPosition="none">
              <x14:cfvo type="min"/>
              <x14:cfvo type="max"/>
            </x14:dataBar>
          </x14:cfRule>
          <xm:sqref>R54</xm:sqref>
        </x14:conditionalFormatting>
        <x14:conditionalFormatting xmlns:xm="http://schemas.microsoft.com/office/excel/2006/main">
          <x14:cfRule type="dataBar" id="{BE297068-F210-4013-A2F6-C1FD8C63D712}">
            <x14:dataBar minLength="0" maxLength="100" negativeBarColorSameAsPositive="1" axisPosition="none">
              <x14:cfvo type="min"/>
              <x14:cfvo type="max"/>
            </x14:dataBar>
          </x14:cfRule>
          <xm:sqref>R55</xm:sqref>
        </x14:conditionalFormatting>
        <x14:conditionalFormatting xmlns:xm="http://schemas.microsoft.com/office/excel/2006/main">
          <x14:cfRule type="dataBar" id="{525BC45A-69BA-472E-BE4C-7AC18C509C89}">
            <x14:dataBar minLength="0" maxLength="100" negativeBarColorSameAsPositive="1" axisPosition="none">
              <x14:cfvo type="min"/>
              <x14:cfvo type="max"/>
            </x14:dataBar>
          </x14:cfRule>
          <xm:sqref>R56</xm:sqref>
        </x14:conditionalFormatting>
        <x14:conditionalFormatting xmlns:xm="http://schemas.microsoft.com/office/excel/2006/main">
          <x14:cfRule type="dataBar" id="{5A02C03C-F7C8-4E1F-A28F-E724CFA38E87}">
            <x14:dataBar minLength="0" maxLength="100" negativeBarColorSameAsPositive="1" axisPosition="none">
              <x14:cfvo type="min"/>
              <x14:cfvo type="max"/>
            </x14:dataBar>
          </x14:cfRule>
          <xm:sqref>R57</xm:sqref>
        </x14:conditionalFormatting>
        <x14:conditionalFormatting xmlns:xm="http://schemas.microsoft.com/office/excel/2006/main">
          <x14:cfRule type="dataBar" id="{9E2B3827-9182-403F-AF23-F5FDE9E4BF52}">
            <x14:dataBar minLength="0" maxLength="100" negativeBarColorSameAsPositive="1" axisPosition="none">
              <x14:cfvo type="min"/>
              <x14:cfvo type="max"/>
            </x14:dataBar>
          </x14:cfRule>
          <xm:sqref>R58:R60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316"/>
  <sheetViews>
    <sheetView showGridLines="0" topLeftCell="A25" workbookViewId="0">
      <selection activeCell="B58" sqref="B58:C58"/>
    </sheetView>
  </sheetViews>
  <sheetFormatPr defaultRowHeight="12.75" x14ac:dyDescent="0.2"/>
  <cols>
    <col min="1" max="1" width="5" customWidth="1"/>
    <col min="2" max="2" width="20.85546875" customWidth="1"/>
    <col min="9" max="9" width="0" hidden="1" customWidth="1"/>
  </cols>
  <sheetData>
    <row r="1" spans="1:10" ht="23.25" x14ac:dyDescent="0.2">
      <c r="A1" s="5" t="s">
        <v>10</v>
      </c>
      <c r="J1" s="24"/>
    </row>
    <row r="2" spans="1:10" x14ac:dyDescent="0.2">
      <c r="A2" s="12"/>
      <c r="I2" s="49"/>
      <c r="J2" s="25"/>
    </row>
    <row r="3" spans="1:10" x14ac:dyDescent="0.2">
      <c r="A3" s="12"/>
      <c r="I3" s="50" t="b">
        <v>0</v>
      </c>
      <c r="J3" s="43"/>
    </row>
    <row r="4" spans="1:10" x14ac:dyDescent="0.2">
      <c r="A4" s="12"/>
    </row>
    <row r="5" spans="1:10" x14ac:dyDescent="0.2">
      <c r="A5" s="12"/>
    </row>
    <row r="6" spans="1:10" x14ac:dyDescent="0.2">
      <c r="A6" s="12"/>
    </row>
    <row r="7" spans="1:10" x14ac:dyDescent="0.2">
      <c r="A7" s="12"/>
    </row>
    <row r="8" spans="1:10" x14ac:dyDescent="0.2">
      <c r="A8" s="12"/>
    </row>
    <row r="9" spans="1:10" ht="13.5" thickBot="1" x14ac:dyDescent="0.25">
      <c r="B9" s="7" t="s">
        <v>9</v>
      </c>
      <c r="C9" s="7" t="s">
        <v>10</v>
      </c>
    </row>
    <row r="10" spans="1:10" ht="13.5" thickBot="1" x14ac:dyDescent="0.25">
      <c r="A10" s="23">
        <f ca="1">OFFSET(A10,-1,0,1,1)+1</f>
        <v>1</v>
      </c>
      <c r="B10" s="92" t="s">
        <v>79</v>
      </c>
      <c r="C10" s="92" t="s">
        <v>80</v>
      </c>
    </row>
    <row r="11" spans="1:10" ht="13.5" thickBot="1" x14ac:dyDescent="0.25">
      <c r="A11" s="23">
        <f t="shared" ref="A11:A33" ca="1" si="0">OFFSET(A11,-1,0,1,1)+1</f>
        <v>2</v>
      </c>
      <c r="B11" s="93" t="s">
        <v>81</v>
      </c>
      <c r="C11" s="93" t="s">
        <v>82</v>
      </c>
    </row>
    <row r="12" spans="1:10" ht="13.5" thickBot="1" x14ac:dyDescent="0.25">
      <c r="A12" s="23">
        <f t="shared" ca="1" si="0"/>
        <v>3</v>
      </c>
      <c r="B12" s="93" t="s">
        <v>83</v>
      </c>
      <c r="C12" s="93" t="s">
        <v>70</v>
      </c>
    </row>
    <row r="13" spans="1:10" ht="13.5" thickBot="1" x14ac:dyDescent="0.25">
      <c r="A13" s="23">
        <f t="shared" ca="1" si="0"/>
        <v>4</v>
      </c>
      <c r="B13" s="93" t="s">
        <v>84</v>
      </c>
      <c r="C13" s="93" t="s">
        <v>85</v>
      </c>
    </row>
    <row r="14" spans="1:10" ht="13.5" thickBot="1" x14ac:dyDescent="0.25">
      <c r="A14" s="23">
        <f t="shared" ca="1" si="0"/>
        <v>5</v>
      </c>
      <c r="B14" s="93" t="s">
        <v>86</v>
      </c>
      <c r="C14" s="93" t="s">
        <v>71</v>
      </c>
    </row>
    <row r="15" spans="1:10" ht="13.5" thickBot="1" x14ac:dyDescent="0.25">
      <c r="A15" s="23">
        <f t="shared" ca="1" si="0"/>
        <v>6</v>
      </c>
      <c r="B15" s="93" t="s">
        <v>87</v>
      </c>
      <c r="C15" s="93" t="s">
        <v>88</v>
      </c>
    </row>
    <row r="16" spans="1:10" ht="13.5" thickBot="1" x14ac:dyDescent="0.25">
      <c r="A16" s="23">
        <f t="shared" ca="1" si="0"/>
        <v>7</v>
      </c>
      <c r="B16" s="93" t="s">
        <v>89</v>
      </c>
      <c r="C16" s="93" t="s">
        <v>72</v>
      </c>
    </row>
    <row r="17" spans="1:3" ht="13.5" thickBot="1" x14ac:dyDescent="0.25">
      <c r="A17" s="23">
        <f t="shared" ca="1" si="0"/>
        <v>8</v>
      </c>
      <c r="B17" s="93" t="s">
        <v>90</v>
      </c>
      <c r="C17" s="93" t="s">
        <v>91</v>
      </c>
    </row>
    <row r="18" spans="1:3" ht="13.5" thickBot="1" x14ac:dyDescent="0.25">
      <c r="A18" s="23">
        <f t="shared" ca="1" si="0"/>
        <v>9</v>
      </c>
      <c r="B18" s="93" t="s">
        <v>92</v>
      </c>
      <c r="C18" s="93" t="s">
        <v>73</v>
      </c>
    </row>
    <row r="19" spans="1:3" ht="13.5" thickBot="1" x14ac:dyDescent="0.25">
      <c r="A19" s="23">
        <f t="shared" ca="1" si="0"/>
        <v>10</v>
      </c>
      <c r="B19" s="93" t="s">
        <v>93</v>
      </c>
      <c r="C19" s="93" t="s">
        <v>94</v>
      </c>
    </row>
    <row r="20" spans="1:3" ht="13.5" thickBot="1" x14ac:dyDescent="0.25">
      <c r="A20" s="23">
        <f t="shared" ca="1" si="0"/>
        <v>11</v>
      </c>
      <c r="B20" s="96" t="s">
        <v>166</v>
      </c>
      <c r="C20" s="96" t="s">
        <v>167</v>
      </c>
    </row>
    <row r="21" spans="1:3" ht="13.5" thickBot="1" x14ac:dyDescent="0.25">
      <c r="A21" s="23">
        <f t="shared" ca="1" si="0"/>
        <v>12</v>
      </c>
      <c r="B21" s="93" t="s">
        <v>95</v>
      </c>
      <c r="C21" s="93" t="s">
        <v>96</v>
      </c>
    </row>
    <row r="22" spans="1:3" ht="13.5" thickBot="1" x14ac:dyDescent="0.25">
      <c r="A22" s="23">
        <f t="shared" ca="1" si="0"/>
        <v>13</v>
      </c>
      <c r="B22" s="93" t="s">
        <v>97</v>
      </c>
      <c r="C22" s="93" t="s">
        <v>98</v>
      </c>
    </row>
    <row r="23" spans="1:3" ht="13.5" thickBot="1" x14ac:dyDescent="0.25">
      <c r="A23" s="23">
        <f t="shared" ca="1" si="0"/>
        <v>14</v>
      </c>
      <c r="B23" s="93" t="s">
        <v>99</v>
      </c>
      <c r="C23" s="93" t="s">
        <v>100</v>
      </c>
    </row>
    <row r="24" spans="1:3" ht="13.5" thickBot="1" x14ac:dyDescent="0.25">
      <c r="A24" s="23">
        <f t="shared" ca="1" si="0"/>
        <v>15</v>
      </c>
      <c r="B24" s="93" t="s">
        <v>101</v>
      </c>
      <c r="C24" s="93" t="s">
        <v>102</v>
      </c>
    </row>
    <row r="25" spans="1:3" ht="13.5" thickBot="1" x14ac:dyDescent="0.25">
      <c r="A25" s="23">
        <f t="shared" ca="1" si="0"/>
        <v>16</v>
      </c>
      <c r="B25" s="93" t="s">
        <v>103</v>
      </c>
      <c r="C25" s="93" t="s">
        <v>104</v>
      </c>
    </row>
    <row r="26" spans="1:3" ht="13.5" thickBot="1" x14ac:dyDescent="0.25">
      <c r="A26" s="23">
        <f t="shared" ca="1" si="0"/>
        <v>17</v>
      </c>
      <c r="B26" s="93" t="s">
        <v>105</v>
      </c>
      <c r="C26" s="93" t="s">
        <v>106</v>
      </c>
    </row>
    <row r="27" spans="1:3" ht="13.5" thickBot="1" x14ac:dyDescent="0.25">
      <c r="A27" s="23">
        <f t="shared" ca="1" si="0"/>
        <v>18</v>
      </c>
      <c r="B27" s="93" t="s">
        <v>107</v>
      </c>
      <c r="C27" s="93" t="s">
        <v>108</v>
      </c>
    </row>
    <row r="28" spans="1:3" ht="13.5" thickBot="1" x14ac:dyDescent="0.25">
      <c r="A28" s="23">
        <f t="shared" ca="1" si="0"/>
        <v>19</v>
      </c>
      <c r="B28" s="93" t="s">
        <v>109</v>
      </c>
      <c r="C28" s="93" t="s">
        <v>110</v>
      </c>
    </row>
    <row r="29" spans="1:3" ht="12.75" customHeight="1" thickBot="1" x14ac:dyDescent="0.25">
      <c r="A29" s="23">
        <f t="shared" ca="1" si="0"/>
        <v>20</v>
      </c>
      <c r="B29" s="93" t="s">
        <v>111</v>
      </c>
      <c r="C29" s="93" t="s">
        <v>112</v>
      </c>
    </row>
    <row r="30" spans="1:3" ht="13.5" thickBot="1" x14ac:dyDescent="0.25">
      <c r="A30" s="23">
        <f t="shared" ca="1" si="0"/>
        <v>21</v>
      </c>
      <c r="B30" s="93" t="s">
        <v>113</v>
      </c>
      <c r="C30" s="93" t="s">
        <v>74</v>
      </c>
    </row>
    <row r="31" spans="1:3" ht="13.5" thickBot="1" x14ac:dyDescent="0.25">
      <c r="A31" s="23">
        <f t="shared" ca="1" si="0"/>
        <v>22</v>
      </c>
      <c r="B31" s="93" t="s">
        <v>114</v>
      </c>
      <c r="C31" s="93" t="s">
        <v>115</v>
      </c>
    </row>
    <row r="32" spans="1:3" ht="13.5" thickBot="1" x14ac:dyDescent="0.25">
      <c r="A32" s="23">
        <f t="shared" ca="1" si="0"/>
        <v>23</v>
      </c>
      <c r="B32" s="93" t="s">
        <v>116</v>
      </c>
      <c r="C32" s="93" t="s">
        <v>117</v>
      </c>
    </row>
    <row r="33" spans="1:3" ht="13.5" thickBot="1" x14ac:dyDescent="0.25">
      <c r="A33" s="23">
        <f t="shared" ca="1" si="0"/>
        <v>24</v>
      </c>
      <c r="B33" s="93" t="s">
        <v>118</v>
      </c>
      <c r="C33" s="93" t="s">
        <v>119</v>
      </c>
    </row>
    <row r="34" spans="1:3" ht="13.5" thickBot="1" x14ac:dyDescent="0.25">
      <c r="A34" s="23">
        <f t="shared" ref="A34:A55" ca="1" si="1">OFFSET(A34,-1,0,1,1)+1</f>
        <v>25</v>
      </c>
      <c r="B34" s="93" t="s">
        <v>120</v>
      </c>
      <c r="C34" s="93" t="s">
        <v>121</v>
      </c>
    </row>
    <row r="35" spans="1:3" ht="13.5" thickBot="1" x14ac:dyDescent="0.25">
      <c r="A35" s="23">
        <f t="shared" ca="1" si="1"/>
        <v>26</v>
      </c>
      <c r="B35" s="93" t="s">
        <v>122</v>
      </c>
      <c r="C35" s="93" t="s">
        <v>123</v>
      </c>
    </row>
    <row r="36" spans="1:3" ht="13.5" thickBot="1" x14ac:dyDescent="0.25">
      <c r="A36" s="23">
        <f t="shared" ca="1" si="1"/>
        <v>27</v>
      </c>
      <c r="B36" s="93" t="s">
        <v>124</v>
      </c>
      <c r="C36" s="93" t="s">
        <v>125</v>
      </c>
    </row>
    <row r="37" spans="1:3" ht="13.5" thickBot="1" x14ac:dyDescent="0.25">
      <c r="A37" s="23">
        <f t="shared" ca="1" si="1"/>
        <v>28</v>
      </c>
      <c r="B37" s="93" t="s">
        <v>126</v>
      </c>
      <c r="C37" s="93" t="s">
        <v>127</v>
      </c>
    </row>
    <row r="38" spans="1:3" ht="13.5" thickBot="1" x14ac:dyDescent="0.25">
      <c r="A38" s="23">
        <f t="shared" ca="1" si="1"/>
        <v>29</v>
      </c>
      <c r="B38" s="93" t="s">
        <v>128</v>
      </c>
      <c r="C38" s="93" t="s">
        <v>129</v>
      </c>
    </row>
    <row r="39" spans="1:3" ht="13.5" thickBot="1" x14ac:dyDescent="0.25">
      <c r="A39" s="23">
        <f t="shared" ca="1" si="1"/>
        <v>30</v>
      </c>
      <c r="B39" s="93" t="s">
        <v>130</v>
      </c>
      <c r="C39" s="93" t="s">
        <v>40</v>
      </c>
    </row>
    <row r="40" spans="1:3" ht="13.5" thickBot="1" x14ac:dyDescent="0.25">
      <c r="A40" s="23">
        <f t="shared" ca="1" si="1"/>
        <v>31</v>
      </c>
      <c r="B40" s="93" t="s">
        <v>131</v>
      </c>
      <c r="C40" s="93" t="s">
        <v>132</v>
      </c>
    </row>
    <row r="41" spans="1:3" ht="13.5" thickBot="1" x14ac:dyDescent="0.25">
      <c r="A41" s="23">
        <f t="shared" ca="1" si="1"/>
        <v>32</v>
      </c>
      <c r="B41" s="93" t="s">
        <v>133</v>
      </c>
      <c r="C41" s="93" t="s">
        <v>75</v>
      </c>
    </row>
    <row r="42" spans="1:3" ht="13.5" thickBot="1" x14ac:dyDescent="0.25">
      <c r="A42" s="23">
        <f t="shared" ca="1" si="1"/>
        <v>33</v>
      </c>
      <c r="B42" s="93" t="s">
        <v>134</v>
      </c>
      <c r="C42" s="93" t="s">
        <v>135</v>
      </c>
    </row>
    <row r="43" spans="1:3" ht="13.5" thickBot="1" x14ac:dyDescent="0.25">
      <c r="A43" s="23">
        <f t="shared" ca="1" si="1"/>
        <v>34</v>
      </c>
      <c r="B43" s="93" t="s">
        <v>136</v>
      </c>
      <c r="C43" s="93" t="s">
        <v>137</v>
      </c>
    </row>
    <row r="44" spans="1:3" ht="13.5" thickBot="1" x14ac:dyDescent="0.25">
      <c r="A44" s="23">
        <f t="shared" ca="1" si="1"/>
        <v>35</v>
      </c>
      <c r="B44" s="93" t="s">
        <v>138</v>
      </c>
      <c r="C44" s="93" t="s">
        <v>139</v>
      </c>
    </row>
    <row r="45" spans="1:3" ht="13.5" thickBot="1" x14ac:dyDescent="0.25">
      <c r="A45" s="23">
        <f t="shared" ca="1" si="1"/>
        <v>36</v>
      </c>
      <c r="B45" s="93" t="s">
        <v>140</v>
      </c>
      <c r="C45" s="93" t="s">
        <v>141</v>
      </c>
    </row>
    <row r="46" spans="1:3" ht="13.5" thickBot="1" x14ac:dyDescent="0.25">
      <c r="A46" s="23">
        <f t="shared" ca="1" si="1"/>
        <v>37</v>
      </c>
      <c r="B46" s="93" t="s">
        <v>142</v>
      </c>
      <c r="C46" s="93" t="s">
        <v>143</v>
      </c>
    </row>
    <row r="47" spans="1:3" ht="13.5" thickBot="1" x14ac:dyDescent="0.25">
      <c r="A47" s="23">
        <f t="shared" ca="1" si="1"/>
        <v>38</v>
      </c>
      <c r="B47" s="93" t="s">
        <v>144</v>
      </c>
      <c r="C47" s="93" t="s">
        <v>145</v>
      </c>
    </row>
    <row r="48" spans="1:3" ht="13.5" thickBot="1" x14ac:dyDescent="0.25">
      <c r="A48" s="23">
        <f t="shared" ca="1" si="1"/>
        <v>39</v>
      </c>
      <c r="B48" s="93" t="s">
        <v>146</v>
      </c>
      <c r="C48" s="93" t="s">
        <v>76</v>
      </c>
    </row>
    <row r="49" spans="1:3" ht="13.5" thickBot="1" x14ac:dyDescent="0.25">
      <c r="A49" s="23">
        <f t="shared" ca="1" si="1"/>
        <v>40</v>
      </c>
      <c r="B49" s="93" t="s">
        <v>147</v>
      </c>
      <c r="C49" s="93" t="s">
        <v>148</v>
      </c>
    </row>
    <row r="50" spans="1:3" ht="13.5" thickBot="1" x14ac:dyDescent="0.25">
      <c r="A50" s="23">
        <f t="shared" ca="1" si="1"/>
        <v>41</v>
      </c>
      <c r="B50" s="93" t="s">
        <v>149</v>
      </c>
      <c r="C50" s="93" t="s">
        <v>150</v>
      </c>
    </row>
    <row r="51" spans="1:3" ht="15" customHeight="1" thickBot="1" x14ac:dyDescent="0.25">
      <c r="A51" s="23">
        <f t="shared" ca="1" si="1"/>
        <v>42</v>
      </c>
      <c r="B51" s="93" t="s">
        <v>151</v>
      </c>
      <c r="C51" s="93" t="s">
        <v>152</v>
      </c>
    </row>
    <row r="52" spans="1:3" ht="15" customHeight="1" thickBot="1" x14ac:dyDescent="0.25">
      <c r="A52" s="23">
        <f t="shared" ca="1" si="1"/>
        <v>43</v>
      </c>
      <c r="B52" s="93" t="s">
        <v>153</v>
      </c>
      <c r="C52" s="93" t="s">
        <v>77</v>
      </c>
    </row>
    <row r="53" spans="1:3" ht="15" customHeight="1" thickBot="1" x14ac:dyDescent="0.25">
      <c r="A53" s="23">
        <f t="shared" ca="1" si="1"/>
        <v>44</v>
      </c>
      <c r="B53" s="93" t="s">
        <v>154</v>
      </c>
      <c r="C53" s="93" t="s">
        <v>155</v>
      </c>
    </row>
    <row r="54" spans="1:3" ht="13.5" thickBot="1" x14ac:dyDescent="0.25">
      <c r="A54" s="23">
        <f t="shared" ca="1" si="1"/>
        <v>45</v>
      </c>
      <c r="B54" s="93" t="s">
        <v>156</v>
      </c>
      <c r="C54" s="93" t="s">
        <v>157</v>
      </c>
    </row>
    <row r="55" spans="1:3" ht="13.5" thickBot="1" x14ac:dyDescent="0.25">
      <c r="A55" s="23">
        <f t="shared" ca="1" si="1"/>
        <v>46</v>
      </c>
      <c r="B55" s="93" t="s">
        <v>158</v>
      </c>
      <c r="C55" s="93" t="s">
        <v>159</v>
      </c>
    </row>
    <row r="56" spans="1:3" ht="13.5" thickBot="1" x14ac:dyDescent="0.25">
      <c r="A56" s="23">
        <f t="shared" ref="A56:A58" ca="1" si="2">OFFSET(A56,-1,0,1,1)+1</f>
        <v>47</v>
      </c>
      <c r="B56" s="93" t="s">
        <v>160</v>
      </c>
      <c r="C56" s="93" t="s">
        <v>161</v>
      </c>
    </row>
    <row r="57" spans="1:3" ht="13.5" thickBot="1" x14ac:dyDescent="0.25">
      <c r="A57" s="23">
        <f t="shared" ca="1" si="2"/>
        <v>48</v>
      </c>
      <c r="B57" s="93" t="s">
        <v>162</v>
      </c>
      <c r="C57" s="93" t="s">
        <v>163</v>
      </c>
    </row>
    <row r="58" spans="1:3" ht="13.5" thickBot="1" x14ac:dyDescent="0.25">
      <c r="A58" s="23">
        <f t="shared" ca="1" si="2"/>
        <v>49</v>
      </c>
      <c r="B58" s="96" t="s">
        <v>169</v>
      </c>
      <c r="C58" s="96" t="s">
        <v>170</v>
      </c>
    </row>
    <row r="59" spans="1:3" ht="13.5" thickBot="1" x14ac:dyDescent="0.25">
      <c r="A59" s="23"/>
      <c r="B59" s="93"/>
      <c r="C59" s="93"/>
    </row>
    <row r="60" spans="1:3" ht="13.5" thickBot="1" x14ac:dyDescent="0.25">
      <c r="A60" s="23"/>
      <c r="B60" s="93"/>
      <c r="C60" s="93"/>
    </row>
    <row r="61" spans="1:3" ht="13.5" thickBot="1" x14ac:dyDescent="0.25">
      <c r="A61" s="23"/>
      <c r="B61" s="93"/>
      <c r="C61" s="93"/>
    </row>
    <row r="62" spans="1:3" ht="13.5" thickBot="1" x14ac:dyDescent="0.25">
      <c r="A62" s="23"/>
      <c r="B62" s="93"/>
      <c r="C62" s="93"/>
    </row>
    <row r="63" spans="1:3" ht="13.5" thickBot="1" x14ac:dyDescent="0.25">
      <c r="A63" s="23"/>
      <c r="B63" s="93"/>
      <c r="C63" s="93"/>
    </row>
    <row r="64" spans="1:3" ht="13.5" thickBot="1" x14ac:dyDescent="0.25">
      <c r="A64" s="23"/>
      <c r="B64" s="93"/>
      <c r="C64" s="93"/>
    </row>
    <row r="65" spans="1:3" ht="13.5" thickBot="1" x14ac:dyDescent="0.25">
      <c r="A65" s="23"/>
      <c r="B65" s="93"/>
      <c r="C65" s="93"/>
    </row>
    <row r="66" spans="1:3" ht="13.5" thickBot="1" x14ac:dyDescent="0.25">
      <c r="A66" s="23"/>
      <c r="B66" s="93"/>
      <c r="C66" s="93"/>
    </row>
    <row r="67" spans="1:3" ht="13.5" thickBot="1" x14ac:dyDescent="0.25">
      <c r="A67" s="23"/>
      <c r="B67" s="93"/>
      <c r="C67" s="93"/>
    </row>
    <row r="68" spans="1:3" ht="13.5" thickBot="1" x14ac:dyDescent="0.25">
      <c r="A68" s="23"/>
      <c r="B68" s="93"/>
      <c r="C68" s="93"/>
    </row>
    <row r="69" spans="1:3" ht="13.5" thickBot="1" x14ac:dyDescent="0.25">
      <c r="A69" s="23"/>
      <c r="B69" s="93"/>
      <c r="C69" s="93"/>
    </row>
    <row r="70" spans="1:3" ht="13.5" thickBot="1" x14ac:dyDescent="0.25">
      <c r="A70" s="23"/>
      <c r="B70" s="93"/>
      <c r="C70" s="93"/>
    </row>
    <row r="71" spans="1:3" ht="13.5" thickBot="1" x14ac:dyDescent="0.25">
      <c r="A71" s="23"/>
      <c r="B71" s="93"/>
      <c r="C71" s="93"/>
    </row>
    <row r="72" spans="1:3" ht="13.5" thickBot="1" x14ac:dyDescent="0.25">
      <c r="A72" s="23"/>
      <c r="B72" s="93"/>
      <c r="C72" s="93"/>
    </row>
    <row r="73" spans="1:3" ht="13.5" thickBot="1" x14ac:dyDescent="0.25">
      <c r="A73" s="23"/>
      <c r="B73" s="93"/>
      <c r="C73" s="93"/>
    </row>
    <row r="74" spans="1:3" ht="13.5" thickBot="1" x14ac:dyDescent="0.25">
      <c r="A74" s="23"/>
      <c r="B74" s="93"/>
      <c r="C74" s="93"/>
    </row>
    <row r="75" spans="1:3" ht="13.5" thickBot="1" x14ac:dyDescent="0.25">
      <c r="A75" s="23"/>
      <c r="B75" s="93"/>
      <c r="C75" s="93"/>
    </row>
    <row r="76" spans="1:3" ht="13.5" thickBot="1" x14ac:dyDescent="0.25">
      <c r="A76" s="23"/>
      <c r="B76" s="93"/>
      <c r="C76" s="93"/>
    </row>
    <row r="77" spans="1:3" ht="13.5" thickBot="1" x14ac:dyDescent="0.25">
      <c r="A77" s="23"/>
      <c r="B77" s="93"/>
      <c r="C77" s="93"/>
    </row>
    <row r="78" spans="1:3" ht="13.5" thickBot="1" x14ac:dyDescent="0.25">
      <c r="A78" s="23"/>
      <c r="B78" s="93"/>
      <c r="C78" s="93"/>
    </row>
    <row r="79" spans="1:3" ht="13.5" thickBot="1" x14ac:dyDescent="0.25">
      <c r="A79" s="23"/>
      <c r="B79" s="93"/>
      <c r="C79" s="93"/>
    </row>
    <row r="80" spans="1:3" ht="13.5" thickBot="1" x14ac:dyDescent="0.25">
      <c r="A80" s="23"/>
      <c r="B80" s="93"/>
      <c r="C80" s="93"/>
    </row>
    <row r="81" spans="1:3" ht="13.5" thickBot="1" x14ac:dyDescent="0.25">
      <c r="A81" s="23"/>
      <c r="B81" s="93"/>
      <c r="C81" s="93"/>
    </row>
    <row r="82" spans="1:3" ht="13.5" thickBot="1" x14ac:dyDescent="0.25">
      <c r="A82" s="23"/>
      <c r="B82" s="93"/>
      <c r="C82" s="93"/>
    </row>
    <row r="83" spans="1:3" ht="13.5" thickBot="1" x14ac:dyDescent="0.25">
      <c r="A83" s="23"/>
      <c r="B83" s="93"/>
      <c r="C83" s="93"/>
    </row>
    <row r="84" spans="1:3" ht="13.5" thickBot="1" x14ac:dyDescent="0.25">
      <c r="A84" s="23"/>
      <c r="B84" s="93"/>
      <c r="C84" s="93"/>
    </row>
    <row r="85" spans="1:3" ht="13.5" thickBot="1" x14ac:dyDescent="0.25">
      <c r="A85" s="23"/>
      <c r="B85" s="93"/>
      <c r="C85" s="93"/>
    </row>
    <row r="86" spans="1:3" ht="13.5" thickBot="1" x14ac:dyDescent="0.25">
      <c r="A86" s="23"/>
      <c r="B86" s="93"/>
      <c r="C86" s="93"/>
    </row>
    <row r="87" spans="1:3" ht="13.5" thickBot="1" x14ac:dyDescent="0.25">
      <c r="A87" s="23"/>
      <c r="B87" s="93"/>
      <c r="C87" s="93"/>
    </row>
    <row r="88" spans="1:3" ht="13.5" thickBot="1" x14ac:dyDescent="0.25">
      <c r="A88" s="23"/>
      <c r="B88" s="93"/>
      <c r="C88" s="93"/>
    </row>
    <row r="89" spans="1:3" ht="13.5" thickBot="1" x14ac:dyDescent="0.25">
      <c r="A89" s="23"/>
      <c r="B89" s="93"/>
      <c r="C89" s="93"/>
    </row>
    <row r="90" spans="1:3" ht="13.5" thickBot="1" x14ac:dyDescent="0.25">
      <c r="A90" s="23"/>
      <c r="B90" s="93"/>
      <c r="C90" s="93"/>
    </row>
    <row r="91" spans="1:3" ht="13.5" thickBot="1" x14ac:dyDescent="0.25">
      <c r="A91" s="23"/>
      <c r="B91" s="93"/>
      <c r="C91" s="93"/>
    </row>
    <row r="92" spans="1:3" ht="13.5" thickBot="1" x14ac:dyDescent="0.25">
      <c r="A92" s="23"/>
      <c r="B92" s="93"/>
      <c r="C92" s="93"/>
    </row>
    <row r="93" spans="1:3" ht="13.5" thickBot="1" x14ac:dyDescent="0.25">
      <c r="A93" s="23"/>
      <c r="B93" s="93"/>
      <c r="C93" s="93"/>
    </row>
    <row r="94" spans="1:3" ht="13.5" thickBot="1" x14ac:dyDescent="0.25">
      <c r="A94" s="23"/>
      <c r="B94" s="93"/>
      <c r="C94" s="93"/>
    </row>
    <row r="95" spans="1:3" ht="13.5" thickBot="1" x14ac:dyDescent="0.25">
      <c r="A95" s="23"/>
      <c r="B95" s="93"/>
      <c r="C95" s="93"/>
    </row>
    <row r="96" spans="1:3" ht="13.5" thickBot="1" x14ac:dyDescent="0.25">
      <c r="A96" s="23"/>
      <c r="B96" s="93"/>
      <c r="C96" s="93"/>
    </row>
    <row r="97" spans="1:3" ht="13.5" thickBot="1" x14ac:dyDescent="0.25">
      <c r="A97" s="23"/>
      <c r="B97" s="93"/>
      <c r="C97" s="93"/>
    </row>
    <row r="98" spans="1:3" ht="13.5" thickBot="1" x14ac:dyDescent="0.25">
      <c r="A98" s="23"/>
      <c r="B98" s="93"/>
      <c r="C98" s="93"/>
    </row>
    <row r="99" spans="1:3" ht="13.5" thickBot="1" x14ac:dyDescent="0.25">
      <c r="A99" s="23"/>
      <c r="B99" s="93"/>
      <c r="C99" s="93"/>
    </row>
    <row r="100" spans="1:3" ht="13.5" thickBot="1" x14ac:dyDescent="0.25">
      <c r="A100" s="23"/>
      <c r="B100" s="93"/>
      <c r="C100" s="93"/>
    </row>
    <row r="101" spans="1:3" ht="13.5" thickBot="1" x14ac:dyDescent="0.25">
      <c r="A101" s="23"/>
      <c r="B101" s="93"/>
      <c r="C101" s="93"/>
    </row>
    <row r="102" spans="1:3" ht="13.5" thickBot="1" x14ac:dyDescent="0.25">
      <c r="A102" s="23"/>
      <c r="B102" s="93"/>
      <c r="C102" s="94"/>
    </row>
    <row r="103" spans="1:3" ht="13.5" thickBot="1" x14ac:dyDescent="0.25">
      <c r="A103" s="23"/>
      <c r="B103" s="93"/>
      <c r="C103" s="93"/>
    </row>
    <row r="104" spans="1:3" ht="13.5" thickBot="1" x14ac:dyDescent="0.25">
      <c r="A104" s="23"/>
      <c r="B104" s="93"/>
      <c r="C104" s="93"/>
    </row>
    <row r="105" spans="1:3" ht="13.5" thickBot="1" x14ac:dyDescent="0.25">
      <c r="A105" s="23"/>
      <c r="B105" s="93"/>
      <c r="C105" s="93"/>
    </row>
    <row r="106" spans="1:3" ht="13.5" thickBot="1" x14ac:dyDescent="0.25">
      <c r="A106" s="23"/>
      <c r="B106" s="93"/>
      <c r="C106" s="93"/>
    </row>
    <row r="107" spans="1:3" ht="13.5" thickBot="1" x14ac:dyDescent="0.25">
      <c r="A107" s="23"/>
      <c r="B107" s="93"/>
      <c r="C107" s="93"/>
    </row>
    <row r="108" spans="1:3" ht="13.5" thickBot="1" x14ac:dyDescent="0.25">
      <c r="A108" s="23"/>
      <c r="B108" s="93"/>
      <c r="C108" s="93"/>
    </row>
    <row r="109" spans="1:3" ht="13.5" thickBot="1" x14ac:dyDescent="0.25">
      <c r="A109" s="23"/>
      <c r="B109" s="93"/>
      <c r="C109" s="93"/>
    </row>
    <row r="110" spans="1:3" ht="13.5" thickBot="1" x14ac:dyDescent="0.25">
      <c r="A110" s="23"/>
      <c r="B110" s="93"/>
      <c r="C110" s="93"/>
    </row>
    <row r="111" spans="1:3" ht="13.5" thickBot="1" x14ac:dyDescent="0.25">
      <c r="A111" s="23"/>
      <c r="B111" s="93"/>
      <c r="C111" s="93"/>
    </row>
    <row r="112" spans="1:3" ht="13.5" thickBot="1" x14ac:dyDescent="0.25">
      <c r="A112" s="23"/>
      <c r="B112" s="93"/>
      <c r="C112" s="93"/>
    </row>
    <row r="113" spans="1:3" ht="13.5" thickBot="1" x14ac:dyDescent="0.25">
      <c r="A113" s="23"/>
      <c r="B113" s="93"/>
      <c r="C113" s="93"/>
    </row>
    <row r="114" spans="1:3" ht="13.5" thickBot="1" x14ac:dyDescent="0.25">
      <c r="A114" s="23"/>
      <c r="B114" s="93"/>
      <c r="C114" s="93"/>
    </row>
    <row r="115" spans="1:3" ht="13.5" thickBot="1" x14ac:dyDescent="0.25">
      <c r="A115" s="23"/>
      <c r="B115" s="93"/>
      <c r="C115" s="93"/>
    </row>
    <row r="116" spans="1:3" ht="13.5" thickBot="1" x14ac:dyDescent="0.25">
      <c r="A116" s="23"/>
      <c r="B116" s="93"/>
      <c r="C116" s="93"/>
    </row>
    <row r="117" spans="1:3" ht="13.5" thickBot="1" x14ac:dyDescent="0.25">
      <c r="A117" s="23"/>
      <c r="B117" s="93"/>
      <c r="C117" s="93"/>
    </row>
    <row r="118" spans="1:3" ht="13.5" thickBot="1" x14ac:dyDescent="0.25">
      <c r="A118" s="23"/>
      <c r="B118" s="93"/>
      <c r="C118" s="93"/>
    </row>
    <row r="119" spans="1:3" ht="13.5" thickBot="1" x14ac:dyDescent="0.25">
      <c r="A119" s="23"/>
      <c r="B119" s="93"/>
      <c r="C119" s="93"/>
    </row>
    <row r="120" spans="1:3" ht="13.5" thickBot="1" x14ac:dyDescent="0.25">
      <c r="A120" s="23"/>
      <c r="B120" s="93"/>
      <c r="C120" s="93"/>
    </row>
    <row r="121" spans="1:3" ht="13.5" thickBot="1" x14ac:dyDescent="0.25">
      <c r="A121" s="23"/>
      <c r="B121" s="93"/>
      <c r="C121" s="93"/>
    </row>
    <row r="122" spans="1:3" ht="13.5" thickBot="1" x14ac:dyDescent="0.25">
      <c r="A122" s="23"/>
      <c r="B122" s="93"/>
      <c r="C122" s="93"/>
    </row>
    <row r="123" spans="1:3" ht="13.5" thickBot="1" x14ac:dyDescent="0.25">
      <c r="A123" s="23"/>
      <c r="B123" s="93"/>
      <c r="C123" s="93"/>
    </row>
    <row r="124" spans="1:3" ht="13.5" thickBot="1" x14ac:dyDescent="0.25">
      <c r="A124" s="23"/>
      <c r="B124" s="93"/>
      <c r="C124" s="93"/>
    </row>
    <row r="125" spans="1:3" ht="13.5" thickBot="1" x14ac:dyDescent="0.25">
      <c r="A125" s="23"/>
      <c r="B125" s="93"/>
      <c r="C125" s="93"/>
    </row>
    <row r="126" spans="1:3" ht="13.5" thickBot="1" x14ac:dyDescent="0.25">
      <c r="A126" s="23"/>
      <c r="B126" s="93"/>
      <c r="C126" s="93"/>
    </row>
    <row r="127" spans="1:3" ht="13.5" thickBot="1" x14ac:dyDescent="0.25">
      <c r="A127" s="23"/>
      <c r="B127" s="93"/>
      <c r="C127" s="93"/>
    </row>
    <row r="128" spans="1:3" ht="13.5" thickBot="1" x14ac:dyDescent="0.25">
      <c r="A128" s="23"/>
      <c r="B128" s="93"/>
      <c r="C128" s="93"/>
    </row>
    <row r="129" spans="1:3" ht="13.5" thickBot="1" x14ac:dyDescent="0.25">
      <c r="A129" s="23"/>
      <c r="B129" s="93"/>
      <c r="C129" s="93"/>
    </row>
    <row r="130" spans="1:3" ht="13.5" thickBot="1" x14ac:dyDescent="0.25">
      <c r="A130" s="23"/>
      <c r="B130" s="93"/>
      <c r="C130" s="93"/>
    </row>
    <row r="131" spans="1:3" ht="13.5" thickBot="1" x14ac:dyDescent="0.25">
      <c r="A131" s="23"/>
      <c r="B131" s="93"/>
      <c r="C131" s="93"/>
    </row>
    <row r="132" spans="1:3" ht="13.5" thickBot="1" x14ac:dyDescent="0.25">
      <c r="A132" s="23"/>
      <c r="B132" s="93"/>
      <c r="C132" s="93"/>
    </row>
    <row r="133" spans="1:3" ht="13.5" thickBot="1" x14ac:dyDescent="0.25">
      <c r="A133" s="23"/>
      <c r="B133" s="93"/>
      <c r="C133" s="93"/>
    </row>
    <row r="134" spans="1:3" ht="13.5" thickBot="1" x14ac:dyDescent="0.25">
      <c r="A134" s="23"/>
      <c r="B134" s="93"/>
      <c r="C134" s="93"/>
    </row>
    <row r="135" spans="1:3" ht="13.5" thickBot="1" x14ac:dyDescent="0.25">
      <c r="A135" s="23"/>
      <c r="B135" s="93"/>
      <c r="C135" s="93"/>
    </row>
    <row r="136" spans="1:3" ht="13.5" thickBot="1" x14ac:dyDescent="0.25">
      <c r="A136" s="23"/>
      <c r="B136" s="93"/>
      <c r="C136" s="93"/>
    </row>
    <row r="137" spans="1:3" ht="13.5" thickBot="1" x14ac:dyDescent="0.25">
      <c r="A137" s="23"/>
      <c r="B137" s="93"/>
      <c r="C137" s="93"/>
    </row>
    <row r="138" spans="1:3" ht="13.5" thickBot="1" x14ac:dyDescent="0.25">
      <c r="A138" s="23"/>
      <c r="B138" s="93"/>
      <c r="C138" s="93"/>
    </row>
    <row r="139" spans="1:3" ht="13.5" thickBot="1" x14ac:dyDescent="0.25">
      <c r="A139" s="23"/>
      <c r="B139" s="93"/>
      <c r="C139" s="93"/>
    </row>
    <row r="140" spans="1:3" ht="13.5" thickBot="1" x14ac:dyDescent="0.25">
      <c r="A140" s="23"/>
      <c r="B140" s="93"/>
      <c r="C140" s="93"/>
    </row>
    <row r="141" spans="1:3" ht="13.5" thickBot="1" x14ac:dyDescent="0.25">
      <c r="A141" s="23"/>
      <c r="B141" s="93"/>
      <c r="C141" s="93"/>
    </row>
    <row r="142" spans="1:3" ht="13.5" thickBot="1" x14ac:dyDescent="0.25">
      <c r="A142" s="23"/>
      <c r="B142" s="93"/>
      <c r="C142" s="93"/>
    </row>
    <row r="143" spans="1:3" ht="13.5" thickBot="1" x14ac:dyDescent="0.25">
      <c r="A143" s="23"/>
      <c r="B143" s="93"/>
      <c r="C143" s="93"/>
    </row>
    <row r="144" spans="1:3" ht="13.5" thickBot="1" x14ac:dyDescent="0.25">
      <c r="A144" s="23"/>
      <c r="B144" s="93"/>
      <c r="C144" s="93"/>
    </row>
    <row r="145" spans="1:3" ht="13.5" thickBot="1" x14ac:dyDescent="0.25">
      <c r="A145" s="23"/>
      <c r="B145" s="93"/>
      <c r="C145" s="93"/>
    </row>
    <row r="146" spans="1:3" ht="13.5" thickBot="1" x14ac:dyDescent="0.25">
      <c r="A146" s="23"/>
      <c r="B146" s="93"/>
      <c r="C146" s="93"/>
    </row>
    <row r="147" spans="1:3" ht="13.5" thickBot="1" x14ac:dyDescent="0.25">
      <c r="A147" s="23"/>
      <c r="B147" s="93"/>
      <c r="C147" s="93"/>
    </row>
    <row r="148" spans="1:3" ht="13.5" thickBot="1" x14ac:dyDescent="0.25">
      <c r="A148" s="23"/>
      <c r="B148" s="93"/>
      <c r="C148" s="93"/>
    </row>
    <row r="149" spans="1:3" ht="13.5" thickBot="1" x14ac:dyDescent="0.25">
      <c r="A149" s="23"/>
      <c r="B149" s="93"/>
      <c r="C149" s="93"/>
    </row>
    <row r="150" spans="1:3" ht="13.5" thickBot="1" x14ac:dyDescent="0.25">
      <c r="A150" s="23"/>
      <c r="B150" s="93"/>
      <c r="C150" s="93"/>
    </row>
    <row r="151" spans="1:3" ht="13.5" thickBot="1" x14ac:dyDescent="0.25">
      <c r="A151" s="23"/>
      <c r="B151" s="93"/>
      <c r="C151" s="93"/>
    </row>
    <row r="152" spans="1:3" ht="13.5" thickBot="1" x14ac:dyDescent="0.25">
      <c r="A152" s="23"/>
      <c r="B152" s="93"/>
      <c r="C152" s="93"/>
    </row>
    <row r="153" spans="1:3" ht="13.5" thickBot="1" x14ac:dyDescent="0.25">
      <c r="A153" s="23"/>
      <c r="B153" s="93"/>
      <c r="C153" s="93"/>
    </row>
    <row r="154" spans="1:3" ht="13.5" thickBot="1" x14ac:dyDescent="0.25">
      <c r="A154" s="23"/>
      <c r="B154" s="93"/>
      <c r="C154" s="93"/>
    </row>
    <row r="155" spans="1:3" ht="13.5" thickBot="1" x14ac:dyDescent="0.25">
      <c r="A155" s="23"/>
      <c r="B155" s="93"/>
      <c r="C155" s="93"/>
    </row>
    <row r="156" spans="1:3" ht="13.5" thickBot="1" x14ac:dyDescent="0.25">
      <c r="A156" s="23"/>
      <c r="B156" s="93"/>
      <c r="C156" s="93"/>
    </row>
    <row r="157" spans="1:3" ht="13.5" thickBot="1" x14ac:dyDescent="0.25">
      <c r="A157" s="23"/>
      <c r="B157" s="93"/>
      <c r="C157" s="93"/>
    </row>
    <row r="158" spans="1:3" ht="13.5" thickBot="1" x14ac:dyDescent="0.25">
      <c r="A158" s="23"/>
      <c r="B158" s="93"/>
      <c r="C158" s="93"/>
    </row>
    <row r="159" spans="1:3" ht="13.5" thickBot="1" x14ac:dyDescent="0.25">
      <c r="A159" s="23"/>
      <c r="B159" s="93"/>
      <c r="C159" s="93"/>
    </row>
    <row r="160" spans="1:3" ht="13.5" thickBot="1" x14ac:dyDescent="0.25">
      <c r="A160" s="23"/>
      <c r="B160" s="93"/>
      <c r="C160" s="93"/>
    </row>
    <row r="161" spans="1:3" ht="13.5" thickBot="1" x14ac:dyDescent="0.25">
      <c r="A161" s="23"/>
      <c r="B161" s="93"/>
      <c r="C161" s="93"/>
    </row>
    <row r="162" spans="1:3" ht="13.5" thickBot="1" x14ac:dyDescent="0.25">
      <c r="A162" s="23"/>
      <c r="B162" s="93"/>
      <c r="C162" s="93"/>
    </row>
    <row r="163" spans="1:3" ht="13.5" thickBot="1" x14ac:dyDescent="0.25">
      <c r="A163" s="23"/>
      <c r="B163" s="93"/>
      <c r="C163" s="93"/>
    </row>
    <row r="164" spans="1:3" ht="13.5" thickBot="1" x14ac:dyDescent="0.25">
      <c r="A164" s="23"/>
      <c r="B164" s="93"/>
      <c r="C164" s="93"/>
    </row>
    <row r="165" spans="1:3" ht="13.5" thickBot="1" x14ac:dyDescent="0.25">
      <c r="A165" s="23"/>
      <c r="B165" s="93"/>
      <c r="C165" s="93"/>
    </row>
    <row r="166" spans="1:3" ht="13.5" thickBot="1" x14ac:dyDescent="0.25">
      <c r="A166" s="23"/>
      <c r="B166" s="93"/>
      <c r="C166" s="93"/>
    </row>
    <row r="167" spans="1:3" ht="13.5" thickBot="1" x14ac:dyDescent="0.25">
      <c r="A167" s="23"/>
      <c r="B167" s="93"/>
      <c r="C167" s="93"/>
    </row>
    <row r="168" spans="1:3" ht="13.5" thickBot="1" x14ac:dyDescent="0.25">
      <c r="A168" s="23"/>
      <c r="B168" s="93"/>
      <c r="C168" s="93"/>
    </row>
    <row r="169" spans="1:3" ht="13.5" thickBot="1" x14ac:dyDescent="0.25">
      <c r="A169" s="23"/>
      <c r="B169" s="93"/>
      <c r="C169" s="93"/>
    </row>
    <row r="170" spans="1:3" ht="13.5" thickBot="1" x14ac:dyDescent="0.25">
      <c r="A170" s="23"/>
      <c r="B170" s="93"/>
      <c r="C170" s="93"/>
    </row>
    <row r="171" spans="1:3" ht="13.5" thickBot="1" x14ac:dyDescent="0.25">
      <c r="A171" s="23"/>
      <c r="B171" s="93"/>
      <c r="C171" s="93"/>
    </row>
    <row r="172" spans="1:3" ht="13.5" thickBot="1" x14ac:dyDescent="0.25">
      <c r="A172" s="23"/>
      <c r="B172" s="93"/>
      <c r="C172" s="93"/>
    </row>
    <row r="173" spans="1:3" ht="13.5" thickBot="1" x14ac:dyDescent="0.25">
      <c r="A173" s="23"/>
      <c r="B173" s="93"/>
      <c r="C173" s="93"/>
    </row>
    <row r="174" spans="1:3" ht="13.5" thickBot="1" x14ac:dyDescent="0.25">
      <c r="A174" s="23"/>
      <c r="B174" s="93"/>
      <c r="C174" s="93"/>
    </row>
    <row r="175" spans="1:3" ht="13.5" thickBot="1" x14ac:dyDescent="0.25">
      <c r="A175" s="23"/>
      <c r="B175" s="93"/>
      <c r="C175" s="93"/>
    </row>
    <row r="176" spans="1:3" ht="13.5" thickBot="1" x14ac:dyDescent="0.25">
      <c r="A176" s="23"/>
      <c r="B176" s="93"/>
      <c r="C176" s="93"/>
    </row>
    <row r="177" spans="1:3" ht="13.5" thickBot="1" x14ac:dyDescent="0.25">
      <c r="A177" s="23"/>
      <c r="B177" s="93"/>
      <c r="C177" s="93"/>
    </row>
    <row r="178" spans="1:3" ht="13.5" thickBot="1" x14ac:dyDescent="0.25">
      <c r="A178" s="23"/>
      <c r="B178" s="93"/>
      <c r="C178" s="93"/>
    </row>
    <row r="179" spans="1:3" ht="13.5" thickBot="1" x14ac:dyDescent="0.25">
      <c r="A179" s="23"/>
      <c r="B179" s="93"/>
      <c r="C179" s="93"/>
    </row>
    <row r="180" spans="1:3" ht="13.5" thickBot="1" x14ac:dyDescent="0.25">
      <c r="A180" s="23"/>
      <c r="B180" s="93"/>
      <c r="C180" s="93"/>
    </row>
    <row r="181" spans="1:3" ht="13.5" thickBot="1" x14ac:dyDescent="0.25">
      <c r="A181" s="23"/>
      <c r="B181" s="93"/>
      <c r="C181" s="93"/>
    </row>
    <row r="182" spans="1:3" ht="13.5" thickBot="1" x14ac:dyDescent="0.25">
      <c r="A182" s="23"/>
      <c r="B182" s="93"/>
      <c r="C182" s="93"/>
    </row>
    <row r="183" spans="1:3" ht="13.5" thickBot="1" x14ac:dyDescent="0.25">
      <c r="A183" s="23"/>
      <c r="B183" s="93"/>
      <c r="C183" s="93"/>
    </row>
    <row r="184" spans="1:3" ht="13.5" thickBot="1" x14ac:dyDescent="0.25">
      <c r="A184" s="23"/>
      <c r="B184" s="93"/>
      <c r="C184" s="93"/>
    </row>
    <row r="185" spans="1:3" ht="13.5" thickBot="1" x14ac:dyDescent="0.25">
      <c r="A185" s="23"/>
      <c r="B185" s="93"/>
      <c r="C185" s="93"/>
    </row>
    <row r="186" spans="1:3" ht="13.5" thickBot="1" x14ac:dyDescent="0.25">
      <c r="A186" s="23"/>
      <c r="B186" s="93"/>
      <c r="C186" s="93"/>
    </row>
    <row r="187" spans="1:3" ht="13.5" thickBot="1" x14ac:dyDescent="0.25">
      <c r="A187" s="23"/>
      <c r="B187" s="93"/>
      <c r="C187" s="93"/>
    </row>
    <row r="188" spans="1:3" ht="13.5" thickBot="1" x14ac:dyDescent="0.25">
      <c r="A188" s="23"/>
      <c r="B188" s="93"/>
      <c r="C188" s="93"/>
    </row>
    <row r="189" spans="1:3" ht="13.5" thickBot="1" x14ac:dyDescent="0.25">
      <c r="A189" s="23"/>
      <c r="B189" s="93"/>
      <c r="C189" s="93"/>
    </row>
    <row r="190" spans="1:3" ht="13.5" thickBot="1" x14ac:dyDescent="0.25">
      <c r="A190" s="23"/>
      <c r="B190" s="93"/>
      <c r="C190" s="93"/>
    </row>
    <row r="191" spans="1:3" ht="13.5" thickBot="1" x14ac:dyDescent="0.25">
      <c r="A191" s="23"/>
      <c r="B191" s="93"/>
      <c r="C191" s="93"/>
    </row>
    <row r="192" spans="1:3" ht="13.5" thickBot="1" x14ac:dyDescent="0.25">
      <c r="A192" s="23"/>
      <c r="B192" s="93"/>
      <c r="C192" s="93"/>
    </row>
    <row r="193" spans="1:3" ht="13.5" thickBot="1" x14ac:dyDescent="0.25">
      <c r="A193" s="23"/>
      <c r="B193" s="93"/>
      <c r="C193" s="93"/>
    </row>
    <row r="194" spans="1:3" ht="13.5" thickBot="1" x14ac:dyDescent="0.25">
      <c r="A194" s="23"/>
      <c r="B194" s="93"/>
      <c r="C194" s="93"/>
    </row>
    <row r="195" spans="1:3" ht="13.5" thickBot="1" x14ac:dyDescent="0.25">
      <c r="A195" s="23"/>
      <c r="B195" s="93"/>
      <c r="C195" s="93"/>
    </row>
    <row r="196" spans="1:3" ht="13.5" thickBot="1" x14ac:dyDescent="0.25">
      <c r="A196" s="23"/>
      <c r="B196" s="93"/>
      <c r="C196" s="93"/>
    </row>
    <row r="197" spans="1:3" ht="13.5" thickBot="1" x14ac:dyDescent="0.25">
      <c r="A197" s="23"/>
      <c r="B197" s="93"/>
      <c r="C197" s="93"/>
    </row>
    <row r="198" spans="1:3" ht="13.5" thickBot="1" x14ac:dyDescent="0.25">
      <c r="A198" s="23"/>
      <c r="B198" s="93"/>
      <c r="C198" s="93"/>
    </row>
    <row r="199" spans="1:3" ht="13.5" thickBot="1" x14ac:dyDescent="0.25">
      <c r="A199" s="23"/>
      <c r="B199" s="93"/>
      <c r="C199" s="93"/>
    </row>
    <row r="200" spans="1:3" ht="13.5" thickBot="1" x14ac:dyDescent="0.25">
      <c r="A200" s="23"/>
      <c r="B200" s="93"/>
      <c r="C200" s="93"/>
    </row>
    <row r="201" spans="1:3" ht="13.5" thickBot="1" x14ac:dyDescent="0.25">
      <c r="A201" s="23"/>
      <c r="B201" s="93"/>
      <c r="C201" s="93"/>
    </row>
    <row r="202" spans="1:3" ht="13.5" thickBot="1" x14ac:dyDescent="0.25">
      <c r="A202" s="23"/>
      <c r="B202" s="93"/>
      <c r="C202" s="93"/>
    </row>
    <row r="203" spans="1:3" ht="13.5" thickBot="1" x14ac:dyDescent="0.25">
      <c r="A203" s="23"/>
      <c r="B203" s="93"/>
      <c r="C203" s="93"/>
    </row>
    <row r="204" spans="1:3" ht="13.5" thickBot="1" x14ac:dyDescent="0.25">
      <c r="A204" s="23"/>
      <c r="B204" s="93"/>
      <c r="C204" s="93"/>
    </row>
    <row r="205" spans="1:3" ht="13.5" thickBot="1" x14ac:dyDescent="0.25">
      <c r="A205" s="23"/>
      <c r="B205" s="93"/>
      <c r="C205" s="93"/>
    </row>
    <row r="206" spans="1:3" ht="13.5" thickBot="1" x14ac:dyDescent="0.25">
      <c r="A206" s="23"/>
      <c r="B206" s="93"/>
      <c r="C206" s="93"/>
    </row>
    <row r="207" spans="1:3" ht="13.5" thickBot="1" x14ac:dyDescent="0.25">
      <c r="A207" s="23"/>
      <c r="B207" s="93"/>
      <c r="C207" s="93"/>
    </row>
    <row r="208" spans="1:3" ht="13.5" thickBot="1" x14ac:dyDescent="0.25">
      <c r="A208" s="23"/>
      <c r="B208" s="93"/>
      <c r="C208" s="93"/>
    </row>
    <row r="209" spans="1:3" ht="13.5" thickBot="1" x14ac:dyDescent="0.25">
      <c r="A209" s="23"/>
      <c r="B209" s="93"/>
      <c r="C209" s="93"/>
    </row>
    <row r="210" spans="1:3" ht="13.5" thickBot="1" x14ac:dyDescent="0.25">
      <c r="A210" s="23"/>
      <c r="B210" s="93"/>
      <c r="C210" s="93"/>
    </row>
    <row r="211" spans="1:3" ht="13.5" thickBot="1" x14ac:dyDescent="0.25">
      <c r="A211" s="23"/>
      <c r="B211" s="93"/>
      <c r="C211" s="93"/>
    </row>
    <row r="212" spans="1:3" ht="13.5" thickBot="1" x14ac:dyDescent="0.25">
      <c r="A212" s="23"/>
      <c r="B212" s="93"/>
      <c r="C212" s="93"/>
    </row>
    <row r="213" spans="1:3" ht="13.5" thickBot="1" x14ac:dyDescent="0.25">
      <c r="A213" s="23"/>
      <c r="B213" s="93"/>
      <c r="C213" s="93"/>
    </row>
    <row r="214" spans="1:3" ht="13.5" thickBot="1" x14ac:dyDescent="0.25">
      <c r="A214" s="23"/>
      <c r="B214" s="93"/>
      <c r="C214" s="93"/>
    </row>
    <row r="215" spans="1:3" ht="13.5" thickBot="1" x14ac:dyDescent="0.25">
      <c r="A215" s="23"/>
      <c r="B215" s="93"/>
      <c r="C215" s="93"/>
    </row>
    <row r="216" spans="1:3" ht="13.5" thickBot="1" x14ac:dyDescent="0.25">
      <c r="A216" s="23"/>
      <c r="B216" s="93"/>
      <c r="C216" s="93"/>
    </row>
    <row r="217" spans="1:3" ht="13.5" thickBot="1" x14ac:dyDescent="0.25">
      <c r="A217" s="23"/>
      <c r="B217" s="93"/>
      <c r="C217" s="93"/>
    </row>
    <row r="218" spans="1:3" ht="13.5" thickBot="1" x14ac:dyDescent="0.25">
      <c r="A218" s="23"/>
      <c r="B218" s="93"/>
      <c r="C218" s="93"/>
    </row>
    <row r="219" spans="1:3" ht="13.5" thickBot="1" x14ac:dyDescent="0.25">
      <c r="A219" s="23"/>
      <c r="B219" s="93"/>
      <c r="C219" s="93"/>
    </row>
    <row r="220" spans="1:3" ht="13.5" thickBot="1" x14ac:dyDescent="0.25">
      <c r="A220" s="23"/>
      <c r="B220" s="93"/>
      <c r="C220" s="93"/>
    </row>
    <row r="221" spans="1:3" ht="13.5" thickBot="1" x14ac:dyDescent="0.25">
      <c r="A221" s="23"/>
      <c r="B221" s="93"/>
      <c r="C221" s="93"/>
    </row>
    <row r="222" spans="1:3" ht="13.5" thickBot="1" x14ac:dyDescent="0.25">
      <c r="A222" s="23"/>
      <c r="B222" s="93"/>
      <c r="C222" s="93"/>
    </row>
    <row r="223" spans="1:3" ht="13.5" thickBot="1" x14ac:dyDescent="0.25">
      <c r="A223" s="23"/>
      <c r="B223" s="93"/>
      <c r="C223" s="93"/>
    </row>
    <row r="224" spans="1:3" ht="13.5" thickBot="1" x14ac:dyDescent="0.25">
      <c r="A224" s="23"/>
      <c r="B224" s="93"/>
      <c r="C224" s="93"/>
    </row>
    <row r="225" spans="1:3" ht="13.5" thickBot="1" x14ac:dyDescent="0.25">
      <c r="A225" s="23"/>
      <c r="B225" s="93"/>
      <c r="C225" s="93"/>
    </row>
    <row r="226" spans="1:3" ht="13.5" thickBot="1" x14ac:dyDescent="0.25">
      <c r="A226" s="23"/>
      <c r="B226" s="93"/>
      <c r="C226" s="93"/>
    </row>
    <row r="227" spans="1:3" ht="13.5" thickBot="1" x14ac:dyDescent="0.25">
      <c r="A227" s="23"/>
      <c r="B227" s="93"/>
      <c r="C227" s="93"/>
    </row>
    <row r="228" spans="1:3" ht="13.5" thickBot="1" x14ac:dyDescent="0.25">
      <c r="A228" s="23"/>
      <c r="B228" s="93"/>
      <c r="C228" s="93"/>
    </row>
    <row r="229" spans="1:3" ht="13.5" thickBot="1" x14ac:dyDescent="0.25">
      <c r="A229" s="23"/>
      <c r="B229" s="93"/>
      <c r="C229" s="93"/>
    </row>
    <row r="230" spans="1:3" ht="13.5" thickBot="1" x14ac:dyDescent="0.25">
      <c r="A230" s="23"/>
      <c r="B230" s="93"/>
      <c r="C230" s="93"/>
    </row>
    <row r="231" spans="1:3" ht="13.5" thickBot="1" x14ac:dyDescent="0.25">
      <c r="A231" s="23"/>
      <c r="B231" s="93"/>
      <c r="C231" s="93"/>
    </row>
    <row r="232" spans="1:3" ht="13.5" thickBot="1" x14ac:dyDescent="0.25">
      <c r="A232" s="23"/>
      <c r="B232" s="93"/>
      <c r="C232" s="93"/>
    </row>
    <row r="233" spans="1:3" ht="13.5" thickBot="1" x14ac:dyDescent="0.25">
      <c r="A233" s="23"/>
      <c r="B233" s="93"/>
      <c r="C233" s="93"/>
    </row>
    <row r="234" spans="1:3" ht="13.5" thickBot="1" x14ac:dyDescent="0.25">
      <c r="A234" s="23"/>
      <c r="B234" s="93"/>
      <c r="C234" s="93"/>
    </row>
    <row r="235" spans="1:3" ht="13.5" thickBot="1" x14ac:dyDescent="0.25">
      <c r="A235" s="23"/>
      <c r="B235" s="93"/>
      <c r="C235" s="93"/>
    </row>
    <row r="236" spans="1:3" ht="13.5" thickBot="1" x14ac:dyDescent="0.25">
      <c r="A236" s="23"/>
      <c r="B236" s="93"/>
      <c r="C236" s="93"/>
    </row>
    <row r="237" spans="1:3" ht="13.5" thickBot="1" x14ac:dyDescent="0.25">
      <c r="A237" s="23"/>
      <c r="B237" s="93"/>
      <c r="C237" s="93"/>
    </row>
    <row r="238" spans="1:3" ht="13.5" thickBot="1" x14ac:dyDescent="0.25">
      <c r="A238" s="23"/>
      <c r="B238" s="93"/>
      <c r="C238" s="93"/>
    </row>
    <row r="239" spans="1:3" ht="13.5" thickBot="1" x14ac:dyDescent="0.25">
      <c r="A239" s="23"/>
      <c r="B239" s="93"/>
      <c r="C239" s="93"/>
    </row>
    <row r="240" spans="1:3" ht="13.5" thickBot="1" x14ac:dyDescent="0.25">
      <c r="A240" s="23"/>
      <c r="B240" s="93"/>
      <c r="C240" s="93"/>
    </row>
    <row r="241" spans="1:3" ht="13.5" thickBot="1" x14ac:dyDescent="0.25">
      <c r="A241" s="23"/>
      <c r="B241" s="93"/>
      <c r="C241" s="93"/>
    </row>
    <row r="242" spans="1:3" ht="13.5" thickBot="1" x14ac:dyDescent="0.25">
      <c r="A242" s="23"/>
      <c r="B242" s="93"/>
      <c r="C242" s="93"/>
    </row>
    <row r="243" spans="1:3" ht="13.5" thickBot="1" x14ac:dyDescent="0.25">
      <c r="A243" s="23"/>
      <c r="B243" s="93"/>
      <c r="C243" s="93"/>
    </row>
    <row r="244" spans="1:3" ht="13.5" thickBot="1" x14ac:dyDescent="0.25">
      <c r="A244" s="23"/>
      <c r="B244" s="93"/>
      <c r="C244" s="93"/>
    </row>
    <row r="245" spans="1:3" ht="13.5" thickBot="1" x14ac:dyDescent="0.25">
      <c r="A245" s="23"/>
      <c r="B245" s="93"/>
      <c r="C245" s="93"/>
    </row>
    <row r="246" spans="1:3" ht="13.5" thickBot="1" x14ac:dyDescent="0.25">
      <c r="A246" s="23"/>
      <c r="B246" s="93"/>
      <c r="C246" s="93"/>
    </row>
    <row r="247" spans="1:3" ht="13.5" thickBot="1" x14ac:dyDescent="0.25">
      <c r="A247" s="23"/>
      <c r="B247" s="93"/>
      <c r="C247" s="93"/>
    </row>
    <row r="248" spans="1:3" ht="13.5" thickBot="1" x14ac:dyDescent="0.25">
      <c r="A248" s="23"/>
      <c r="B248" s="93"/>
      <c r="C248" s="93"/>
    </row>
    <row r="249" spans="1:3" ht="13.5" thickBot="1" x14ac:dyDescent="0.25">
      <c r="A249" s="23"/>
      <c r="B249" s="93"/>
      <c r="C249" s="93"/>
    </row>
    <row r="250" spans="1:3" ht="13.5" thickBot="1" x14ac:dyDescent="0.25">
      <c r="A250" s="23"/>
      <c r="B250" s="93"/>
      <c r="C250" s="93"/>
    </row>
    <row r="251" spans="1:3" ht="13.5" thickBot="1" x14ac:dyDescent="0.25">
      <c r="A251" s="23"/>
      <c r="B251" s="93"/>
      <c r="C251" s="93"/>
    </row>
    <row r="252" spans="1:3" ht="13.5" thickBot="1" x14ac:dyDescent="0.25">
      <c r="A252" s="23"/>
      <c r="B252" s="93"/>
      <c r="C252" s="93"/>
    </row>
    <row r="253" spans="1:3" ht="13.5" thickBot="1" x14ac:dyDescent="0.25">
      <c r="A253" s="23"/>
      <c r="B253" s="93"/>
      <c r="C253" s="93"/>
    </row>
    <row r="254" spans="1:3" ht="13.5" thickBot="1" x14ac:dyDescent="0.25">
      <c r="A254" s="23"/>
      <c r="B254" s="93"/>
      <c r="C254" s="93"/>
    </row>
    <row r="255" spans="1:3" ht="13.5" thickBot="1" x14ac:dyDescent="0.25">
      <c r="A255" s="23"/>
      <c r="B255" s="93"/>
      <c r="C255" s="93"/>
    </row>
    <row r="256" spans="1:3" ht="13.5" thickBot="1" x14ac:dyDescent="0.25">
      <c r="A256" s="23"/>
      <c r="B256" s="93"/>
      <c r="C256" s="93"/>
    </row>
    <row r="257" spans="1:3" ht="13.5" thickBot="1" x14ac:dyDescent="0.25">
      <c r="A257" s="23"/>
      <c r="B257" s="93"/>
      <c r="C257" s="93"/>
    </row>
    <row r="258" spans="1:3" ht="13.5" thickBot="1" x14ac:dyDescent="0.25">
      <c r="A258" s="23"/>
      <c r="B258" s="93"/>
      <c r="C258" s="93"/>
    </row>
    <row r="259" spans="1:3" ht="13.5" thickBot="1" x14ac:dyDescent="0.25">
      <c r="A259" s="23"/>
      <c r="B259" s="93"/>
      <c r="C259" s="93"/>
    </row>
    <row r="260" spans="1:3" ht="13.5" thickBot="1" x14ac:dyDescent="0.25">
      <c r="A260" s="23"/>
      <c r="B260" s="93"/>
      <c r="C260" s="93"/>
    </row>
    <row r="261" spans="1:3" ht="13.5" thickBot="1" x14ac:dyDescent="0.25">
      <c r="A261" s="23"/>
      <c r="B261" s="93"/>
      <c r="C261" s="93"/>
    </row>
    <row r="262" spans="1:3" ht="13.5" thickBot="1" x14ac:dyDescent="0.25">
      <c r="A262" s="23"/>
      <c r="B262" s="93"/>
      <c r="C262" s="93"/>
    </row>
    <row r="263" spans="1:3" ht="13.5" thickBot="1" x14ac:dyDescent="0.25">
      <c r="A263" s="23"/>
      <c r="B263" s="93"/>
      <c r="C263" s="93"/>
    </row>
    <row r="264" spans="1:3" ht="13.5" thickBot="1" x14ac:dyDescent="0.25">
      <c r="A264" s="23"/>
      <c r="B264" s="93"/>
      <c r="C264" s="93"/>
    </row>
    <row r="265" spans="1:3" ht="13.5" thickBot="1" x14ac:dyDescent="0.25">
      <c r="A265" s="23"/>
      <c r="B265" s="93"/>
      <c r="C265" s="93"/>
    </row>
    <row r="266" spans="1:3" ht="13.5" thickBot="1" x14ac:dyDescent="0.25">
      <c r="A266" s="23"/>
      <c r="B266" s="93"/>
      <c r="C266" s="93"/>
    </row>
    <row r="267" spans="1:3" ht="13.5" thickBot="1" x14ac:dyDescent="0.25">
      <c r="A267" s="23"/>
      <c r="B267" s="93"/>
      <c r="C267" s="93"/>
    </row>
    <row r="268" spans="1:3" ht="13.5" thickBot="1" x14ac:dyDescent="0.25">
      <c r="A268" s="23"/>
      <c r="B268" s="93"/>
      <c r="C268" s="93"/>
    </row>
    <row r="269" spans="1:3" ht="13.5" thickBot="1" x14ac:dyDescent="0.25">
      <c r="A269" s="23"/>
      <c r="B269" s="93"/>
      <c r="C269" s="93"/>
    </row>
    <row r="270" spans="1:3" ht="13.5" thickBot="1" x14ac:dyDescent="0.25">
      <c r="A270" s="23"/>
      <c r="B270" s="93"/>
      <c r="C270" s="93"/>
    </row>
    <row r="271" spans="1:3" ht="13.5" thickBot="1" x14ac:dyDescent="0.25">
      <c r="A271" s="23"/>
      <c r="B271" s="93"/>
      <c r="C271" s="93"/>
    </row>
    <row r="272" spans="1:3" ht="13.5" thickBot="1" x14ac:dyDescent="0.25">
      <c r="A272" s="23"/>
      <c r="B272" s="93"/>
      <c r="C272" s="93"/>
    </row>
    <row r="273" spans="1:3" ht="13.5" thickBot="1" x14ac:dyDescent="0.25">
      <c r="A273" s="23"/>
      <c r="B273" s="93"/>
      <c r="C273" s="93"/>
    </row>
    <row r="274" spans="1:3" ht="13.5" thickBot="1" x14ac:dyDescent="0.25">
      <c r="A274" s="23"/>
      <c r="B274" s="93"/>
      <c r="C274" s="93"/>
    </row>
    <row r="275" spans="1:3" ht="13.5" thickBot="1" x14ac:dyDescent="0.25">
      <c r="A275" s="23"/>
      <c r="B275" s="93"/>
      <c r="C275" s="93"/>
    </row>
    <row r="276" spans="1:3" ht="13.5" thickBot="1" x14ac:dyDescent="0.25">
      <c r="A276" s="23"/>
      <c r="B276" s="93"/>
      <c r="C276" s="93"/>
    </row>
    <row r="277" spans="1:3" ht="13.5" thickBot="1" x14ac:dyDescent="0.25">
      <c r="A277" s="23"/>
      <c r="B277" s="93"/>
      <c r="C277" s="93"/>
    </row>
    <row r="278" spans="1:3" ht="13.5" thickBot="1" x14ac:dyDescent="0.25">
      <c r="A278" s="23"/>
      <c r="B278" s="93"/>
      <c r="C278" s="93"/>
    </row>
    <row r="279" spans="1:3" ht="13.5" thickBot="1" x14ac:dyDescent="0.25">
      <c r="A279" s="23"/>
      <c r="B279" s="93"/>
      <c r="C279" s="93"/>
    </row>
    <row r="280" spans="1:3" ht="13.5" thickBot="1" x14ac:dyDescent="0.25">
      <c r="A280" s="23"/>
      <c r="B280" s="93"/>
      <c r="C280" s="93"/>
    </row>
    <row r="281" spans="1:3" ht="13.5" thickBot="1" x14ac:dyDescent="0.25">
      <c r="A281" s="23"/>
      <c r="B281" s="93"/>
      <c r="C281" s="93"/>
    </row>
    <row r="282" spans="1:3" ht="13.5" thickBot="1" x14ac:dyDescent="0.25">
      <c r="A282" s="23"/>
      <c r="B282" s="93"/>
      <c r="C282" s="93"/>
    </row>
    <row r="283" spans="1:3" ht="13.5" thickBot="1" x14ac:dyDescent="0.25">
      <c r="A283" s="23"/>
      <c r="B283" s="93"/>
      <c r="C283" s="93"/>
    </row>
    <row r="284" spans="1:3" ht="13.5" thickBot="1" x14ac:dyDescent="0.25">
      <c r="A284" s="23"/>
      <c r="B284" s="58"/>
      <c r="C284" s="58"/>
    </row>
    <row r="285" spans="1:3" ht="13.5" thickBot="1" x14ac:dyDescent="0.25">
      <c r="A285" s="23"/>
      <c r="B285" s="58"/>
      <c r="C285" s="58"/>
    </row>
    <row r="286" spans="1:3" ht="13.5" thickBot="1" x14ac:dyDescent="0.25">
      <c r="A286" s="23"/>
      <c r="B286" s="58"/>
      <c r="C286" s="58"/>
    </row>
    <row r="287" spans="1:3" ht="13.5" thickBot="1" x14ac:dyDescent="0.25">
      <c r="A287" s="23"/>
      <c r="B287" s="58"/>
      <c r="C287" s="58"/>
    </row>
    <row r="288" spans="1:3" ht="13.5" thickBot="1" x14ac:dyDescent="0.25">
      <c r="A288" s="23"/>
      <c r="B288" s="58"/>
      <c r="C288" s="58"/>
    </row>
    <row r="289" spans="1:3" ht="13.5" thickBot="1" x14ac:dyDescent="0.25">
      <c r="A289" s="23"/>
      <c r="B289" s="58"/>
      <c r="C289" s="58"/>
    </row>
    <row r="290" spans="1:3" ht="13.5" thickBot="1" x14ac:dyDescent="0.25">
      <c r="A290" s="23"/>
      <c r="B290" s="58"/>
      <c r="C290" s="58"/>
    </row>
    <row r="291" spans="1:3" ht="13.5" thickBot="1" x14ac:dyDescent="0.25">
      <c r="A291" s="23"/>
      <c r="B291" s="58"/>
      <c r="C291" s="58"/>
    </row>
    <row r="292" spans="1:3" ht="13.5" thickBot="1" x14ac:dyDescent="0.25">
      <c r="A292" s="23"/>
      <c r="B292" s="58"/>
      <c r="C292" s="58"/>
    </row>
    <row r="293" spans="1:3" ht="13.5" thickBot="1" x14ac:dyDescent="0.25">
      <c r="A293" s="23"/>
      <c r="B293" s="58"/>
      <c r="C293" s="58"/>
    </row>
    <row r="294" spans="1:3" ht="13.5" thickBot="1" x14ac:dyDescent="0.25">
      <c r="A294" s="23"/>
      <c r="B294" s="58"/>
      <c r="C294" s="58"/>
    </row>
    <row r="295" spans="1:3" ht="13.5" thickBot="1" x14ac:dyDescent="0.25">
      <c r="A295" s="23"/>
      <c r="B295" s="58"/>
      <c r="C295" s="58"/>
    </row>
    <row r="296" spans="1:3" ht="13.5" thickBot="1" x14ac:dyDescent="0.25">
      <c r="A296" s="23"/>
      <c r="B296" s="58"/>
      <c r="C296" s="58"/>
    </row>
    <row r="297" spans="1:3" ht="13.5" thickBot="1" x14ac:dyDescent="0.25">
      <c r="A297" s="23"/>
      <c r="B297" s="58"/>
      <c r="C297" s="58"/>
    </row>
    <row r="298" spans="1:3" ht="13.5" thickBot="1" x14ac:dyDescent="0.25">
      <c r="A298" s="23"/>
      <c r="B298" s="58"/>
      <c r="C298" s="58"/>
    </row>
    <row r="299" spans="1:3" ht="13.5" thickBot="1" x14ac:dyDescent="0.25">
      <c r="A299" s="23"/>
      <c r="B299" s="58"/>
      <c r="C299" s="58"/>
    </row>
    <row r="300" spans="1:3" ht="13.5" thickBot="1" x14ac:dyDescent="0.25">
      <c r="A300" s="23"/>
      <c r="B300" s="58"/>
      <c r="C300" s="58"/>
    </row>
    <row r="301" spans="1:3" ht="13.5" thickBot="1" x14ac:dyDescent="0.25">
      <c r="A301" s="23"/>
      <c r="B301" s="58"/>
      <c r="C301" s="58"/>
    </row>
    <row r="302" spans="1:3" ht="13.5" thickBot="1" x14ac:dyDescent="0.25">
      <c r="A302" s="23"/>
      <c r="B302" s="58"/>
      <c r="C302" s="58"/>
    </row>
    <row r="303" spans="1:3" ht="13.5" thickBot="1" x14ac:dyDescent="0.25">
      <c r="A303" s="23"/>
      <c r="B303" s="58"/>
      <c r="C303" s="58"/>
    </row>
    <row r="304" spans="1:3" ht="13.5" thickBot="1" x14ac:dyDescent="0.25">
      <c r="A304" s="23"/>
      <c r="B304" s="58"/>
      <c r="C304" s="58"/>
    </row>
    <row r="305" spans="1:3" ht="13.5" thickBot="1" x14ac:dyDescent="0.25">
      <c r="A305" s="23"/>
      <c r="B305" s="58"/>
      <c r="C305" s="58"/>
    </row>
    <row r="306" spans="1:3" ht="13.5" thickBot="1" x14ac:dyDescent="0.25">
      <c r="A306" s="23"/>
      <c r="B306" s="58"/>
      <c r="C306" s="58"/>
    </row>
    <row r="307" spans="1:3" ht="13.5" thickBot="1" x14ac:dyDescent="0.25">
      <c r="A307" s="23"/>
      <c r="B307" s="58"/>
      <c r="C307" s="58"/>
    </row>
    <row r="308" spans="1:3" ht="13.5" thickBot="1" x14ac:dyDescent="0.25">
      <c r="A308" s="23"/>
      <c r="B308" s="58"/>
      <c r="C308" s="58"/>
    </row>
    <row r="309" spans="1:3" ht="13.5" thickBot="1" x14ac:dyDescent="0.25">
      <c r="A309" s="23"/>
      <c r="B309" s="58"/>
      <c r="C309" s="58"/>
    </row>
    <row r="310" spans="1:3" ht="13.5" thickBot="1" x14ac:dyDescent="0.25">
      <c r="A310" s="23"/>
      <c r="B310" s="58"/>
      <c r="C310" s="58"/>
    </row>
    <row r="311" spans="1:3" x14ac:dyDescent="0.2">
      <c r="A311" s="23"/>
      <c r="B311" s="9"/>
      <c r="C311" s="17"/>
    </row>
    <row r="312" spans="1:3" x14ac:dyDescent="0.2">
      <c r="A312" s="23"/>
      <c r="B312" s="9"/>
      <c r="C312" s="17"/>
    </row>
    <row r="313" spans="1:3" x14ac:dyDescent="0.2">
      <c r="A313" s="23">
        <f t="shared" ref="A313:A316" ca="1" si="3">OFFSET(A313,-1,0,1,1)+1</f>
        <v>1</v>
      </c>
      <c r="B313" s="9"/>
      <c r="C313" s="17"/>
    </row>
    <row r="314" spans="1:3" x14ac:dyDescent="0.2">
      <c r="A314" s="23">
        <f t="shared" ca="1" si="3"/>
        <v>2</v>
      </c>
      <c r="B314" s="9"/>
      <c r="C314" s="17"/>
    </row>
    <row r="315" spans="1:3" x14ac:dyDescent="0.2">
      <c r="A315" s="23">
        <f t="shared" ca="1" si="3"/>
        <v>3</v>
      </c>
      <c r="B315" s="9"/>
      <c r="C315" s="17"/>
    </row>
    <row r="316" spans="1:3" x14ac:dyDescent="0.2">
      <c r="A316" s="23">
        <f t="shared" ca="1" si="3"/>
        <v>4</v>
      </c>
      <c r="B316" s="9"/>
      <c r="C316" s="17"/>
    </row>
  </sheetData>
  <phoneticPr fontId="7" type="noConversion"/>
  <pageMargins left="0.75" right="0.75" top="0.5" bottom="0.5" header="0.5" footer="0.2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L30"/>
  <sheetViews>
    <sheetView showGridLines="0" topLeftCell="A4" workbookViewId="0">
      <selection activeCell="B16" sqref="B16"/>
    </sheetView>
  </sheetViews>
  <sheetFormatPr defaultRowHeight="12.75" x14ac:dyDescent="0.2"/>
  <cols>
    <col min="1" max="3" width="9.7109375" customWidth="1"/>
    <col min="4" max="4" width="7.7109375" customWidth="1"/>
  </cols>
  <sheetData>
    <row r="1" spans="1:12" ht="23.25" x14ac:dyDescent="0.2">
      <c r="A1" s="5" t="s">
        <v>17</v>
      </c>
      <c r="L1" s="24"/>
    </row>
    <row r="2" spans="1:12" x14ac:dyDescent="0.2">
      <c r="A2" s="12" t="s">
        <v>30</v>
      </c>
      <c r="L2" s="25"/>
    </row>
    <row r="3" spans="1:12" x14ac:dyDescent="0.2">
      <c r="A3" s="12" t="s">
        <v>12</v>
      </c>
      <c r="L3" s="43"/>
    </row>
    <row r="4" spans="1:12" x14ac:dyDescent="0.2">
      <c r="A4" s="12" t="s">
        <v>28</v>
      </c>
    </row>
    <row r="5" spans="1:12" x14ac:dyDescent="0.2">
      <c r="A5" s="12" t="s">
        <v>31</v>
      </c>
    </row>
    <row r="6" spans="1:12" x14ac:dyDescent="0.2">
      <c r="A6" s="12" t="s">
        <v>32</v>
      </c>
    </row>
    <row r="8" spans="1:12" ht="15" x14ac:dyDescent="0.25">
      <c r="A8" s="28" t="s">
        <v>17</v>
      </c>
    </row>
    <row r="9" spans="1:12" x14ac:dyDescent="0.2">
      <c r="A9" s="29" t="s">
        <v>16</v>
      </c>
      <c r="B9" s="30" t="s">
        <v>4</v>
      </c>
      <c r="C9" s="112" t="s">
        <v>8</v>
      </c>
      <c r="D9" s="112"/>
    </row>
    <row r="10" spans="1:12" x14ac:dyDescent="0.2">
      <c r="A10" s="27">
        <v>0</v>
      </c>
      <c r="B10" s="63" t="s">
        <v>7</v>
      </c>
      <c r="C10" s="11">
        <f ca="1">COUNTIF(Gradebook!$Q$11:$Q$61,"&gt;="&amp;A10)-COUNTIF(Gradebook!$Q$11:$Q$61,"&gt;="&amp;OFFSET(A10,1,0,1,1))</f>
        <v>4</v>
      </c>
      <c r="D10" s="36">
        <f t="shared" ref="D10:D15" ca="1" si="0">C10/$C$16</f>
        <v>0.1</v>
      </c>
    </row>
    <row r="11" spans="1:12" x14ac:dyDescent="0.2">
      <c r="A11" s="45">
        <v>0.5</v>
      </c>
      <c r="B11" s="64" t="s">
        <v>42</v>
      </c>
      <c r="C11" s="11">
        <f ca="1">COUNTIF(Gradebook!$Q$11:$Q$61,"&gt;="&amp;A11)-COUNTIF(Gradebook!$Q$11:$Q$61,"&gt;="&amp;OFFSET(A11,1,0,1,1))</f>
        <v>3</v>
      </c>
      <c r="D11" s="36">
        <f t="shared" ca="1" si="0"/>
        <v>7.4999999999999997E-2</v>
      </c>
    </row>
    <row r="12" spans="1:12" x14ac:dyDescent="0.2">
      <c r="A12" s="45">
        <v>0.6</v>
      </c>
      <c r="B12" s="65" t="s">
        <v>6</v>
      </c>
      <c r="C12" s="11">
        <f ca="1">COUNTIF(Gradebook!$Q$11:$Q$61,"&gt;="&amp;A12)-COUNTIF(Gradebook!$Q$11:$Q$61,"&gt;="&amp;OFFSET(A12,1,0,1,1))</f>
        <v>3</v>
      </c>
      <c r="D12" s="36">
        <f t="shared" ca="1" si="0"/>
        <v>7.4999999999999997E-2</v>
      </c>
    </row>
    <row r="13" spans="1:12" x14ac:dyDescent="0.2">
      <c r="A13" s="45">
        <v>0.7</v>
      </c>
      <c r="B13" s="66" t="s">
        <v>5</v>
      </c>
      <c r="C13" s="11">
        <f ca="1">COUNTIF(Gradebook!$Q$11:$Q$61,"&gt;="&amp;A13)-COUNTIF(Gradebook!$Q$11:$Q$61,"&gt;="&amp;OFFSET(A13,1,0,1,1))</f>
        <v>1</v>
      </c>
      <c r="D13" s="36">
        <f t="shared" ca="1" si="0"/>
        <v>2.5000000000000001E-2</v>
      </c>
    </row>
    <row r="14" spans="1:12" x14ac:dyDescent="0.2">
      <c r="A14" s="45">
        <v>0.8</v>
      </c>
      <c r="B14" s="67" t="s">
        <v>3</v>
      </c>
      <c r="C14" s="11">
        <f ca="1">COUNTIF(Gradebook!$Q$11:$Q$61,"&gt;="&amp;A14)-COUNTIF(Gradebook!$Q$11:$Q$61,"&gt;="&amp;OFFSET(A14,1,0,1,1))</f>
        <v>2</v>
      </c>
      <c r="D14" s="36">
        <f t="shared" ca="1" si="0"/>
        <v>0.05</v>
      </c>
    </row>
    <row r="15" spans="1:12" x14ac:dyDescent="0.2">
      <c r="A15" s="45">
        <v>0.9</v>
      </c>
      <c r="B15" s="68" t="s">
        <v>2</v>
      </c>
      <c r="C15" s="11">
        <f ca="1">COUNTIF(Gradebook!$Q$11:$Q$61,"&gt;="&amp;A15)-COUNTIF(Gradebook!$Q$11:$Q$61,"&gt;="&amp;OFFSET(A15,1,0,1,1))</f>
        <v>27</v>
      </c>
      <c r="D15" s="36">
        <f t="shared" ca="1" si="0"/>
        <v>0.67500000000000004</v>
      </c>
    </row>
    <row r="16" spans="1:12" x14ac:dyDescent="0.2">
      <c r="A16" s="37"/>
      <c r="B16" s="38" t="s">
        <v>26</v>
      </c>
      <c r="C16" s="11">
        <f ca="1">SUM(C10:C15)</f>
        <v>40</v>
      </c>
      <c r="D16" s="36"/>
    </row>
    <row r="18" spans="1:5" ht="15" x14ac:dyDescent="0.25">
      <c r="A18" s="28" t="s">
        <v>21</v>
      </c>
    </row>
    <row r="19" spans="1:5" x14ac:dyDescent="0.2">
      <c r="A19" s="21">
        <f>Gradebook!Q62</f>
        <v>1.1511363636363634</v>
      </c>
      <c r="B19" s="22" t="str">
        <f>INDEX(B10:B15,MATCH(A19,A10:A15,1))</f>
        <v>A</v>
      </c>
    </row>
    <row r="20" spans="1:5" ht="14.25" x14ac:dyDescent="0.2">
      <c r="A20" s="33"/>
    </row>
    <row r="21" spans="1:5" ht="14.25" x14ac:dyDescent="0.2">
      <c r="A21" s="34" t="s">
        <v>20</v>
      </c>
      <c r="B21" s="21">
        <f>Gradebook!Q64</f>
        <v>1.2272727272727273</v>
      </c>
      <c r="C21" s="44" t="s">
        <v>27</v>
      </c>
    </row>
    <row r="22" spans="1:5" ht="14.25" x14ac:dyDescent="0.2">
      <c r="A22" s="34" t="s">
        <v>19</v>
      </c>
      <c r="B22" s="21">
        <f>Gradebook!Q65</f>
        <v>0.47376471915086737</v>
      </c>
    </row>
    <row r="24" spans="1:5" ht="15" x14ac:dyDescent="0.25">
      <c r="A24" s="28" t="s">
        <v>23</v>
      </c>
      <c r="C24" s="52" t="s">
        <v>18</v>
      </c>
    </row>
    <row r="25" spans="1:5" x14ac:dyDescent="0.2">
      <c r="A25" s="42" t="s">
        <v>25</v>
      </c>
      <c r="B25" s="41" t="s">
        <v>24</v>
      </c>
    </row>
    <row r="26" spans="1:5" x14ac:dyDescent="0.2">
      <c r="A26" s="27">
        <v>0.9</v>
      </c>
      <c r="B26" s="39">
        <f>PERCENTILE(Gradebook!$Q$11:$Q$61,A26)</f>
        <v>1.7363636363636366</v>
      </c>
      <c r="C26" s="44" t="s">
        <v>29</v>
      </c>
      <c r="D26" s="40"/>
      <c r="E26" s="40"/>
    </row>
    <row r="27" spans="1:5" x14ac:dyDescent="0.2">
      <c r="A27" s="27">
        <v>0.65</v>
      </c>
      <c r="B27" s="39">
        <f>PERCENTILE(Gradebook!$Q$11:$Q$61,A27)</f>
        <v>1.3636363636363635</v>
      </c>
      <c r="D27" s="40"/>
      <c r="E27" s="40"/>
    </row>
    <row r="28" spans="1:5" x14ac:dyDescent="0.2">
      <c r="A28" s="27">
        <v>0.35</v>
      </c>
      <c r="B28" s="39">
        <f>PERCENTILE(Gradebook!$Q$11:$Q$61,A28)</f>
        <v>0.96818181818181803</v>
      </c>
      <c r="D28" s="40"/>
      <c r="E28" s="40"/>
    </row>
    <row r="29" spans="1:5" x14ac:dyDescent="0.2">
      <c r="A29" s="27">
        <v>0.1</v>
      </c>
      <c r="B29" s="39">
        <f>PERCENTILE(Gradebook!$Q$11:$Q$61,A29)</f>
        <v>0.49545454545454548</v>
      </c>
    </row>
    <row r="30" spans="1:5" x14ac:dyDescent="0.2">
      <c r="A30" s="46"/>
    </row>
  </sheetData>
  <mergeCells count="1">
    <mergeCell ref="C9:D9"/>
  </mergeCells>
  <phoneticPr fontId="7" type="noConversion"/>
  <pageMargins left="0.75" right="0.5" top="0.75" bottom="0.5" header="0.5" footer="0.25"/>
  <pageSetup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35"/>
  <sheetViews>
    <sheetView showGridLines="0" topLeftCell="A217" workbookViewId="0"/>
  </sheetViews>
  <sheetFormatPr defaultRowHeight="12.75" x14ac:dyDescent="0.2"/>
  <cols>
    <col min="1" max="1" width="1.140625" customWidth="1"/>
    <col min="2" max="2" width="64.42578125" customWidth="1"/>
    <col min="3" max="3" width="1.5703125" customWidth="1"/>
    <col min="4" max="4" width="5.5703125" customWidth="1"/>
    <col min="5" max="6" width="16" customWidth="1"/>
  </cols>
  <sheetData>
    <row r="1" spans="2:6" x14ac:dyDescent="0.2">
      <c r="B1" s="71" t="s">
        <v>45</v>
      </c>
      <c r="C1" s="71"/>
      <c r="D1" s="80"/>
      <c r="E1" s="80"/>
      <c r="F1" s="80"/>
    </row>
    <row r="2" spans="2:6" x14ac:dyDescent="0.2">
      <c r="B2" s="71" t="s">
        <v>46</v>
      </c>
      <c r="C2" s="71"/>
      <c r="D2" s="80"/>
      <c r="E2" s="80"/>
      <c r="F2" s="80"/>
    </row>
    <row r="3" spans="2:6" x14ac:dyDescent="0.2">
      <c r="B3" s="72"/>
      <c r="C3" s="72"/>
      <c r="D3" s="81"/>
      <c r="E3" s="81"/>
      <c r="F3" s="81"/>
    </row>
    <row r="4" spans="2:6" ht="51" x14ac:dyDescent="0.2">
      <c r="B4" s="72" t="s">
        <v>47</v>
      </c>
      <c r="C4" s="72"/>
      <c r="D4" s="81"/>
      <c r="E4" s="81"/>
      <c r="F4" s="81"/>
    </row>
    <row r="5" spans="2:6" x14ac:dyDescent="0.2">
      <c r="B5" s="72"/>
      <c r="C5" s="72"/>
      <c r="D5" s="81"/>
      <c r="E5" s="81"/>
      <c r="F5" s="81"/>
    </row>
    <row r="6" spans="2:6" x14ac:dyDescent="0.2">
      <c r="B6" s="71" t="s">
        <v>48</v>
      </c>
      <c r="C6" s="71"/>
      <c r="D6" s="80"/>
      <c r="E6" s="80" t="s">
        <v>49</v>
      </c>
      <c r="F6" s="80" t="s">
        <v>50</v>
      </c>
    </row>
    <row r="7" spans="2:6" ht="13.5" thickBot="1" x14ac:dyDescent="0.25">
      <c r="B7" s="72"/>
      <c r="C7" s="72"/>
      <c r="D7" s="81"/>
      <c r="E7" s="81"/>
      <c r="F7" s="81"/>
    </row>
    <row r="8" spans="2:6" ht="38.25" x14ac:dyDescent="0.2">
      <c r="B8" s="73" t="s">
        <v>51</v>
      </c>
      <c r="C8" s="74"/>
      <c r="D8" s="82"/>
      <c r="E8" s="82">
        <v>500</v>
      </c>
      <c r="F8" s="83"/>
    </row>
    <row r="9" spans="2:6" ht="15" x14ac:dyDescent="0.2">
      <c r="B9" s="75"/>
      <c r="C9" s="72"/>
      <c r="D9" s="81"/>
      <c r="E9" s="84" t="s">
        <v>52</v>
      </c>
      <c r="F9" s="85" t="s">
        <v>56</v>
      </c>
    </row>
    <row r="10" spans="2:6" ht="15" x14ac:dyDescent="0.2">
      <c r="B10" s="75"/>
      <c r="C10" s="72"/>
      <c r="D10" s="81"/>
      <c r="E10" s="84" t="s">
        <v>53</v>
      </c>
      <c r="F10" s="85"/>
    </row>
    <row r="11" spans="2:6" ht="30" x14ac:dyDescent="0.2">
      <c r="B11" s="75"/>
      <c r="C11" s="72"/>
      <c r="D11" s="81"/>
      <c r="E11" s="84" t="s">
        <v>54</v>
      </c>
      <c r="F11" s="85"/>
    </row>
    <row r="12" spans="2:6" ht="30.75" thickBot="1" x14ac:dyDescent="0.25">
      <c r="B12" s="76"/>
      <c r="C12" s="77"/>
      <c r="D12" s="86"/>
      <c r="E12" s="87" t="s">
        <v>55</v>
      </c>
      <c r="F12" s="88"/>
    </row>
    <row r="13" spans="2:6" ht="13.5" thickBot="1" x14ac:dyDescent="0.25">
      <c r="B13" s="72"/>
      <c r="C13" s="72"/>
      <c r="D13" s="81"/>
      <c r="E13" s="81"/>
      <c r="F13" s="81"/>
    </row>
    <row r="14" spans="2:6" ht="51" x14ac:dyDescent="0.2">
      <c r="B14" s="73" t="s">
        <v>57</v>
      </c>
      <c r="C14" s="74"/>
      <c r="D14" s="82"/>
      <c r="E14" s="82">
        <v>500</v>
      </c>
      <c r="F14" s="83"/>
    </row>
    <row r="15" spans="2:6" ht="30" x14ac:dyDescent="0.2">
      <c r="B15" s="75"/>
      <c r="C15" s="72"/>
      <c r="D15" s="81"/>
      <c r="E15" s="84" t="s">
        <v>58</v>
      </c>
      <c r="F15" s="85" t="s">
        <v>56</v>
      </c>
    </row>
    <row r="16" spans="2:6" ht="30" x14ac:dyDescent="0.2">
      <c r="B16" s="75"/>
      <c r="C16" s="72"/>
      <c r="D16" s="81"/>
      <c r="E16" s="84" t="s">
        <v>59</v>
      </c>
      <c r="F16" s="85"/>
    </row>
    <row r="17" spans="2:6" ht="30" x14ac:dyDescent="0.2">
      <c r="B17" s="75"/>
      <c r="C17" s="72"/>
      <c r="D17" s="81"/>
      <c r="E17" s="84" t="s">
        <v>60</v>
      </c>
      <c r="F17" s="85"/>
    </row>
    <row r="18" spans="2:6" ht="30" x14ac:dyDescent="0.2">
      <c r="B18" s="75"/>
      <c r="C18" s="72"/>
      <c r="D18" s="81"/>
      <c r="E18" s="84" t="s">
        <v>61</v>
      </c>
      <c r="F18" s="85"/>
    </row>
    <row r="19" spans="2:6" ht="30" x14ac:dyDescent="0.2">
      <c r="B19" s="75"/>
      <c r="C19" s="72"/>
      <c r="D19" s="81"/>
      <c r="E19" s="84" t="s">
        <v>62</v>
      </c>
      <c r="F19" s="85"/>
    </row>
    <row r="20" spans="2:6" ht="30.75" thickBot="1" x14ac:dyDescent="0.25">
      <c r="B20" s="76"/>
      <c r="C20" s="77"/>
      <c r="D20" s="86"/>
      <c r="E20" s="87" t="s">
        <v>63</v>
      </c>
      <c r="F20" s="88"/>
    </row>
    <row r="21" spans="2:6" ht="13.5" thickBot="1" x14ac:dyDescent="0.25">
      <c r="B21" s="72"/>
      <c r="C21" s="72"/>
      <c r="D21" s="81"/>
      <c r="E21" s="81"/>
      <c r="F21" s="81"/>
    </row>
    <row r="22" spans="2:6" ht="38.25" x14ac:dyDescent="0.2">
      <c r="B22" s="73" t="s">
        <v>64</v>
      </c>
      <c r="C22" s="74"/>
      <c r="D22" s="82"/>
      <c r="E22" s="82">
        <v>500</v>
      </c>
      <c r="F22" s="83"/>
    </row>
    <row r="23" spans="2:6" ht="15" x14ac:dyDescent="0.2">
      <c r="B23" s="75"/>
      <c r="C23" s="72"/>
      <c r="D23" s="81"/>
      <c r="E23" s="84" t="s">
        <v>52</v>
      </c>
      <c r="F23" s="85" t="s">
        <v>56</v>
      </c>
    </row>
    <row r="24" spans="2:6" ht="15" x14ac:dyDescent="0.2">
      <c r="B24" s="75"/>
      <c r="C24" s="72"/>
      <c r="D24" s="81"/>
      <c r="E24" s="84" t="s">
        <v>53</v>
      </c>
      <c r="F24" s="85"/>
    </row>
    <row r="25" spans="2:6" ht="30" x14ac:dyDescent="0.2">
      <c r="B25" s="75"/>
      <c r="C25" s="72"/>
      <c r="D25" s="81"/>
      <c r="E25" s="84" t="s">
        <v>54</v>
      </c>
      <c r="F25" s="85"/>
    </row>
    <row r="26" spans="2:6" ht="30.75" thickBot="1" x14ac:dyDescent="0.25">
      <c r="B26" s="76"/>
      <c r="C26" s="77"/>
      <c r="D26" s="86"/>
      <c r="E26" s="87" t="s">
        <v>65</v>
      </c>
      <c r="F26" s="88"/>
    </row>
    <row r="27" spans="2:6" ht="13.5" thickBot="1" x14ac:dyDescent="0.25">
      <c r="B27" s="72"/>
      <c r="C27" s="72"/>
      <c r="D27" s="81"/>
      <c r="E27" s="81"/>
      <c r="F27" s="81"/>
    </row>
    <row r="28" spans="2:6" ht="38.25" x14ac:dyDescent="0.2">
      <c r="B28" s="73" t="s">
        <v>66</v>
      </c>
      <c r="C28" s="74"/>
      <c r="D28" s="82"/>
      <c r="E28" s="82">
        <v>1</v>
      </c>
      <c r="F28" s="83"/>
    </row>
    <row r="29" spans="2:6" ht="30.75" thickBot="1" x14ac:dyDescent="0.25">
      <c r="B29" s="76"/>
      <c r="C29" s="77"/>
      <c r="D29" s="86"/>
      <c r="E29" s="87" t="s">
        <v>67</v>
      </c>
      <c r="F29" s="88" t="s">
        <v>56</v>
      </c>
    </row>
    <row r="30" spans="2:6" x14ac:dyDescent="0.2">
      <c r="B30" s="72"/>
      <c r="C30" s="72"/>
      <c r="D30" s="81"/>
      <c r="E30" s="81"/>
      <c r="F30" s="81"/>
    </row>
    <row r="31" spans="2:6" x14ac:dyDescent="0.2">
      <c r="B31" s="72"/>
      <c r="C31" s="72"/>
      <c r="D31" s="81"/>
      <c r="E31" s="81"/>
      <c r="F31" s="81"/>
    </row>
    <row r="32" spans="2:6" x14ac:dyDescent="0.2">
      <c r="B32" s="71" t="s">
        <v>68</v>
      </c>
      <c r="C32" s="71"/>
      <c r="D32" s="80"/>
      <c r="E32" s="80"/>
      <c r="F32" s="80"/>
    </row>
    <row r="33" spans="2:6" ht="13.5" thickBot="1" x14ac:dyDescent="0.25">
      <c r="B33" s="72"/>
      <c r="C33" s="72"/>
      <c r="D33" s="81"/>
      <c r="E33" s="81"/>
      <c r="F33" s="81"/>
    </row>
    <row r="34" spans="2:6" ht="39" thickBot="1" x14ac:dyDescent="0.25">
      <c r="B34" s="78" t="s">
        <v>69</v>
      </c>
      <c r="C34" s="79"/>
      <c r="D34" s="89"/>
      <c r="E34" s="89">
        <v>14</v>
      </c>
      <c r="F34" s="90" t="s">
        <v>56</v>
      </c>
    </row>
    <row r="35" spans="2:6" x14ac:dyDescent="0.2">
      <c r="B35" s="72"/>
      <c r="C35" s="72"/>
      <c r="D35" s="81"/>
      <c r="E35" s="81"/>
      <c r="F35" s="81"/>
    </row>
  </sheetData>
  <hyperlinks>
    <hyperlink ref="E9" location="'Gradebook'!J11" display="'Gradebook'!J11"/>
    <hyperlink ref="E10" location="'Gradebook'!O11" display="'Gradebook'!O11"/>
    <hyperlink ref="E11" location="'Gradebook'!J31:J279" display="'Gradebook'!J31:J279"/>
    <hyperlink ref="E12" location="'Gradebook'!O31:O279" display="'Gradebook'!O31:O279"/>
    <hyperlink ref="E15" location="'Gradebook'!G396:G65536" display="'Gradebook'!G396:G65536"/>
    <hyperlink ref="E16" location="'Gradebook'!G1:G11" display="'Gradebook'!G1:G11"/>
    <hyperlink ref="E17" location="'Gradebook'!G31:G395" display="'Gradebook'!G31:G395"/>
    <hyperlink ref="E18" location="'Gradebook'!L397:L65536" display="'Gradebook'!L397:L65536"/>
    <hyperlink ref="E19" location="'Gradebook'!L1:L11" display="'Gradebook'!L1:L11"/>
    <hyperlink ref="E20" location="'Gradebook'!L31:L158" display="'Gradebook'!L31:L158"/>
    <hyperlink ref="E23" location="'Gradebook'!J11" display="'Gradebook'!J11"/>
    <hyperlink ref="E24" location="'Gradebook'!O11" display="'Gradebook'!O11"/>
    <hyperlink ref="E25" location="'Gradebook'!J31:J279" display="'Gradebook'!J31:J279"/>
    <hyperlink ref="E26" location="'Gradebook'!O31:O278" display="'Gradebook'!O31:O278"/>
    <hyperlink ref="E29" location="'Gradebook'!J11:J396" display="'Gradebook'!J11:J39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Gradebook</vt:lpstr>
      <vt:lpstr>ID</vt:lpstr>
      <vt:lpstr>Ocjena</vt:lpstr>
      <vt:lpstr>Compatibility Report</vt:lpstr>
      <vt:lpstr>displayID</vt:lpstr>
      <vt:lpstr>Gradebook!Print_Area</vt:lpstr>
      <vt:lpstr>ID!Print_Area</vt:lpstr>
      <vt:lpstr>Ocjena!Print_Area</vt:lpstr>
      <vt:lpstr>Gradebook!Print_Titles</vt:lpstr>
    </vt:vector>
  </TitlesOfParts>
  <Company>Vertex42 LLC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Gradebook Template - Point System</dc:title>
  <dc:creator>icoisim</dc:creator>
  <dc:description>(c) 2009 Vertex42 LLC. All Rights Reserved.</dc:description>
  <cp:lastModifiedBy>draganr_pg</cp:lastModifiedBy>
  <cp:lastPrinted>2009-11-18T23:38:36Z</cp:lastPrinted>
  <dcterms:created xsi:type="dcterms:W3CDTF">2008-04-12T17:21:19Z</dcterms:created>
  <dcterms:modified xsi:type="dcterms:W3CDTF">2017-09-04T21:47:10Z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2009 Vertex42 LLC</vt:lpwstr>
  </property>
  <property fmtid="{D5CDD505-2E9C-101B-9397-08002B2CF9AE}" pid="3" name="Version">
    <vt:lpwstr>1.0.1</vt:lpwstr>
  </property>
</Properties>
</file>