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160" windowHeight="90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Q9" i="1"/>
  <c r="P9" i="1"/>
  <c r="W8" i="1"/>
  <c r="V8" i="1"/>
  <c r="U8" i="1"/>
  <c r="T8" i="1"/>
  <c r="S8" i="1"/>
  <c r="R8" i="1"/>
  <c r="Q8" i="1"/>
  <c r="P8" i="1"/>
  <c r="V7" i="1"/>
  <c r="U7" i="1"/>
  <c r="T7" i="1"/>
  <c r="S7" i="1"/>
  <c r="R7" i="1"/>
  <c r="Q7" i="1"/>
  <c r="P7" i="1"/>
  <c r="Q6" i="1"/>
  <c r="R6" i="1" s="1"/>
  <c r="S6" i="1" s="1"/>
  <c r="T6" i="1" s="1"/>
  <c r="U6" i="1" s="1"/>
  <c r="V6" i="1" s="1"/>
  <c r="P6" i="1"/>
  <c r="K17" i="1"/>
  <c r="K18" i="1" s="1"/>
  <c r="K19" i="1" s="1"/>
  <c r="K20" i="1" s="1"/>
  <c r="K21" i="1" s="1"/>
  <c r="K22" i="1" s="1"/>
  <c r="K16" i="1"/>
  <c r="K12" i="1"/>
  <c r="K9" i="1"/>
  <c r="K6" i="1"/>
  <c r="H2" i="1"/>
  <c r="H53" i="1" s="1"/>
  <c r="G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16" i="1"/>
  <c r="G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" i="1"/>
  <c r="E14" i="1"/>
  <c r="E11" i="1"/>
  <c r="E8" i="1"/>
  <c r="E5" i="1"/>
  <c r="E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<sst xmlns="http://schemas.openxmlformats.org/spreadsheetml/2006/main" count="22" uniqueCount="21">
  <si>
    <t>fiksirani br</t>
  </si>
  <si>
    <t>zaokruzivanje</t>
  </si>
  <si>
    <t>srednja vrijednost</t>
  </si>
  <si>
    <t>varijansa</t>
  </si>
  <si>
    <t>st.dev.</t>
  </si>
  <si>
    <t>suma brojeva</t>
  </si>
  <si>
    <t>odredit brojeve koji su veci od A.S.-St.Dev.</t>
  </si>
  <si>
    <t>A.S.-St.Dev.</t>
  </si>
  <si>
    <t>odrediti brojeve koji su manji of A.S.+St.Dev</t>
  </si>
  <si>
    <t>A.S.+St.Dev</t>
  </si>
  <si>
    <t>koliko je brojeva koji su veci od A.S.-St.Dev?</t>
  </si>
  <si>
    <t>koliko je brojeva koji su manji od A.S.+St.Dev.</t>
  </si>
  <si>
    <t>b)</t>
  </si>
  <si>
    <t>Rasporediti brojeve po Sturgesovom pravilu</t>
  </si>
  <si>
    <t>broj grupa</t>
  </si>
  <si>
    <t>zaokruzeno na nula decimala</t>
  </si>
  <si>
    <t>duzina grupe</t>
  </si>
  <si>
    <t>krajevi grupa</t>
  </si>
  <si>
    <t>suma</t>
  </si>
  <si>
    <t>frekv</t>
  </si>
  <si>
    <t>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</si>
</sst>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Sheet1!$R$11</c:f>
              <c:strCache>
                <c:ptCount val="1"/>
                <c:pt idx="0">
                  <c:v>frekv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Sheet1!$Q$12:$Q$18</c:f>
              <c:numCache>
                <c:formatCode>General</c:formatCode>
                <c:ptCount val="7"/>
                <c:pt idx="0">
                  <c:v>5.3571428571428656</c:v>
                </c:pt>
                <c:pt idx="1">
                  <c:v>6.0839999999999801</c:v>
                </c:pt>
                <c:pt idx="2">
                  <c:v>6.8077777777777726</c:v>
                </c:pt>
                <c:pt idx="3">
                  <c:v>7.4550000000000027</c:v>
                </c:pt>
                <c:pt idx="4">
                  <c:v>8.2354545454545498</c:v>
                </c:pt>
                <c:pt idx="5">
                  <c:v>8.8557142857142832</c:v>
                </c:pt>
                <c:pt idx="6">
                  <c:v>9.4339999999999993</c:v>
                </c:pt>
              </c:numCache>
            </c:numRef>
          </c:cat>
          <c:val>
            <c:numRef>
              <c:f>Sheet1!$R$12:$R$18</c:f>
              <c:numCache>
                <c:formatCode>General</c:formatCode>
                <c:ptCount val="7"/>
                <c:pt idx="0">
                  <c:v>7</c:v>
                </c:pt>
                <c:pt idx="1">
                  <c:v>5</c:v>
                </c:pt>
                <c:pt idx="2">
                  <c:v>9</c:v>
                </c:pt>
                <c:pt idx="3">
                  <c:v>6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771952"/>
        <c:axId val="515771408"/>
      </c:barChart>
      <c:catAx>
        <c:axId val="51577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71408"/>
        <c:crosses val="autoZero"/>
        <c:auto val="1"/>
        <c:lblAlgn val="ctr"/>
        <c:lblOffset val="100"/>
        <c:noMultiLvlLbl val="0"/>
      </c:catAx>
      <c:valAx>
        <c:axId val="51577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7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548640</xdr:colOff>
      <xdr:row>11</xdr:row>
      <xdr:rowOff>95250</xdr:rowOff>
    </xdr:from>
    <xdr:to>
      <xdr:col>15</xdr:col>
      <xdr:colOff>243840</xdr:colOff>
      <xdr:row>23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D1" workbookViewId="0">
      <selection activeCell="R11" sqref="R11"/>
    </sheetView>
  </sheetViews>
  <sheetFormatPr defaultRowHeight="18" x14ac:dyDescent="0.35"/>
  <cols>
    <col min="1" max="16384" width="8.88671875" style="1"/>
  </cols>
  <sheetData>
    <row r="1" spans="1:23" x14ac:dyDescent="0.35">
      <c r="A1" s="1">
        <f ca="1">5+5*RAND()</f>
        <v>5.5558334190098853</v>
      </c>
      <c r="B1" s="1" t="s">
        <v>0</v>
      </c>
      <c r="C1" s="1" t="s">
        <v>1</v>
      </c>
      <c r="E1" s="1" t="s">
        <v>2</v>
      </c>
      <c r="G1" s="1" t="s">
        <v>6</v>
      </c>
      <c r="H1" s="1" t="s">
        <v>8</v>
      </c>
    </row>
    <row r="2" spans="1:23" x14ac:dyDescent="0.35">
      <c r="A2" s="1">
        <f t="shared" ref="A2:A50" ca="1" si="0">5+5*RAND()</f>
        <v>6.1957151416583338</v>
      </c>
      <c r="B2" s="1">
        <v>6.9816064497693997</v>
      </c>
      <c r="C2" s="1">
        <f>ROUND(B2,2)</f>
        <v>6.98</v>
      </c>
      <c r="E2" s="1">
        <f>AVERAGE(C2:C51)</f>
        <v>7.4733999999999989</v>
      </c>
      <c r="G2" s="1">
        <f>IF(C2&gt;$E$14,1,0)</f>
        <v>1</v>
      </c>
      <c r="H2" s="1">
        <f>IF(C2&lt;$E$16,1,0)</f>
        <v>1</v>
      </c>
    </row>
    <row r="3" spans="1:23" x14ac:dyDescent="0.35">
      <c r="A3" s="1">
        <f t="shared" ca="1" si="0"/>
        <v>5.2635604462607946</v>
      </c>
      <c r="B3" s="1">
        <v>7.4390733777500699</v>
      </c>
      <c r="C3" s="1">
        <f t="shared" ref="C3:C51" si="1">ROUND(B3,2)</f>
        <v>7.44</v>
      </c>
      <c r="G3" s="1">
        <f>IF(C3&gt;$E$14,1,0)</f>
        <v>1</v>
      </c>
      <c r="H3" s="1">
        <f t="shared" ref="H3:H51" si="2">IF(C3&lt;$E$16,1,0)</f>
        <v>1</v>
      </c>
      <c r="J3" s="1" t="s">
        <v>12</v>
      </c>
      <c r="K3" s="1" t="s">
        <v>13</v>
      </c>
    </row>
    <row r="4" spans="1:23" x14ac:dyDescent="0.35">
      <c r="A4" s="1">
        <f t="shared" ca="1" si="0"/>
        <v>8.134174447598717</v>
      </c>
      <c r="B4" s="1">
        <v>9.5693185940307739</v>
      </c>
      <c r="C4" s="1">
        <f t="shared" si="1"/>
        <v>9.57</v>
      </c>
      <c r="E4" s="1" t="s">
        <v>3</v>
      </c>
      <c r="G4" s="1">
        <f t="shared" ref="G3:G51" si="3">IF(C4&gt;$E$14,1,0)</f>
        <v>1</v>
      </c>
      <c r="H4" s="1">
        <f t="shared" si="2"/>
        <v>0</v>
      </c>
    </row>
    <row r="5" spans="1:23" x14ac:dyDescent="0.35">
      <c r="A5" s="1">
        <f t="shared" ca="1" si="0"/>
        <v>7.8871592379705806</v>
      </c>
      <c r="B5" s="1">
        <v>5.8339411716852032</v>
      </c>
      <c r="C5" s="1">
        <f t="shared" si="1"/>
        <v>5.83</v>
      </c>
      <c r="E5" s="1">
        <f>VAR(C2:C51)</f>
        <v>1.7493412653061382</v>
      </c>
      <c r="G5" s="1">
        <f t="shared" si="3"/>
        <v>0</v>
      </c>
      <c r="H5" s="1">
        <f t="shared" si="2"/>
        <v>1</v>
      </c>
      <c r="K5" s="1" t="s">
        <v>14</v>
      </c>
    </row>
    <row r="6" spans="1:23" x14ac:dyDescent="0.35">
      <c r="A6" s="1">
        <f t="shared" ca="1" si="0"/>
        <v>8.6557066667085536</v>
      </c>
      <c r="B6" s="1">
        <v>8.8208429615143373</v>
      </c>
      <c r="C6" s="1">
        <f t="shared" si="1"/>
        <v>8.82</v>
      </c>
      <c r="G6" s="1">
        <f t="shared" si="3"/>
        <v>1</v>
      </c>
      <c r="H6" s="1">
        <f t="shared" si="2"/>
        <v>0</v>
      </c>
      <c r="K6" s="1">
        <f>1+3.332*LOG(50)</f>
        <v>6.660968054447614</v>
      </c>
      <c r="O6" s="1">
        <v>5</v>
      </c>
      <c r="P6" s="1">
        <f>O6+$K$12</f>
        <v>5.7142857142857144</v>
      </c>
      <c r="Q6" s="1">
        <f>P6+$K$12</f>
        <v>6.4285714285714288</v>
      </c>
      <c r="R6" s="1">
        <f>Q6+$K$12</f>
        <v>7.1428571428571432</v>
      </c>
      <c r="S6" s="1">
        <f>R6+$K$12</f>
        <v>7.8571428571428577</v>
      </c>
      <c r="T6" s="1">
        <f>S6+$K$12</f>
        <v>8.5714285714285712</v>
      </c>
      <c r="U6" s="1">
        <f>T6+$K$12</f>
        <v>9.2857142857142847</v>
      </c>
      <c r="V6" s="1">
        <f>U6+$K$12</f>
        <v>9.9999999999999982</v>
      </c>
    </row>
    <row r="7" spans="1:23" x14ac:dyDescent="0.35">
      <c r="A7" s="1">
        <f t="shared" ca="1" si="0"/>
        <v>8.3522186342984099</v>
      </c>
      <c r="B7" s="1">
        <v>5.9885808803305869</v>
      </c>
      <c r="C7" s="1">
        <f t="shared" si="1"/>
        <v>5.99</v>
      </c>
      <c r="E7" s="1" t="s">
        <v>4</v>
      </c>
      <c r="G7" s="1">
        <f t="shared" si="3"/>
        <v>0</v>
      </c>
      <c r="H7" s="1">
        <f t="shared" si="2"/>
        <v>1</v>
      </c>
      <c r="O7" s="1" t="s">
        <v>18</v>
      </c>
      <c r="P7" s="1">
        <f>SUMIF($C2:$C51,"&gt;5",$C2:$C51)-SUMIF($C2:$C51,"&gt;5.714",$C2:C51)</f>
        <v>37.500000000000057</v>
      </c>
      <c r="Q7" s="1">
        <f>SUMIF($C2:$C51,"&gt;5.714",$C2:$C51)-SUMIF($C2:$C51,"&gt;6.428",$C2:D51)</f>
        <v>30.419999999999902</v>
      </c>
      <c r="R7" s="1">
        <f>SUMIF($C2:$C51,"&gt;6.428",$C2:$C51)-SUMIF($C2:$C51,"&gt;7.142",$C2:E51)</f>
        <v>61.269999999999953</v>
      </c>
      <c r="S7" s="1">
        <f>SUMIF($C2:$C51,"&gt;7.142",$C2:$C51)-SUMIF($C2:$C51,"&gt;7.857",$C2:F51)</f>
        <v>44.730000000000018</v>
      </c>
      <c r="T7" s="1">
        <f>SUMIF($C2:$C51,"&gt;7.857",$C2:$C51)-SUMIF($C2:$C51,"&gt;8.571",$C2:G51)</f>
        <v>90.590000000000046</v>
      </c>
      <c r="U7" s="1">
        <f>SUMIF($C2:$C51,"&gt;8.571",$C2:$C51)-SUMIF($C2:$C51,"&gt;9.285",$C2:H51)</f>
        <v>61.989999999999988</v>
      </c>
      <c r="V7" s="1">
        <f>SUMIF($C2:$C51,"&gt;9.285",$C2:$C51)-SUMIF($C2:$C51,"&gt;10",$C2:I51)</f>
        <v>47.169999999999995</v>
      </c>
    </row>
    <row r="8" spans="1:23" x14ac:dyDescent="0.35">
      <c r="A8" s="1">
        <f t="shared" ca="1" si="0"/>
        <v>6.1482706135358409</v>
      </c>
      <c r="B8" s="1">
        <v>5.5151905407463211</v>
      </c>
      <c r="C8" s="1">
        <f t="shared" si="1"/>
        <v>5.52</v>
      </c>
      <c r="E8" s="1">
        <f>STDEV(C2:C51)</f>
        <v>1.3226266537863729</v>
      </c>
      <c r="G8" s="1">
        <f t="shared" si="3"/>
        <v>0</v>
      </c>
      <c r="H8" s="1">
        <f t="shared" si="2"/>
        <v>1</v>
      </c>
      <c r="K8" s="1" t="s">
        <v>15</v>
      </c>
      <c r="O8" s="1" t="s">
        <v>19</v>
      </c>
      <c r="P8" s="1">
        <f>COUNTIF($C2:$C51,"&gt;5")-COUNTIF($C2:$C51,"&gt;5.714")</f>
        <v>7</v>
      </c>
      <c r="Q8" s="1">
        <f>COUNTIF($C2:$C51,"&gt;5.714")-COUNTIF($C2:$C51,"&gt;6.428")</f>
        <v>5</v>
      </c>
      <c r="R8" s="1">
        <f>COUNTIF($C2:$C51,"&gt;6.428")-COUNTIF($C2:$C51,"&gt;7.142")</f>
        <v>9</v>
      </c>
      <c r="S8" s="1">
        <f>COUNTIF($C2:$C51,"&gt;7.142")-COUNTIF($C2:$C51,"&gt;7.857")</f>
        <v>6</v>
      </c>
      <c r="T8" s="1">
        <f>COUNTIF($C2:$C51,"&gt;7.857")-COUNTIF($C2:$C51,"&gt;8.571")</f>
        <v>11</v>
      </c>
      <c r="U8" s="1">
        <f>COUNTIF($C2:$C51,"&gt;8.571")-COUNTIF($C2:$C51,"&gt;9.285")</f>
        <v>7</v>
      </c>
      <c r="V8" s="1">
        <f>COUNTIF($C2:$C51,"&gt;9.185")-COUNTIF($C2:$C51,"&gt;10")</f>
        <v>5</v>
      </c>
      <c r="W8" s="1">
        <f>SUM(P8:V8)</f>
        <v>50</v>
      </c>
    </row>
    <row r="9" spans="1:23" x14ac:dyDescent="0.35">
      <c r="A9" s="1">
        <f t="shared" ca="1" si="0"/>
        <v>6.1534154759228361</v>
      </c>
      <c r="B9" s="1">
        <v>7.9537223108608428</v>
      </c>
      <c r="C9" s="1">
        <f t="shared" si="1"/>
        <v>7.95</v>
      </c>
      <c r="G9" s="1">
        <f t="shared" si="3"/>
        <v>1</v>
      </c>
      <c r="H9" s="1">
        <f t="shared" si="2"/>
        <v>1</v>
      </c>
      <c r="K9" s="1">
        <f>ROUND(K6,0)</f>
        <v>7</v>
      </c>
      <c r="O9" s="1" t="s">
        <v>20</v>
      </c>
      <c r="P9" s="1">
        <f>P7/P8</f>
        <v>5.3571428571428656</v>
      </c>
      <c r="Q9" s="1">
        <f t="shared" ref="Q9:V9" si="4">Q7/Q8</f>
        <v>6.0839999999999801</v>
      </c>
      <c r="R9" s="1">
        <f t="shared" si="4"/>
        <v>6.8077777777777726</v>
      </c>
      <c r="S9" s="1">
        <f t="shared" si="4"/>
        <v>7.4550000000000027</v>
      </c>
      <c r="T9" s="1">
        <f t="shared" si="4"/>
        <v>8.2354545454545498</v>
      </c>
      <c r="U9" s="1">
        <f t="shared" si="4"/>
        <v>8.8557142857142832</v>
      </c>
      <c r="V9" s="1">
        <f t="shared" si="4"/>
        <v>9.4339999999999993</v>
      </c>
    </row>
    <row r="10" spans="1:23" x14ac:dyDescent="0.35">
      <c r="A10" s="1">
        <f t="shared" ca="1" si="0"/>
        <v>8.2741612512642888</v>
      </c>
      <c r="B10" s="1">
        <v>6.1279690622236398</v>
      </c>
      <c r="C10" s="1">
        <f t="shared" si="1"/>
        <v>6.13</v>
      </c>
      <c r="E10" s="1" t="s">
        <v>5</v>
      </c>
      <c r="G10" s="1">
        <f t="shared" si="3"/>
        <v>0</v>
      </c>
      <c r="H10" s="1">
        <f t="shared" si="2"/>
        <v>1</v>
      </c>
    </row>
    <row r="11" spans="1:23" x14ac:dyDescent="0.35">
      <c r="A11" s="1">
        <f t="shared" ca="1" si="0"/>
        <v>8.6223649479571574</v>
      </c>
      <c r="B11" s="1">
        <v>8.2553127159984161</v>
      </c>
      <c r="C11" s="1">
        <f t="shared" si="1"/>
        <v>8.26</v>
      </c>
      <c r="E11" s="1">
        <f>SUM(C2:C51)</f>
        <v>373.66999999999996</v>
      </c>
      <c r="G11" s="1">
        <f t="shared" si="3"/>
        <v>1</v>
      </c>
      <c r="H11" s="1">
        <f t="shared" si="2"/>
        <v>1</v>
      </c>
      <c r="K11" s="1" t="s">
        <v>16</v>
      </c>
      <c r="R11" s="1" t="s">
        <v>19</v>
      </c>
    </row>
    <row r="12" spans="1:23" x14ac:dyDescent="0.35">
      <c r="A12" s="1">
        <f t="shared" ca="1" si="0"/>
        <v>6.7114644908167733</v>
      </c>
      <c r="B12" s="1">
        <v>5.093207032012951</v>
      </c>
      <c r="C12" s="1">
        <f t="shared" si="1"/>
        <v>5.09</v>
      </c>
      <c r="G12" s="1">
        <f t="shared" si="3"/>
        <v>0</v>
      </c>
      <c r="H12" s="1">
        <f t="shared" si="2"/>
        <v>1</v>
      </c>
      <c r="K12" s="1">
        <f>(10-5)/K9</f>
        <v>0.7142857142857143</v>
      </c>
      <c r="Q12" s="1">
        <v>5.3571428571428656</v>
      </c>
      <c r="R12" s="1">
        <v>7</v>
      </c>
    </row>
    <row r="13" spans="1:23" x14ac:dyDescent="0.35">
      <c r="A13" s="1">
        <f t="shared" ca="1" si="0"/>
        <v>6.1557557930853859</v>
      </c>
      <c r="B13" s="1">
        <v>8.533487699513989</v>
      </c>
      <c r="C13" s="1">
        <f t="shared" si="1"/>
        <v>8.5299999999999994</v>
      </c>
      <c r="E13" s="1" t="s">
        <v>7</v>
      </c>
      <c r="G13" s="1">
        <f t="shared" si="3"/>
        <v>1</v>
      </c>
      <c r="H13" s="1">
        <f t="shared" si="2"/>
        <v>1</v>
      </c>
      <c r="Q13" s="1">
        <v>6.0839999999999801</v>
      </c>
      <c r="R13" s="1">
        <v>5</v>
      </c>
    </row>
    <row r="14" spans="1:23" x14ac:dyDescent="0.35">
      <c r="A14" s="1">
        <f t="shared" ca="1" si="0"/>
        <v>6.3292843991625354</v>
      </c>
      <c r="B14" s="1">
        <v>9.3281397232970367</v>
      </c>
      <c r="C14" s="1">
        <f t="shared" si="1"/>
        <v>9.33</v>
      </c>
      <c r="E14" s="1">
        <f>E2-E8</f>
        <v>6.1507733462136258</v>
      </c>
      <c r="G14" s="1">
        <f t="shared" si="3"/>
        <v>1</v>
      </c>
      <c r="H14" s="1">
        <f t="shared" si="2"/>
        <v>0</v>
      </c>
      <c r="K14" s="1" t="s">
        <v>17</v>
      </c>
      <c r="Q14" s="1">
        <v>6.8077777777777726</v>
      </c>
      <c r="R14" s="1">
        <v>9</v>
      </c>
    </row>
    <row r="15" spans="1:23" x14ac:dyDescent="0.35">
      <c r="A15" s="1">
        <f t="shared" ca="1" si="0"/>
        <v>7.0994967639976014</v>
      </c>
      <c r="B15" s="1">
        <v>5.3462129836455823</v>
      </c>
      <c r="C15" s="1">
        <f t="shared" si="1"/>
        <v>5.35</v>
      </c>
      <c r="E15" s="1" t="s">
        <v>9</v>
      </c>
      <c r="G15" s="1">
        <f t="shared" si="3"/>
        <v>0</v>
      </c>
      <c r="H15" s="1">
        <f t="shared" si="2"/>
        <v>1</v>
      </c>
      <c r="K15" s="1">
        <v>5</v>
      </c>
      <c r="Q15" s="1">
        <v>7.4550000000000027</v>
      </c>
      <c r="R15" s="1">
        <v>6</v>
      </c>
    </row>
    <row r="16" spans="1:23" x14ac:dyDescent="0.35">
      <c r="A16" s="1">
        <f t="shared" ca="1" si="0"/>
        <v>5.3528270081006015</v>
      </c>
      <c r="B16" s="1">
        <v>7.5104455207886609</v>
      </c>
      <c r="C16" s="1">
        <f t="shared" si="1"/>
        <v>7.51</v>
      </c>
      <c r="E16" s="1">
        <f>E2+E8</f>
        <v>8.7960266537863721</v>
      </c>
      <c r="G16" s="1">
        <f t="shared" si="3"/>
        <v>1</v>
      </c>
      <c r="H16" s="1">
        <f t="shared" si="2"/>
        <v>1</v>
      </c>
      <c r="K16" s="1">
        <f>K15+$K$12</f>
        <v>5.7142857142857144</v>
      </c>
      <c r="Q16" s="1">
        <v>8.2354545454545498</v>
      </c>
      <c r="R16" s="1">
        <v>11</v>
      </c>
    </row>
    <row r="17" spans="1:18" x14ac:dyDescent="0.35">
      <c r="A17" s="1">
        <f t="shared" ca="1" si="0"/>
        <v>8.8482556475621816</v>
      </c>
      <c r="B17" s="1">
        <v>8.2381231682135017</v>
      </c>
      <c r="C17" s="1">
        <f t="shared" si="1"/>
        <v>8.24</v>
      </c>
      <c r="G17" s="1">
        <f t="shared" si="3"/>
        <v>1</v>
      </c>
      <c r="H17" s="1">
        <f t="shared" si="2"/>
        <v>1</v>
      </c>
      <c r="K17" s="1">
        <f t="shared" ref="K17:K22" si="5">K16+$K$12</f>
        <v>6.4285714285714288</v>
      </c>
      <c r="Q17" s="1">
        <v>8.8557142857142832</v>
      </c>
      <c r="R17" s="1">
        <v>7</v>
      </c>
    </row>
    <row r="18" spans="1:18" x14ac:dyDescent="0.35">
      <c r="A18" s="1">
        <f t="shared" ca="1" si="0"/>
        <v>8.4061622570278871</v>
      </c>
      <c r="B18" s="1">
        <v>8.8319358343969103</v>
      </c>
      <c r="C18" s="1">
        <f t="shared" si="1"/>
        <v>8.83</v>
      </c>
      <c r="G18" s="1">
        <f t="shared" si="3"/>
        <v>1</v>
      </c>
      <c r="H18" s="1">
        <f t="shared" si="2"/>
        <v>0</v>
      </c>
      <c r="K18" s="1">
        <f t="shared" si="5"/>
        <v>7.1428571428571432</v>
      </c>
      <c r="Q18" s="1">
        <v>9.4339999999999993</v>
      </c>
      <c r="R18" s="1">
        <v>5</v>
      </c>
    </row>
    <row r="19" spans="1:18" x14ac:dyDescent="0.35">
      <c r="A19" s="1">
        <f t="shared" ca="1" si="0"/>
        <v>7.8810221208016404</v>
      </c>
      <c r="B19" s="1">
        <v>8.624192018530934</v>
      </c>
      <c r="C19" s="1">
        <f t="shared" si="1"/>
        <v>8.6199999999999992</v>
      </c>
      <c r="G19" s="1">
        <f t="shared" si="3"/>
        <v>1</v>
      </c>
      <c r="H19" s="1">
        <f t="shared" si="2"/>
        <v>1</v>
      </c>
      <c r="K19" s="1">
        <f t="shared" si="5"/>
        <v>7.8571428571428577</v>
      </c>
    </row>
    <row r="20" spans="1:18" x14ac:dyDescent="0.35">
      <c r="A20" s="1">
        <f t="shared" ca="1" si="0"/>
        <v>5.0094821569322594</v>
      </c>
      <c r="B20" s="1">
        <v>7.4002619730356383</v>
      </c>
      <c r="C20" s="1">
        <f t="shared" si="1"/>
        <v>7.4</v>
      </c>
      <c r="G20" s="1">
        <f t="shared" si="3"/>
        <v>1</v>
      </c>
      <c r="H20" s="1">
        <f t="shared" si="2"/>
        <v>1</v>
      </c>
      <c r="K20" s="1">
        <f t="shared" si="5"/>
        <v>8.5714285714285712</v>
      </c>
    </row>
    <row r="21" spans="1:18" x14ac:dyDescent="0.35">
      <c r="A21" s="1">
        <f t="shared" ca="1" si="0"/>
        <v>7.4186779445903817</v>
      </c>
      <c r="B21" s="1">
        <v>9.0042896553407203</v>
      </c>
      <c r="C21" s="1">
        <f t="shared" si="1"/>
        <v>9</v>
      </c>
      <c r="G21" s="1">
        <f t="shared" si="3"/>
        <v>1</v>
      </c>
      <c r="H21" s="1">
        <f t="shared" si="2"/>
        <v>0</v>
      </c>
      <c r="K21" s="1">
        <f t="shared" si="5"/>
        <v>9.2857142857142847</v>
      </c>
    </row>
    <row r="22" spans="1:18" x14ac:dyDescent="0.35">
      <c r="A22" s="1">
        <f t="shared" ca="1" si="0"/>
        <v>9.1569027311815887</v>
      </c>
      <c r="B22" s="1">
        <v>8.9161473113671121</v>
      </c>
      <c r="C22" s="1">
        <f t="shared" si="1"/>
        <v>8.92</v>
      </c>
      <c r="G22" s="1">
        <f t="shared" si="3"/>
        <v>1</v>
      </c>
      <c r="H22" s="1">
        <f t="shared" si="2"/>
        <v>0</v>
      </c>
      <c r="K22" s="1">
        <f t="shared" si="5"/>
        <v>9.9999999999999982</v>
      </c>
    </row>
    <row r="23" spans="1:18" x14ac:dyDescent="0.35">
      <c r="A23" s="1">
        <f t="shared" ca="1" si="0"/>
        <v>5.4107141766672893</v>
      </c>
      <c r="B23" s="1">
        <v>8.3647581412545104</v>
      </c>
      <c r="C23" s="1">
        <f t="shared" si="1"/>
        <v>8.36</v>
      </c>
      <c r="G23" s="1">
        <f t="shared" si="3"/>
        <v>1</v>
      </c>
      <c r="H23" s="1">
        <f t="shared" si="2"/>
        <v>1</v>
      </c>
    </row>
    <row r="24" spans="1:18" x14ac:dyDescent="0.35">
      <c r="A24" s="1">
        <f t="shared" ca="1" si="0"/>
        <v>5.4684209587249537</v>
      </c>
      <c r="B24" s="1">
        <v>6.9540240668659736</v>
      </c>
      <c r="C24" s="1">
        <f t="shared" si="1"/>
        <v>6.95</v>
      </c>
      <c r="G24" s="1">
        <f t="shared" si="3"/>
        <v>1</v>
      </c>
      <c r="H24" s="1">
        <f t="shared" si="2"/>
        <v>1</v>
      </c>
    </row>
    <row r="25" spans="1:18" x14ac:dyDescent="0.35">
      <c r="A25" s="1">
        <f t="shared" ca="1" si="0"/>
        <v>7.7562485477053471</v>
      </c>
      <c r="B25" s="1">
        <v>5.5928920322713465</v>
      </c>
      <c r="C25" s="1">
        <f t="shared" si="1"/>
        <v>5.59</v>
      </c>
      <c r="G25" s="1">
        <f t="shared" si="3"/>
        <v>0</v>
      </c>
      <c r="H25" s="1">
        <f t="shared" si="2"/>
        <v>1</v>
      </c>
    </row>
    <row r="26" spans="1:18" x14ac:dyDescent="0.35">
      <c r="A26" s="1">
        <f t="shared" ca="1" si="0"/>
        <v>9.1747471950438744</v>
      </c>
      <c r="B26" s="1">
        <v>9.3742150756157496</v>
      </c>
      <c r="C26" s="1">
        <f t="shared" si="1"/>
        <v>9.3699999999999992</v>
      </c>
      <c r="G26" s="1">
        <f t="shared" si="3"/>
        <v>1</v>
      </c>
      <c r="H26" s="1">
        <f t="shared" si="2"/>
        <v>0</v>
      </c>
    </row>
    <row r="27" spans="1:18" x14ac:dyDescent="0.35">
      <c r="A27" s="1">
        <f t="shared" ca="1" si="0"/>
        <v>7.4236186937674251</v>
      </c>
      <c r="B27" s="1">
        <v>7.130793415217842</v>
      </c>
      <c r="C27" s="1">
        <f t="shared" si="1"/>
        <v>7.13</v>
      </c>
      <c r="G27" s="1">
        <f t="shared" si="3"/>
        <v>1</v>
      </c>
      <c r="H27" s="1">
        <f t="shared" si="2"/>
        <v>1</v>
      </c>
    </row>
    <row r="28" spans="1:18" x14ac:dyDescent="0.35">
      <c r="A28" s="1">
        <f t="shared" ca="1" si="0"/>
        <v>9.2184165935966202</v>
      </c>
      <c r="B28" s="1">
        <v>8.2297000636238984</v>
      </c>
      <c r="C28" s="1">
        <f t="shared" si="1"/>
        <v>8.23</v>
      </c>
      <c r="G28" s="1">
        <f t="shared" si="3"/>
        <v>1</v>
      </c>
      <c r="H28" s="1">
        <f t="shared" si="2"/>
        <v>1</v>
      </c>
    </row>
    <row r="29" spans="1:18" x14ac:dyDescent="0.35">
      <c r="A29" s="1">
        <f t="shared" ca="1" si="0"/>
        <v>9.3532170151832155</v>
      </c>
      <c r="B29" s="1">
        <v>8.4915823606867988</v>
      </c>
      <c r="C29" s="1">
        <f t="shared" si="1"/>
        <v>8.49</v>
      </c>
      <c r="G29" s="1">
        <f t="shared" si="3"/>
        <v>1</v>
      </c>
      <c r="H29" s="1">
        <f t="shared" si="2"/>
        <v>1</v>
      </c>
    </row>
    <row r="30" spans="1:18" x14ac:dyDescent="0.35">
      <c r="A30" s="1">
        <f t="shared" ca="1" si="0"/>
        <v>9.4385825423628162</v>
      </c>
      <c r="B30" s="1">
        <v>8.177165570244318</v>
      </c>
      <c r="C30" s="1">
        <f t="shared" si="1"/>
        <v>8.18</v>
      </c>
      <c r="G30" s="1">
        <f t="shared" si="3"/>
        <v>1</v>
      </c>
      <c r="H30" s="1">
        <f t="shared" si="2"/>
        <v>1</v>
      </c>
    </row>
    <row r="31" spans="1:18" x14ac:dyDescent="0.35">
      <c r="A31" s="1">
        <f t="shared" ca="1" si="0"/>
        <v>6.6914420422086121</v>
      </c>
      <c r="B31" s="1">
        <v>5.6879547171449918</v>
      </c>
      <c r="C31" s="1">
        <f t="shared" si="1"/>
        <v>5.69</v>
      </c>
      <c r="G31" s="1">
        <f t="shared" si="3"/>
        <v>0</v>
      </c>
      <c r="H31" s="1">
        <f t="shared" si="2"/>
        <v>1</v>
      </c>
    </row>
    <row r="32" spans="1:18" x14ac:dyDescent="0.35">
      <c r="A32" s="1">
        <f t="shared" ca="1" si="0"/>
        <v>9.6404055690763961</v>
      </c>
      <c r="B32" s="1">
        <v>8.5053215862110285</v>
      </c>
      <c r="C32" s="1">
        <f t="shared" si="1"/>
        <v>8.51</v>
      </c>
      <c r="G32" s="1">
        <f t="shared" si="3"/>
        <v>1</v>
      </c>
      <c r="H32" s="1">
        <f t="shared" si="2"/>
        <v>1</v>
      </c>
    </row>
    <row r="33" spans="1:8" x14ac:dyDescent="0.35">
      <c r="A33" s="1">
        <f t="shared" ca="1" si="0"/>
        <v>6.3269344459772308</v>
      </c>
      <c r="B33" s="1">
        <v>7.58984023283511</v>
      </c>
      <c r="C33" s="1">
        <f t="shared" si="1"/>
        <v>7.59</v>
      </c>
      <c r="G33" s="1">
        <f t="shared" si="3"/>
        <v>1</v>
      </c>
      <c r="H33" s="1">
        <f t="shared" si="2"/>
        <v>1</v>
      </c>
    </row>
    <row r="34" spans="1:8" x14ac:dyDescent="0.35">
      <c r="A34" s="1">
        <f t="shared" ca="1" si="0"/>
        <v>7.9276850068189191</v>
      </c>
      <c r="B34" s="1">
        <v>6.5103399900813494</v>
      </c>
      <c r="C34" s="1">
        <f t="shared" si="1"/>
        <v>6.51</v>
      </c>
      <c r="G34" s="1">
        <f t="shared" si="3"/>
        <v>1</v>
      </c>
      <c r="H34" s="1">
        <f t="shared" si="2"/>
        <v>1</v>
      </c>
    </row>
    <row r="35" spans="1:8" x14ac:dyDescent="0.35">
      <c r="A35" s="1">
        <f t="shared" ca="1" si="0"/>
        <v>9.5608410640597938</v>
      </c>
      <c r="B35" s="1">
        <v>6.8194931744277287</v>
      </c>
      <c r="C35" s="1">
        <f t="shared" si="1"/>
        <v>6.82</v>
      </c>
      <c r="G35" s="1">
        <f t="shared" si="3"/>
        <v>1</v>
      </c>
      <c r="H35" s="1">
        <f t="shared" si="2"/>
        <v>1</v>
      </c>
    </row>
    <row r="36" spans="1:8" x14ac:dyDescent="0.35">
      <c r="A36" s="1">
        <f t="shared" ca="1" si="0"/>
        <v>8.2398270161696718</v>
      </c>
      <c r="B36" s="1">
        <v>5.1420300341918672</v>
      </c>
      <c r="C36" s="1">
        <f t="shared" si="1"/>
        <v>5.14</v>
      </c>
      <c r="G36" s="1">
        <f t="shared" si="3"/>
        <v>0</v>
      </c>
      <c r="H36" s="1">
        <f t="shared" si="2"/>
        <v>1</v>
      </c>
    </row>
    <row r="37" spans="1:8" x14ac:dyDescent="0.35">
      <c r="A37" s="1">
        <f t="shared" ca="1" si="0"/>
        <v>5.3894560461921559</v>
      </c>
      <c r="B37" s="1">
        <v>7.942389686289367</v>
      </c>
      <c r="C37" s="1">
        <f t="shared" si="1"/>
        <v>7.94</v>
      </c>
      <c r="G37" s="1">
        <f t="shared" si="3"/>
        <v>1</v>
      </c>
      <c r="H37" s="1">
        <f t="shared" si="2"/>
        <v>1</v>
      </c>
    </row>
    <row r="38" spans="1:8" x14ac:dyDescent="0.35">
      <c r="A38" s="1">
        <f t="shared" ca="1" si="0"/>
        <v>8.3827092584122163</v>
      </c>
      <c r="B38" s="1">
        <v>6.4958425723158086</v>
      </c>
      <c r="C38" s="1">
        <f t="shared" si="1"/>
        <v>6.5</v>
      </c>
      <c r="G38" s="1">
        <f t="shared" si="3"/>
        <v>1</v>
      </c>
      <c r="H38" s="1">
        <f t="shared" si="2"/>
        <v>1</v>
      </c>
    </row>
    <row r="39" spans="1:8" x14ac:dyDescent="0.35">
      <c r="A39" s="1">
        <f t="shared" ca="1" si="0"/>
        <v>9.5585024521069961</v>
      </c>
      <c r="B39" s="1">
        <v>7.8952509289027848</v>
      </c>
      <c r="C39" s="1">
        <f t="shared" si="1"/>
        <v>7.9</v>
      </c>
      <c r="G39" s="1">
        <f t="shared" si="3"/>
        <v>1</v>
      </c>
      <c r="H39" s="1">
        <f t="shared" si="2"/>
        <v>1</v>
      </c>
    </row>
    <row r="40" spans="1:8" x14ac:dyDescent="0.35">
      <c r="A40" s="1">
        <f t="shared" ca="1" si="0"/>
        <v>8.2986909548594667</v>
      </c>
      <c r="B40" s="1">
        <v>8.7383859875255183</v>
      </c>
      <c r="C40" s="1">
        <f t="shared" si="1"/>
        <v>8.74</v>
      </c>
      <c r="G40" s="1">
        <f t="shared" si="3"/>
        <v>1</v>
      </c>
      <c r="H40" s="1">
        <f t="shared" si="2"/>
        <v>1</v>
      </c>
    </row>
    <row r="41" spans="1:8" x14ac:dyDescent="0.35">
      <c r="A41" s="1">
        <f t="shared" ca="1" si="0"/>
        <v>9.9490524075308056</v>
      </c>
      <c r="B41" s="1">
        <v>7.0940937126108086</v>
      </c>
      <c r="C41" s="1">
        <f t="shared" si="1"/>
        <v>7.09</v>
      </c>
      <c r="G41" s="1">
        <f t="shared" si="3"/>
        <v>1</v>
      </c>
      <c r="H41" s="1">
        <f t="shared" si="2"/>
        <v>1</v>
      </c>
    </row>
    <row r="42" spans="1:8" x14ac:dyDescent="0.35">
      <c r="A42" s="1">
        <f t="shared" ca="1" si="0"/>
        <v>7.9394510881270453</v>
      </c>
      <c r="B42" s="1">
        <v>9.4124248868997036</v>
      </c>
      <c r="C42" s="1">
        <f t="shared" si="1"/>
        <v>9.41</v>
      </c>
      <c r="G42" s="1">
        <f t="shared" si="3"/>
        <v>1</v>
      </c>
      <c r="H42" s="1">
        <f t="shared" si="2"/>
        <v>0</v>
      </c>
    </row>
    <row r="43" spans="1:8" x14ac:dyDescent="0.35">
      <c r="A43" s="1">
        <f t="shared" ca="1" si="0"/>
        <v>9.677876767853963</v>
      </c>
      <c r="B43" s="1">
        <v>6.1355580216236891</v>
      </c>
      <c r="C43" s="1">
        <f t="shared" si="1"/>
        <v>6.14</v>
      </c>
      <c r="G43" s="1">
        <f t="shared" si="3"/>
        <v>0</v>
      </c>
      <c r="H43" s="1">
        <f t="shared" si="2"/>
        <v>1</v>
      </c>
    </row>
    <row r="44" spans="1:8" x14ac:dyDescent="0.35">
      <c r="A44" s="1">
        <f t="shared" ca="1" si="0"/>
        <v>8.2868399355571967</v>
      </c>
      <c r="B44" s="1">
        <v>7.2673290543135103</v>
      </c>
      <c r="C44" s="1">
        <f t="shared" si="1"/>
        <v>7.27</v>
      </c>
      <c r="G44" s="1">
        <f t="shared" si="3"/>
        <v>1</v>
      </c>
      <c r="H44" s="1">
        <f t="shared" si="2"/>
        <v>1</v>
      </c>
    </row>
    <row r="45" spans="1:8" x14ac:dyDescent="0.35">
      <c r="A45" s="1">
        <f t="shared" ca="1" si="0"/>
        <v>5.3456100878344541</v>
      </c>
      <c r="B45" s="1">
        <v>9.4927703687641181</v>
      </c>
      <c r="C45" s="1">
        <f t="shared" si="1"/>
        <v>9.49</v>
      </c>
      <c r="G45" s="1">
        <f t="shared" si="3"/>
        <v>1</v>
      </c>
      <c r="H45" s="1">
        <f t="shared" si="2"/>
        <v>0</v>
      </c>
    </row>
    <row r="46" spans="1:8" x14ac:dyDescent="0.35">
      <c r="A46" s="1">
        <f t="shared" ca="1" si="0"/>
        <v>8.7005057412987838</v>
      </c>
      <c r="B46" s="1">
        <v>6.6074686607100634</v>
      </c>
      <c r="C46" s="1">
        <f t="shared" si="1"/>
        <v>6.61</v>
      </c>
      <c r="G46" s="1">
        <f t="shared" si="3"/>
        <v>1</v>
      </c>
      <c r="H46" s="1">
        <f t="shared" si="2"/>
        <v>1</v>
      </c>
    </row>
    <row r="47" spans="1:8" x14ac:dyDescent="0.35">
      <c r="A47" s="1">
        <f t="shared" ca="1" si="0"/>
        <v>9.6607775051174691</v>
      </c>
      <c r="B47" s="1">
        <v>6.6825072416878397</v>
      </c>
      <c r="C47" s="1">
        <f t="shared" si="1"/>
        <v>6.68</v>
      </c>
      <c r="G47" s="1">
        <f t="shared" si="3"/>
        <v>1</v>
      </c>
      <c r="H47" s="1">
        <f t="shared" si="2"/>
        <v>1</v>
      </c>
    </row>
    <row r="48" spans="1:8" x14ac:dyDescent="0.35">
      <c r="A48" s="1">
        <f t="shared" ca="1" si="0"/>
        <v>9.8840551461420247</v>
      </c>
      <c r="B48" s="1">
        <v>7.5220059800058543</v>
      </c>
      <c r="C48" s="1">
        <f t="shared" si="1"/>
        <v>7.52</v>
      </c>
      <c r="G48" s="1">
        <f t="shared" si="3"/>
        <v>1</v>
      </c>
      <c r="H48" s="1">
        <f t="shared" si="2"/>
        <v>1</v>
      </c>
    </row>
    <row r="49" spans="1:8" x14ac:dyDescent="0.35">
      <c r="A49" s="1">
        <f t="shared" ca="1" si="0"/>
        <v>8.35572679688965</v>
      </c>
      <c r="B49" s="1">
        <v>5.1204170793147608</v>
      </c>
      <c r="C49" s="1">
        <f t="shared" si="1"/>
        <v>5.12</v>
      </c>
      <c r="G49" s="1">
        <f t="shared" si="3"/>
        <v>0</v>
      </c>
      <c r="H49" s="1">
        <f t="shared" si="2"/>
        <v>1</v>
      </c>
    </row>
    <row r="50" spans="1:8" x14ac:dyDescent="0.35">
      <c r="A50" s="1">
        <f t="shared" ca="1" si="0"/>
        <v>7.6588512251527074</v>
      </c>
      <c r="B50" s="1">
        <v>6.3308661728522342</v>
      </c>
      <c r="C50" s="1">
        <f t="shared" si="1"/>
        <v>6.33</v>
      </c>
      <c r="G50" s="1">
        <f t="shared" si="3"/>
        <v>1</v>
      </c>
      <c r="H50" s="1">
        <f t="shared" si="2"/>
        <v>1</v>
      </c>
    </row>
    <row r="51" spans="1:8" x14ac:dyDescent="0.35">
      <c r="B51" s="1">
        <v>9.0598467095895359</v>
      </c>
      <c r="C51" s="1">
        <f t="shared" si="1"/>
        <v>9.06</v>
      </c>
      <c r="G51" s="1">
        <f t="shared" si="3"/>
        <v>1</v>
      </c>
      <c r="H51" s="1">
        <f t="shared" si="2"/>
        <v>0</v>
      </c>
    </row>
    <row r="52" spans="1:8" x14ac:dyDescent="0.35">
      <c r="E52" s="1" t="s">
        <v>10</v>
      </c>
      <c r="G52" s="1">
        <f>SUM(G2:G51)</f>
        <v>39</v>
      </c>
    </row>
    <row r="53" spans="1:8" x14ac:dyDescent="0.35">
      <c r="E53" s="1" t="s">
        <v>11</v>
      </c>
      <c r="H53" s="1">
        <f>SUM(H2:H51)</f>
        <v>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2021-02-22T11:59:33Z</dcterms:created>
  <dcterms:modified xsi:type="dcterms:W3CDTF">2021-02-22T14:00:29Z</dcterms:modified>
</cp:coreProperties>
</file>