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120" windowHeight="4320" tabRatio="599"/>
  </bookViews>
  <sheets>
    <sheet name="SPISAK" sheetId="33" r:id="rId1"/>
    <sheet name="PRODEKAN" sheetId="25" r:id="rId2"/>
    <sheet name="Zak.ocj" sheetId="34" r:id="rId3"/>
  </sheets>
  <definedNames>
    <definedName name="_xlnm._FilterDatabase" localSheetId="0" hidden="1">SPISAK!$AJ$5:$AJ$19</definedName>
  </definedNames>
  <calcPr calcId="124519"/>
</workbook>
</file>

<file path=xl/calcChain.xml><?xml version="1.0" encoding="utf-8"?>
<calcChain xmlns="http://schemas.openxmlformats.org/spreadsheetml/2006/main">
  <c r="AI19" i="33"/>
  <c r="AH19"/>
  <c r="AG19"/>
  <c r="AF19"/>
  <c r="AE19"/>
  <c r="AI18"/>
  <c r="AH18"/>
  <c r="AG18"/>
  <c r="AF18"/>
  <c r="AE18"/>
  <c r="AI17"/>
  <c r="AH17"/>
  <c r="AG17"/>
  <c r="AF17"/>
  <c r="AE17"/>
  <c r="C4" i="25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A19"/>
  <c r="A18"/>
  <c r="A17"/>
  <c r="A16"/>
  <c r="A15"/>
  <c r="A14"/>
  <c r="A13"/>
  <c r="E6"/>
  <c r="D6"/>
  <c r="C6"/>
  <c r="B6"/>
  <c r="A12"/>
  <c r="E5"/>
  <c r="D5"/>
  <c r="C5"/>
  <c r="B5"/>
  <c r="A11"/>
  <c r="A10"/>
  <c r="A9"/>
  <c r="A8"/>
  <c r="A7"/>
  <c r="A6"/>
  <c r="A5"/>
  <c r="P4"/>
  <c r="E4"/>
  <c r="D4"/>
  <c r="B4"/>
  <c r="AG16" i="33"/>
  <c r="AF16"/>
  <c r="AE16"/>
  <c r="AG15"/>
  <c r="AF15"/>
  <c r="AE15"/>
  <c r="AG14"/>
  <c r="AF14"/>
  <c r="AE14"/>
  <c r="AG13"/>
  <c r="AF13"/>
  <c r="AE13"/>
  <c r="AG12"/>
  <c r="AF12"/>
  <c r="AE12"/>
  <c r="AG11"/>
  <c r="AF11"/>
  <c r="AE11"/>
  <c r="AG10"/>
  <c r="AF10"/>
  <c r="AE10"/>
  <c r="AG9"/>
  <c r="AF9"/>
  <c r="AE9"/>
  <c r="AG8"/>
  <c r="AF8"/>
  <c r="AE8"/>
  <c r="AG7"/>
  <c r="AF7"/>
  <c r="AE7"/>
  <c r="AG6"/>
  <c r="AF6"/>
  <c r="AE6"/>
  <c r="AG5"/>
  <c r="AF5"/>
  <c r="AE5"/>
  <c r="AI16"/>
  <c r="AH16"/>
  <c r="AI15"/>
  <c r="AH15"/>
  <c r="AI14"/>
  <c r="AH14"/>
  <c r="AI13"/>
  <c r="AH13"/>
  <c r="AH12"/>
  <c r="AI11"/>
  <c r="AH11"/>
  <c r="AI10"/>
  <c r="AH10"/>
  <c r="AI9"/>
  <c r="AH9"/>
  <c r="AI8"/>
  <c r="AH8"/>
  <c r="AI7"/>
  <c r="AH7"/>
  <c r="AI6"/>
  <c r="AH6"/>
  <c r="AI5"/>
  <c r="AH5"/>
  <c r="C3" i="25"/>
  <c r="C2"/>
  <c r="C1"/>
  <c r="AI12" i="33"/>
  <c r="AJ18" l="1"/>
  <c r="AK18" s="1"/>
  <c r="AJ17"/>
  <c r="AK17" s="1"/>
  <c r="AJ19"/>
  <c r="AK19" s="1"/>
  <c r="AJ16"/>
  <c r="AJ10"/>
  <c r="AJ13"/>
  <c r="AJ12"/>
  <c r="AK12" s="1"/>
  <c r="AJ6"/>
  <c r="AK6" s="1"/>
  <c r="AJ8"/>
  <c r="AK8" s="1"/>
  <c r="AJ11"/>
  <c r="O11" i="25" s="1"/>
  <c r="AJ14" i="33"/>
  <c r="AK14" s="1"/>
  <c r="P14" i="25" s="1"/>
  <c r="AJ15" i="33"/>
  <c r="AK15" s="1"/>
  <c r="AJ9"/>
  <c r="AJ5"/>
  <c r="O5" i="25" s="1"/>
  <c r="AJ7" i="33"/>
  <c r="O15" i="25" l="1"/>
  <c r="AK11" i="33"/>
  <c r="P11" i="25" s="1"/>
  <c r="O17"/>
  <c r="O16"/>
  <c r="O18"/>
  <c r="AK13" i="33"/>
  <c r="P13" i="25" s="1"/>
  <c r="AK10" i="33"/>
  <c r="P10" i="25" s="1"/>
  <c r="P17"/>
  <c r="O6"/>
  <c r="O9"/>
  <c r="O7"/>
  <c r="AK7" i="33"/>
  <c r="P18" i="25"/>
  <c r="O12"/>
  <c r="O14"/>
  <c r="O8"/>
  <c r="O19"/>
  <c r="D12" i="34"/>
  <c r="E12" s="1"/>
  <c r="P19" i="25"/>
  <c r="AK16" i="33"/>
  <c r="P16" i="25" s="1"/>
  <c r="O10"/>
  <c r="O4"/>
  <c r="AK5" i="33"/>
  <c r="O13" i="25"/>
  <c r="AK9" i="33"/>
  <c r="P9" i="25" s="1"/>
  <c r="P7" l="1"/>
  <c r="J12" i="34"/>
  <c r="K12" s="1"/>
  <c r="N12"/>
  <c r="O12" s="1"/>
  <c r="F12"/>
  <c r="G12" s="1"/>
  <c r="P6" i="25"/>
  <c r="P12"/>
  <c r="P5"/>
  <c r="P8"/>
  <c r="P15"/>
  <c r="L12" i="34"/>
  <c r="M12" s="1"/>
  <c r="P12"/>
  <c r="Q12" s="1"/>
  <c r="H12"/>
  <c r="R12" l="1"/>
  <c r="S12" s="1"/>
  <c r="I12"/>
  <c r="T12" l="1"/>
  <c r="U12" s="1"/>
</calcChain>
</file>

<file path=xl/sharedStrings.xml><?xml version="1.0" encoding="utf-8"?>
<sst xmlns="http://schemas.openxmlformats.org/spreadsheetml/2006/main" count="82" uniqueCount="73">
  <si>
    <t>SUMA</t>
  </si>
  <si>
    <t>OCJENA</t>
  </si>
  <si>
    <t>K1</t>
  </si>
  <si>
    <t>K2</t>
  </si>
  <si>
    <t>1K1</t>
  </si>
  <si>
    <t>2K1</t>
  </si>
  <si>
    <t>3K1</t>
  </si>
  <si>
    <t>4K1</t>
  </si>
  <si>
    <t>K3</t>
  </si>
  <si>
    <t>K4</t>
  </si>
  <si>
    <t>5K1</t>
  </si>
  <si>
    <t>K5</t>
  </si>
  <si>
    <t>MAŠINSKI  FAKULTET</t>
  </si>
  <si>
    <r>
      <t xml:space="preserve">PREDMET:                          </t>
    </r>
    <r>
      <rPr>
        <b/>
        <sz val="12"/>
        <rFont val="Times New Roman"/>
        <family val="1"/>
      </rPr>
      <t>OTPORNOST  MATERIJALA I</t>
    </r>
  </si>
  <si>
    <r>
      <t>STUDIJSKI PROGRAM:</t>
    </r>
    <r>
      <rPr>
        <b/>
        <sz val="14"/>
        <rFont val="Times New Roman"/>
        <family val="1"/>
        <charset val="238"/>
      </rPr>
      <t xml:space="preserve"> DRUMSKI SAOBRACAJ</t>
    </r>
  </si>
  <si>
    <t>Indeks</t>
  </si>
  <si>
    <t>God. Upisa</t>
  </si>
  <si>
    <t>Ime</t>
  </si>
  <si>
    <t>Prezime</t>
  </si>
  <si>
    <t>MAŠINSKI FAKULTET</t>
  </si>
  <si>
    <t>Studije: Osnovne akademske</t>
  </si>
  <si>
    <t xml:space="preserve">Studijski program: </t>
  </si>
  <si>
    <t xml:space="preserve">Semestar: </t>
  </si>
  <si>
    <t>II</t>
  </si>
  <si>
    <t>Naziv predmeta:</t>
  </si>
  <si>
    <t>OTPORNOST MATERIJALA I</t>
  </si>
  <si>
    <t>ZAVRŠNA STATISTIKA</t>
  </si>
  <si>
    <t>Po spisku</t>
  </si>
  <si>
    <t>Nije izašlo</t>
  </si>
  <si>
    <t xml:space="preserve">Izašlo </t>
  </si>
  <si>
    <t xml:space="preserve"> F</t>
  </si>
  <si>
    <t>%</t>
  </si>
  <si>
    <t>E</t>
  </si>
  <si>
    <t>D</t>
  </si>
  <si>
    <t>C</t>
  </si>
  <si>
    <t>B</t>
  </si>
  <si>
    <t>A</t>
  </si>
  <si>
    <t>Uspješno</t>
  </si>
  <si>
    <t>Neuspješno</t>
  </si>
  <si>
    <t>Prodekan za nastavu,</t>
  </si>
  <si>
    <t>OBRAZAC ZA ZAKLJUČNE OCJENE  školska 2016/2017</t>
  </si>
  <si>
    <t>PROF. DR SRETEN SAVIĆEVIĆ</t>
  </si>
  <si>
    <r>
      <rPr>
        <sz val="11"/>
        <rFont val="Calibri"/>
        <family val="34"/>
      </rPr>
      <t>Jasmina</t>
    </r>
  </si>
  <si>
    <r>
      <rPr>
        <sz val="11"/>
        <rFont val="Calibri"/>
        <family val="34"/>
      </rPr>
      <t>Petrović</t>
    </r>
  </si>
  <si>
    <r>
      <rPr>
        <sz val="11"/>
        <rFont val="Calibri"/>
        <family val="34"/>
      </rPr>
      <t>Dejana</t>
    </r>
  </si>
  <si>
    <r>
      <rPr>
        <sz val="11"/>
        <rFont val="Calibri"/>
        <family val="34"/>
      </rPr>
      <t>Jokić</t>
    </r>
  </si>
  <si>
    <r>
      <rPr>
        <sz val="11"/>
        <rFont val="Calibri"/>
        <family val="34"/>
      </rPr>
      <t>Stefan</t>
    </r>
  </si>
  <si>
    <r>
      <rPr>
        <sz val="11"/>
        <rFont val="Calibri"/>
        <family val="34"/>
      </rPr>
      <t>Aleksa</t>
    </r>
  </si>
  <si>
    <r>
      <rPr>
        <sz val="11"/>
        <rFont val="Calibri"/>
        <family val="34"/>
      </rPr>
      <t>Radenović</t>
    </r>
  </si>
  <si>
    <r>
      <rPr>
        <sz val="11"/>
        <rFont val="Calibri"/>
        <family val="34"/>
      </rPr>
      <t>Dragana</t>
    </r>
  </si>
  <si>
    <r>
      <rPr>
        <sz val="11"/>
        <rFont val="Calibri"/>
        <family val="34"/>
      </rPr>
      <t>Tomanović</t>
    </r>
  </si>
  <si>
    <r>
      <rPr>
        <sz val="11"/>
        <rFont val="Calibri"/>
        <family val="34"/>
      </rPr>
      <t>Ivan</t>
    </r>
  </si>
  <si>
    <r>
      <rPr>
        <sz val="11"/>
        <rFont val="Calibri"/>
        <family val="34"/>
      </rPr>
      <t>Šćekić</t>
    </r>
  </si>
  <si>
    <r>
      <rPr>
        <sz val="11"/>
        <rFont val="Calibri"/>
        <family val="34"/>
      </rPr>
      <t>Miodrag</t>
    </r>
  </si>
  <si>
    <r>
      <rPr>
        <sz val="11"/>
        <rFont val="Calibri"/>
        <family val="34"/>
      </rPr>
      <t>Bulatović</t>
    </r>
  </si>
  <si>
    <r>
      <rPr>
        <sz val="11"/>
        <rFont val="Calibri"/>
        <family val="34"/>
      </rPr>
      <t>Pavle</t>
    </r>
  </si>
  <si>
    <r>
      <rPr>
        <sz val="11"/>
        <rFont val="Calibri"/>
        <family val="34"/>
      </rPr>
      <t>Bubanja</t>
    </r>
  </si>
  <si>
    <r>
      <rPr>
        <sz val="11"/>
        <rFont val="Calibri"/>
        <family val="34"/>
      </rPr>
      <t>Vojin</t>
    </r>
  </si>
  <si>
    <r>
      <rPr>
        <sz val="11"/>
        <rFont val="Calibri"/>
        <family val="34"/>
      </rPr>
      <t>Miličić</t>
    </r>
  </si>
  <si>
    <r>
      <rPr>
        <sz val="11"/>
        <rFont val="Calibri"/>
        <family val="34"/>
      </rPr>
      <t>Bojović</t>
    </r>
  </si>
  <si>
    <r>
      <rPr>
        <sz val="11"/>
        <rFont val="Calibri"/>
        <family val="34"/>
      </rPr>
      <t>Nina</t>
    </r>
  </si>
  <si>
    <r>
      <rPr>
        <sz val="11"/>
        <rFont val="Calibri"/>
        <family val="34"/>
      </rPr>
      <t>Krivokapić</t>
    </r>
  </si>
  <si>
    <r>
      <rPr>
        <sz val="11"/>
        <rFont val="Calibri"/>
        <family val="34"/>
      </rPr>
      <t>Bogdan</t>
    </r>
  </si>
  <si>
    <r>
      <rPr>
        <sz val="11"/>
        <rFont val="Calibri"/>
        <family val="34"/>
      </rPr>
      <t>Velimir</t>
    </r>
  </si>
  <si>
    <r>
      <rPr>
        <sz val="11"/>
        <rFont val="Calibri"/>
        <family val="34"/>
      </rPr>
      <t>Šoškić</t>
    </r>
  </si>
  <si>
    <r>
      <rPr>
        <sz val="11"/>
        <rFont val="Calibri"/>
        <family val="34"/>
      </rPr>
      <t>Sandra</t>
    </r>
  </si>
  <si>
    <r>
      <rPr>
        <sz val="11"/>
        <rFont val="Calibri"/>
        <family val="34"/>
      </rPr>
      <t>Srđa</t>
    </r>
  </si>
  <si>
    <r>
      <rPr>
        <sz val="11"/>
        <rFont val="Calibri"/>
        <family val="34"/>
      </rPr>
      <t>Kostić</t>
    </r>
  </si>
  <si>
    <r>
      <rPr>
        <sz val="12"/>
        <rFont val="Times New Roman"/>
        <family val="1"/>
      </rPr>
      <t>srdjan</t>
    </r>
  </si>
  <si>
    <r>
      <rPr>
        <sz val="12"/>
        <rFont val="Times New Roman"/>
        <family val="1"/>
      </rPr>
      <t>djurovic</t>
    </r>
  </si>
  <si>
    <t>UNIVERZITET CRNE GORE</t>
  </si>
  <si>
    <t>Prof. dr Sreten Savicevic</t>
  </si>
  <si>
    <t>Studijska godina:  2016/2017</t>
  </si>
</sst>
</file>

<file path=xl/styles.xml><?xml version="1.0" encoding="utf-8"?>
<styleSheet xmlns="http://schemas.openxmlformats.org/spreadsheetml/2006/main">
  <numFmts count="1">
    <numFmt numFmtId="164" formatCode="###0;###0"/>
  </numFmts>
  <fonts count="38">
    <font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4"/>
      <name val="Times New Roman"/>
      <family val="1"/>
    </font>
    <font>
      <sz val="8"/>
      <name val="Arial"/>
      <family val="2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</font>
    <font>
      <sz val="9"/>
      <name val="Times New Roman"/>
      <family val="1"/>
      <charset val="238"/>
    </font>
    <font>
      <b/>
      <sz val="8"/>
      <name val="Arial"/>
      <family val="2"/>
    </font>
    <font>
      <sz val="12"/>
      <name val="Arial"/>
      <family val="2"/>
    </font>
    <font>
      <b/>
      <sz val="8"/>
      <name val="Times New Roman"/>
      <family val="1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3" fillId="0" borderId="0" xfId="0" applyFont="1" applyAlignment="1">
      <alignment horizontal="center"/>
    </xf>
    <xf numFmtId="0" fontId="14" fillId="0" borderId="0" xfId="0" applyFont="1" applyFill="1" applyBorder="1"/>
    <xf numFmtId="0" fontId="25" fillId="0" borderId="0" xfId="0" applyFont="1"/>
    <xf numFmtId="0" fontId="27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15" fillId="0" borderId="0" xfId="0" applyFont="1"/>
    <xf numFmtId="0" fontId="17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4" fillId="0" borderId="11" xfId="0" applyFont="1" applyFill="1" applyBorder="1"/>
    <xf numFmtId="0" fontId="16" fillId="0" borderId="11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3" xfId="0" applyFont="1" applyFill="1" applyBorder="1"/>
    <xf numFmtId="0" fontId="14" fillId="0" borderId="14" xfId="0" applyFont="1" applyFill="1" applyBorder="1" applyAlignment="1">
      <alignment horizontal="center"/>
    </xf>
    <xf numFmtId="0" fontId="22" fillId="0" borderId="17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/>
    </xf>
    <xf numFmtId="0" fontId="22" fillId="0" borderId="20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wrapText="1"/>
    </xf>
    <xf numFmtId="0" fontId="0" fillId="0" borderId="1" xfId="0" applyBorder="1"/>
    <xf numFmtId="0" fontId="25" fillId="0" borderId="1" xfId="0" applyFont="1" applyBorder="1"/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left"/>
    </xf>
    <xf numFmtId="0" fontId="2" fillId="0" borderId="0" xfId="0" applyFont="1" applyFill="1"/>
    <xf numFmtId="0" fontId="0" fillId="0" borderId="29" xfId="0" applyFill="1" applyBorder="1"/>
    <xf numFmtId="0" fontId="0" fillId="0" borderId="30" xfId="0" applyBorder="1"/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0" fillId="0" borderId="29" xfId="0" applyBorder="1"/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9" xfId="0" applyBorder="1"/>
    <xf numFmtId="0" fontId="0" fillId="0" borderId="11" xfId="0" applyBorder="1"/>
    <xf numFmtId="0" fontId="0" fillId="0" borderId="40" xfId="0" applyBorder="1" applyAlignment="1">
      <alignment horizontal="center" vertical="center"/>
    </xf>
    <xf numFmtId="0" fontId="0" fillId="0" borderId="42" xfId="0" applyBorder="1"/>
    <xf numFmtId="0" fontId="0" fillId="0" borderId="33" xfId="0" applyBorder="1"/>
    <xf numFmtId="0" fontId="0" fillId="0" borderId="13" xfId="0" applyBorder="1"/>
    <xf numFmtId="0" fontId="6" fillId="0" borderId="47" xfId="0" applyFont="1" applyBorder="1" applyAlignment="1">
      <alignment horizontal="left" vertical="center" wrapText="1"/>
    </xf>
    <xf numFmtId="0" fontId="24" fillId="0" borderId="1" xfId="0" applyFont="1" applyBorder="1"/>
    <xf numFmtId="0" fontId="24" fillId="0" borderId="3" xfId="0" applyFont="1" applyBorder="1"/>
    <xf numFmtId="0" fontId="0" fillId="0" borderId="49" xfId="0" applyBorder="1"/>
    <xf numFmtId="0" fontId="24" fillId="0" borderId="4" xfId="0" applyFont="1" applyBorder="1"/>
    <xf numFmtId="0" fontId="15" fillId="0" borderId="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0" fontId="0" fillId="0" borderId="50" xfId="0" applyBorder="1"/>
    <xf numFmtId="0" fontId="23" fillId="0" borderId="0" xfId="0" applyFont="1" applyBorder="1"/>
    <xf numFmtId="0" fontId="0" fillId="0" borderId="51" xfId="0" applyBorder="1"/>
    <xf numFmtId="0" fontId="2" fillId="0" borderId="0" xfId="0" applyFont="1" applyBorder="1"/>
    <xf numFmtId="164" fontId="30" fillId="3" borderId="52" xfId="0" applyNumberFormat="1" applyFont="1" applyFill="1" applyBorder="1" applyAlignment="1">
      <alignment horizontal="left" vertical="top" wrapText="1"/>
    </xf>
    <xf numFmtId="0" fontId="0" fillId="3" borderId="52" xfId="0" applyFill="1" applyBorder="1" applyAlignment="1">
      <alignment horizontal="left" vertical="top" wrapText="1"/>
    </xf>
    <xf numFmtId="0" fontId="32" fillId="3" borderId="54" xfId="0" applyFont="1" applyFill="1" applyBorder="1" applyAlignment="1">
      <alignment horizontal="left" vertical="center" wrapText="1"/>
    </xf>
    <xf numFmtId="0" fontId="32" fillId="3" borderId="55" xfId="0" applyFont="1" applyFill="1" applyBorder="1" applyAlignment="1">
      <alignment horizontal="left" vertical="center" wrapText="1"/>
    </xf>
    <xf numFmtId="164" fontId="33" fillId="3" borderId="53" xfId="0" applyNumberFormat="1" applyFont="1" applyFill="1" applyBorder="1" applyAlignment="1">
      <alignment vertical="top" wrapText="1"/>
    </xf>
    <xf numFmtId="0" fontId="26" fillId="0" borderId="1" xfId="0" applyNumberFormat="1" applyFont="1" applyFill="1" applyBorder="1" applyAlignment="1"/>
    <xf numFmtId="0" fontId="26" fillId="0" borderId="4" xfId="0" applyNumberFormat="1" applyFont="1" applyFill="1" applyBorder="1" applyAlignment="1"/>
    <xf numFmtId="0" fontId="26" fillId="0" borderId="3" xfId="0" applyNumberFormat="1" applyFont="1" applyFill="1" applyBorder="1" applyAlignment="1"/>
    <xf numFmtId="164" fontId="35" fillId="3" borderId="52" xfId="0" applyNumberFormat="1" applyFont="1" applyFill="1" applyBorder="1" applyAlignment="1">
      <alignment vertical="top" wrapText="1"/>
    </xf>
    <xf numFmtId="0" fontId="26" fillId="0" borderId="1" xfId="0" applyNumberFormat="1" applyFont="1" applyFill="1" applyBorder="1" applyAlignment="1">
      <alignment wrapText="1"/>
    </xf>
    <xf numFmtId="0" fontId="26" fillId="0" borderId="1" xfId="0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vertical="center"/>
    </xf>
    <xf numFmtId="0" fontId="26" fillId="0" borderId="4" xfId="0" applyNumberFormat="1" applyFont="1" applyFill="1" applyBorder="1" applyAlignment="1">
      <alignment vertical="center"/>
    </xf>
    <xf numFmtId="0" fontId="26" fillId="0" borderId="3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wrapText="1"/>
    </xf>
    <xf numFmtId="0" fontId="26" fillId="0" borderId="7" xfId="0" applyFont="1" applyFill="1" applyBorder="1" applyAlignment="1">
      <alignment wrapText="1"/>
    </xf>
    <xf numFmtId="0" fontId="6" fillId="3" borderId="52" xfId="0" applyFont="1" applyFill="1" applyBorder="1" applyAlignment="1">
      <alignment vertical="top" wrapText="1"/>
    </xf>
    <xf numFmtId="0" fontId="26" fillId="0" borderId="1" xfId="0" applyFont="1" applyFill="1" applyBorder="1" applyAlignment="1"/>
    <xf numFmtId="0" fontId="26" fillId="0" borderId="4" xfId="0" applyFont="1" applyFill="1" applyBorder="1" applyAlignment="1"/>
    <xf numFmtId="0" fontId="26" fillId="0" borderId="3" xfId="0" applyFont="1" applyFill="1" applyBorder="1" applyAlignment="1"/>
    <xf numFmtId="164" fontId="33" fillId="3" borderId="52" xfId="0" applyNumberFormat="1" applyFont="1" applyFill="1" applyBorder="1" applyAlignment="1">
      <alignment vertical="top" wrapText="1"/>
    </xf>
    <xf numFmtId="0" fontId="2" fillId="3" borderId="52" xfId="0" applyFont="1" applyFill="1" applyBorder="1" applyAlignment="1">
      <alignment vertical="top" wrapText="1"/>
    </xf>
    <xf numFmtId="164" fontId="36" fillId="3" borderId="55" xfId="0" applyNumberFormat="1" applyFont="1" applyFill="1" applyBorder="1" applyAlignment="1">
      <alignment vertical="top" wrapText="1"/>
    </xf>
    <xf numFmtId="164" fontId="35" fillId="3" borderId="55" xfId="0" applyNumberFormat="1" applyFont="1" applyFill="1" applyBorder="1" applyAlignment="1">
      <alignment vertical="top" wrapText="1"/>
    </xf>
    <xf numFmtId="164" fontId="34" fillId="3" borderId="55" xfId="0" applyNumberFormat="1" applyFont="1" applyFill="1" applyBorder="1" applyAlignment="1">
      <alignment vertical="top" wrapText="1"/>
    </xf>
    <xf numFmtId="164" fontId="37" fillId="3" borderId="55" xfId="0" applyNumberFormat="1" applyFont="1" applyFill="1" applyBorder="1" applyAlignment="1">
      <alignment vertical="top"/>
    </xf>
    <xf numFmtId="0" fontId="22" fillId="4" borderId="19" xfId="0" applyFont="1" applyFill="1" applyBorder="1" applyAlignment="1">
      <alignment horizontal="left" vertical="center" wrapText="1"/>
    </xf>
    <xf numFmtId="0" fontId="26" fillId="4" borderId="8" xfId="0" applyNumberFormat="1" applyFont="1" applyFill="1" applyBorder="1" applyAlignment="1"/>
    <xf numFmtId="0" fontId="26" fillId="4" borderId="8" xfId="0" applyFont="1" applyFill="1" applyBorder="1" applyAlignment="1"/>
    <xf numFmtId="0" fontId="22" fillId="4" borderId="25" xfId="0" applyFont="1" applyFill="1" applyBorder="1" applyAlignment="1">
      <alignment vertical="center" wrapText="1"/>
    </xf>
    <xf numFmtId="0" fontId="26" fillId="4" borderId="8" xfId="0" applyNumberFormat="1" applyFont="1" applyFill="1" applyBorder="1" applyAlignment="1">
      <alignment wrapText="1"/>
    </xf>
    <xf numFmtId="0" fontId="22" fillId="4" borderId="19" xfId="0" applyFont="1" applyFill="1" applyBorder="1" applyAlignment="1">
      <alignment vertical="center"/>
    </xf>
    <xf numFmtId="0" fontId="26" fillId="4" borderId="8" xfId="0" applyNumberFormat="1" applyFont="1" applyFill="1" applyBorder="1" applyAlignment="1">
      <alignment vertical="center"/>
    </xf>
    <xf numFmtId="0" fontId="22" fillId="4" borderId="22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wrapText="1"/>
    </xf>
    <xf numFmtId="0" fontId="22" fillId="4" borderId="12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6" xfId="0" applyFont="1" applyBorder="1" applyAlignment="1">
      <alignment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wrapText="1"/>
    </xf>
    <xf numFmtId="0" fontId="20" fillId="0" borderId="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0" fontId="0" fillId="0" borderId="40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8"/>
  <sheetViews>
    <sheetView tabSelected="1" zoomScale="75" zoomScaleNormal="75" workbookViewId="0">
      <selection activeCell="AE26" sqref="AE26"/>
    </sheetView>
  </sheetViews>
  <sheetFormatPr defaultRowHeight="15.75"/>
  <cols>
    <col min="1" max="1" width="2.875" customWidth="1"/>
    <col min="2" max="2" width="4" style="2" customWidth="1"/>
    <col min="3" max="3" width="4.875" style="2" customWidth="1"/>
    <col min="4" max="4" width="10.375" style="2" customWidth="1"/>
    <col min="5" max="5" width="13.375" style="4" customWidth="1"/>
    <col min="6" max="6" width="3.5" style="3" customWidth="1"/>
    <col min="7" max="7" width="4" style="3" customWidth="1"/>
    <col min="8" max="8" width="3.625" style="3" customWidth="1"/>
    <col min="9" max="11" width="4.625" style="3" hidden="1" customWidth="1"/>
    <col min="12" max="12" width="8.625" style="3" hidden="1" customWidth="1"/>
    <col min="13" max="13" width="3.875" style="3" customWidth="1"/>
    <col min="14" max="14" width="4.5" style="12" customWidth="1"/>
    <col min="15" max="15" width="4.125" style="12" customWidth="1"/>
    <col min="16" max="16" width="3.75" style="12" customWidth="1"/>
    <col min="17" max="17" width="4.125" style="12" customWidth="1"/>
    <col min="18" max="19" width="5.625" style="12" hidden="1" customWidth="1"/>
    <col min="20" max="20" width="4.25" style="12" customWidth="1"/>
    <col min="21" max="22" width="5.625" style="12" hidden="1" customWidth="1"/>
    <col min="23" max="23" width="6.625" style="12" hidden="1" customWidth="1"/>
    <col min="24" max="24" width="0.125" style="12" hidden="1" customWidth="1"/>
    <col min="25" max="25" width="3.875" style="12" customWidth="1"/>
    <col min="26" max="26" width="4.125" style="12" customWidth="1"/>
    <col min="27" max="28" width="4.25" style="12" customWidth="1"/>
    <col min="29" max="30" width="4" style="12" customWidth="1"/>
    <col min="31" max="31" width="4.375" style="12" customWidth="1"/>
    <col min="32" max="33" width="4.125" style="12" customWidth="1"/>
    <col min="34" max="35" width="4" style="12" customWidth="1"/>
    <col min="36" max="36" width="5.75" style="12" customWidth="1"/>
    <col min="37" max="37" width="7" style="17" customWidth="1"/>
  </cols>
  <sheetData>
    <row r="1" spans="1:61" ht="39.950000000000003" customHeight="1">
      <c r="B1" s="141" t="s">
        <v>40</v>
      </c>
      <c r="C1" s="142"/>
      <c r="D1" s="143"/>
      <c r="E1" s="143"/>
      <c r="F1" s="148" t="s">
        <v>12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9"/>
      <c r="R1" s="21"/>
      <c r="S1" s="21"/>
      <c r="T1" s="22"/>
      <c r="U1" s="23"/>
      <c r="V1" s="23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  <c r="AL1" s="10"/>
      <c r="AM1" s="11"/>
      <c r="AN1" s="1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1"/>
      <c r="BH1" s="4"/>
      <c r="BI1" s="4"/>
    </row>
    <row r="2" spans="1:61" ht="35.25" customHeight="1">
      <c r="B2" s="144" t="s">
        <v>14</v>
      </c>
      <c r="C2" s="145"/>
      <c r="D2" s="146"/>
      <c r="E2" s="146"/>
      <c r="F2" s="147" t="s">
        <v>41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20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26"/>
      <c r="AL2" s="2"/>
      <c r="AM2" s="2"/>
      <c r="AN2" s="6"/>
      <c r="AO2" s="2"/>
      <c r="AP2" s="2"/>
      <c r="AQ2" s="2"/>
      <c r="AR2" s="4"/>
      <c r="AS2" s="5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1"/>
      <c r="BH2" s="4"/>
      <c r="BI2" s="4"/>
    </row>
    <row r="3" spans="1:61" ht="36" customHeight="1" thickBot="1">
      <c r="B3" s="136" t="s">
        <v>13</v>
      </c>
      <c r="C3" s="137"/>
      <c r="D3" s="138"/>
      <c r="E3" s="138"/>
      <c r="F3" s="139"/>
      <c r="G3" s="139"/>
      <c r="H3" s="139"/>
      <c r="I3" s="139"/>
      <c r="J3" s="139"/>
      <c r="K3" s="140"/>
      <c r="L3" s="140"/>
      <c r="M3" s="140"/>
      <c r="N3" s="140"/>
      <c r="O3" s="140"/>
      <c r="P3" s="2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30"/>
      <c r="AL3" s="2"/>
      <c r="AM3" s="2"/>
      <c r="AN3" s="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1"/>
      <c r="BH3" s="4"/>
      <c r="BI3" s="4"/>
    </row>
    <row r="4" spans="1:61" ht="23.25" thickBot="1">
      <c r="A4" s="52"/>
      <c r="B4" s="37" t="s">
        <v>15</v>
      </c>
      <c r="C4" s="37" t="s">
        <v>16</v>
      </c>
      <c r="D4" s="38" t="s">
        <v>17</v>
      </c>
      <c r="E4" s="39" t="s">
        <v>18</v>
      </c>
      <c r="F4" s="40" t="s">
        <v>4</v>
      </c>
      <c r="G4" s="40"/>
      <c r="H4" s="125"/>
      <c r="I4" s="40"/>
      <c r="J4" s="40"/>
      <c r="K4" s="41"/>
      <c r="L4" s="48"/>
      <c r="M4" s="50" t="s">
        <v>5</v>
      </c>
      <c r="N4" s="31"/>
      <c r="O4" s="128"/>
      <c r="P4" s="49" t="s">
        <v>6</v>
      </c>
      <c r="Q4" s="40"/>
      <c r="R4" s="33"/>
      <c r="S4" s="33"/>
      <c r="T4" s="130"/>
      <c r="U4" s="32"/>
      <c r="V4" s="33"/>
      <c r="W4" s="33"/>
      <c r="X4" s="34"/>
      <c r="Y4" s="42" t="s">
        <v>7</v>
      </c>
      <c r="Z4" s="40"/>
      <c r="AA4" s="132"/>
      <c r="AB4" s="43" t="s">
        <v>10</v>
      </c>
      <c r="AC4" s="44"/>
      <c r="AD4" s="134"/>
      <c r="AE4" s="42" t="s">
        <v>2</v>
      </c>
      <c r="AF4" s="40" t="s">
        <v>3</v>
      </c>
      <c r="AG4" s="40" t="s">
        <v>8</v>
      </c>
      <c r="AH4" s="40" t="s">
        <v>9</v>
      </c>
      <c r="AI4" s="45" t="s">
        <v>11</v>
      </c>
      <c r="AJ4" s="46" t="s">
        <v>0</v>
      </c>
      <c r="AK4" s="47" t="s">
        <v>1</v>
      </c>
      <c r="AL4" s="13"/>
      <c r="AM4" s="2"/>
      <c r="AN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1"/>
      <c r="BH4" s="4"/>
      <c r="BI4" s="4"/>
    </row>
    <row r="5" spans="1:61" s="15" customFormat="1" ht="20.100000000000001" customHeight="1">
      <c r="A5" s="53">
        <v>1</v>
      </c>
      <c r="B5" s="99">
        <v>8</v>
      </c>
      <c r="C5" s="99">
        <v>2016</v>
      </c>
      <c r="D5" s="100" t="s">
        <v>42</v>
      </c>
      <c r="E5" s="100" t="s">
        <v>43</v>
      </c>
      <c r="F5" s="103">
        <v>8</v>
      </c>
      <c r="G5" s="104"/>
      <c r="H5" s="126">
        <v>8</v>
      </c>
      <c r="I5" s="105"/>
      <c r="J5" s="104"/>
      <c r="K5" s="104"/>
      <c r="L5" s="106"/>
      <c r="M5" s="107">
        <v>15</v>
      </c>
      <c r="N5" s="108"/>
      <c r="O5" s="129"/>
      <c r="P5" s="107">
        <v>2</v>
      </c>
      <c r="Q5" s="109"/>
      <c r="R5" s="110"/>
      <c r="S5" s="110"/>
      <c r="T5" s="131">
        <v>2</v>
      </c>
      <c r="U5" s="111"/>
      <c r="V5" s="110"/>
      <c r="W5" s="110"/>
      <c r="X5" s="112"/>
      <c r="Y5" s="107">
        <v>6</v>
      </c>
      <c r="Z5" s="113"/>
      <c r="AA5" s="133">
        <v>5</v>
      </c>
      <c r="AB5" s="114">
        <v>2</v>
      </c>
      <c r="AC5" s="35"/>
      <c r="AD5" s="135">
        <v>2</v>
      </c>
      <c r="AE5" s="51">
        <f>MAX(F5,G5,H5)</f>
        <v>8</v>
      </c>
      <c r="AF5" s="35">
        <f>MAX(M5,N5,O5)</f>
        <v>15</v>
      </c>
      <c r="AG5" s="35">
        <f>MAX(P5,Q5,T5)</f>
        <v>2</v>
      </c>
      <c r="AH5" s="35">
        <f>MAX(Y5,Z5,AA5)</f>
        <v>6</v>
      </c>
      <c r="AI5" s="35">
        <f>MAX(AB5,AC5,AD5)</f>
        <v>2</v>
      </c>
      <c r="AJ5" s="36">
        <f>SUM(AE5:AI5)</f>
        <v>33</v>
      </c>
      <c r="AK5" s="59" t="str">
        <f>IF(AJ5&lt;50,"       F",IF(AJ5&lt;60,"E",IF(AJ5&lt;70,"D",IF(AJ5&lt;80,"C",IF(AJ5&lt;90,"B","A")))))</f>
        <v xml:space="preserve">       F</v>
      </c>
    </row>
    <row r="6" spans="1:61" s="15" customFormat="1" ht="20.100000000000001" customHeight="1">
      <c r="A6" s="53">
        <v>2</v>
      </c>
      <c r="B6" s="99">
        <v>9</v>
      </c>
      <c r="C6" s="99">
        <v>2016</v>
      </c>
      <c r="D6" s="100" t="s">
        <v>44</v>
      </c>
      <c r="E6" s="100" t="s">
        <v>43</v>
      </c>
      <c r="F6" s="103">
        <v>8</v>
      </c>
      <c r="G6" s="104"/>
      <c r="H6" s="126">
        <v>2</v>
      </c>
      <c r="I6" s="105"/>
      <c r="J6" s="104"/>
      <c r="K6" s="104"/>
      <c r="L6" s="106"/>
      <c r="M6" s="115">
        <v>14</v>
      </c>
      <c r="N6" s="108"/>
      <c r="O6" s="129"/>
      <c r="P6" s="115">
        <v>0</v>
      </c>
      <c r="Q6" s="109"/>
      <c r="R6" s="110"/>
      <c r="S6" s="110"/>
      <c r="T6" s="131">
        <v>0</v>
      </c>
      <c r="U6" s="111"/>
      <c r="V6" s="110"/>
      <c r="W6" s="110"/>
      <c r="X6" s="112"/>
      <c r="Y6" s="115">
        <v>6</v>
      </c>
      <c r="Z6" s="113"/>
      <c r="AA6" s="133">
        <v>1</v>
      </c>
      <c r="AB6" s="114">
        <v>8</v>
      </c>
      <c r="AC6" s="35"/>
      <c r="AD6" s="135">
        <v>2</v>
      </c>
      <c r="AE6" s="51">
        <f>MAX(F6,G6,H6)</f>
        <v>8</v>
      </c>
      <c r="AF6" s="35">
        <f>MAX(M6,N6,O6)</f>
        <v>14</v>
      </c>
      <c r="AG6" s="35">
        <f>MAX(P6,Q6,T6)</f>
        <v>0</v>
      </c>
      <c r="AH6" s="35">
        <f>MAX(Y6,Z6,AA6)</f>
        <v>6</v>
      </c>
      <c r="AI6" s="35">
        <f>MAX(AB6,AC6,AD6)</f>
        <v>8</v>
      </c>
      <c r="AJ6" s="36">
        <f>SUM(AE6:AI6)</f>
        <v>36</v>
      </c>
      <c r="AK6" s="59" t="str">
        <f>IF(AJ6&lt;50,"       F",IF(AJ6&lt;60,"E",IF(AJ6&lt;70,"D",IF(AJ6&lt;80,"C",IF(AJ6&lt;90,"B","A")))))</f>
        <v xml:space="preserve">       F</v>
      </c>
    </row>
    <row r="7" spans="1:61" s="15" customFormat="1" ht="20.100000000000001" customHeight="1">
      <c r="A7" s="53">
        <v>3</v>
      </c>
      <c r="B7" s="99">
        <v>22</v>
      </c>
      <c r="C7" s="99">
        <v>2016</v>
      </c>
      <c r="D7" s="100" t="s">
        <v>47</v>
      </c>
      <c r="E7" s="100" t="s">
        <v>48</v>
      </c>
      <c r="F7" s="103">
        <v>11</v>
      </c>
      <c r="G7" s="116"/>
      <c r="H7" s="127">
        <v>17</v>
      </c>
      <c r="I7" s="117"/>
      <c r="J7" s="116"/>
      <c r="K7" s="116"/>
      <c r="L7" s="118"/>
      <c r="M7" s="107">
        <v>14</v>
      </c>
      <c r="N7" s="116"/>
      <c r="O7" s="127"/>
      <c r="P7" s="107">
        <v>5</v>
      </c>
      <c r="Q7" s="116"/>
      <c r="R7" s="116"/>
      <c r="S7" s="116"/>
      <c r="T7" s="127"/>
      <c r="U7" s="117"/>
      <c r="V7" s="116"/>
      <c r="W7" s="116"/>
      <c r="X7" s="118"/>
      <c r="Y7" s="107">
        <v>5</v>
      </c>
      <c r="Z7" s="113"/>
      <c r="AA7" s="133"/>
      <c r="AB7" s="114">
        <v>9</v>
      </c>
      <c r="AC7" s="35"/>
      <c r="AD7" s="135"/>
      <c r="AE7" s="51">
        <f>MAX(F7,G7,H7)</f>
        <v>17</v>
      </c>
      <c r="AF7" s="35">
        <f>MAX(M7,N7,O7)</f>
        <v>14</v>
      </c>
      <c r="AG7" s="35">
        <f>MAX(P7,Q7,T7)</f>
        <v>5</v>
      </c>
      <c r="AH7" s="35">
        <f>MAX(Y7,Z7,AA7)</f>
        <v>5</v>
      </c>
      <c r="AI7" s="35">
        <f>MAX(AB7,AC7,AD7)</f>
        <v>9</v>
      </c>
      <c r="AJ7" s="36">
        <f>SUM(AE7:AI7)</f>
        <v>50</v>
      </c>
      <c r="AK7" s="59" t="str">
        <f>IF(AJ7&lt;50,"       F",IF(AJ7&lt;60,"E",IF(AJ7&lt;70,"D",IF(AJ7&lt;80,"C",IF(AJ7&lt;90,"B","A")))))</f>
        <v>E</v>
      </c>
    </row>
    <row r="8" spans="1:61" s="15" customFormat="1" ht="20.100000000000001" customHeight="1">
      <c r="A8" s="53">
        <v>4</v>
      </c>
      <c r="B8" s="99">
        <v>30</v>
      </c>
      <c r="C8" s="99">
        <v>2016</v>
      </c>
      <c r="D8" s="100" t="s">
        <v>49</v>
      </c>
      <c r="E8" s="100" t="s">
        <v>50</v>
      </c>
      <c r="F8" s="103">
        <v>3</v>
      </c>
      <c r="G8" s="104"/>
      <c r="H8" s="126">
        <v>2</v>
      </c>
      <c r="I8" s="105"/>
      <c r="J8" s="104"/>
      <c r="K8" s="104"/>
      <c r="L8" s="106"/>
      <c r="M8" s="115"/>
      <c r="N8" s="108"/>
      <c r="O8" s="129">
        <v>0</v>
      </c>
      <c r="P8" s="115"/>
      <c r="Q8" s="109"/>
      <c r="R8" s="110"/>
      <c r="S8" s="110"/>
      <c r="T8" s="131"/>
      <c r="U8" s="111"/>
      <c r="V8" s="110"/>
      <c r="W8" s="110"/>
      <c r="X8" s="112"/>
      <c r="Y8" s="115"/>
      <c r="Z8" s="113"/>
      <c r="AA8" s="133"/>
      <c r="AB8" s="114"/>
      <c r="AC8" s="35"/>
      <c r="AD8" s="135">
        <v>3</v>
      </c>
      <c r="AE8" s="51">
        <f>MAX(F8,G8,H8)</f>
        <v>3</v>
      </c>
      <c r="AF8" s="35">
        <f>MAX(M8,N8,O8)</f>
        <v>0</v>
      </c>
      <c r="AG8" s="35">
        <f>MAX(P8,Q8,T8)</f>
        <v>0</v>
      </c>
      <c r="AH8" s="35">
        <f>MAX(Y8,Z8,AA8)</f>
        <v>0</v>
      </c>
      <c r="AI8" s="35">
        <f>MAX(AB8,AC8,AD8)</f>
        <v>3</v>
      </c>
      <c r="AJ8" s="36">
        <f>SUM(AE8:AI8)</f>
        <v>6</v>
      </c>
      <c r="AK8" s="59" t="str">
        <f>IF(AJ8&lt;50,"       F",IF(AJ8&lt;60,"E",IF(AJ8&lt;70,"D",IF(AJ8&lt;80,"C",IF(AJ8&lt;90,"B","A")))))</f>
        <v xml:space="preserve">       F</v>
      </c>
    </row>
    <row r="9" spans="1:61" s="15" customFormat="1" ht="20.100000000000001" customHeight="1">
      <c r="A9" s="53">
        <v>5</v>
      </c>
      <c r="B9" s="99">
        <v>1</v>
      </c>
      <c r="C9" s="99">
        <v>2015</v>
      </c>
      <c r="D9" s="100" t="s">
        <v>51</v>
      </c>
      <c r="E9" s="100" t="s">
        <v>52</v>
      </c>
      <c r="F9" s="119">
        <v>7</v>
      </c>
      <c r="G9" s="116"/>
      <c r="H9" s="127">
        <v>2</v>
      </c>
      <c r="I9" s="117"/>
      <c r="J9" s="116"/>
      <c r="K9" s="116"/>
      <c r="L9" s="118"/>
      <c r="M9" s="107">
        <v>7</v>
      </c>
      <c r="N9" s="116"/>
      <c r="O9" s="127">
        <v>5</v>
      </c>
      <c r="P9" s="107">
        <v>0</v>
      </c>
      <c r="Q9" s="116"/>
      <c r="R9" s="116"/>
      <c r="S9" s="116"/>
      <c r="T9" s="127"/>
      <c r="U9" s="117"/>
      <c r="V9" s="116"/>
      <c r="W9" s="116"/>
      <c r="X9" s="118"/>
      <c r="Y9" s="107">
        <v>5</v>
      </c>
      <c r="Z9" s="113"/>
      <c r="AA9" s="133"/>
      <c r="AB9" s="114">
        <v>6</v>
      </c>
      <c r="AC9" s="35"/>
      <c r="AD9" s="135"/>
      <c r="AE9" s="51">
        <f t="shared" ref="AE9" si="0">MAX(F9,G9,H9)</f>
        <v>7</v>
      </c>
      <c r="AF9" s="35">
        <f t="shared" ref="AF9" si="1">MAX(M9,N9,O9)</f>
        <v>7</v>
      </c>
      <c r="AG9" s="35">
        <f t="shared" ref="AG9" si="2">MAX(P9,Q9,T9)</f>
        <v>0</v>
      </c>
      <c r="AH9" s="35">
        <f t="shared" ref="AH9" si="3">MAX(Y9,Z9,AA9)</f>
        <v>5</v>
      </c>
      <c r="AI9" s="35">
        <f t="shared" ref="AI9" si="4">MAX(AB9,AC9,AD9)</f>
        <v>6</v>
      </c>
      <c r="AJ9" s="36">
        <f t="shared" ref="AJ9" si="5">SUM(AE9:AI9)</f>
        <v>25</v>
      </c>
      <c r="AK9" s="59" t="str">
        <f t="shared" ref="AK9" si="6">IF(AJ9&lt;50,"       F",IF(AJ9&lt;60,"E",IF(AJ9&lt;70,"D",IF(AJ9&lt;80,"C",IF(AJ9&lt;90,"B","A")))))</f>
        <v xml:space="preserve">       F</v>
      </c>
      <c r="AR9" s="18"/>
    </row>
    <row r="10" spans="1:61" s="15" customFormat="1" ht="20.100000000000001" customHeight="1">
      <c r="A10" s="53">
        <v>6</v>
      </c>
      <c r="B10" s="99">
        <v>8</v>
      </c>
      <c r="C10" s="99">
        <v>2015</v>
      </c>
      <c r="D10" s="100" t="s">
        <v>53</v>
      </c>
      <c r="E10" s="100" t="s">
        <v>54</v>
      </c>
      <c r="F10" s="119">
        <v>5</v>
      </c>
      <c r="G10" s="116"/>
      <c r="H10" s="127">
        <v>15</v>
      </c>
      <c r="I10" s="117"/>
      <c r="J10" s="116"/>
      <c r="K10" s="116"/>
      <c r="L10" s="118"/>
      <c r="M10" s="107">
        <v>15</v>
      </c>
      <c r="N10" s="116"/>
      <c r="O10" s="127"/>
      <c r="P10" s="107">
        <v>0</v>
      </c>
      <c r="Q10" s="116"/>
      <c r="R10" s="116"/>
      <c r="S10" s="116"/>
      <c r="T10" s="127">
        <v>1</v>
      </c>
      <c r="U10" s="117"/>
      <c r="V10" s="116"/>
      <c r="W10" s="116"/>
      <c r="X10" s="118"/>
      <c r="Y10" s="107">
        <v>1</v>
      </c>
      <c r="Z10" s="113"/>
      <c r="AA10" s="133">
        <v>1</v>
      </c>
      <c r="AB10" s="114">
        <v>12</v>
      </c>
      <c r="AC10" s="35"/>
      <c r="AD10" s="135"/>
      <c r="AE10" s="51">
        <f t="shared" ref="AE10:AE19" si="7">MAX(F10,G10,H10)</f>
        <v>15</v>
      </c>
      <c r="AF10" s="35">
        <f t="shared" ref="AF10:AF19" si="8">MAX(M10,N10,O10)</f>
        <v>15</v>
      </c>
      <c r="AG10" s="35">
        <f t="shared" ref="AG10:AG19" si="9">MAX(P10,Q10,T10)</f>
        <v>1</v>
      </c>
      <c r="AH10" s="35">
        <f t="shared" ref="AH10:AH19" si="10">MAX(Y10,Z10,AA10)</f>
        <v>1</v>
      </c>
      <c r="AI10" s="35">
        <f t="shared" ref="AI10:AI19" si="11">MAX(AB10,AC10,AD10)</f>
        <v>12</v>
      </c>
      <c r="AJ10" s="36">
        <f t="shared" ref="AJ10:AJ19" si="12">SUM(AE10:AI10)</f>
        <v>44</v>
      </c>
      <c r="AK10" s="59" t="str">
        <f t="shared" ref="AK10:AK19" si="13">IF(AJ10&lt;50,"       F",IF(AJ10&lt;60,"E",IF(AJ10&lt;70,"D",IF(AJ10&lt;80,"C",IF(AJ10&lt;90,"B","A")))))</f>
        <v xml:space="preserve">       F</v>
      </c>
      <c r="AL10" s="16"/>
      <c r="AR10" s="18"/>
    </row>
    <row r="11" spans="1:61" s="15" customFormat="1" ht="20.100000000000001" customHeight="1">
      <c r="A11" s="53">
        <v>7</v>
      </c>
      <c r="B11" s="99">
        <v>12</v>
      </c>
      <c r="C11" s="99">
        <v>2015</v>
      </c>
      <c r="D11" s="100" t="s">
        <v>55</v>
      </c>
      <c r="E11" s="100" t="s">
        <v>56</v>
      </c>
      <c r="F11" s="119">
        <v>14</v>
      </c>
      <c r="G11" s="104"/>
      <c r="H11" s="126"/>
      <c r="I11" s="105"/>
      <c r="J11" s="104"/>
      <c r="K11" s="104"/>
      <c r="L11" s="106"/>
      <c r="M11" s="107">
        <v>10</v>
      </c>
      <c r="N11" s="108"/>
      <c r="O11" s="129">
        <v>0</v>
      </c>
      <c r="P11" s="107">
        <v>1</v>
      </c>
      <c r="Q11" s="109"/>
      <c r="R11" s="110"/>
      <c r="S11" s="110"/>
      <c r="T11" s="131">
        <v>0</v>
      </c>
      <c r="U11" s="111"/>
      <c r="V11" s="110"/>
      <c r="W11" s="110"/>
      <c r="X11" s="112"/>
      <c r="Y11" s="107">
        <v>3</v>
      </c>
      <c r="Z11" s="113"/>
      <c r="AA11" s="133">
        <v>5</v>
      </c>
      <c r="AB11" s="114">
        <v>5</v>
      </c>
      <c r="AC11" s="35"/>
      <c r="AD11" s="135">
        <v>0</v>
      </c>
      <c r="AE11" s="51">
        <f t="shared" si="7"/>
        <v>14</v>
      </c>
      <c r="AF11" s="35">
        <f t="shared" si="8"/>
        <v>10</v>
      </c>
      <c r="AG11" s="35">
        <f t="shared" si="9"/>
        <v>1</v>
      </c>
      <c r="AH11" s="35">
        <f t="shared" si="10"/>
        <v>5</v>
      </c>
      <c r="AI11" s="35">
        <f t="shared" si="11"/>
        <v>5</v>
      </c>
      <c r="AJ11" s="36">
        <f t="shared" si="12"/>
        <v>35</v>
      </c>
      <c r="AK11" s="59" t="str">
        <f t="shared" si="13"/>
        <v xml:space="preserve">       F</v>
      </c>
      <c r="AL11" s="16"/>
      <c r="AR11" s="18"/>
    </row>
    <row r="12" spans="1:61" s="15" customFormat="1" ht="20.100000000000001" customHeight="1">
      <c r="A12" s="53">
        <v>8</v>
      </c>
      <c r="B12" s="99">
        <v>18</v>
      </c>
      <c r="C12" s="99">
        <v>2015</v>
      </c>
      <c r="D12" s="100" t="s">
        <v>57</v>
      </c>
      <c r="E12" s="100" t="s">
        <v>45</v>
      </c>
      <c r="F12" s="119">
        <v>8</v>
      </c>
      <c r="G12" s="104"/>
      <c r="H12" s="126">
        <v>1</v>
      </c>
      <c r="I12" s="105"/>
      <c r="J12" s="104"/>
      <c r="K12" s="104"/>
      <c r="L12" s="106"/>
      <c r="M12" s="107">
        <v>12</v>
      </c>
      <c r="N12" s="108"/>
      <c r="O12" s="129">
        <v>1</v>
      </c>
      <c r="P12" s="107">
        <v>1</v>
      </c>
      <c r="Q12" s="109"/>
      <c r="R12" s="110"/>
      <c r="S12" s="110"/>
      <c r="T12" s="131"/>
      <c r="U12" s="111"/>
      <c r="V12" s="110"/>
      <c r="W12" s="110"/>
      <c r="X12" s="112"/>
      <c r="Y12" s="107">
        <v>2</v>
      </c>
      <c r="Z12" s="113"/>
      <c r="AA12" s="133">
        <v>2</v>
      </c>
      <c r="AB12" s="114">
        <v>5</v>
      </c>
      <c r="AC12" s="35"/>
      <c r="AD12" s="135">
        <v>1</v>
      </c>
      <c r="AE12" s="51">
        <f t="shared" si="7"/>
        <v>8</v>
      </c>
      <c r="AF12" s="35">
        <f t="shared" si="8"/>
        <v>12</v>
      </c>
      <c r="AG12" s="35">
        <f t="shared" si="9"/>
        <v>1</v>
      </c>
      <c r="AH12" s="35">
        <f t="shared" si="10"/>
        <v>2</v>
      </c>
      <c r="AI12" s="35">
        <f t="shared" si="11"/>
        <v>5</v>
      </c>
      <c r="AJ12" s="36">
        <f t="shared" si="12"/>
        <v>28</v>
      </c>
      <c r="AK12" s="59" t="str">
        <f t="shared" si="13"/>
        <v xml:space="preserve">       F</v>
      </c>
      <c r="AL12" s="16"/>
      <c r="AR12" s="18"/>
    </row>
    <row r="13" spans="1:61" s="15" customFormat="1" ht="20.100000000000001" customHeight="1">
      <c r="A13" s="53">
        <v>9</v>
      </c>
      <c r="B13" s="99">
        <v>20</v>
      </c>
      <c r="C13" s="99">
        <v>2015</v>
      </c>
      <c r="D13" s="100" t="s">
        <v>46</v>
      </c>
      <c r="E13" s="100" t="s">
        <v>58</v>
      </c>
      <c r="F13" s="119">
        <v>11</v>
      </c>
      <c r="G13" s="104"/>
      <c r="H13" s="126">
        <v>12</v>
      </c>
      <c r="I13" s="105"/>
      <c r="J13" s="104"/>
      <c r="K13" s="104"/>
      <c r="L13" s="106"/>
      <c r="M13" s="107">
        <v>11</v>
      </c>
      <c r="N13" s="108"/>
      <c r="O13" s="129">
        <v>5</v>
      </c>
      <c r="P13" s="115">
        <v>0</v>
      </c>
      <c r="Q13" s="109"/>
      <c r="R13" s="110"/>
      <c r="S13" s="110"/>
      <c r="T13" s="131"/>
      <c r="U13" s="111"/>
      <c r="V13" s="110"/>
      <c r="W13" s="110"/>
      <c r="X13" s="112"/>
      <c r="Y13" s="107">
        <v>0</v>
      </c>
      <c r="Z13" s="113"/>
      <c r="AA13" s="133">
        <v>0</v>
      </c>
      <c r="AB13" s="114"/>
      <c r="AC13" s="35"/>
      <c r="AD13" s="135">
        <v>12</v>
      </c>
      <c r="AE13" s="51">
        <f t="shared" si="7"/>
        <v>12</v>
      </c>
      <c r="AF13" s="35">
        <f t="shared" si="8"/>
        <v>11</v>
      </c>
      <c r="AG13" s="35">
        <f t="shared" si="9"/>
        <v>0</v>
      </c>
      <c r="AH13" s="35">
        <f t="shared" si="10"/>
        <v>0</v>
      </c>
      <c r="AI13" s="35">
        <f t="shared" si="11"/>
        <v>12</v>
      </c>
      <c r="AJ13" s="36">
        <f t="shared" si="12"/>
        <v>35</v>
      </c>
      <c r="AK13" s="59" t="str">
        <f t="shared" si="13"/>
        <v xml:space="preserve">       F</v>
      </c>
      <c r="AR13" s="18"/>
    </row>
    <row r="14" spans="1:61" s="15" customFormat="1" ht="20.100000000000001" customHeight="1">
      <c r="A14" s="53">
        <v>10</v>
      </c>
      <c r="B14" s="99">
        <v>24</v>
      </c>
      <c r="C14" s="99">
        <v>2015</v>
      </c>
      <c r="D14" s="100" t="s">
        <v>60</v>
      </c>
      <c r="E14" s="100" t="s">
        <v>61</v>
      </c>
      <c r="F14" s="119">
        <v>12</v>
      </c>
      <c r="G14" s="116"/>
      <c r="H14" s="127"/>
      <c r="I14" s="117"/>
      <c r="J14" s="116"/>
      <c r="K14" s="116"/>
      <c r="L14" s="118"/>
      <c r="M14" s="107">
        <v>12</v>
      </c>
      <c r="N14" s="116"/>
      <c r="O14" s="127"/>
      <c r="P14" s="115">
        <v>0</v>
      </c>
      <c r="Q14" s="116"/>
      <c r="R14" s="116"/>
      <c r="S14" s="116"/>
      <c r="T14" s="127">
        <v>2</v>
      </c>
      <c r="U14" s="117"/>
      <c r="V14" s="116"/>
      <c r="W14" s="116"/>
      <c r="X14" s="118"/>
      <c r="Y14" s="107">
        <v>4</v>
      </c>
      <c r="Z14" s="113"/>
      <c r="AA14" s="133">
        <v>5</v>
      </c>
      <c r="AB14" s="114">
        <v>13</v>
      </c>
      <c r="AC14" s="35"/>
      <c r="AD14" s="135"/>
      <c r="AE14" s="51">
        <f t="shared" si="7"/>
        <v>12</v>
      </c>
      <c r="AF14" s="35">
        <f t="shared" si="8"/>
        <v>12</v>
      </c>
      <c r="AG14" s="35">
        <f t="shared" si="9"/>
        <v>2</v>
      </c>
      <c r="AH14" s="35">
        <f t="shared" si="10"/>
        <v>5</v>
      </c>
      <c r="AI14" s="35">
        <f t="shared" si="11"/>
        <v>13</v>
      </c>
      <c r="AJ14" s="36">
        <f t="shared" si="12"/>
        <v>44</v>
      </c>
      <c r="AK14" s="59" t="str">
        <f t="shared" si="13"/>
        <v xml:space="preserve">       F</v>
      </c>
      <c r="AR14" s="18"/>
    </row>
    <row r="15" spans="1:61" s="15" customFormat="1" ht="20.100000000000001" customHeight="1">
      <c r="A15" s="53">
        <v>11</v>
      </c>
      <c r="B15" s="99">
        <v>36</v>
      </c>
      <c r="C15" s="99">
        <v>2015</v>
      </c>
      <c r="D15" s="100" t="s">
        <v>62</v>
      </c>
      <c r="E15" s="100" t="s">
        <v>59</v>
      </c>
      <c r="F15" s="120">
        <v>6</v>
      </c>
      <c r="G15" s="116"/>
      <c r="H15" s="127">
        <v>12</v>
      </c>
      <c r="I15" s="117"/>
      <c r="J15" s="116"/>
      <c r="K15" s="116"/>
      <c r="L15" s="118"/>
      <c r="M15" s="107">
        <v>12</v>
      </c>
      <c r="N15" s="116"/>
      <c r="O15" s="127">
        <v>0</v>
      </c>
      <c r="P15" s="107">
        <v>3</v>
      </c>
      <c r="Q15" s="116"/>
      <c r="R15" s="116"/>
      <c r="S15" s="116"/>
      <c r="T15" s="127"/>
      <c r="U15" s="117"/>
      <c r="V15" s="116"/>
      <c r="W15" s="116"/>
      <c r="X15" s="118"/>
      <c r="Y15" s="107">
        <v>0</v>
      </c>
      <c r="Z15" s="113"/>
      <c r="AA15" s="133"/>
      <c r="AB15" s="114">
        <v>10</v>
      </c>
      <c r="AC15" s="35"/>
      <c r="AD15" s="135">
        <v>5</v>
      </c>
      <c r="AE15" s="51">
        <f t="shared" si="7"/>
        <v>12</v>
      </c>
      <c r="AF15" s="35">
        <f t="shared" si="8"/>
        <v>12</v>
      </c>
      <c r="AG15" s="35">
        <f t="shared" si="9"/>
        <v>3</v>
      </c>
      <c r="AH15" s="35">
        <f t="shared" si="10"/>
        <v>0</v>
      </c>
      <c r="AI15" s="35">
        <f t="shared" si="11"/>
        <v>10</v>
      </c>
      <c r="AJ15" s="36">
        <f t="shared" si="12"/>
        <v>37</v>
      </c>
      <c r="AK15" s="59" t="str">
        <f t="shared" si="13"/>
        <v xml:space="preserve">       F</v>
      </c>
      <c r="AR15" s="18"/>
    </row>
    <row r="16" spans="1:61" s="15" customFormat="1" ht="20.100000000000001" customHeight="1">
      <c r="A16" s="53">
        <v>12</v>
      </c>
      <c r="B16" s="99">
        <v>40</v>
      </c>
      <c r="C16" s="99">
        <v>2015</v>
      </c>
      <c r="D16" s="100" t="s">
        <v>63</v>
      </c>
      <c r="E16" s="100" t="s">
        <v>64</v>
      </c>
      <c r="F16" s="119">
        <v>4</v>
      </c>
      <c r="G16" s="116"/>
      <c r="H16" s="127">
        <v>2</v>
      </c>
      <c r="I16" s="117"/>
      <c r="J16" s="116"/>
      <c r="K16" s="116"/>
      <c r="L16" s="118"/>
      <c r="M16" s="107">
        <v>4</v>
      </c>
      <c r="N16" s="116"/>
      <c r="O16" s="127">
        <v>1</v>
      </c>
      <c r="P16" s="107">
        <v>0</v>
      </c>
      <c r="Q16" s="116"/>
      <c r="R16" s="116"/>
      <c r="S16" s="116"/>
      <c r="T16" s="127"/>
      <c r="U16" s="117"/>
      <c r="V16" s="116"/>
      <c r="W16" s="116"/>
      <c r="X16" s="118"/>
      <c r="Y16" s="107">
        <v>2</v>
      </c>
      <c r="Z16" s="113"/>
      <c r="AA16" s="133"/>
      <c r="AB16" s="114">
        <v>3</v>
      </c>
      <c r="AC16" s="35"/>
      <c r="AD16" s="135"/>
      <c r="AE16" s="51">
        <f t="shared" si="7"/>
        <v>4</v>
      </c>
      <c r="AF16" s="35">
        <f t="shared" si="8"/>
        <v>4</v>
      </c>
      <c r="AG16" s="35">
        <f t="shared" si="9"/>
        <v>0</v>
      </c>
      <c r="AH16" s="35">
        <f t="shared" si="10"/>
        <v>2</v>
      </c>
      <c r="AI16" s="35">
        <f t="shared" si="11"/>
        <v>3</v>
      </c>
      <c r="AJ16" s="36">
        <f t="shared" si="12"/>
        <v>13</v>
      </c>
      <c r="AK16" s="59" t="str">
        <f t="shared" si="13"/>
        <v xml:space="preserve">       F</v>
      </c>
      <c r="AR16" s="18"/>
    </row>
    <row r="17" spans="1:44" s="15" customFormat="1" ht="20.100000000000001" customHeight="1">
      <c r="A17" s="53">
        <v>13</v>
      </c>
      <c r="B17" s="99">
        <v>12</v>
      </c>
      <c r="C17" s="99">
        <v>2014</v>
      </c>
      <c r="D17" s="100" t="s">
        <v>65</v>
      </c>
      <c r="E17" s="100" t="s">
        <v>59</v>
      </c>
      <c r="F17" s="115">
        <v>15</v>
      </c>
      <c r="G17" s="116"/>
      <c r="H17" s="127"/>
      <c r="I17" s="117"/>
      <c r="J17" s="116"/>
      <c r="K17" s="116"/>
      <c r="L17" s="118"/>
      <c r="M17" s="107">
        <v>15</v>
      </c>
      <c r="N17" s="116"/>
      <c r="O17" s="127"/>
      <c r="P17" s="107">
        <v>0</v>
      </c>
      <c r="Q17" s="116"/>
      <c r="R17" s="116"/>
      <c r="S17" s="116"/>
      <c r="T17" s="127">
        <v>0</v>
      </c>
      <c r="U17" s="117"/>
      <c r="V17" s="116"/>
      <c r="W17" s="116"/>
      <c r="X17" s="118"/>
      <c r="Y17" s="107">
        <v>1</v>
      </c>
      <c r="Z17" s="113"/>
      <c r="AA17" s="133">
        <v>3</v>
      </c>
      <c r="AB17" s="114">
        <v>10</v>
      </c>
      <c r="AC17" s="35"/>
      <c r="AD17" s="135">
        <v>10</v>
      </c>
      <c r="AE17" s="51">
        <f t="shared" si="7"/>
        <v>15</v>
      </c>
      <c r="AF17" s="35">
        <f t="shared" si="8"/>
        <v>15</v>
      </c>
      <c r="AG17" s="35">
        <f t="shared" si="9"/>
        <v>0</v>
      </c>
      <c r="AH17" s="35">
        <f t="shared" si="10"/>
        <v>3</v>
      </c>
      <c r="AI17" s="35">
        <f t="shared" si="11"/>
        <v>10</v>
      </c>
      <c r="AJ17" s="36">
        <f t="shared" si="12"/>
        <v>43</v>
      </c>
      <c r="AK17" s="59" t="str">
        <f t="shared" si="13"/>
        <v xml:space="preserve">       F</v>
      </c>
      <c r="AR17" s="18"/>
    </row>
    <row r="18" spans="1:44" s="15" customFormat="1" ht="20.100000000000001" customHeight="1">
      <c r="A18" s="53">
        <v>14</v>
      </c>
      <c r="B18" s="99">
        <v>11</v>
      </c>
      <c r="C18" s="99">
        <v>2013</v>
      </c>
      <c r="D18" s="100" t="s">
        <v>66</v>
      </c>
      <c r="E18" s="100" t="s">
        <v>67</v>
      </c>
      <c r="F18" s="115">
        <v>10</v>
      </c>
      <c r="G18" s="104"/>
      <c r="H18" s="126">
        <v>0</v>
      </c>
      <c r="I18" s="105"/>
      <c r="J18" s="104"/>
      <c r="K18" s="104"/>
      <c r="L18" s="106"/>
      <c r="M18" s="107">
        <v>14</v>
      </c>
      <c r="N18" s="108"/>
      <c r="O18" s="129"/>
      <c r="P18" s="107">
        <v>1</v>
      </c>
      <c r="Q18" s="109"/>
      <c r="R18" s="110"/>
      <c r="S18" s="110"/>
      <c r="T18" s="131"/>
      <c r="U18" s="111"/>
      <c r="V18" s="110"/>
      <c r="W18" s="110"/>
      <c r="X18" s="112"/>
      <c r="Y18" s="107">
        <v>3</v>
      </c>
      <c r="Z18" s="113"/>
      <c r="AA18" s="133"/>
      <c r="AB18" s="114">
        <v>15</v>
      </c>
      <c r="AC18" s="35"/>
      <c r="AD18" s="135">
        <v>6</v>
      </c>
      <c r="AE18" s="51">
        <f t="shared" si="7"/>
        <v>10</v>
      </c>
      <c r="AF18" s="35">
        <f t="shared" si="8"/>
        <v>14</v>
      </c>
      <c r="AG18" s="35">
        <f t="shared" si="9"/>
        <v>1</v>
      </c>
      <c r="AH18" s="35">
        <f t="shared" si="10"/>
        <v>3</v>
      </c>
      <c r="AI18" s="35">
        <f t="shared" si="11"/>
        <v>15</v>
      </c>
      <c r="AJ18" s="36">
        <f t="shared" si="12"/>
        <v>43</v>
      </c>
      <c r="AK18" s="59" t="str">
        <f t="shared" si="13"/>
        <v xml:space="preserve">       F</v>
      </c>
      <c r="AR18" s="18"/>
    </row>
    <row r="19" spans="1:44" s="15" customFormat="1" ht="20.100000000000001" customHeight="1">
      <c r="A19" s="53">
        <v>15</v>
      </c>
      <c r="B19" s="101">
        <v>17</v>
      </c>
      <c r="C19" s="102">
        <v>2013</v>
      </c>
      <c r="D19" s="102" t="s">
        <v>68</v>
      </c>
      <c r="E19" s="102" t="s">
        <v>69</v>
      </c>
      <c r="F19" s="121">
        <v>10</v>
      </c>
      <c r="G19" s="116"/>
      <c r="H19" s="127"/>
      <c r="I19" s="117"/>
      <c r="J19" s="116"/>
      <c r="K19" s="116"/>
      <c r="L19" s="118"/>
      <c r="M19" s="122">
        <v>14</v>
      </c>
      <c r="N19" s="116"/>
      <c r="O19" s="127"/>
      <c r="P19" s="123">
        <v>0</v>
      </c>
      <c r="Q19" s="116"/>
      <c r="R19" s="116"/>
      <c r="S19" s="116"/>
      <c r="T19" s="127">
        <v>1</v>
      </c>
      <c r="U19" s="117"/>
      <c r="V19" s="116"/>
      <c r="W19" s="116"/>
      <c r="X19" s="118"/>
      <c r="Y19" s="124">
        <v>3</v>
      </c>
      <c r="Z19" s="113"/>
      <c r="AA19" s="133">
        <v>5</v>
      </c>
      <c r="AB19" s="114">
        <v>5</v>
      </c>
      <c r="AC19" s="35"/>
      <c r="AD19" s="135">
        <v>1</v>
      </c>
      <c r="AE19" s="51">
        <f t="shared" si="7"/>
        <v>10</v>
      </c>
      <c r="AF19" s="35">
        <f t="shared" si="8"/>
        <v>14</v>
      </c>
      <c r="AG19" s="35">
        <f t="shared" si="9"/>
        <v>1</v>
      </c>
      <c r="AH19" s="35">
        <f t="shared" si="10"/>
        <v>5</v>
      </c>
      <c r="AI19" s="35">
        <f t="shared" si="11"/>
        <v>5</v>
      </c>
      <c r="AJ19" s="36">
        <f t="shared" si="12"/>
        <v>35</v>
      </c>
      <c r="AK19" s="59" t="str">
        <f t="shared" si="13"/>
        <v xml:space="preserve">       F</v>
      </c>
      <c r="AL19" s="16"/>
      <c r="AR19" s="18"/>
    </row>
    <row r="20" spans="1:44" s="15" customFormat="1" ht="20.100000000000001" customHeight="1">
      <c r="A20"/>
      <c r="B20" s="2"/>
    </row>
    <row r="21" spans="1:44" s="15" customFormat="1" ht="20.100000000000001" customHeight="1">
      <c r="A21"/>
      <c r="B21" s="2"/>
    </row>
    <row r="22" spans="1:44" s="15" customFormat="1" ht="20.100000000000001" customHeight="1">
      <c r="A22"/>
      <c r="B22" s="2"/>
      <c r="C22" s="2"/>
      <c r="D22" s="2"/>
      <c r="E22" s="4"/>
      <c r="F22" s="3"/>
      <c r="G22" s="3"/>
      <c r="H22" s="3"/>
      <c r="I22" s="3"/>
      <c r="J22" s="3"/>
      <c r="K22" s="3"/>
      <c r="L22" s="3"/>
      <c r="M22" s="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7"/>
    </row>
    <row r="23" spans="1:44" s="15" customFormat="1" ht="20.100000000000001" customHeight="1">
      <c r="A23"/>
      <c r="B23" s="2"/>
      <c r="C23" s="2"/>
      <c r="D23" s="2"/>
      <c r="E23" s="4"/>
      <c r="F23" s="3"/>
      <c r="G23" s="3"/>
      <c r="H23" s="3"/>
      <c r="I23" s="3"/>
      <c r="J23" s="3"/>
      <c r="K23" s="3"/>
      <c r="L23" s="3"/>
      <c r="M23" s="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7"/>
    </row>
    <row r="24" spans="1:44" s="15" customFormat="1" ht="20.100000000000001" customHeight="1">
      <c r="A24"/>
      <c r="B24" s="2"/>
      <c r="C24" s="2"/>
      <c r="D24" s="2"/>
      <c r="E24" s="4"/>
      <c r="F24" s="3"/>
      <c r="G24" s="3"/>
      <c r="H24" s="3"/>
      <c r="I24" s="3"/>
      <c r="J24" s="3"/>
      <c r="K24" s="3"/>
      <c r="L24" s="3"/>
      <c r="M24" s="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60" t="s">
        <v>71</v>
      </c>
      <c r="AE24" s="12"/>
      <c r="AF24" s="12"/>
      <c r="AG24" s="12"/>
      <c r="AH24" s="12"/>
      <c r="AI24" s="12"/>
      <c r="AJ24" s="12"/>
      <c r="AK24" s="17"/>
    </row>
    <row r="25" spans="1:44" s="15" customFormat="1" ht="20.100000000000001" customHeight="1">
      <c r="A25"/>
      <c r="B25" s="2"/>
      <c r="C25" s="2"/>
      <c r="D25" s="2"/>
      <c r="E25" s="4"/>
      <c r="F25" s="3"/>
      <c r="G25" s="3"/>
      <c r="H25" s="3"/>
      <c r="I25" s="3"/>
      <c r="J25" s="3"/>
      <c r="K25" s="3"/>
      <c r="L25" s="3"/>
      <c r="M25" s="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7"/>
    </row>
    <row r="26" spans="1:44" s="15" customFormat="1" ht="20.100000000000001" customHeight="1">
      <c r="A26"/>
      <c r="B26" s="2"/>
      <c r="C26" s="2"/>
      <c r="D26" s="2"/>
      <c r="E26" s="4"/>
      <c r="F26" s="3"/>
      <c r="G26" s="3"/>
      <c r="H26" s="3"/>
      <c r="I26" s="3"/>
      <c r="J26" s="3"/>
      <c r="K26" s="3"/>
      <c r="L26" s="3"/>
      <c r="M26" s="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7"/>
    </row>
    <row r="27" spans="1:44" s="15" customFormat="1" ht="20.100000000000001" customHeight="1">
      <c r="A27"/>
      <c r="B27" s="2"/>
      <c r="C27" s="2"/>
      <c r="D27" s="2"/>
      <c r="E27" s="4"/>
      <c r="F27" s="3"/>
      <c r="G27" s="3"/>
      <c r="H27" s="3"/>
      <c r="I27" s="3"/>
      <c r="J27" s="3"/>
      <c r="K27" s="3"/>
      <c r="L27" s="3"/>
      <c r="M27" s="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61"/>
      <c r="AE27" s="61"/>
      <c r="AF27" s="61"/>
      <c r="AG27" s="61"/>
      <c r="AH27" s="61"/>
      <c r="AI27" s="61"/>
      <c r="AJ27" s="12"/>
      <c r="AK27" s="17"/>
    </row>
    <row r="28" spans="1:44" s="15" customFormat="1" ht="20.100000000000001" customHeight="1">
      <c r="A28"/>
      <c r="B28" s="2"/>
      <c r="C28" s="2"/>
      <c r="D28" s="2"/>
      <c r="E28" s="4"/>
      <c r="F28" s="3"/>
      <c r="G28" s="3"/>
      <c r="H28" s="3"/>
      <c r="I28" s="3"/>
      <c r="J28" s="3"/>
      <c r="K28" s="3"/>
      <c r="L28" s="3"/>
      <c r="M28" s="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7"/>
    </row>
    <row r="29" spans="1:44" s="15" customFormat="1" ht="20.100000000000001" customHeight="1">
      <c r="A29"/>
      <c r="B29" s="2"/>
      <c r="C29" s="2"/>
      <c r="D29" s="2"/>
      <c r="E29" s="4"/>
      <c r="F29" s="3"/>
      <c r="G29" s="3"/>
      <c r="H29" s="3"/>
      <c r="I29" s="3"/>
      <c r="J29" s="3"/>
      <c r="K29" s="3"/>
      <c r="L29" s="3"/>
      <c r="M29" s="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7"/>
    </row>
    <row r="30" spans="1:44" s="15" customFormat="1" ht="20.100000000000001" customHeight="1">
      <c r="A30"/>
      <c r="B30" s="2"/>
      <c r="C30" s="2"/>
      <c r="D30" s="2"/>
      <c r="E30" s="4"/>
      <c r="F30" s="3"/>
      <c r="G30" s="3"/>
      <c r="H30" s="3"/>
      <c r="I30" s="3"/>
      <c r="J30" s="3"/>
      <c r="K30" s="3"/>
      <c r="L30" s="3"/>
      <c r="M30" s="3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7"/>
    </row>
    <row r="31" spans="1:44" s="15" customFormat="1" ht="20.100000000000001" customHeight="1">
      <c r="A31"/>
      <c r="B31" s="2"/>
      <c r="C31" s="2"/>
      <c r="D31" s="2"/>
      <c r="E31" s="4"/>
      <c r="F31" s="3"/>
      <c r="G31" s="3"/>
      <c r="H31" s="3"/>
      <c r="I31" s="3"/>
      <c r="J31" s="3"/>
      <c r="K31" s="3"/>
      <c r="L31" s="3"/>
      <c r="M31" s="3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7"/>
    </row>
    <row r="32" spans="1:44" s="15" customFormat="1" ht="20.100000000000001" customHeight="1">
      <c r="A32"/>
      <c r="B32" s="2"/>
      <c r="C32" s="2"/>
      <c r="D32" s="2"/>
      <c r="E32" s="4"/>
      <c r="F32" s="3"/>
      <c r="G32" s="3"/>
      <c r="H32" s="3"/>
      <c r="I32" s="3"/>
      <c r="J32" s="3"/>
      <c r="K32" s="3"/>
      <c r="L32" s="3"/>
      <c r="M32" s="3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7"/>
    </row>
    <row r="33" spans="1:37" s="15" customFormat="1" ht="20.100000000000001" customHeight="1">
      <c r="A33"/>
      <c r="B33" s="2"/>
      <c r="C33" s="2"/>
      <c r="D33" s="2"/>
      <c r="E33" s="4"/>
      <c r="F33" s="3"/>
      <c r="G33" s="3"/>
      <c r="H33" s="3"/>
      <c r="I33" s="3"/>
      <c r="J33" s="3"/>
      <c r="K33" s="3"/>
      <c r="L33" s="3"/>
      <c r="M33" s="3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7"/>
    </row>
    <row r="34" spans="1:37" s="15" customFormat="1" ht="20.100000000000001" customHeight="1">
      <c r="A34"/>
      <c r="B34" s="2"/>
      <c r="C34" s="2"/>
      <c r="D34" s="2"/>
      <c r="E34" s="4"/>
      <c r="F34" s="3"/>
      <c r="G34" s="3"/>
      <c r="H34" s="3"/>
      <c r="I34" s="3"/>
      <c r="J34" s="3"/>
      <c r="K34" s="3"/>
      <c r="L34" s="3"/>
      <c r="M34" s="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7"/>
    </row>
    <row r="35" spans="1:37" s="15" customFormat="1" ht="20.100000000000001" customHeight="1">
      <c r="A35"/>
      <c r="B35" s="2"/>
      <c r="C35" s="2"/>
      <c r="D35" s="2"/>
      <c r="E35" s="4"/>
      <c r="F35" s="3"/>
      <c r="G35" s="3"/>
      <c r="H35" s="3"/>
      <c r="I35" s="3"/>
      <c r="J35" s="3"/>
      <c r="K35" s="3"/>
      <c r="L35" s="3"/>
      <c r="M35" s="3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7"/>
    </row>
    <row r="36" spans="1:37" s="15" customFormat="1" ht="20.100000000000001" customHeight="1">
      <c r="A36"/>
      <c r="B36" s="2"/>
      <c r="C36" s="2"/>
      <c r="D36" s="2"/>
      <c r="E36" s="4"/>
      <c r="F36" s="3"/>
      <c r="G36" s="3"/>
      <c r="H36" s="3"/>
      <c r="I36" s="3"/>
      <c r="J36" s="3"/>
      <c r="K36" s="3"/>
      <c r="L36" s="3"/>
      <c r="M36" s="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7"/>
    </row>
    <row r="37" spans="1:37" s="15" customFormat="1" ht="20.100000000000001" customHeight="1">
      <c r="A37"/>
      <c r="B37" s="2"/>
      <c r="C37" s="2"/>
      <c r="D37" s="2"/>
      <c r="E37" s="4"/>
      <c r="F37" s="3"/>
      <c r="G37" s="3"/>
      <c r="H37" s="3"/>
      <c r="I37" s="3"/>
      <c r="J37" s="3"/>
      <c r="K37" s="3"/>
      <c r="L37" s="3"/>
      <c r="M37" s="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7"/>
    </row>
    <row r="38" spans="1:37" s="15" customFormat="1" ht="20.100000000000001" customHeight="1">
      <c r="A38"/>
      <c r="B38" s="2"/>
      <c r="C38" s="2"/>
      <c r="D38" s="2"/>
      <c r="E38" s="4"/>
      <c r="F38" s="3"/>
      <c r="G38" s="3"/>
      <c r="H38" s="3"/>
      <c r="I38" s="3"/>
      <c r="J38" s="3"/>
      <c r="K38" s="3"/>
      <c r="L38" s="3"/>
      <c r="M38" s="3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7"/>
    </row>
    <row r="39" spans="1:37" s="15" customFormat="1" ht="20.100000000000001" customHeight="1">
      <c r="A39"/>
      <c r="B39" s="2"/>
      <c r="C39" s="2"/>
      <c r="D39" s="2"/>
      <c r="E39" s="4"/>
      <c r="F39" s="3"/>
      <c r="G39" s="3"/>
      <c r="H39" s="3"/>
      <c r="I39" s="3"/>
      <c r="J39" s="3"/>
      <c r="K39" s="3"/>
      <c r="L39" s="3"/>
      <c r="M39" s="3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7"/>
    </row>
    <row r="40" spans="1:37" s="15" customFormat="1" ht="20.100000000000001" customHeight="1">
      <c r="A40"/>
      <c r="B40" s="2"/>
      <c r="C40" s="2"/>
      <c r="D40" s="2"/>
      <c r="E40" s="4"/>
      <c r="F40" s="3"/>
      <c r="G40" s="3"/>
      <c r="H40" s="3"/>
      <c r="I40" s="3"/>
      <c r="J40" s="3"/>
      <c r="K40" s="3"/>
      <c r="L40" s="3"/>
      <c r="M40" s="3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7"/>
    </row>
    <row r="41" spans="1:37" s="15" customFormat="1" ht="20.100000000000001" customHeight="1">
      <c r="A41"/>
      <c r="B41" s="2"/>
      <c r="C41" s="2"/>
      <c r="D41" s="2"/>
      <c r="E41" s="4"/>
      <c r="F41" s="3"/>
      <c r="G41" s="3"/>
      <c r="H41" s="3"/>
      <c r="I41" s="3"/>
      <c r="J41" s="3"/>
      <c r="K41" s="3"/>
      <c r="L41" s="3"/>
      <c r="M41" s="3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7"/>
    </row>
    <row r="42" spans="1:37" s="15" customFormat="1" ht="20.100000000000001" customHeight="1">
      <c r="A42"/>
      <c r="B42" s="2"/>
      <c r="C42" s="2"/>
      <c r="D42" s="2"/>
      <c r="E42" s="4"/>
      <c r="F42" s="3"/>
      <c r="G42" s="3"/>
      <c r="H42" s="3"/>
      <c r="I42" s="3"/>
      <c r="J42" s="3"/>
      <c r="K42" s="3"/>
      <c r="L42" s="3"/>
      <c r="M42" s="3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7"/>
    </row>
    <row r="43" spans="1:37" s="15" customFormat="1" ht="20.100000000000001" customHeight="1">
      <c r="A43"/>
      <c r="B43" s="2"/>
      <c r="C43" s="2"/>
      <c r="D43" s="2"/>
      <c r="E43" s="4"/>
      <c r="F43" s="3"/>
      <c r="G43" s="3"/>
      <c r="H43" s="3"/>
      <c r="I43" s="3"/>
      <c r="J43" s="3"/>
      <c r="K43" s="3"/>
      <c r="L43" s="3"/>
      <c r="M43" s="3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7"/>
    </row>
    <row r="44" spans="1:37" s="15" customFormat="1" ht="20.100000000000001" customHeight="1">
      <c r="A44"/>
      <c r="B44" s="2"/>
      <c r="C44" s="2"/>
      <c r="D44" s="2"/>
      <c r="E44" s="4"/>
      <c r="F44" s="3"/>
      <c r="G44" s="3"/>
      <c r="H44" s="3"/>
      <c r="I44" s="3"/>
      <c r="J44" s="3"/>
      <c r="K44" s="3"/>
      <c r="L44" s="3"/>
      <c r="M44" s="3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7"/>
    </row>
    <row r="45" spans="1:37" s="15" customFormat="1" ht="20.100000000000001" customHeight="1">
      <c r="A45"/>
      <c r="B45" s="2"/>
      <c r="C45" s="2"/>
      <c r="D45" s="2"/>
      <c r="E45" s="4"/>
      <c r="F45" s="3"/>
      <c r="G45" s="3"/>
      <c r="H45" s="3"/>
      <c r="I45" s="3"/>
      <c r="J45" s="3"/>
      <c r="K45" s="3"/>
      <c r="L45" s="3"/>
      <c r="M45" s="3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7"/>
    </row>
    <row r="46" spans="1:37" s="15" customFormat="1" ht="20.100000000000001" customHeight="1">
      <c r="A46"/>
      <c r="B46" s="2"/>
      <c r="C46" s="2"/>
      <c r="D46" s="2"/>
      <c r="E46" s="4"/>
      <c r="F46" s="3"/>
      <c r="G46" s="3"/>
      <c r="H46" s="3"/>
      <c r="I46" s="3"/>
      <c r="J46" s="3"/>
      <c r="K46" s="3"/>
      <c r="L46" s="3"/>
      <c r="M46" s="3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7"/>
    </row>
    <row r="47" spans="1:37" s="15" customFormat="1" ht="20.100000000000001" customHeight="1">
      <c r="A47"/>
      <c r="B47" s="2"/>
      <c r="C47" s="2"/>
      <c r="D47" s="2"/>
      <c r="E47" s="4"/>
      <c r="F47" s="3"/>
      <c r="G47" s="3"/>
      <c r="H47" s="3"/>
      <c r="I47" s="3"/>
      <c r="J47" s="3"/>
      <c r="K47" s="3"/>
      <c r="L47" s="3"/>
      <c r="M47" s="3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7"/>
    </row>
    <row r="48" spans="1:37" s="15" customFormat="1" ht="20.100000000000001" customHeight="1">
      <c r="A48"/>
      <c r="B48" s="2"/>
      <c r="C48" s="2"/>
      <c r="D48" s="2"/>
      <c r="E48" s="4"/>
      <c r="F48" s="3"/>
      <c r="G48" s="3"/>
      <c r="H48" s="3"/>
      <c r="I48" s="3"/>
      <c r="J48" s="3"/>
      <c r="K48" s="3"/>
      <c r="L48" s="3"/>
      <c r="M48" s="3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7"/>
    </row>
    <row r="49" spans="1:37" s="15" customFormat="1" ht="20.100000000000001" customHeight="1">
      <c r="A49"/>
      <c r="B49" s="2"/>
      <c r="C49" s="2"/>
      <c r="D49" s="2"/>
      <c r="E49" s="4"/>
      <c r="F49" s="3"/>
      <c r="G49" s="3"/>
      <c r="H49" s="3"/>
      <c r="I49" s="3"/>
      <c r="J49" s="3"/>
      <c r="K49" s="3"/>
      <c r="L49" s="3"/>
      <c r="M49" s="3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7"/>
    </row>
    <row r="50" spans="1:37" s="15" customFormat="1" ht="20.100000000000001" customHeight="1">
      <c r="A50"/>
      <c r="B50" s="2"/>
      <c r="C50" s="2"/>
      <c r="D50" s="2"/>
      <c r="E50" s="4"/>
      <c r="F50" s="3"/>
      <c r="G50" s="3"/>
      <c r="H50" s="3"/>
      <c r="I50" s="3"/>
      <c r="J50" s="3"/>
      <c r="K50" s="3"/>
      <c r="L50" s="3"/>
      <c r="M50" s="3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7"/>
    </row>
    <row r="51" spans="1:37" s="15" customFormat="1" ht="20.100000000000001" customHeight="1">
      <c r="A51"/>
      <c r="B51" s="2"/>
      <c r="C51" s="2"/>
      <c r="D51" s="2"/>
      <c r="E51" s="4"/>
      <c r="F51" s="3"/>
      <c r="G51" s="3"/>
      <c r="H51" s="3"/>
      <c r="I51" s="3"/>
      <c r="J51" s="3"/>
      <c r="K51" s="3"/>
      <c r="L51" s="3"/>
      <c r="M51" s="3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7"/>
    </row>
    <row r="52" spans="1:37" s="15" customFormat="1" ht="20.100000000000001" customHeight="1">
      <c r="A52"/>
      <c r="B52" s="2"/>
      <c r="C52" s="2"/>
      <c r="D52" s="2"/>
      <c r="E52" s="4"/>
      <c r="F52" s="3"/>
      <c r="G52" s="3"/>
      <c r="H52" s="3"/>
      <c r="I52" s="3"/>
      <c r="J52" s="3"/>
      <c r="K52" s="3"/>
      <c r="L52" s="3"/>
      <c r="M52" s="3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7"/>
    </row>
    <row r="53" spans="1:37" s="15" customFormat="1" ht="20.100000000000001" customHeight="1">
      <c r="A53"/>
      <c r="B53" s="2"/>
      <c r="C53" s="2"/>
      <c r="D53" s="2"/>
      <c r="E53" s="4"/>
      <c r="F53" s="3"/>
      <c r="G53" s="3"/>
      <c r="H53" s="3"/>
      <c r="I53" s="3"/>
      <c r="J53" s="3"/>
      <c r="K53" s="3"/>
      <c r="L53" s="3"/>
      <c r="M53" s="3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7"/>
    </row>
    <row r="54" spans="1:37" s="15" customFormat="1" ht="20.100000000000001" customHeight="1">
      <c r="A54"/>
      <c r="B54" s="2"/>
      <c r="C54" s="2"/>
      <c r="D54" s="2"/>
      <c r="E54" s="4"/>
      <c r="F54" s="3"/>
      <c r="G54" s="3"/>
      <c r="H54" s="3"/>
      <c r="I54" s="3"/>
      <c r="J54" s="3"/>
      <c r="K54" s="3"/>
      <c r="L54" s="3"/>
      <c r="M54" s="3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7"/>
    </row>
    <row r="55" spans="1:37" s="15" customFormat="1" ht="20.100000000000001" customHeight="1">
      <c r="A55"/>
      <c r="B55" s="2"/>
      <c r="C55" s="2"/>
      <c r="D55" s="2"/>
      <c r="E55" s="4"/>
      <c r="F55" s="3"/>
      <c r="G55" s="3"/>
      <c r="H55" s="3"/>
      <c r="I55" s="3"/>
      <c r="J55" s="3"/>
      <c r="K55" s="3"/>
      <c r="L55" s="3"/>
      <c r="M55" s="3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7"/>
    </row>
    <row r="56" spans="1:37" s="15" customFormat="1" ht="20.100000000000001" customHeight="1">
      <c r="A56"/>
      <c r="B56" s="2"/>
      <c r="C56" s="2"/>
      <c r="D56" s="2"/>
      <c r="E56" s="4"/>
      <c r="F56" s="3"/>
      <c r="G56" s="3"/>
      <c r="H56" s="3"/>
      <c r="I56" s="3"/>
      <c r="J56" s="3"/>
      <c r="K56" s="3"/>
      <c r="L56" s="3"/>
      <c r="M56" s="3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7"/>
    </row>
    <row r="57" spans="1:37" s="15" customFormat="1" ht="20.100000000000001" customHeight="1">
      <c r="A57"/>
      <c r="B57" s="2"/>
      <c r="C57" s="2"/>
      <c r="D57" s="2"/>
      <c r="E57" s="4"/>
      <c r="F57" s="3"/>
      <c r="G57" s="3"/>
      <c r="H57" s="3"/>
      <c r="I57" s="3"/>
      <c r="J57" s="3"/>
      <c r="K57" s="3"/>
      <c r="L57" s="3"/>
      <c r="M57" s="3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7"/>
    </row>
    <row r="58" spans="1:37" s="15" customFormat="1" ht="20.100000000000001" customHeight="1">
      <c r="A58"/>
      <c r="B58" s="2"/>
      <c r="C58" s="2"/>
      <c r="D58" s="2"/>
      <c r="E58" s="4"/>
      <c r="F58" s="3"/>
      <c r="G58" s="3"/>
      <c r="H58" s="3"/>
      <c r="I58" s="3"/>
      <c r="J58" s="3"/>
      <c r="K58" s="3"/>
      <c r="L58" s="3"/>
      <c r="M58" s="3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7"/>
    </row>
    <row r="59" spans="1:37" s="15" customFormat="1" ht="20.100000000000001" customHeight="1">
      <c r="A59"/>
      <c r="B59" s="2"/>
      <c r="C59" s="2"/>
      <c r="D59" s="2"/>
      <c r="E59" s="4"/>
      <c r="F59" s="3"/>
      <c r="G59" s="3"/>
      <c r="H59" s="3"/>
      <c r="I59" s="3"/>
      <c r="J59" s="3"/>
      <c r="K59" s="3"/>
      <c r="L59" s="3"/>
      <c r="M59" s="3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7"/>
    </row>
    <row r="60" spans="1:37" s="15" customFormat="1" ht="20.100000000000001" customHeight="1">
      <c r="A60"/>
      <c r="B60" s="2"/>
      <c r="C60" s="2"/>
      <c r="D60" s="2"/>
      <c r="E60" s="4"/>
      <c r="F60" s="3"/>
      <c r="G60" s="3"/>
      <c r="H60" s="3"/>
      <c r="I60" s="3"/>
      <c r="J60" s="3"/>
      <c r="K60" s="3"/>
      <c r="L60" s="3"/>
      <c r="M60" s="3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7"/>
    </row>
    <row r="61" spans="1:37" s="15" customFormat="1" ht="20.100000000000001" customHeight="1">
      <c r="A61"/>
      <c r="B61" s="2"/>
      <c r="C61" s="2"/>
      <c r="D61" s="2"/>
      <c r="E61" s="4"/>
      <c r="F61" s="3"/>
      <c r="G61" s="3"/>
      <c r="H61" s="3"/>
      <c r="I61" s="3"/>
      <c r="J61" s="3"/>
      <c r="K61" s="3"/>
      <c r="L61" s="3"/>
      <c r="M61" s="3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7"/>
    </row>
    <row r="62" spans="1:37" s="15" customFormat="1" ht="20.100000000000001" customHeight="1">
      <c r="A62"/>
      <c r="B62" s="2"/>
      <c r="C62" s="2"/>
      <c r="D62" s="2"/>
      <c r="E62" s="4"/>
      <c r="F62" s="3"/>
      <c r="G62" s="3"/>
      <c r="H62" s="3"/>
      <c r="I62" s="3"/>
      <c r="J62" s="3"/>
      <c r="K62" s="3"/>
      <c r="L62" s="3"/>
      <c r="M62" s="3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7"/>
    </row>
    <row r="63" spans="1:37" s="15" customFormat="1" ht="20.100000000000001" customHeight="1">
      <c r="A63"/>
      <c r="B63" s="2"/>
      <c r="C63" s="2"/>
      <c r="D63" s="2"/>
      <c r="E63" s="4"/>
      <c r="F63" s="3"/>
      <c r="G63" s="3"/>
      <c r="H63" s="3"/>
      <c r="I63" s="3"/>
      <c r="J63" s="3"/>
      <c r="K63" s="3"/>
      <c r="L63" s="3"/>
      <c r="M63" s="3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7"/>
    </row>
    <row r="64" spans="1:37" s="15" customFormat="1" ht="20.100000000000001" customHeight="1">
      <c r="A64"/>
      <c r="B64" s="2"/>
      <c r="C64" s="2"/>
      <c r="D64" s="2"/>
      <c r="E64" s="4"/>
      <c r="F64" s="3"/>
      <c r="G64" s="3"/>
      <c r="H64" s="3"/>
      <c r="I64" s="3"/>
      <c r="J64" s="3"/>
      <c r="K64" s="3"/>
      <c r="L64" s="3"/>
      <c r="M64" s="3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7"/>
    </row>
    <row r="65" spans="1:44" s="15" customFormat="1" ht="20.100000000000001" customHeight="1">
      <c r="A65"/>
      <c r="B65" s="2"/>
      <c r="C65" s="2"/>
      <c r="D65" s="2"/>
      <c r="E65" s="4"/>
      <c r="F65" s="3"/>
      <c r="G65" s="3"/>
      <c r="H65" s="3"/>
      <c r="I65" s="3"/>
      <c r="J65" s="3"/>
      <c r="K65" s="3"/>
      <c r="L65" s="3"/>
      <c r="M65" s="3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7"/>
    </row>
    <row r="66" spans="1:44" s="15" customFormat="1" ht="20.100000000000001" customHeight="1">
      <c r="A66"/>
      <c r="B66" s="2"/>
      <c r="C66" s="2"/>
      <c r="D66" s="2"/>
      <c r="E66" s="4"/>
      <c r="F66" s="3"/>
      <c r="G66" s="3"/>
      <c r="H66" s="3"/>
      <c r="I66" s="3"/>
      <c r="J66" s="3"/>
      <c r="K66" s="3"/>
      <c r="L66" s="3"/>
      <c r="M66" s="3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7"/>
    </row>
    <row r="67" spans="1:44" s="15" customFormat="1" ht="20.100000000000001" customHeight="1">
      <c r="A67"/>
      <c r="B67" s="2"/>
      <c r="C67" s="2"/>
      <c r="D67" s="2"/>
      <c r="E67" s="4"/>
      <c r="F67" s="3"/>
      <c r="G67" s="3"/>
      <c r="H67" s="3"/>
      <c r="I67" s="3"/>
      <c r="J67" s="3"/>
      <c r="K67" s="3"/>
      <c r="L67" s="3"/>
      <c r="M67" s="3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7"/>
    </row>
    <row r="68" spans="1:44" s="15" customFormat="1" ht="20.100000000000001" customHeight="1">
      <c r="A68"/>
      <c r="B68" s="2"/>
      <c r="C68" s="2"/>
      <c r="D68" s="2"/>
      <c r="E68" s="4"/>
      <c r="F68" s="3"/>
      <c r="G68" s="3"/>
      <c r="H68" s="3"/>
      <c r="I68" s="3"/>
      <c r="J68" s="3"/>
      <c r="K68" s="3"/>
      <c r="L68" s="3"/>
      <c r="M68" s="3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7"/>
      <c r="AR68" s="18"/>
    </row>
    <row r="69" spans="1:44" s="15" customFormat="1">
      <c r="A69"/>
      <c r="B69" s="2"/>
      <c r="C69" s="2"/>
      <c r="D69" s="2"/>
      <c r="E69" s="4"/>
      <c r="F69" s="3"/>
      <c r="G69" s="3"/>
      <c r="H69" s="3"/>
      <c r="I69" s="3"/>
      <c r="J69" s="3"/>
      <c r="K69" s="3"/>
      <c r="L69" s="3"/>
      <c r="M69" s="3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7"/>
      <c r="AR69" s="18"/>
    </row>
    <row r="70" spans="1:44" s="15" customFormat="1">
      <c r="A70"/>
      <c r="B70" s="2"/>
      <c r="C70" s="2"/>
      <c r="D70" s="2"/>
      <c r="E70" s="4"/>
      <c r="F70" s="3"/>
      <c r="G70" s="3"/>
      <c r="H70" s="3"/>
      <c r="I70" s="3"/>
      <c r="J70" s="3"/>
      <c r="K70" s="3"/>
      <c r="L70" s="3"/>
      <c r="M70" s="3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7"/>
      <c r="AR70" s="18"/>
    </row>
    <row r="71" spans="1:44">
      <c r="AR71" s="18"/>
    </row>
    <row r="72" spans="1:44">
      <c r="AR72" s="18"/>
    </row>
    <row r="73" spans="1:44">
      <c r="AR73" s="18"/>
    </row>
    <row r="78" spans="1:44" s="19" customFormat="1">
      <c r="A78"/>
      <c r="B78" s="2"/>
      <c r="C78" s="2"/>
      <c r="D78" s="2"/>
      <c r="E78" s="4"/>
      <c r="F78" s="3"/>
      <c r="G78" s="3"/>
      <c r="H78" s="3"/>
      <c r="I78" s="3"/>
      <c r="J78" s="3"/>
      <c r="K78" s="3"/>
      <c r="L78" s="3"/>
      <c r="M78" s="3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7"/>
    </row>
  </sheetData>
  <mergeCells count="6">
    <mergeCell ref="B3:E3"/>
    <mergeCell ref="F3:O3"/>
    <mergeCell ref="B1:E1"/>
    <mergeCell ref="B2:E2"/>
    <mergeCell ref="F2:P2"/>
    <mergeCell ref="F1:Q1"/>
  </mergeCells>
  <phoneticPr fontId="5" type="noConversion"/>
  <printOptions horizontalCentered="1"/>
  <pageMargins left="0.78740157480314998" right="0.59055118110236204" top="0.59055118110236204" bottom="0.590551181102362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6"/>
  <sheetViews>
    <sheetView zoomScale="75" workbookViewId="0">
      <selection activeCell="E24" sqref="E24"/>
    </sheetView>
  </sheetViews>
  <sheetFormatPr defaultRowHeight="15.75"/>
  <cols>
    <col min="1" max="1" width="4.625" customWidth="1"/>
    <col min="2" max="2" width="6.75" customWidth="1"/>
    <col min="3" max="3" width="10.25" customWidth="1"/>
    <col min="4" max="4" width="10.625" customWidth="1"/>
    <col min="5" max="5" width="20.625" customWidth="1"/>
    <col min="6" max="6" width="13.125" customWidth="1"/>
    <col min="7" max="11" width="0" hidden="1" customWidth="1"/>
    <col min="12" max="12" width="12.625" customWidth="1"/>
    <col min="13" max="14" width="0" hidden="1" customWidth="1"/>
    <col min="15" max="15" width="10.125" customWidth="1"/>
    <col min="16" max="16" width="7.75" customWidth="1"/>
  </cols>
  <sheetData>
    <row r="1" spans="1:16" ht="39.950000000000003" customHeight="1">
      <c r="A1" s="81"/>
      <c r="B1" s="82"/>
      <c r="C1" s="150" t="str">
        <f>SPISAK!B1</f>
        <v>OBRAZAC ZA ZAKLJUČNE OCJENE  školska 2016/2017</v>
      </c>
      <c r="D1" s="151"/>
      <c r="E1" s="151"/>
      <c r="F1" s="161"/>
      <c r="G1" s="162"/>
      <c r="H1" s="162"/>
      <c r="I1" s="162"/>
      <c r="J1" s="162"/>
      <c r="K1" s="162"/>
      <c r="L1" s="162"/>
      <c r="M1" s="83"/>
      <c r="N1" s="83"/>
      <c r="O1" s="159"/>
      <c r="P1" s="160"/>
    </row>
    <row r="2" spans="1:16" ht="31.5" customHeight="1">
      <c r="A2" s="84"/>
      <c r="B2" s="76"/>
      <c r="C2" s="152" t="str">
        <f>SPISAK!B2</f>
        <v>STUDIJSKI PROGRAM: DRUMSKI SAOBRACAJ</v>
      </c>
      <c r="D2" s="153"/>
      <c r="E2" s="153"/>
      <c r="F2" s="163"/>
      <c r="G2" s="164"/>
      <c r="H2" s="164"/>
      <c r="I2" s="164"/>
      <c r="J2" s="164"/>
      <c r="K2" s="164"/>
      <c r="L2" s="164"/>
      <c r="M2" s="9"/>
      <c r="N2" s="9"/>
      <c r="O2" s="154"/>
      <c r="P2" s="155"/>
    </row>
    <row r="3" spans="1:16" ht="42" customHeight="1" thickBot="1">
      <c r="A3" s="85"/>
      <c r="B3" s="86"/>
      <c r="C3" s="156" t="str">
        <f>SPISAK!B3</f>
        <v>PREDMET:                          OTPORNOST  MATERIJALA I</v>
      </c>
      <c r="D3" s="157"/>
      <c r="E3" s="158"/>
      <c r="F3" s="165"/>
      <c r="G3" s="166"/>
      <c r="H3" s="166"/>
      <c r="I3" s="166"/>
      <c r="J3" s="166"/>
      <c r="K3" s="166"/>
      <c r="L3" s="166"/>
      <c r="M3" s="87"/>
      <c r="N3" s="87"/>
      <c r="O3" s="165"/>
      <c r="P3" s="167"/>
    </row>
    <row r="4" spans="1:16" ht="16.5" thickBot="1">
      <c r="A4" s="62"/>
      <c r="B4" s="63" t="str">
        <f>SPISAK!B4</f>
        <v>Indeks</v>
      </c>
      <c r="C4" s="64" t="str">
        <f>SPISAK!C4</f>
        <v>God. Upisa</v>
      </c>
      <c r="D4" s="64" t="str">
        <f>SPISAK!D4</f>
        <v>Ime</v>
      </c>
      <c r="E4" s="65" t="str">
        <f>SPISAK!E4</f>
        <v>Prezime</v>
      </c>
      <c r="F4" s="66"/>
      <c r="G4" s="67"/>
      <c r="H4" s="67"/>
      <c r="I4" s="67"/>
      <c r="J4" s="67"/>
      <c r="K4" s="68"/>
      <c r="L4" s="69"/>
      <c r="M4" s="70"/>
      <c r="N4" s="70"/>
      <c r="O4" s="71" t="str">
        <f>SPISAK!AJ4</f>
        <v>SUMA</v>
      </c>
      <c r="P4" s="72" t="str">
        <f>SPISAK!AK4</f>
        <v>OCJENA</v>
      </c>
    </row>
    <row r="5" spans="1:16" ht="22.5" customHeight="1">
      <c r="A5" s="79">
        <f>SPISAK!A5</f>
        <v>1</v>
      </c>
      <c r="B5" s="55">
        <f>SPISAK!B5</f>
        <v>8</v>
      </c>
      <c r="C5" s="55">
        <f>SPISAK!C5</f>
        <v>2016</v>
      </c>
      <c r="D5" s="55" t="str">
        <f>SPISAK!D5</f>
        <v>Jasmina</v>
      </c>
      <c r="E5" s="55" t="str">
        <f>SPISAK!E5</f>
        <v>Petrović</v>
      </c>
      <c r="F5" s="55"/>
      <c r="G5" s="8"/>
      <c r="H5" s="8"/>
      <c r="I5" s="8"/>
      <c r="J5" s="8"/>
      <c r="K5" s="7"/>
      <c r="L5" s="54"/>
      <c r="M5" s="56"/>
      <c r="N5" s="80"/>
      <c r="O5" s="57">
        <f>SPISAK!AJ5</f>
        <v>33</v>
      </c>
      <c r="P5" s="58" t="str">
        <f>SPISAK!AK5</f>
        <v xml:space="preserve">       F</v>
      </c>
    </row>
    <row r="6" spans="1:16" ht="22.5" customHeight="1">
      <c r="A6" s="57">
        <f>SPISAK!A6</f>
        <v>2</v>
      </c>
      <c r="B6" s="55">
        <f>SPISAK!B6</f>
        <v>9</v>
      </c>
      <c r="C6" s="55">
        <f>SPISAK!C6</f>
        <v>2016</v>
      </c>
      <c r="D6" s="55" t="str">
        <f>SPISAK!D6</f>
        <v>Dejana</v>
      </c>
      <c r="E6" s="55" t="str">
        <f>SPISAK!E6</f>
        <v>Petrović</v>
      </c>
      <c r="F6" s="55"/>
      <c r="G6" s="8"/>
      <c r="H6" s="8"/>
      <c r="I6" s="8"/>
      <c r="J6" s="8"/>
      <c r="K6" s="7"/>
      <c r="L6" s="54"/>
      <c r="M6" s="56"/>
      <c r="N6" s="80"/>
      <c r="O6" s="57">
        <f>SPISAK!AJ6</f>
        <v>36</v>
      </c>
      <c r="P6" s="58" t="str">
        <f>SPISAK!AK6</f>
        <v xml:space="preserve">       F</v>
      </c>
    </row>
    <row r="7" spans="1:16" ht="17.25" customHeight="1">
      <c r="A7" s="57">
        <f>SPISAK!A7</f>
        <v>3</v>
      </c>
      <c r="B7" s="55">
        <f>SPISAK!B7</f>
        <v>22</v>
      </c>
      <c r="C7" s="55">
        <f>SPISAK!C7</f>
        <v>2016</v>
      </c>
      <c r="D7" s="55" t="str">
        <f>SPISAK!D7</f>
        <v>Aleksa</v>
      </c>
      <c r="E7" s="55" t="str">
        <f>SPISAK!E7</f>
        <v>Radenović</v>
      </c>
      <c r="F7" s="55"/>
      <c r="G7" s="8"/>
      <c r="H7" s="8"/>
      <c r="I7" s="8"/>
      <c r="J7" s="8"/>
      <c r="K7" s="7"/>
      <c r="L7" s="54"/>
      <c r="M7" s="56"/>
      <c r="N7" s="80"/>
      <c r="O7" s="57">
        <f>SPISAK!AJ7</f>
        <v>50</v>
      </c>
      <c r="P7" s="58" t="str">
        <f>SPISAK!AK7</f>
        <v>E</v>
      </c>
    </row>
    <row r="8" spans="1:16" ht="19.5" customHeight="1">
      <c r="A8" s="57">
        <f>SPISAK!A8</f>
        <v>4</v>
      </c>
      <c r="B8" s="55">
        <f>SPISAK!B8</f>
        <v>30</v>
      </c>
      <c r="C8" s="55">
        <f>SPISAK!C8</f>
        <v>2016</v>
      </c>
      <c r="D8" s="55" t="str">
        <f>SPISAK!D8</f>
        <v>Dragana</v>
      </c>
      <c r="E8" s="55" t="str">
        <f>SPISAK!E8</f>
        <v>Tomanović</v>
      </c>
      <c r="F8" s="55"/>
      <c r="G8" s="8"/>
      <c r="H8" s="8"/>
      <c r="I8" s="8"/>
      <c r="J8" s="8"/>
      <c r="K8" s="7"/>
      <c r="L8" s="54"/>
      <c r="M8" s="56"/>
      <c r="N8" s="80"/>
      <c r="O8" s="57">
        <f>SPISAK!AJ8</f>
        <v>6</v>
      </c>
      <c r="P8" s="58" t="str">
        <f>SPISAK!AK8</f>
        <v xml:space="preserve">       F</v>
      </c>
    </row>
    <row r="9" spans="1:16" ht="16.5" customHeight="1">
      <c r="A9" s="57">
        <f>SPISAK!A9</f>
        <v>5</v>
      </c>
      <c r="B9" s="55">
        <f>SPISAK!B9</f>
        <v>1</v>
      </c>
      <c r="C9" s="55">
        <f>SPISAK!C9</f>
        <v>2015</v>
      </c>
      <c r="D9" s="55" t="str">
        <f>SPISAK!D9</f>
        <v>Ivan</v>
      </c>
      <c r="E9" s="55" t="str">
        <f>SPISAK!E9</f>
        <v>Šćekić</v>
      </c>
      <c r="F9" s="55"/>
      <c r="G9" s="8"/>
      <c r="H9" s="8"/>
      <c r="I9" s="8"/>
      <c r="J9" s="8"/>
      <c r="K9" s="7"/>
      <c r="L9" s="54"/>
      <c r="M9" s="56"/>
      <c r="N9" s="80"/>
      <c r="O9" s="57">
        <f>SPISAK!AJ9</f>
        <v>25</v>
      </c>
      <c r="P9" s="58" t="str">
        <f>SPISAK!AK9</f>
        <v xml:space="preserve">       F</v>
      </c>
    </row>
    <row r="10" spans="1:16" ht="13.5" customHeight="1">
      <c r="A10" s="57">
        <f>SPISAK!A10</f>
        <v>6</v>
      </c>
      <c r="B10" s="55">
        <f>SPISAK!B10</f>
        <v>8</v>
      </c>
      <c r="C10" s="55">
        <f>SPISAK!C10</f>
        <v>2015</v>
      </c>
      <c r="D10" s="55" t="str">
        <f>SPISAK!D10</f>
        <v>Miodrag</v>
      </c>
      <c r="E10" s="55" t="str">
        <f>SPISAK!E10</f>
        <v>Bulatović</v>
      </c>
      <c r="F10" s="55"/>
      <c r="G10" s="8"/>
      <c r="H10" s="8"/>
      <c r="I10" s="8"/>
      <c r="J10" s="8"/>
      <c r="K10" s="7"/>
      <c r="L10" s="54"/>
      <c r="M10" s="56"/>
      <c r="N10" s="80"/>
      <c r="O10" s="57">
        <f>SPISAK!AJ10</f>
        <v>44</v>
      </c>
      <c r="P10" s="58" t="str">
        <f>SPISAK!AK10</f>
        <v xml:space="preserve">       F</v>
      </c>
    </row>
    <row r="11" spans="1:16" ht="19.5" customHeight="1">
      <c r="A11" s="57">
        <f>SPISAK!A11</f>
        <v>7</v>
      </c>
      <c r="B11" s="55">
        <f>SPISAK!B11</f>
        <v>12</v>
      </c>
      <c r="C11" s="55">
        <f>SPISAK!C11</f>
        <v>2015</v>
      </c>
      <c r="D11" s="55" t="str">
        <f>SPISAK!D11</f>
        <v>Pavle</v>
      </c>
      <c r="E11" s="55" t="str">
        <f>SPISAK!E11</f>
        <v>Bubanja</v>
      </c>
      <c r="F11" s="55"/>
      <c r="G11" s="8"/>
      <c r="H11" s="8"/>
      <c r="I11" s="8"/>
      <c r="J11" s="8"/>
      <c r="K11" s="7"/>
      <c r="L11" s="54"/>
      <c r="M11" s="56"/>
      <c r="N11" s="80"/>
      <c r="O11" s="57">
        <f>SPISAK!AJ11</f>
        <v>35</v>
      </c>
      <c r="P11" s="58" t="str">
        <f>SPISAK!AK11</f>
        <v xml:space="preserve">       F</v>
      </c>
    </row>
    <row r="12" spans="1:16" ht="14.25" customHeight="1">
      <c r="A12" s="57">
        <f>SPISAK!A12</f>
        <v>8</v>
      </c>
      <c r="B12" s="55">
        <f>SPISAK!B12</f>
        <v>18</v>
      </c>
      <c r="C12" s="55">
        <f>SPISAK!C12</f>
        <v>2015</v>
      </c>
      <c r="D12" s="55" t="str">
        <f>SPISAK!D12</f>
        <v>Vojin</v>
      </c>
      <c r="E12" s="55" t="str">
        <f>SPISAK!E12</f>
        <v>Jokić</v>
      </c>
      <c r="F12" s="55"/>
      <c r="G12" s="8"/>
      <c r="H12" s="8"/>
      <c r="I12" s="8"/>
      <c r="J12" s="8"/>
      <c r="K12" s="7"/>
      <c r="L12" s="54"/>
      <c r="M12" s="56"/>
      <c r="N12" s="80"/>
      <c r="O12" s="57">
        <f>SPISAK!AJ12</f>
        <v>28</v>
      </c>
      <c r="P12" s="58" t="str">
        <f>SPISAK!AK12</f>
        <v xml:space="preserve">       F</v>
      </c>
    </row>
    <row r="13" spans="1:16" ht="22.5" customHeight="1">
      <c r="A13" s="57">
        <f>SPISAK!A13</f>
        <v>9</v>
      </c>
      <c r="B13" s="55">
        <f>SPISAK!B13</f>
        <v>20</v>
      </c>
      <c r="C13" s="55">
        <f>SPISAK!C13</f>
        <v>2015</v>
      </c>
      <c r="D13" s="55" t="str">
        <f>SPISAK!D13</f>
        <v>Stefan</v>
      </c>
      <c r="E13" s="55" t="str">
        <f>SPISAK!E13</f>
        <v>Miličić</v>
      </c>
      <c r="F13" s="55"/>
      <c r="G13" s="8"/>
      <c r="H13" s="8"/>
      <c r="I13" s="8"/>
      <c r="J13" s="8"/>
      <c r="K13" s="7"/>
      <c r="L13" s="54"/>
      <c r="M13" s="56"/>
      <c r="N13" s="80"/>
      <c r="O13" s="57">
        <f>SPISAK!AJ13</f>
        <v>35</v>
      </c>
      <c r="P13" s="58" t="str">
        <f>SPISAK!AK13</f>
        <v xml:space="preserve">       F</v>
      </c>
    </row>
    <row r="14" spans="1:16" ht="22.5" customHeight="1">
      <c r="A14" s="57">
        <f>SPISAK!A14</f>
        <v>10</v>
      </c>
      <c r="B14" s="55">
        <f>SPISAK!B14</f>
        <v>24</v>
      </c>
      <c r="C14" s="55">
        <f>SPISAK!C14</f>
        <v>2015</v>
      </c>
      <c r="D14" s="55" t="str">
        <f>SPISAK!D14</f>
        <v>Nina</v>
      </c>
      <c r="E14" s="55" t="str">
        <f>SPISAK!E14</f>
        <v>Krivokapić</v>
      </c>
      <c r="F14" s="55"/>
      <c r="G14" s="8"/>
      <c r="H14" s="8"/>
      <c r="I14" s="8"/>
      <c r="J14" s="8"/>
      <c r="K14" s="7"/>
      <c r="L14" s="54"/>
      <c r="M14" s="56"/>
      <c r="N14" s="80"/>
      <c r="O14" s="57">
        <f>SPISAK!AJ14</f>
        <v>44</v>
      </c>
      <c r="P14" s="58" t="str">
        <f>SPISAK!AK14</f>
        <v xml:space="preserve">       F</v>
      </c>
    </row>
    <row r="15" spans="1:16" ht="22.5" customHeight="1">
      <c r="A15" s="57">
        <f>SPISAK!A15</f>
        <v>11</v>
      </c>
      <c r="B15" s="55">
        <f>SPISAK!B15</f>
        <v>36</v>
      </c>
      <c r="C15" s="55">
        <f>SPISAK!C15</f>
        <v>2015</v>
      </c>
      <c r="D15" s="55" t="str">
        <f>SPISAK!D15</f>
        <v>Bogdan</v>
      </c>
      <c r="E15" s="55" t="str">
        <f>SPISAK!E15</f>
        <v>Bojović</v>
      </c>
      <c r="F15" s="55"/>
      <c r="G15" s="8"/>
      <c r="H15" s="8"/>
      <c r="I15" s="8"/>
      <c r="J15" s="8"/>
      <c r="K15" s="7"/>
      <c r="L15" s="54"/>
      <c r="M15" s="56"/>
      <c r="N15" s="80"/>
      <c r="O15" s="57">
        <f>SPISAK!AJ15</f>
        <v>37</v>
      </c>
      <c r="P15" s="58" t="str">
        <f>SPISAK!AK15</f>
        <v xml:space="preserve">       F</v>
      </c>
    </row>
    <row r="16" spans="1:16" ht="22.5" customHeight="1">
      <c r="A16" s="57">
        <f>SPISAK!A16</f>
        <v>12</v>
      </c>
      <c r="B16" s="55">
        <f>SPISAK!B16</f>
        <v>40</v>
      </c>
      <c r="C16" s="55">
        <f>SPISAK!C16</f>
        <v>2015</v>
      </c>
      <c r="D16" s="55" t="str">
        <f>SPISAK!D16</f>
        <v>Velimir</v>
      </c>
      <c r="E16" s="55" t="str">
        <f>SPISAK!E16</f>
        <v>Šoškić</v>
      </c>
      <c r="F16" s="55"/>
      <c r="G16" s="8"/>
      <c r="H16" s="8"/>
      <c r="I16" s="8"/>
      <c r="J16" s="8"/>
      <c r="K16" s="7"/>
      <c r="L16" s="54"/>
      <c r="M16" s="56"/>
      <c r="N16" s="80"/>
      <c r="O16" s="57">
        <f>SPISAK!AJ16</f>
        <v>13</v>
      </c>
      <c r="P16" s="58" t="str">
        <f>SPISAK!AK16</f>
        <v xml:space="preserve">       F</v>
      </c>
    </row>
    <row r="17" spans="1:16" ht="17.25" customHeight="1">
      <c r="A17" s="57">
        <f>SPISAK!A17</f>
        <v>13</v>
      </c>
      <c r="B17" s="55">
        <f>SPISAK!B17</f>
        <v>12</v>
      </c>
      <c r="C17" s="55">
        <f>SPISAK!C17</f>
        <v>2014</v>
      </c>
      <c r="D17" s="55" t="str">
        <f>SPISAK!D17</f>
        <v>Sandra</v>
      </c>
      <c r="E17" s="55" t="str">
        <f>SPISAK!E17</f>
        <v>Bojović</v>
      </c>
      <c r="F17" s="55"/>
      <c r="G17" s="8"/>
      <c r="H17" s="8"/>
      <c r="I17" s="8"/>
      <c r="J17" s="8"/>
      <c r="K17" s="7"/>
      <c r="L17" s="54"/>
      <c r="M17" s="56"/>
      <c r="N17" s="80"/>
      <c r="O17" s="57">
        <f>SPISAK!AJ17</f>
        <v>43</v>
      </c>
      <c r="P17" s="58" t="str">
        <f>SPISAK!AK17</f>
        <v xml:space="preserve">       F</v>
      </c>
    </row>
    <row r="18" spans="1:16" ht="19.5" customHeight="1">
      <c r="A18" s="57">
        <f>SPISAK!A18</f>
        <v>14</v>
      </c>
      <c r="B18" s="55">
        <f>SPISAK!B18</f>
        <v>11</v>
      </c>
      <c r="C18" s="55">
        <f>SPISAK!C18</f>
        <v>2013</v>
      </c>
      <c r="D18" s="55" t="str">
        <f>SPISAK!D18</f>
        <v>Srđa</v>
      </c>
      <c r="E18" s="55" t="str">
        <f>SPISAK!E18</f>
        <v>Kostić</v>
      </c>
      <c r="F18" s="55"/>
      <c r="G18" s="8"/>
      <c r="H18" s="8"/>
      <c r="I18" s="8"/>
      <c r="J18" s="8"/>
      <c r="K18" s="7"/>
      <c r="L18" s="54"/>
      <c r="M18" s="56"/>
      <c r="N18" s="80"/>
      <c r="O18" s="57">
        <f>SPISAK!AJ18</f>
        <v>43</v>
      </c>
      <c r="P18" s="58" t="str">
        <f>SPISAK!AK18</f>
        <v xml:space="preserve">       F</v>
      </c>
    </row>
    <row r="19" spans="1:16" ht="16.5" customHeight="1">
      <c r="A19" s="57">
        <f>SPISAK!A19</f>
        <v>15</v>
      </c>
      <c r="B19" s="55">
        <f>SPISAK!B19</f>
        <v>17</v>
      </c>
      <c r="C19" s="55">
        <f>SPISAK!C19</f>
        <v>2013</v>
      </c>
      <c r="D19" s="55" t="str">
        <f>SPISAK!D19</f>
        <v>srdjan</v>
      </c>
      <c r="E19" s="55" t="str">
        <f>SPISAK!E19</f>
        <v>djurovic</v>
      </c>
      <c r="F19" s="55"/>
      <c r="G19" s="8"/>
      <c r="H19" s="8"/>
      <c r="I19" s="8"/>
      <c r="J19" s="8"/>
      <c r="K19" s="7"/>
      <c r="L19" s="54"/>
      <c r="M19" s="56"/>
      <c r="N19" s="80"/>
      <c r="O19" s="57">
        <f>SPISAK!AJ19</f>
        <v>35</v>
      </c>
      <c r="P19" s="58" t="str">
        <f>SPISAK!AK19</f>
        <v xml:space="preserve">       F</v>
      </c>
    </row>
    <row r="20" spans="1:16" ht="13.5" customHeight="1"/>
    <row r="21" spans="1:16" ht="19.5" customHeight="1">
      <c r="L21" t="s">
        <v>39</v>
      </c>
    </row>
    <row r="22" spans="1:16" ht="14.25" customHeight="1"/>
    <row r="23" spans="1:16" ht="22.5" customHeight="1">
      <c r="L23" s="78"/>
      <c r="M23" s="78"/>
      <c r="N23" s="78"/>
      <c r="O23" s="78"/>
    </row>
    <row r="24" spans="1:16" ht="22.5" customHeight="1"/>
    <row r="25" spans="1:16" ht="22.5" customHeight="1"/>
    <row r="26" spans="1:16" ht="22.5" customHeight="1"/>
    <row r="27" spans="1:16" ht="17.25" customHeight="1"/>
    <row r="28" spans="1:16" ht="19.5" customHeight="1"/>
    <row r="29" spans="1:16" ht="16.5" customHeight="1"/>
    <row r="30" spans="1:16" ht="13.5" customHeight="1"/>
    <row r="31" spans="1:16" ht="19.5" customHeight="1"/>
    <row r="32" spans="1:16" ht="14.25" customHeight="1"/>
    <row r="33" ht="22.5" customHeight="1"/>
    <row r="34" ht="22.5" customHeight="1"/>
    <row r="35" ht="22.5" customHeight="1"/>
    <row r="36" ht="22.5" customHeight="1"/>
    <row r="37" ht="17.25" customHeight="1"/>
    <row r="38" ht="19.5" customHeight="1"/>
    <row r="39" ht="16.5" customHeight="1"/>
    <row r="40" ht="13.5" customHeight="1"/>
    <row r="41" ht="19.5" customHeight="1"/>
    <row r="42" ht="14.25" customHeight="1"/>
    <row r="43" ht="22.5" customHeight="1"/>
    <row r="44" ht="22.5" customHeight="1"/>
    <row r="45" ht="22.5" customHeight="1"/>
    <row r="46" ht="17.25" customHeight="1"/>
    <row r="47" ht="19.5" customHeight="1"/>
    <row r="48" ht="16.5" customHeight="1"/>
    <row r="49" ht="13.5" customHeight="1"/>
    <row r="50" ht="19.5" customHeight="1"/>
    <row r="51" ht="14.25" customHeight="1"/>
    <row r="52" ht="22.5" customHeight="1"/>
    <row r="53" ht="22.5" customHeight="1"/>
    <row r="54" ht="22.5" customHeight="1"/>
    <row r="55" ht="22.5" customHeight="1"/>
    <row r="56" ht="17.25" customHeight="1"/>
    <row r="57" ht="19.5" customHeight="1"/>
    <row r="58" ht="16.5" customHeight="1"/>
    <row r="59" ht="13.5" customHeight="1"/>
    <row r="60" ht="19.5" customHeight="1"/>
    <row r="61" ht="14.25" customHeight="1"/>
    <row r="62" ht="22.5" customHeight="1"/>
    <row r="63" ht="22.5" customHeight="1"/>
    <row r="64" ht="22.5" customHeight="1"/>
    <row r="65" ht="22.5" customHeight="1"/>
    <row r="66" ht="17.25" customHeight="1"/>
    <row r="67" ht="19.5" customHeight="1"/>
    <row r="68" ht="16.5" customHeight="1"/>
    <row r="69" ht="13.5" customHeight="1"/>
    <row r="70" ht="19.5" customHeight="1"/>
    <row r="71" ht="14.25" customHeight="1"/>
    <row r="72" ht="22.5" customHeight="1"/>
    <row r="73" ht="22.5" customHeight="1"/>
    <row r="74" ht="22.5" customHeight="1"/>
    <row r="75" ht="22.5" customHeight="1"/>
    <row r="76" ht="17.25" customHeight="1"/>
    <row r="77" ht="19.5" customHeight="1"/>
    <row r="78" ht="16.5" customHeight="1"/>
    <row r="79" ht="13.5" customHeight="1"/>
    <row r="80" ht="19.5" customHeight="1"/>
    <row r="81" ht="14.25" customHeight="1"/>
    <row r="82" ht="22.5" customHeight="1"/>
    <row r="83" ht="22.5" customHeight="1"/>
    <row r="84" ht="22.5" customHeight="1"/>
    <row r="85" ht="22.5" customHeight="1"/>
    <row r="86" ht="19.5" customHeight="1"/>
    <row r="87" ht="16.5" customHeight="1"/>
    <row r="88" ht="13.5" customHeight="1"/>
    <row r="89" ht="19.5" customHeight="1"/>
    <row r="90" ht="14.25" customHeight="1"/>
    <row r="91" ht="22.5" customHeight="1"/>
    <row r="92" ht="22.5" customHeight="1"/>
    <row r="93" ht="22.5" customHeight="1"/>
    <row r="94" ht="22.5" customHeight="1"/>
    <row r="95" ht="17.25" customHeight="1"/>
    <row r="96" ht="19.5" customHeight="1"/>
  </sheetData>
  <mergeCells count="9">
    <mergeCell ref="C1:E1"/>
    <mergeCell ref="C2:E2"/>
    <mergeCell ref="O2:P2"/>
    <mergeCell ref="C3:E3"/>
    <mergeCell ref="O1:P1"/>
    <mergeCell ref="F1:L1"/>
    <mergeCell ref="F2:L2"/>
    <mergeCell ref="F3:L3"/>
    <mergeCell ref="O3:P3"/>
  </mergeCells>
  <phoneticPr fontId="11" type="noConversion"/>
  <printOptions horizontalCentered="1"/>
  <pageMargins left="0.59055118110236227" right="0.59055118110236227" top="0.59055118110236227" bottom="0.59055118110236227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C6" sqref="C6"/>
    </sheetView>
  </sheetViews>
  <sheetFormatPr defaultRowHeight="15.75"/>
  <cols>
    <col min="3" max="4" width="7.375" customWidth="1"/>
    <col min="5" max="5" width="4.625" customWidth="1"/>
    <col min="6" max="6" width="3.125" customWidth="1"/>
    <col min="7" max="7" width="5.25" customWidth="1"/>
    <col min="8" max="8" width="2.875" customWidth="1"/>
    <col min="9" max="9" width="4.625" customWidth="1"/>
    <col min="10" max="10" width="3.25" customWidth="1"/>
    <col min="11" max="11" width="4.5" customWidth="1"/>
    <col min="12" max="12" width="3.125" customWidth="1"/>
    <col min="13" max="13" width="4.625" customWidth="1"/>
    <col min="14" max="14" width="3.25" customWidth="1"/>
    <col min="15" max="15" width="4" customWidth="1"/>
    <col min="16" max="16" width="2.5" customWidth="1"/>
    <col min="17" max="17" width="4.375" customWidth="1"/>
    <col min="18" max="18" width="7" customWidth="1"/>
    <col min="19" max="19" width="6" customWidth="1"/>
    <col min="20" max="20" width="8.25" customWidth="1"/>
    <col min="21" max="21" width="5.125" customWidth="1"/>
  </cols>
  <sheetData>
    <row r="1" spans="1:21">
      <c r="A1" s="73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90"/>
    </row>
    <row r="2" spans="1:21">
      <c r="A2" s="75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95"/>
    </row>
    <row r="3" spans="1:21">
      <c r="A3" s="75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95"/>
    </row>
    <row r="4" spans="1:21">
      <c r="A4" s="75" t="s">
        <v>21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95"/>
    </row>
    <row r="5" spans="1:21">
      <c r="A5" s="75" t="s">
        <v>72</v>
      </c>
      <c r="B5" s="76"/>
      <c r="C5" s="76"/>
      <c r="D5" s="76"/>
      <c r="E5" s="76"/>
      <c r="F5" s="76"/>
      <c r="G5" s="76"/>
      <c r="H5" s="9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95"/>
    </row>
    <row r="6" spans="1:21">
      <c r="A6" s="75" t="s">
        <v>22</v>
      </c>
      <c r="B6" s="76" t="s">
        <v>23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5"/>
    </row>
    <row r="7" spans="1:21">
      <c r="A7" s="75" t="s">
        <v>24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5"/>
    </row>
    <row r="8" spans="1:21">
      <c r="A8" s="75" t="s">
        <v>25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5"/>
    </row>
    <row r="9" spans="1:21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98" t="s">
        <v>26</v>
      </c>
      <c r="M9" s="98"/>
      <c r="N9" s="98"/>
      <c r="O9" s="98"/>
      <c r="P9" s="98"/>
      <c r="Q9" s="98"/>
      <c r="R9" s="76"/>
      <c r="S9" s="76"/>
      <c r="T9" s="76"/>
      <c r="U9" s="95"/>
    </row>
    <row r="10" spans="1:21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5"/>
    </row>
    <row r="11" spans="1:21">
      <c r="A11" s="75"/>
      <c r="B11" s="76"/>
      <c r="C11" s="88" t="s">
        <v>27</v>
      </c>
      <c r="D11" s="88" t="s">
        <v>28</v>
      </c>
      <c r="E11" s="89" t="s">
        <v>29</v>
      </c>
      <c r="F11" s="89" t="s">
        <v>30</v>
      </c>
      <c r="G11" s="91" t="s">
        <v>31</v>
      </c>
      <c r="H11" s="89" t="s">
        <v>32</v>
      </c>
      <c r="I11" s="91" t="s">
        <v>31</v>
      </c>
      <c r="J11" s="89" t="s">
        <v>33</v>
      </c>
      <c r="K11" s="91" t="s">
        <v>31</v>
      </c>
      <c r="L11" s="89" t="s">
        <v>34</v>
      </c>
      <c r="M11" s="91" t="s">
        <v>31</v>
      </c>
      <c r="N11" s="89" t="s">
        <v>35</v>
      </c>
      <c r="O11" s="91" t="s">
        <v>31</v>
      </c>
      <c r="P11" s="89" t="s">
        <v>36</v>
      </c>
      <c r="Q11" s="91" t="s">
        <v>31</v>
      </c>
      <c r="R11" s="89" t="s">
        <v>37</v>
      </c>
      <c r="S11" s="91" t="s">
        <v>31</v>
      </c>
      <c r="T11" s="89" t="s">
        <v>38</v>
      </c>
      <c r="U11" s="91" t="s">
        <v>31</v>
      </c>
    </row>
    <row r="12" spans="1:21">
      <c r="A12" s="75"/>
      <c r="B12" s="76"/>
      <c r="C12" s="92">
        <v>15</v>
      </c>
      <c r="D12" s="92">
        <f>COUNTIF(SPISAK!AJ5:AJ21,"     0")</f>
        <v>0</v>
      </c>
      <c r="E12" s="92">
        <f>C12-D12</f>
        <v>15</v>
      </c>
      <c r="F12" s="93">
        <f>COUNTIF(SPISAK!AK5:AK21,"       F")-D12</f>
        <v>14</v>
      </c>
      <c r="G12" s="94">
        <f>(F12/E12)*100</f>
        <v>93.333333333333329</v>
      </c>
      <c r="H12" s="93">
        <f>COUNTIF(SPISAK!AK5:AM96,"E")</f>
        <v>1</v>
      </c>
      <c r="I12" s="94">
        <f>(H12/E12)*100</f>
        <v>6.666666666666667</v>
      </c>
      <c r="J12" s="93">
        <f>COUNTIF(SPISAK!AK5:AK21,"D")</f>
        <v>0</v>
      </c>
      <c r="K12" s="94">
        <f>(J12/E12)*100</f>
        <v>0</v>
      </c>
      <c r="L12" s="93">
        <f>COUNTIF(SPISAK!AK5:AK21,"c" )</f>
        <v>0</v>
      </c>
      <c r="M12" s="94">
        <f>(L12/E12)*100</f>
        <v>0</v>
      </c>
      <c r="N12" s="93">
        <f>COUNTIF(SPISAK!AK5:AK21,"b" )</f>
        <v>0</v>
      </c>
      <c r="O12" s="94">
        <f>(N12/E12)*100</f>
        <v>0</v>
      </c>
      <c r="P12" s="93">
        <f>COUNTIF(SPISAK!AK5:AK21,"a" )</f>
        <v>0</v>
      </c>
      <c r="Q12" s="94">
        <f>(P12/E12)*100</f>
        <v>0</v>
      </c>
      <c r="R12" s="93">
        <f>H12+J12+L12+N12+P12</f>
        <v>1</v>
      </c>
      <c r="S12" s="94">
        <f>(R12/E12)*100</f>
        <v>6.666666666666667</v>
      </c>
      <c r="T12" s="93">
        <f>E12-R12</f>
        <v>14</v>
      </c>
      <c r="U12" s="94">
        <f>(T12/E12)*100</f>
        <v>93.333333333333329</v>
      </c>
    </row>
    <row r="13" spans="1:21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95"/>
    </row>
    <row r="14" spans="1:2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97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</vt:lpstr>
      <vt:lpstr>PRODEKAN</vt:lpstr>
      <vt:lpstr>Zak.ocj</vt:lpstr>
    </vt:vector>
  </TitlesOfParts>
  <Company>MF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Jovanovic</dc:creator>
  <cp:lastModifiedBy>Lenovo310</cp:lastModifiedBy>
  <cp:lastPrinted>2017-05-28T09:57:47Z</cp:lastPrinted>
  <dcterms:created xsi:type="dcterms:W3CDTF">1996-11-27T16:23:35Z</dcterms:created>
  <dcterms:modified xsi:type="dcterms:W3CDTF">2017-09-11T15:25:26Z</dcterms:modified>
</cp:coreProperties>
</file>