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a\Desktop\administracija\2021-2022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2" i="2"/>
  <c r="G3" i="2"/>
  <c r="K3" i="2" s="1"/>
  <c r="G4" i="2"/>
  <c r="G5" i="2"/>
  <c r="G6" i="2"/>
  <c r="G7" i="2"/>
  <c r="K7" i="2" s="1"/>
  <c r="G8" i="2"/>
  <c r="K8" i="2" s="1"/>
  <c r="G9" i="2"/>
  <c r="K9" i="2" s="1"/>
  <c r="G10" i="2"/>
  <c r="G11" i="2"/>
  <c r="K11" i="2" s="1"/>
  <c r="G12" i="2"/>
  <c r="K12" i="2" s="1"/>
  <c r="O12" i="2" s="1"/>
  <c r="P12" i="2" s="1"/>
  <c r="G13" i="2"/>
  <c r="K13" i="2" s="1"/>
  <c r="O13" i="2" s="1"/>
  <c r="P13" i="2" s="1"/>
  <c r="G14" i="2"/>
  <c r="K14" i="2" s="1"/>
  <c r="G15" i="2"/>
  <c r="K15" i="2" s="1"/>
  <c r="G16" i="2"/>
  <c r="K16" i="2" s="1"/>
  <c r="O16" i="2" s="1"/>
  <c r="P16" i="2" s="1"/>
  <c r="G17" i="2"/>
  <c r="K17" i="2" s="1"/>
  <c r="O17" i="2" s="1"/>
  <c r="P17" i="2" s="1"/>
  <c r="G18" i="2"/>
  <c r="K18" i="2" s="1"/>
  <c r="O18" i="2" s="1"/>
  <c r="P18" i="2" s="1"/>
  <c r="G19" i="2"/>
  <c r="G20" i="2"/>
  <c r="G21" i="2"/>
  <c r="G22" i="2"/>
  <c r="K22" i="2" s="1"/>
  <c r="O22" i="2" s="1"/>
  <c r="P22" i="2" s="1"/>
  <c r="G23" i="2"/>
  <c r="G24" i="2"/>
  <c r="K24" i="2" s="1"/>
  <c r="O24" i="2" s="1"/>
  <c r="P24" i="2" s="1"/>
  <c r="G25" i="2"/>
  <c r="K25" i="2" s="1"/>
  <c r="G26" i="2"/>
  <c r="G27" i="2"/>
  <c r="K27" i="2" s="1"/>
  <c r="O27" i="2" s="1"/>
  <c r="P27" i="2" s="1"/>
  <c r="G28" i="2"/>
  <c r="K28" i="2" s="1"/>
  <c r="O28" i="2" s="1"/>
  <c r="P28" i="2" s="1"/>
  <c r="G29" i="2"/>
  <c r="G30" i="2"/>
  <c r="G31" i="2"/>
  <c r="G32" i="2"/>
  <c r="G33" i="2"/>
  <c r="K33" i="2" s="1"/>
  <c r="O33" i="2" s="1"/>
  <c r="P33" i="2" s="1"/>
  <c r="G34" i="2"/>
  <c r="G35" i="2"/>
  <c r="G36" i="2"/>
  <c r="G37" i="2"/>
  <c r="G38" i="2"/>
  <c r="G39" i="2"/>
  <c r="K39" i="2" s="1"/>
  <c r="O39" i="2" s="1"/>
  <c r="P39" i="2" s="1"/>
  <c r="G40" i="2"/>
  <c r="G41" i="2"/>
  <c r="K41" i="2" s="1"/>
  <c r="O41" i="2" s="1"/>
  <c r="P41" i="2" s="1"/>
  <c r="G42" i="2"/>
  <c r="K42" i="2" s="1"/>
  <c r="G43" i="2"/>
  <c r="K43" i="2" s="1"/>
  <c r="O43" i="2" s="1"/>
  <c r="P43" i="2" s="1"/>
  <c r="G44" i="2"/>
  <c r="K44" i="2" s="1"/>
  <c r="O44" i="2" s="1"/>
  <c r="P44" i="2" s="1"/>
  <c r="G45" i="2"/>
  <c r="G46" i="2"/>
  <c r="G47" i="2"/>
  <c r="G48" i="2"/>
  <c r="G49" i="2"/>
  <c r="G50" i="2"/>
  <c r="G51" i="2"/>
  <c r="G52" i="2"/>
  <c r="G53" i="2"/>
  <c r="G54" i="2"/>
  <c r="K54" i="2" s="1"/>
  <c r="O54" i="2" s="1"/>
  <c r="P54" i="2" s="1"/>
  <c r="G55" i="2"/>
  <c r="G56" i="2"/>
  <c r="G57" i="2"/>
  <c r="K57" i="2" s="1"/>
  <c r="O57" i="2" s="1"/>
  <c r="P57" i="2" s="1"/>
  <c r="G58" i="2"/>
  <c r="G59" i="2"/>
  <c r="K59" i="2" s="1"/>
  <c r="O59" i="2" s="1"/>
  <c r="P59" i="2" s="1"/>
  <c r="G60" i="2"/>
  <c r="K60" i="2" s="1"/>
  <c r="O60" i="2" s="1"/>
  <c r="P60" i="2" s="1"/>
  <c r="G61" i="2"/>
  <c r="G2" i="2"/>
  <c r="K2" i="2" s="1"/>
  <c r="O2" i="2" s="1"/>
  <c r="P2" i="2" s="1"/>
  <c r="K61" i="2" l="1"/>
  <c r="O61" i="2" s="1"/>
  <c r="P61" i="2" s="1"/>
  <c r="K53" i="2"/>
  <c r="O53" i="2" s="1"/>
  <c r="P53" i="2" s="1"/>
  <c r="K45" i="2"/>
  <c r="O45" i="2" s="1"/>
  <c r="P45" i="2" s="1"/>
  <c r="K37" i="2"/>
  <c r="O37" i="2" s="1"/>
  <c r="P37" i="2" s="1"/>
  <c r="K29" i="2"/>
  <c r="O29" i="2" s="1"/>
  <c r="P29" i="2" s="1"/>
  <c r="K21" i="2"/>
  <c r="K5" i="2"/>
  <c r="K52" i="2"/>
  <c r="O52" i="2" s="1"/>
  <c r="P52" i="2" s="1"/>
  <c r="K36" i="2"/>
  <c r="O36" i="2" s="1"/>
  <c r="P36" i="2" s="1"/>
  <c r="K20" i="2"/>
  <c r="O20" i="2" s="1"/>
  <c r="P20" i="2" s="1"/>
  <c r="K4" i="2"/>
  <c r="K58" i="2"/>
  <c r="O58" i="2" s="1"/>
  <c r="P58" i="2" s="1"/>
  <c r="K50" i="2"/>
  <c r="O50" i="2" s="1"/>
  <c r="P50" i="2" s="1"/>
  <c r="K34" i="2"/>
  <c r="O34" i="2" s="1"/>
  <c r="P34" i="2" s="1"/>
  <c r="K26" i="2"/>
  <c r="O26" i="2" s="1"/>
  <c r="P26" i="2" s="1"/>
  <c r="K10" i="2"/>
  <c r="O10" i="2" s="1"/>
  <c r="P10" i="2" s="1"/>
  <c r="O11" i="2"/>
  <c r="P11" i="2" s="1"/>
  <c r="O3" i="2"/>
  <c r="P3" i="2" s="1"/>
  <c r="O42" i="2"/>
  <c r="P42" i="2" s="1"/>
  <c r="K51" i="2"/>
  <c r="O51" i="2" s="1"/>
  <c r="P51" i="2" s="1"/>
  <c r="K35" i="2"/>
  <c r="O35" i="2" s="1"/>
  <c r="P35" i="2" s="1"/>
  <c r="K19" i="2"/>
  <c r="O19" i="2" s="1"/>
  <c r="P19" i="2" s="1"/>
  <c r="O25" i="2"/>
  <c r="P25" i="2" s="1"/>
  <c r="O9" i="2"/>
  <c r="P9" i="2" s="1"/>
  <c r="O8" i="2"/>
  <c r="P8" i="2" s="1"/>
  <c r="K49" i="2"/>
  <c r="O49" i="2" s="1"/>
  <c r="P49" i="2" s="1"/>
  <c r="O7" i="2"/>
  <c r="P7" i="2" s="1"/>
  <c r="K56" i="2"/>
  <c r="O56" i="2" s="1"/>
  <c r="P56" i="2" s="1"/>
  <c r="K48" i="2"/>
  <c r="O48" i="2" s="1"/>
  <c r="P48" i="2" s="1"/>
  <c r="K40" i="2"/>
  <c r="O40" i="2" s="1"/>
  <c r="P40" i="2" s="1"/>
  <c r="K32" i="2"/>
  <c r="O32" i="2" s="1"/>
  <c r="P32" i="2" s="1"/>
  <c r="O5" i="2"/>
  <c r="K55" i="2"/>
  <c r="O55" i="2" s="1"/>
  <c r="P55" i="2" s="1"/>
  <c r="K47" i="2"/>
  <c r="O47" i="2" s="1"/>
  <c r="P47" i="2" s="1"/>
  <c r="K31" i="2"/>
  <c r="O31" i="2" s="1"/>
  <c r="P31" i="2" s="1"/>
  <c r="K23" i="2"/>
  <c r="O23" i="2" s="1"/>
  <c r="P23" i="2" s="1"/>
  <c r="K46" i="2"/>
  <c r="O46" i="2" s="1"/>
  <c r="P46" i="2" s="1"/>
  <c r="K38" i="2"/>
  <c r="O38" i="2" s="1"/>
  <c r="P38" i="2" s="1"/>
  <c r="K30" i="2"/>
  <c r="O30" i="2" s="1"/>
  <c r="P30" i="2" s="1"/>
  <c r="K6" i="2"/>
  <c r="O6" i="2" s="1"/>
  <c r="P6" i="2" s="1"/>
  <c r="O4" i="2"/>
  <c r="P4" i="2" s="1"/>
  <c r="O21" i="2"/>
  <c r="P21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D15" i="5"/>
  <c r="R15" i="5"/>
  <c r="C15" i="5" l="1"/>
  <c r="P15" i="5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<sst xmlns="http://schemas.openxmlformats.org/spreadsheetml/2006/main" count="259" uniqueCount="200">
  <si>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</si>
  <si>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</si>
  <si>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</si>
  <si>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</si>
  <si>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</si>
  <si>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</si>
  <si>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</si>
  <si>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</si>
  <si>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</si>
  <si>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</si>
  <si>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</si>
  <si>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</si>
  <si>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</si>
  <si>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</si>
  <si>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</si>
  <si>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</si>
  <si>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</si>
  <si>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</si>
  <si>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</si>
  <si>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</si>
  <si>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</si>
  <si>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</si>
  <si>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</si>
  <si>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</si>
  <si>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</si>
  <si>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</si>
  <si>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</si>
  <si>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</si>
  <si>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</si>
  <si>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</si>
  <si>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</si>
  <si>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</si>
  <si>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</si>
  <si>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</si>
  <si>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</si>
  <si>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</si>
  <si>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</si>
  <si>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</si>
  <si>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</si>
  <si>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</si>
  <si>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</si>
  <si>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</si>
  <si>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</si>
  <si>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</si>
  <si>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</si>
  <si>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</si>
  <si>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</si>
  <si>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</si>
  <si>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</si>
  <si>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</si>
  <si>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</si>
  <si>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</si>
  <si>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</si>
  <si>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</si>
  <si>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</si>
  <si>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</si>
  <si>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</si>
  <si>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</si>
  <si>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</si>
  <si>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</si>
  <si>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</si>
  <si>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</si>
  <si>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</si>
  <si>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</si>
  <si>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</si>
  <si>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</si>
  <si>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</si>
  <si>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</si>
  <si>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</si>
  <si>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</si>
  <si>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</si>
  <si>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</si>
  <si>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</si>
  <si>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</si>
  <si>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</si>
  <si>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</si>
  <si>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</si>
  <si>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</si>
  <si>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</si>
  <si>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</si>
  <si>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</si>
  <si>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</si>
  <si>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</si>
  <si>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</si>
  <si>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</si>
  <si>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</si>
  <si>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</si>
  <si>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</si>
  <si>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</si>
  <si>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</si>
  <si>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</si>
  <si>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</si>
  <si>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</si>
  <si>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</si>
  <si>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</si>
  <si>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</si>
  <si>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</si>
  <si>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</si>
  <si>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</si>
  <si>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</si>
  <si>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</si>
  <si>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</si>
  <si>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</si>
  <si>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</si>
  <si>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</si>
  <si>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</si>
  <si>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</si>
  <si>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</si>
  <si>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</si>
  <si>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</si>
  <si>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</si>
  <si>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</si>
  <si>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</si>
  <si>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</si>
  <si>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</si>
  <si>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</si>
  <si>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</si>
  <si>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</si>
  <si>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</si>
  <si>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</si>
  <si>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</si>
  <si>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</si>
  <si>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</si>
  <si>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</si>
  <si>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</si>
  <si>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</si>
  <si>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</si>
  <si>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</si>
  <si>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</si>
  <si>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</si>
  <si>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</si>
  <si>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</si>
  <si>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</si>
  <si>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</si>
  <si>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</si>
  <si>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</si>
  <si>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</si>
  <si>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</si>
  <si>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</si>
  <si>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</si>
  <si>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</si>
  <si>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</si>
  <si>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</si>
  <si>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</si>
  <si>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</si>
  <si>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</si>
  <si>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</si>
  <si>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</si>
  <si>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</si>
  <si>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</si>
  <si>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</si>
  <si>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</si>
  <si>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</si>
  <si>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</si>
  <si>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</si>
  <si>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</si>
  <si>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</si>
  <si>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</si>
  <si>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</si>
  <si>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</si>
  <si>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</si>
  <si>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</si>
  <si>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</si>
  <si>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</si>
  <si>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</si>
  <si>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</si>
  <si>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</si>
  <si>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</si>
  <si>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</si>
  <si>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</si>
  <si>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</si>
  <si>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</si>
  <si>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</si>
  <si>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</si>
  <si>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</si>
  <si>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</si>
  <si>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</si>
  <si>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</si>
  <si>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</si>
  <si>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</si>
  <si>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</si>
  <si>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</si>
  <si>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</si>
  <si>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</si>
  <si>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</si>
  <si>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</si>
  <si>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</si>
  <si>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</si>
  <si>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</si>
  <si>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</si>
  <si>
    <t xml:space="preserve">praktični kol.           I sept. </t>
  </si>
  <si>
    <t xml:space="preserve">ukupno </t>
  </si>
  <si>
    <r>
      <t xml:space="preserve">kolokvijum          I sep. </t>
    </r>
    <r>
      <rPr>
        <b/>
        <sz val="11"/>
        <color rgb="FFFF0000"/>
        <rFont val="Calibri"/>
        <family val="2"/>
      </rPr>
      <t>(II sep)</t>
    </r>
  </si>
  <si>
    <r>
      <t xml:space="preserve">          završni      I sept.</t>
    </r>
    <r>
      <rPr>
        <b/>
        <sz val="11"/>
        <color rgb="FFFF0000"/>
        <rFont val="Calibri"/>
        <family val="2"/>
      </rPr>
      <t>(II sep)</t>
    </r>
  </si>
  <si>
    <r>
      <t xml:space="preserve">5 </t>
    </r>
    <r>
      <rPr>
        <b/>
        <sz val="11"/>
        <color rgb="FFFF0000"/>
        <rFont val="Calibri"/>
        <family val="2"/>
      </rPr>
      <t>(18)</t>
    </r>
  </si>
  <si>
    <r>
      <t xml:space="preserve">5 </t>
    </r>
    <r>
      <rPr>
        <b/>
        <sz val="11"/>
        <color rgb="FFFF0000"/>
        <rFont val="Calibri"/>
        <family val="2"/>
      </rPr>
      <t>(2)</t>
    </r>
  </si>
  <si>
    <r>
      <t xml:space="preserve">1 </t>
    </r>
    <r>
      <rPr>
        <b/>
        <sz val="11"/>
        <color rgb="FFFF0000"/>
        <rFont val="Calibri"/>
        <family val="2"/>
      </rPr>
      <t>(18)</t>
    </r>
  </si>
  <si>
    <r>
      <t xml:space="preserve">1 </t>
    </r>
    <r>
      <rPr>
        <b/>
        <sz val="11"/>
        <color rgb="FFFF0000"/>
        <rFont val="Calibri"/>
        <family val="2"/>
      </rPr>
      <t>(16)</t>
    </r>
  </si>
  <si>
    <r>
      <t xml:space="preserve"> 2 </t>
    </r>
    <r>
      <rPr>
        <b/>
        <sz val="11"/>
        <color rgb="FFFF0000"/>
        <rFont val="Calibri"/>
        <family val="2"/>
      </rPr>
      <t>(0)</t>
    </r>
  </si>
  <si>
    <r>
      <t xml:space="preserve">2 </t>
    </r>
    <r>
      <rPr>
        <b/>
        <sz val="11"/>
        <color rgb="FFFF0000"/>
        <rFont val="Calibri"/>
        <family val="2"/>
      </rPr>
      <t>(7)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</si>
</sst>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  <font>
      <b/>
      <sz val="11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9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0" fontId="0" fillId="0" borderId="0" xfId="0"/>
    <xf numFmtId="0" fontId="1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A20" workbookViewId="0">
      <selection activeCell="R45" sqref="R45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9.33203125" customWidth="1"/>
    <col min="13" max="14" width="8.88671875" customWidth="1"/>
    <col min="16" max="16" width="8.21875" customWidth="1"/>
    <col min="17" max="17" width="12.109375" customWidth="1"/>
    <col min="18" max="18" width="13" customWidth="1"/>
    <col min="19" max="19" width="8.6640625" customWidth="1"/>
    <col min="20" max="20" width="7.88671875" customWidth="1"/>
  </cols>
  <sheetData>
    <row r="1" spans="1:21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2" t="s">
        <v>138</v>
      </c>
      <c r="F1" s="2" t="s">
        <v>135</v>
      </c>
      <c r="G1" s="23" t="s">
        <v>136</v>
      </c>
      <c r="H1" s="22" t="s">
        <v>137</v>
      </c>
      <c r="I1" s="2" t="s">
        <v>139</v>
      </c>
      <c r="J1" s="5" t="s">
        <v>140</v>
      </c>
      <c r="K1" s="5" t="s">
        <v>46</v>
      </c>
      <c r="L1" s="22" t="s">
        <v>79</v>
      </c>
      <c r="M1" s="2" t="s">
        <v>69</v>
      </c>
      <c r="N1" s="5" t="s">
        <v>47</v>
      </c>
      <c r="O1" s="1" t="s">
        <v>13</v>
      </c>
      <c r="P1" s="2" t="s">
        <v>20</v>
      </c>
      <c r="Q1" s="34" t="s">
        <v>192</v>
      </c>
      <c r="R1" s="34" t="s">
        <v>193</v>
      </c>
      <c r="S1" s="34" t="s">
        <v>190</v>
      </c>
      <c r="T1" s="34" t="s">
        <v>191</v>
      </c>
      <c r="U1" s="34" t="s">
        <v>20</v>
      </c>
    </row>
    <row r="2" spans="1:21" ht="14.7" customHeight="1" x14ac:dyDescent="0.3">
      <c r="A2">
        <v>51</v>
      </c>
      <c r="B2">
        <v>2021</v>
      </c>
      <c r="C2" t="s">
        <v>141</v>
      </c>
      <c r="D2" t="s">
        <v>128</v>
      </c>
      <c r="E2" s="29">
        <v>0</v>
      </c>
      <c r="F2" s="29">
        <v>11</v>
      </c>
      <c r="G2" s="29">
        <f>IF(F2&gt;E2, F2, E2)</f>
        <v>11</v>
      </c>
      <c r="H2" s="25"/>
      <c r="I2" s="27"/>
      <c r="J2" s="28">
        <f>IF(I2&gt;H2, I2, H2)</f>
        <v>0</v>
      </c>
      <c r="K2" s="28">
        <f>G2+J2</f>
        <v>11</v>
      </c>
      <c r="L2" s="29"/>
      <c r="M2" s="29"/>
      <c r="N2">
        <f>IF(M2&gt;L2, M2, L2)</f>
        <v>0</v>
      </c>
      <c r="O2" s="30">
        <f>K2+N2</f>
        <v>11</v>
      </c>
      <c r="P2" s="24" t="str">
        <f>+VLOOKUP(O2,'Detalji 1'!$E$4:$F$9,2,TRUE)</f>
        <v>F</v>
      </c>
      <c r="Q2" s="39"/>
      <c r="R2" s="38"/>
    </row>
    <row r="3" spans="1:21" ht="14.7" customHeight="1" x14ac:dyDescent="0.3">
      <c r="A3">
        <v>1</v>
      </c>
      <c r="B3">
        <v>2020</v>
      </c>
      <c r="C3" t="s">
        <v>80</v>
      </c>
      <c r="D3" t="s">
        <v>84</v>
      </c>
      <c r="E3" s="29">
        <v>6</v>
      </c>
      <c r="F3" s="29">
        <v>23</v>
      </c>
      <c r="G3" s="29">
        <f t="shared" ref="G3:G61" si="0">IF(F3&gt;E3, F3, E3)</f>
        <v>23</v>
      </c>
      <c r="H3" s="27">
        <v>33</v>
      </c>
      <c r="I3" s="29">
        <v>32</v>
      </c>
      <c r="J3" s="28">
        <f t="shared" ref="J3:J61" si="1">IF(I3&gt;H3, I3, H3)</f>
        <v>33</v>
      </c>
      <c r="K3" s="28">
        <f t="shared" ref="K3:K61" si="2">G3+J3</f>
        <v>56</v>
      </c>
      <c r="L3" s="29">
        <v>14</v>
      </c>
      <c r="M3" s="29"/>
      <c r="N3" s="31">
        <f t="shared" ref="N3:N61" si="3">IF(M3&gt;L3, M3, L3)</f>
        <v>14</v>
      </c>
      <c r="O3" s="26">
        <f t="shared" ref="O3:O61" si="4">K3+N3</f>
        <v>70</v>
      </c>
      <c r="P3" s="32" t="str">
        <f>+VLOOKUP(O3,'Detalji 1'!$E$4:$F$9,2,TRUE)</f>
        <v>C</v>
      </c>
      <c r="Q3" s="39"/>
      <c r="R3" s="38"/>
    </row>
    <row r="4" spans="1:21" ht="14.7" customHeight="1" x14ac:dyDescent="0.3">
      <c r="A4">
        <v>4</v>
      </c>
      <c r="B4">
        <v>2020</v>
      </c>
      <c r="C4" t="s">
        <v>142</v>
      </c>
      <c r="D4" t="s">
        <v>143</v>
      </c>
      <c r="E4" s="29">
        <v>2</v>
      </c>
      <c r="F4" s="29">
        <v>0</v>
      </c>
      <c r="G4" s="29">
        <f t="shared" si="0"/>
        <v>2</v>
      </c>
      <c r="H4" s="27">
        <v>22</v>
      </c>
      <c r="I4" s="29">
        <v>33</v>
      </c>
      <c r="J4" s="28">
        <f t="shared" si="1"/>
        <v>33</v>
      </c>
      <c r="K4" s="28">
        <f t="shared" si="2"/>
        <v>35</v>
      </c>
      <c r="L4" s="29">
        <v>0</v>
      </c>
      <c r="M4" s="29">
        <v>10</v>
      </c>
      <c r="N4" s="31">
        <f t="shared" si="3"/>
        <v>10</v>
      </c>
      <c r="O4" s="26">
        <f t="shared" si="4"/>
        <v>45</v>
      </c>
      <c r="P4" s="32" t="str">
        <f>+VLOOKUP(O4,'Detalji 1'!$E$4:$F$9,2,TRUE)</f>
        <v>E</v>
      </c>
      <c r="Q4" s="39"/>
      <c r="R4" s="38"/>
    </row>
    <row r="5" spans="1:21" ht="14.7" customHeight="1" x14ac:dyDescent="0.3">
      <c r="A5">
        <v>5</v>
      </c>
      <c r="B5">
        <v>2020</v>
      </c>
      <c r="C5" t="s">
        <v>103</v>
      </c>
      <c r="D5" t="s">
        <v>144</v>
      </c>
      <c r="E5" s="29">
        <v>21</v>
      </c>
      <c r="F5" s="29">
        <v>23</v>
      </c>
      <c r="G5" s="29">
        <f t="shared" si="0"/>
        <v>23</v>
      </c>
      <c r="H5" s="27">
        <v>33</v>
      </c>
      <c r="I5" s="27">
        <v>36</v>
      </c>
      <c r="J5" s="28">
        <f t="shared" si="1"/>
        <v>36</v>
      </c>
      <c r="K5" s="28">
        <f t="shared" si="2"/>
        <v>59</v>
      </c>
      <c r="L5" s="29">
        <v>6</v>
      </c>
      <c r="M5" s="29">
        <v>20</v>
      </c>
      <c r="N5" s="31">
        <f t="shared" si="3"/>
        <v>20</v>
      </c>
      <c r="O5" s="26">
        <f t="shared" si="4"/>
        <v>79</v>
      </c>
      <c r="P5" s="32" t="s">
        <v>15</v>
      </c>
      <c r="Q5" s="39"/>
      <c r="R5" s="38"/>
    </row>
    <row r="6" spans="1:21" ht="14.7" customHeight="1" x14ac:dyDescent="0.3">
      <c r="A6" s="1">
        <v>8</v>
      </c>
      <c r="B6" s="1">
        <v>2020</v>
      </c>
      <c r="C6" s="1" t="s">
        <v>87</v>
      </c>
      <c r="D6" s="1" t="s">
        <v>145</v>
      </c>
      <c r="E6" s="29">
        <v>10</v>
      </c>
      <c r="F6" s="26">
        <v>10</v>
      </c>
      <c r="G6" s="29">
        <f t="shared" si="0"/>
        <v>10</v>
      </c>
      <c r="H6" s="27">
        <v>28</v>
      </c>
      <c r="I6" s="29"/>
      <c r="J6" s="28">
        <f t="shared" si="1"/>
        <v>28</v>
      </c>
      <c r="K6" s="28">
        <f t="shared" si="2"/>
        <v>38</v>
      </c>
      <c r="L6" s="29">
        <v>0.5</v>
      </c>
      <c r="M6" s="29">
        <v>5</v>
      </c>
      <c r="N6" s="31">
        <f t="shared" si="3"/>
        <v>5</v>
      </c>
      <c r="O6" s="30">
        <f t="shared" si="4"/>
        <v>43</v>
      </c>
      <c r="P6" s="24" t="str">
        <f>+VLOOKUP(O6,'Detalji 1'!$E$4:$F$9,2,TRUE)</f>
        <v>F</v>
      </c>
      <c r="Q6" s="40">
        <v>20</v>
      </c>
      <c r="R6" s="38"/>
      <c r="T6">
        <v>53</v>
      </c>
      <c r="U6" s="37" t="s">
        <v>18</v>
      </c>
    </row>
    <row r="7" spans="1:21" ht="14.7" customHeight="1" x14ac:dyDescent="0.3">
      <c r="A7">
        <v>9</v>
      </c>
      <c r="B7">
        <v>2020</v>
      </c>
      <c r="C7" t="s">
        <v>83</v>
      </c>
      <c r="D7" t="s">
        <v>125</v>
      </c>
      <c r="E7" s="29">
        <v>23</v>
      </c>
      <c r="F7" s="29"/>
      <c r="G7" s="29">
        <f t="shared" si="0"/>
        <v>23</v>
      </c>
      <c r="H7" s="27">
        <v>18</v>
      </c>
      <c r="I7" s="29">
        <v>19</v>
      </c>
      <c r="J7" s="28">
        <f t="shared" si="1"/>
        <v>19</v>
      </c>
      <c r="K7" s="28">
        <f t="shared" si="2"/>
        <v>42</v>
      </c>
      <c r="L7" s="29"/>
      <c r="M7" s="29">
        <v>6</v>
      </c>
      <c r="N7" s="31">
        <f t="shared" si="3"/>
        <v>6</v>
      </c>
      <c r="O7" s="26">
        <f t="shared" si="4"/>
        <v>48</v>
      </c>
      <c r="P7" s="32" t="str">
        <f>+VLOOKUP(O7,'Detalji 1'!$E$4:$F$9,2,TRUE)</f>
        <v>E</v>
      </c>
      <c r="Q7" s="40"/>
      <c r="R7" s="38"/>
    </row>
    <row r="8" spans="1:21" ht="14.7" customHeight="1" x14ac:dyDescent="0.3">
      <c r="A8">
        <v>18</v>
      </c>
      <c r="B8" s="1">
        <v>2020</v>
      </c>
      <c r="C8" s="1" t="s">
        <v>146</v>
      </c>
      <c r="D8" s="1" t="s">
        <v>147</v>
      </c>
      <c r="E8" s="29">
        <v>0</v>
      </c>
      <c r="F8" s="29">
        <v>13</v>
      </c>
      <c r="G8" s="29">
        <f t="shared" si="0"/>
        <v>13</v>
      </c>
      <c r="H8" s="27">
        <v>0</v>
      </c>
      <c r="I8" s="29">
        <v>15</v>
      </c>
      <c r="J8" s="28">
        <f t="shared" si="1"/>
        <v>15</v>
      </c>
      <c r="K8" s="28">
        <f t="shared" si="2"/>
        <v>28</v>
      </c>
      <c r="L8" s="29"/>
      <c r="M8" s="29">
        <v>13</v>
      </c>
      <c r="N8" s="31">
        <f t="shared" si="3"/>
        <v>13</v>
      </c>
      <c r="O8" s="30">
        <f t="shared" si="4"/>
        <v>41</v>
      </c>
      <c r="P8" s="24" t="str">
        <f>+VLOOKUP(O8,'Detalji 1'!$E$4:$F$9,2,TRUE)</f>
        <v>F</v>
      </c>
      <c r="Q8" s="39"/>
      <c r="R8" s="38"/>
      <c r="S8">
        <v>0</v>
      </c>
      <c r="T8">
        <v>41</v>
      </c>
      <c r="U8" s="36" t="s">
        <v>19</v>
      </c>
    </row>
    <row r="9" spans="1:21" ht="14.7" customHeight="1" x14ac:dyDescent="0.3">
      <c r="A9">
        <v>19</v>
      </c>
      <c r="B9">
        <v>2020</v>
      </c>
      <c r="C9" t="s">
        <v>148</v>
      </c>
      <c r="D9" t="s">
        <v>117</v>
      </c>
      <c r="E9" s="29">
        <v>20</v>
      </c>
      <c r="F9" s="29">
        <v>23</v>
      </c>
      <c r="G9" s="29">
        <f t="shared" si="0"/>
        <v>23</v>
      </c>
      <c r="H9" s="27">
        <v>27</v>
      </c>
      <c r="I9" s="29">
        <v>0</v>
      </c>
      <c r="J9" s="28">
        <f t="shared" si="1"/>
        <v>27</v>
      </c>
      <c r="K9" s="28">
        <f t="shared" si="2"/>
        <v>50</v>
      </c>
      <c r="L9" s="29">
        <v>2</v>
      </c>
      <c r="M9" s="29">
        <v>3.5</v>
      </c>
      <c r="N9" s="31">
        <f t="shared" si="3"/>
        <v>3.5</v>
      </c>
      <c r="O9" s="26">
        <f t="shared" si="4"/>
        <v>53.5</v>
      </c>
      <c r="P9" s="32" t="str">
        <f>+VLOOKUP(O9,'Detalji 1'!$E$4:$F$9,2,TRUE)</f>
        <v>E</v>
      </c>
      <c r="Q9" s="39"/>
      <c r="R9" s="38"/>
    </row>
    <row r="10" spans="1:21" ht="14.7" customHeight="1" x14ac:dyDescent="0.3">
      <c r="A10">
        <v>20</v>
      </c>
      <c r="B10">
        <v>2020</v>
      </c>
      <c r="C10" t="s">
        <v>149</v>
      </c>
      <c r="D10" t="s">
        <v>150</v>
      </c>
      <c r="E10" s="29"/>
      <c r="F10" s="29"/>
      <c r="G10" s="29">
        <f t="shared" si="0"/>
        <v>0</v>
      </c>
      <c r="H10" s="27"/>
      <c r="I10" s="27"/>
      <c r="J10" s="28">
        <f t="shared" si="1"/>
        <v>0</v>
      </c>
      <c r="K10" s="28">
        <f t="shared" si="2"/>
        <v>0</v>
      </c>
      <c r="L10" s="29"/>
      <c r="M10" s="29"/>
      <c r="N10" s="31">
        <f t="shared" si="3"/>
        <v>0</v>
      </c>
      <c r="O10" s="30">
        <f t="shared" si="4"/>
        <v>0</v>
      </c>
      <c r="P10" s="24" t="str">
        <f>+VLOOKUP(O10,'Detalji 1'!$E$4:$F$9,2,TRUE)</f>
        <v>F</v>
      </c>
      <c r="Q10" s="39"/>
      <c r="R10" s="38"/>
    </row>
    <row r="11" spans="1:21" ht="14.7" customHeight="1" x14ac:dyDescent="0.3">
      <c r="A11" s="1">
        <v>21</v>
      </c>
      <c r="B11" s="1">
        <v>2020</v>
      </c>
      <c r="C11" s="1" t="s">
        <v>99</v>
      </c>
      <c r="D11" s="1" t="s">
        <v>151</v>
      </c>
      <c r="E11" s="29">
        <v>16</v>
      </c>
      <c r="F11" s="29">
        <v>10</v>
      </c>
      <c r="G11" s="29">
        <f t="shared" si="0"/>
        <v>16</v>
      </c>
      <c r="H11" s="27">
        <v>15</v>
      </c>
      <c r="I11" s="27">
        <v>13</v>
      </c>
      <c r="J11" s="28">
        <f t="shared" si="1"/>
        <v>15</v>
      </c>
      <c r="K11" s="28">
        <f t="shared" si="2"/>
        <v>31</v>
      </c>
      <c r="L11" s="29">
        <v>1</v>
      </c>
      <c r="M11" s="29">
        <v>2</v>
      </c>
      <c r="N11" s="31">
        <f t="shared" si="3"/>
        <v>2</v>
      </c>
      <c r="O11" s="30">
        <f t="shared" si="4"/>
        <v>33</v>
      </c>
      <c r="P11" s="24" t="str">
        <f>+VLOOKUP(O11,'Detalji 1'!$E$4:$F$9,2,TRUE)</f>
        <v>F</v>
      </c>
      <c r="Q11" s="39"/>
      <c r="R11" s="42">
        <v>2</v>
      </c>
    </row>
    <row r="12" spans="1:21" ht="14.7" customHeight="1" x14ac:dyDescent="0.3">
      <c r="A12">
        <v>22</v>
      </c>
      <c r="B12">
        <v>2020</v>
      </c>
      <c r="C12" t="s">
        <v>152</v>
      </c>
      <c r="D12" t="s">
        <v>153</v>
      </c>
      <c r="E12" s="29">
        <v>4</v>
      </c>
      <c r="F12" s="29">
        <v>25</v>
      </c>
      <c r="G12" s="29">
        <f t="shared" si="0"/>
        <v>25</v>
      </c>
      <c r="H12" s="27">
        <v>21</v>
      </c>
      <c r="I12" s="29">
        <v>7</v>
      </c>
      <c r="J12" s="28">
        <f t="shared" si="1"/>
        <v>21</v>
      </c>
      <c r="K12" s="28">
        <f t="shared" si="2"/>
        <v>46</v>
      </c>
      <c r="L12" s="29"/>
      <c r="M12" s="29"/>
      <c r="N12" s="31">
        <f t="shared" si="3"/>
        <v>0</v>
      </c>
      <c r="O12" s="26">
        <f t="shared" si="4"/>
        <v>46</v>
      </c>
      <c r="P12" s="32" t="str">
        <f>+VLOOKUP(O12,'Detalji 1'!$E$4:$F$9,2,TRUE)</f>
        <v>E</v>
      </c>
      <c r="Q12" s="39"/>
      <c r="R12" s="38"/>
    </row>
    <row r="13" spans="1:21" ht="14.7" customHeight="1" x14ac:dyDescent="0.3">
      <c r="A13" s="1">
        <v>25</v>
      </c>
      <c r="B13" s="1">
        <v>2020</v>
      </c>
      <c r="C13" s="1" t="s">
        <v>154</v>
      </c>
      <c r="D13" s="1" t="s">
        <v>155</v>
      </c>
      <c r="E13" s="29">
        <v>0</v>
      </c>
      <c r="F13" s="29">
        <v>0</v>
      </c>
      <c r="G13" s="29">
        <f t="shared" si="0"/>
        <v>0</v>
      </c>
      <c r="H13" s="27">
        <v>6</v>
      </c>
      <c r="I13" s="29">
        <v>21</v>
      </c>
      <c r="J13" s="28">
        <f t="shared" si="1"/>
        <v>21</v>
      </c>
      <c r="K13" s="28">
        <f t="shared" si="2"/>
        <v>21</v>
      </c>
      <c r="L13" s="29">
        <v>1</v>
      </c>
      <c r="M13" s="29"/>
      <c r="N13" s="31">
        <f t="shared" si="3"/>
        <v>1</v>
      </c>
      <c r="O13" s="30">
        <f t="shared" si="4"/>
        <v>22</v>
      </c>
      <c r="P13" s="24" t="str">
        <f>+VLOOKUP(O13,'Detalji 1'!$E$4:$F$9,2,TRUE)</f>
        <v>F</v>
      </c>
      <c r="Q13" s="38">
        <v>20</v>
      </c>
      <c r="R13" s="38">
        <v>13</v>
      </c>
      <c r="T13">
        <v>54</v>
      </c>
      <c r="U13" s="37" t="s">
        <v>18</v>
      </c>
    </row>
    <row r="14" spans="1:21" ht="14.7" customHeight="1" x14ac:dyDescent="0.3">
      <c r="A14">
        <v>26</v>
      </c>
      <c r="B14">
        <v>2020</v>
      </c>
      <c r="C14" t="s">
        <v>85</v>
      </c>
      <c r="D14" t="s">
        <v>156</v>
      </c>
      <c r="E14" s="29">
        <v>12</v>
      </c>
      <c r="F14" s="29">
        <v>3</v>
      </c>
      <c r="G14" s="29">
        <f t="shared" si="0"/>
        <v>12</v>
      </c>
      <c r="H14" s="27">
        <v>24</v>
      </c>
      <c r="I14" s="27"/>
      <c r="J14" s="28">
        <f t="shared" si="1"/>
        <v>24</v>
      </c>
      <c r="K14" s="28">
        <f t="shared" si="2"/>
        <v>36</v>
      </c>
      <c r="L14" s="29">
        <v>2</v>
      </c>
      <c r="M14" s="29">
        <v>11</v>
      </c>
      <c r="N14" s="31">
        <f t="shared" si="3"/>
        <v>11</v>
      </c>
      <c r="O14" s="26">
        <f t="shared" si="4"/>
        <v>47</v>
      </c>
      <c r="P14" s="32" t="str">
        <f>+VLOOKUP(O14,'Detalji 1'!$E$4:$F$9,2,TRUE)</f>
        <v>E</v>
      </c>
      <c r="Q14" s="39"/>
      <c r="R14" s="38"/>
    </row>
    <row r="15" spans="1:21" ht="14.7" customHeight="1" x14ac:dyDescent="0.3">
      <c r="A15">
        <v>31</v>
      </c>
      <c r="B15">
        <v>2020</v>
      </c>
      <c r="C15" t="s">
        <v>87</v>
      </c>
      <c r="D15" t="s">
        <v>157</v>
      </c>
      <c r="E15" s="29">
        <v>5</v>
      </c>
      <c r="F15" s="26">
        <v>25</v>
      </c>
      <c r="G15" s="29">
        <f t="shared" si="0"/>
        <v>25</v>
      </c>
      <c r="H15" s="27"/>
      <c r="I15" s="29">
        <v>31</v>
      </c>
      <c r="J15" s="28">
        <f t="shared" si="1"/>
        <v>31</v>
      </c>
      <c r="K15" s="28">
        <f t="shared" si="2"/>
        <v>56</v>
      </c>
      <c r="L15" s="29">
        <v>10</v>
      </c>
      <c r="M15" s="29">
        <v>8</v>
      </c>
      <c r="N15" s="31">
        <f t="shared" si="3"/>
        <v>10</v>
      </c>
      <c r="O15" s="26">
        <f t="shared" si="4"/>
        <v>66</v>
      </c>
      <c r="P15" s="32" t="str">
        <f>+VLOOKUP(O15,'Detalji 1'!$E$4:$F$9,2,TRUE)</f>
        <v>D</v>
      </c>
      <c r="Q15" s="39"/>
      <c r="R15" s="38"/>
    </row>
    <row r="16" spans="1:21" ht="14.7" customHeight="1" x14ac:dyDescent="0.3">
      <c r="A16">
        <v>34</v>
      </c>
      <c r="B16">
        <v>2020</v>
      </c>
      <c r="C16" t="s">
        <v>113</v>
      </c>
      <c r="D16" t="s">
        <v>158</v>
      </c>
      <c r="E16" s="29">
        <v>18</v>
      </c>
      <c r="F16" s="29"/>
      <c r="G16" s="29">
        <f t="shared" si="0"/>
        <v>18</v>
      </c>
      <c r="H16" s="27">
        <v>30</v>
      </c>
      <c r="I16" s="29"/>
      <c r="J16" s="28">
        <f t="shared" si="1"/>
        <v>30</v>
      </c>
      <c r="K16" s="28">
        <f t="shared" si="2"/>
        <v>48</v>
      </c>
      <c r="L16" s="29"/>
      <c r="M16" s="29"/>
      <c r="N16" s="31">
        <f t="shared" si="3"/>
        <v>0</v>
      </c>
      <c r="O16" s="26">
        <f t="shared" si="4"/>
        <v>48</v>
      </c>
      <c r="P16" s="32" t="str">
        <f>+VLOOKUP(O16,'Detalji 1'!$E$4:$F$9,2,TRUE)</f>
        <v>E</v>
      </c>
      <c r="Q16" s="41"/>
      <c r="R16" s="38"/>
    </row>
    <row r="17" spans="1:21" ht="14.7" customHeight="1" x14ac:dyDescent="0.3">
      <c r="A17">
        <v>35</v>
      </c>
      <c r="B17" s="1">
        <v>2020</v>
      </c>
      <c r="C17" s="1" t="s">
        <v>131</v>
      </c>
      <c r="D17" s="1" t="s">
        <v>159</v>
      </c>
      <c r="E17" s="29">
        <v>3</v>
      </c>
      <c r="F17" s="29">
        <v>4</v>
      </c>
      <c r="G17" s="29">
        <f t="shared" si="0"/>
        <v>4</v>
      </c>
      <c r="H17" s="27">
        <v>0</v>
      </c>
      <c r="I17" s="29">
        <v>13</v>
      </c>
      <c r="J17" s="28">
        <f t="shared" si="1"/>
        <v>13</v>
      </c>
      <c r="K17" s="28">
        <f t="shared" si="2"/>
        <v>17</v>
      </c>
      <c r="L17" s="29"/>
      <c r="M17" s="29"/>
      <c r="N17" s="31">
        <f t="shared" si="3"/>
        <v>0</v>
      </c>
      <c r="O17" s="30">
        <f t="shared" si="4"/>
        <v>17</v>
      </c>
      <c r="P17" s="24" t="str">
        <f>+VLOOKUP(O17,'Detalji 1'!$E$4:$F$9,2,TRUE)</f>
        <v>F</v>
      </c>
      <c r="Q17" s="42">
        <v>20</v>
      </c>
      <c r="R17" s="42">
        <v>0</v>
      </c>
    </row>
    <row r="18" spans="1:21" ht="14.7" customHeight="1" x14ac:dyDescent="0.3">
      <c r="A18">
        <v>37</v>
      </c>
      <c r="B18">
        <v>2020</v>
      </c>
      <c r="C18" t="s">
        <v>160</v>
      </c>
      <c r="D18" t="s">
        <v>161</v>
      </c>
      <c r="E18" s="29"/>
      <c r="F18" s="29">
        <v>14</v>
      </c>
      <c r="G18" s="29">
        <f t="shared" si="0"/>
        <v>14</v>
      </c>
      <c r="H18" s="27">
        <v>10</v>
      </c>
      <c r="I18" s="29">
        <v>10</v>
      </c>
      <c r="J18" s="28">
        <f t="shared" si="1"/>
        <v>10</v>
      </c>
      <c r="K18" s="28">
        <f t="shared" si="2"/>
        <v>24</v>
      </c>
      <c r="L18" s="29"/>
      <c r="M18" s="29"/>
      <c r="N18" s="31">
        <f t="shared" si="3"/>
        <v>0</v>
      </c>
      <c r="O18" s="30">
        <f t="shared" si="4"/>
        <v>24</v>
      </c>
      <c r="P18" s="24" t="str">
        <f>+VLOOKUP(O18,'Detalji 1'!$E$4:$F$9,2,TRUE)</f>
        <v>F</v>
      </c>
      <c r="Q18" s="39"/>
      <c r="R18" s="38"/>
    </row>
    <row r="19" spans="1:21" ht="14.7" customHeight="1" x14ac:dyDescent="0.3">
      <c r="A19">
        <v>38</v>
      </c>
      <c r="B19">
        <v>2020</v>
      </c>
      <c r="C19" t="s">
        <v>162</v>
      </c>
      <c r="D19" t="s">
        <v>84</v>
      </c>
      <c r="E19" s="29">
        <v>21</v>
      </c>
      <c r="F19" s="29">
        <v>21</v>
      </c>
      <c r="G19" s="29">
        <f t="shared" si="0"/>
        <v>21</v>
      </c>
      <c r="H19" s="27">
        <v>30</v>
      </c>
      <c r="I19" s="29"/>
      <c r="J19" s="28">
        <f t="shared" si="1"/>
        <v>30</v>
      </c>
      <c r="K19" s="28">
        <f t="shared" si="2"/>
        <v>51</v>
      </c>
      <c r="L19" s="29"/>
      <c r="M19" s="29"/>
      <c r="N19" s="31">
        <f t="shared" si="3"/>
        <v>0</v>
      </c>
      <c r="O19" s="26">
        <f t="shared" si="4"/>
        <v>51</v>
      </c>
      <c r="P19" s="32" t="str">
        <f>+VLOOKUP(O19,'Detalji 1'!$E$4:$F$9,2,TRUE)</f>
        <v>E</v>
      </c>
      <c r="Q19" s="39"/>
      <c r="R19" s="38"/>
    </row>
    <row r="20" spans="1:21" ht="14.7" customHeight="1" x14ac:dyDescent="0.3">
      <c r="A20">
        <v>40</v>
      </c>
      <c r="B20">
        <v>2020</v>
      </c>
      <c r="C20" t="s">
        <v>90</v>
      </c>
      <c r="D20" t="s">
        <v>120</v>
      </c>
      <c r="E20" s="29">
        <v>12</v>
      </c>
      <c r="F20" s="29">
        <v>4</v>
      </c>
      <c r="G20" s="29">
        <f t="shared" si="0"/>
        <v>12</v>
      </c>
      <c r="H20" s="27">
        <v>38</v>
      </c>
      <c r="I20" s="29"/>
      <c r="J20" s="28">
        <f t="shared" si="1"/>
        <v>38</v>
      </c>
      <c r="K20" s="28">
        <f t="shared" si="2"/>
        <v>50</v>
      </c>
      <c r="L20" s="29"/>
      <c r="M20" s="29"/>
      <c r="N20" s="31">
        <f t="shared" si="3"/>
        <v>0</v>
      </c>
      <c r="O20" s="26">
        <f t="shared" si="4"/>
        <v>50</v>
      </c>
      <c r="P20" s="32" t="str">
        <f>+VLOOKUP(O20,'Detalji 1'!$E$4:$F$9,2,TRUE)</f>
        <v>E</v>
      </c>
      <c r="Q20" s="39"/>
      <c r="R20" s="38"/>
    </row>
    <row r="21" spans="1:21" ht="14.7" customHeight="1" x14ac:dyDescent="0.3">
      <c r="A21" s="1">
        <v>42</v>
      </c>
      <c r="B21" s="1">
        <v>2020</v>
      </c>
      <c r="C21" s="1" t="s">
        <v>163</v>
      </c>
      <c r="D21" s="1" t="s">
        <v>164</v>
      </c>
      <c r="E21" s="29">
        <v>15</v>
      </c>
      <c r="F21" s="29">
        <v>13</v>
      </c>
      <c r="G21" s="29">
        <f t="shared" si="0"/>
        <v>15</v>
      </c>
      <c r="H21" s="27"/>
      <c r="I21" s="29">
        <v>5</v>
      </c>
      <c r="J21" s="28">
        <f t="shared" si="1"/>
        <v>5</v>
      </c>
      <c r="K21" s="28">
        <f t="shared" si="2"/>
        <v>20</v>
      </c>
      <c r="L21" s="29"/>
      <c r="M21" s="29">
        <v>2</v>
      </c>
      <c r="N21" s="31">
        <f t="shared" si="3"/>
        <v>2</v>
      </c>
      <c r="O21" s="30">
        <f t="shared" si="4"/>
        <v>22</v>
      </c>
      <c r="P21" s="24" t="str">
        <f>+VLOOKUP(O21,'Detalji 1'!$E$4:$F$9,2,TRUE)</f>
        <v>F</v>
      </c>
      <c r="Q21" s="40">
        <v>20</v>
      </c>
      <c r="R21" s="42">
        <v>5</v>
      </c>
      <c r="S21">
        <v>14</v>
      </c>
      <c r="T21">
        <v>36</v>
      </c>
      <c r="U21" s="37" t="s">
        <v>19</v>
      </c>
    </row>
    <row r="22" spans="1:21" ht="14.7" customHeight="1" x14ac:dyDescent="0.3">
      <c r="A22">
        <v>45</v>
      </c>
      <c r="B22">
        <v>2020</v>
      </c>
      <c r="C22" t="s">
        <v>165</v>
      </c>
      <c r="D22" t="s">
        <v>166</v>
      </c>
      <c r="E22" s="29">
        <v>0</v>
      </c>
      <c r="F22" s="29">
        <v>23</v>
      </c>
      <c r="G22" s="29">
        <f t="shared" si="0"/>
        <v>23</v>
      </c>
      <c r="H22" s="27">
        <v>0</v>
      </c>
      <c r="I22" s="29">
        <v>26</v>
      </c>
      <c r="J22" s="28">
        <f t="shared" si="1"/>
        <v>26</v>
      </c>
      <c r="K22" s="28">
        <f t="shared" si="2"/>
        <v>49</v>
      </c>
      <c r="L22" s="29"/>
      <c r="M22" s="29"/>
      <c r="N22" s="31">
        <f t="shared" si="3"/>
        <v>0</v>
      </c>
      <c r="O22" s="26">
        <f t="shared" si="4"/>
        <v>49</v>
      </c>
      <c r="P22" s="32" t="str">
        <f>+VLOOKUP(O22,'Detalji 1'!$E$4:$F$9,2,TRUE)</f>
        <v>E</v>
      </c>
      <c r="Q22" s="39"/>
      <c r="R22" s="38"/>
    </row>
    <row r="23" spans="1:21" ht="14.7" customHeight="1" x14ac:dyDescent="0.3">
      <c r="A23">
        <v>48</v>
      </c>
      <c r="B23">
        <v>2020</v>
      </c>
      <c r="C23" t="s">
        <v>119</v>
      </c>
      <c r="D23" t="s">
        <v>167</v>
      </c>
      <c r="E23" s="29">
        <v>24</v>
      </c>
      <c r="F23" s="29"/>
      <c r="G23" s="29">
        <f t="shared" si="0"/>
        <v>24</v>
      </c>
      <c r="H23" s="27">
        <v>37</v>
      </c>
      <c r="I23" s="29"/>
      <c r="J23" s="28">
        <f t="shared" si="1"/>
        <v>37</v>
      </c>
      <c r="K23" s="28">
        <f t="shared" si="2"/>
        <v>61</v>
      </c>
      <c r="L23" s="29"/>
      <c r="M23" s="29"/>
      <c r="N23" s="31">
        <f t="shared" si="3"/>
        <v>0</v>
      </c>
      <c r="O23" s="26">
        <f t="shared" si="4"/>
        <v>61</v>
      </c>
      <c r="P23" s="32" t="str">
        <f>+VLOOKUP(O23,'Detalji 1'!$E$4:$F$9,2,TRUE)</f>
        <v>D</v>
      </c>
      <c r="Q23" s="39"/>
      <c r="R23" s="38"/>
    </row>
    <row r="24" spans="1:21" ht="14.7" customHeight="1" x14ac:dyDescent="0.3">
      <c r="A24">
        <v>50</v>
      </c>
      <c r="B24" s="1">
        <v>2020</v>
      </c>
      <c r="C24" s="1" t="s">
        <v>130</v>
      </c>
      <c r="D24" s="1" t="s">
        <v>168</v>
      </c>
      <c r="E24" s="29">
        <v>16</v>
      </c>
      <c r="F24" s="29"/>
      <c r="G24" s="29">
        <f t="shared" si="0"/>
        <v>16</v>
      </c>
      <c r="H24" s="27">
        <v>4</v>
      </c>
      <c r="I24" s="29">
        <v>10</v>
      </c>
      <c r="J24" s="28">
        <f t="shared" si="1"/>
        <v>10</v>
      </c>
      <c r="K24" s="28">
        <f t="shared" si="2"/>
        <v>26</v>
      </c>
      <c r="L24" s="29">
        <v>6</v>
      </c>
      <c r="M24" s="29"/>
      <c r="N24" s="31">
        <f t="shared" si="3"/>
        <v>6</v>
      </c>
      <c r="O24" s="30">
        <f t="shared" si="4"/>
        <v>32</v>
      </c>
      <c r="P24" s="24" t="str">
        <f>+VLOOKUP(O24,'Detalji 1'!$E$4:$F$9,2,TRUE)</f>
        <v>F</v>
      </c>
      <c r="Q24" s="39"/>
      <c r="R24" s="38"/>
      <c r="S24">
        <v>16</v>
      </c>
      <c r="T24">
        <v>38</v>
      </c>
      <c r="U24" s="37" t="s">
        <v>19</v>
      </c>
    </row>
    <row r="25" spans="1:21" ht="14.7" customHeight="1" x14ac:dyDescent="0.3">
      <c r="A25">
        <v>54</v>
      </c>
      <c r="B25">
        <v>2020</v>
      </c>
      <c r="C25" t="s">
        <v>169</v>
      </c>
      <c r="D25" t="s">
        <v>170</v>
      </c>
      <c r="E25" s="29"/>
      <c r="F25" s="29">
        <v>20</v>
      </c>
      <c r="G25" s="29">
        <f t="shared" si="0"/>
        <v>20</v>
      </c>
      <c r="H25" s="27">
        <v>5</v>
      </c>
      <c r="I25" s="29">
        <v>13</v>
      </c>
      <c r="J25" s="28">
        <f t="shared" si="1"/>
        <v>13</v>
      </c>
      <c r="K25" s="28">
        <f t="shared" si="2"/>
        <v>33</v>
      </c>
      <c r="L25" s="29"/>
      <c r="M25" s="29">
        <v>12</v>
      </c>
      <c r="N25" s="31">
        <f t="shared" si="3"/>
        <v>12</v>
      </c>
      <c r="O25" s="26">
        <f t="shared" si="4"/>
        <v>45</v>
      </c>
      <c r="P25" s="32" t="str">
        <f>+VLOOKUP(O25,'Detalji 1'!$E$4:$F$9,2,TRUE)</f>
        <v>E</v>
      </c>
      <c r="Q25" s="39"/>
      <c r="R25" s="38"/>
    </row>
    <row r="26" spans="1:21" ht="14.7" customHeight="1" x14ac:dyDescent="0.3">
      <c r="A26">
        <v>3</v>
      </c>
      <c r="B26">
        <v>2019</v>
      </c>
      <c r="C26" t="s">
        <v>96</v>
      </c>
      <c r="D26" t="s">
        <v>171</v>
      </c>
      <c r="E26" s="29"/>
      <c r="F26" s="29"/>
      <c r="G26" s="29">
        <f t="shared" si="0"/>
        <v>0</v>
      </c>
      <c r="H26" s="27"/>
      <c r="I26" s="29">
        <v>4</v>
      </c>
      <c r="J26" s="28">
        <f t="shared" si="1"/>
        <v>4</v>
      </c>
      <c r="K26" s="28">
        <f t="shared" si="2"/>
        <v>4</v>
      </c>
      <c r="L26" s="29"/>
      <c r="M26" s="29"/>
      <c r="N26" s="31">
        <f t="shared" si="3"/>
        <v>0</v>
      </c>
      <c r="O26" s="30">
        <f t="shared" si="4"/>
        <v>4</v>
      </c>
      <c r="P26" s="24" t="str">
        <f>+VLOOKUP(O26,'Detalji 1'!$E$4:$F$9,2,TRUE)</f>
        <v>F</v>
      </c>
      <c r="Q26" s="39"/>
      <c r="R26" s="38"/>
    </row>
    <row r="27" spans="1:21" ht="14.7" customHeight="1" x14ac:dyDescent="0.3">
      <c r="A27" s="1">
        <v>8</v>
      </c>
      <c r="B27" s="1">
        <v>2019</v>
      </c>
      <c r="C27" s="1" t="s">
        <v>172</v>
      </c>
      <c r="D27" s="1" t="s">
        <v>173</v>
      </c>
      <c r="E27" s="29"/>
      <c r="F27" s="29"/>
      <c r="G27" s="29">
        <f t="shared" si="0"/>
        <v>0</v>
      </c>
      <c r="H27" s="27"/>
      <c r="I27" s="29"/>
      <c r="J27" s="28">
        <f t="shared" si="1"/>
        <v>0</v>
      </c>
      <c r="K27" s="28">
        <f t="shared" si="2"/>
        <v>0</v>
      </c>
      <c r="L27" s="29"/>
      <c r="M27" s="29"/>
      <c r="N27" s="31">
        <f t="shared" si="3"/>
        <v>0</v>
      </c>
      <c r="O27" s="30">
        <f t="shared" si="4"/>
        <v>0</v>
      </c>
      <c r="P27" s="24" t="str">
        <f>+VLOOKUP(O27,'Detalji 1'!$E$4:$F$9,2,TRUE)</f>
        <v>F</v>
      </c>
      <c r="Q27" s="43">
        <v>0</v>
      </c>
      <c r="R27" s="38"/>
    </row>
    <row r="28" spans="1:21" ht="14.7" customHeight="1" x14ac:dyDescent="0.3">
      <c r="A28" s="1">
        <v>10</v>
      </c>
      <c r="B28" s="1">
        <v>2019</v>
      </c>
      <c r="C28" s="1" t="s">
        <v>174</v>
      </c>
      <c r="D28" s="1" t="s">
        <v>117</v>
      </c>
      <c r="E28" s="29">
        <v>0</v>
      </c>
      <c r="F28" s="29"/>
      <c r="G28" s="29">
        <f t="shared" si="0"/>
        <v>0</v>
      </c>
      <c r="H28" s="27">
        <v>0</v>
      </c>
      <c r="I28" s="29">
        <v>13</v>
      </c>
      <c r="J28" s="28">
        <f t="shared" si="1"/>
        <v>13</v>
      </c>
      <c r="K28" s="28">
        <f t="shared" si="2"/>
        <v>13</v>
      </c>
      <c r="L28" s="29"/>
      <c r="M28" s="29"/>
      <c r="N28" s="31">
        <f t="shared" si="3"/>
        <v>0</v>
      </c>
      <c r="O28" s="30">
        <f t="shared" si="4"/>
        <v>13</v>
      </c>
      <c r="P28" s="24" t="str">
        <f>+VLOOKUP(O28,'Detalji 1'!$E$4:$F$9,2,TRUE)</f>
        <v>F</v>
      </c>
      <c r="Q28" s="40">
        <v>15</v>
      </c>
      <c r="R28" s="42">
        <v>5</v>
      </c>
      <c r="S28">
        <v>15</v>
      </c>
      <c r="T28">
        <v>30</v>
      </c>
      <c r="U28" s="37" t="s">
        <v>19</v>
      </c>
    </row>
    <row r="29" spans="1:21" ht="14.7" customHeight="1" x14ac:dyDescent="0.3">
      <c r="A29">
        <v>11</v>
      </c>
      <c r="B29">
        <v>2019</v>
      </c>
      <c r="C29" t="s">
        <v>113</v>
      </c>
      <c r="D29" t="s">
        <v>175</v>
      </c>
      <c r="E29" s="29"/>
      <c r="F29" s="29"/>
      <c r="G29" s="29">
        <f t="shared" si="0"/>
        <v>0</v>
      </c>
      <c r="H29" s="27"/>
      <c r="I29" s="29"/>
      <c r="J29" s="28">
        <f t="shared" si="1"/>
        <v>0</v>
      </c>
      <c r="K29" s="28">
        <f t="shared" si="2"/>
        <v>0</v>
      </c>
      <c r="L29" s="29"/>
      <c r="M29" s="29"/>
      <c r="N29" s="31">
        <f t="shared" si="3"/>
        <v>0</v>
      </c>
      <c r="O29" s="30">
        <f t="shared" si="4"/>
        <v>0</v>
      </c>
      <c r="P29" s="24" t="str">
        <f>+VLOOKUP(O29,'Detalji 1'!$E$4:$F$9,2,TRUE)</f>
        <v>F</v>
      </c>
      <c r="Q29" s="39"/>
      <c r="R29" s="38"/>
    </row>
    <row r="30" spans="1:21" ht="14.7" customHeight="1" x14ac:dyDescent="0.3">
      <c r="A30">
        <v>12</v>
      </c>
      <c r="B30">
        <v>2019</v>
      </c>
      <c r="C30" t="s">
        <v>115</v>
      </c>
      <c r="D30" t="s">
        <v>176</v>
      </c>
      <c r="E30" s="29"/>
      <c r="F30" s="29"/>
      <c r="G30" s="29">
        <f t="shared" si="0"/>
        <v>0</v>
      </c>
      <c r="H30" s="27"/>
      <c r="I30" s="29"/>
      <c r="J30" s="28">
        <f t="shared" si="1"/>
        <v>0</v>
      </c>
      <c r="K30" s="28">
        <f t="shared" si="2"/>
        <v>0</v>
      </c>
      <c r="L30" s="29"/>
      <c r="M30" s="29"/>
      <c r="N30" s="31">
        <f t="shared" si="3"/>
        <v>0</v>
      </c>
      <c r="O30" s="30">
        <f t="shared" si="4"/>
        <v>0</v>
      </c>
      <c r="P30" s="24" t="str">
        <f>+VLOOKUP(O30,'Detalji 1'!$E$4:$F$9,2,TRUE)</f>
        <v>F</v>
      </c>
      <c r="Q30" s="39"/>
      <c r="R30" s="38"/>
    </row>
    <row r="31" spans="1:21" ht="14.7" customHeight="1" x14ac:dyDescent="0.3">
      <c r="A31">
        <v>14</v>
      </c>
      <c r="B31">
        <v>2019</v>
      </c>
      <c r="C31" t="s">
        <v>149</v>
      </c>
      <c r="D31" t="s">
        <v>168</v>
      </c>
      <c r="E31" s="29">
        <v>10</v>
      </c>
      <c r="F31" s="29">
        <v>0</v>
      </c>
      <c r="G31" s="29">
        <f t="shared" si="0"/>
        <v>10</v>
      </c>
      <c r="H31" s="27"/>
      <c r="I31" s="29">
        <v>4</v>
      </c>
      <c r="J31" s="28">
        <f t="shared" si="1"/>
        <v>4</v>
      </c>
      <c r="K31" s="28">
        <f t="shared" si="2"/>
        <v>14</v>
      </c>
      <c r="L31" s="29"/>
      <c r="M31" s="29"/>
      <c r="N31" s="31">
        <f t="shared" si="3"/>
        <v>0</v>
      </c>
      <c r="O31" s="30">
        <f t="shared" si="4"/>
        <v>14</v>
      </c>
      <c r="P31" s="24" t="str">
        <f>+VLOOKUP(O31,'Detalji 1'!$E$4:$F$9,2,TRUE)</f>
        <v>F</v>
      </c>
      <c r="Q31" s="39"/>
      <c r="R31" s="38"/>
    </row>
    <row r="32" spans="1:21" ht="14.7" customHeight="1" x14ac:dyDescent="0.3">
      <c r="A32">
        <v>22</v>
      </c>
      <c r="B32">
        <v>2019</v>
      </c>
      <c r="C32" t="s">
        <v>177</v>
      </c>
      <c r="D32" t="s">
        <v>178</v>
      </c>
      <c r="E32" s="29"/>
      <c r="F32" s="29"/>
      <c r="G32" s="29">
        <f t="shared" si="0"/>
        <v>0</v>
      </c>
      <c r="H32" s="27"/>
      <c r="I32" s="29"/>
      <c r="J32" s="28">
        <f t="shared" si="1"/>
        <v>0</v>
      </c>
      <c r="K32" s="28">
        <f t="shared" si="2"/>
        <v>0</v>
      </c>
      <c r="L32" s="29"/>
      <c r="M32" s="29"/>
      <c r="N32" s="31">
        <f t="shared" si="3"/>
        <v>0</v>
      </c>
      <c r="O32" s="30">
        <f t="shared" si="4"/>
        <v>0</v>
      </c>
      <c r="P32" s="24" t="str">
        <f>+VLOOKUP(O32,'Detalji 1'!$E$4:$F$9,2,TRUE)</f>
        <v>F</v>
      </c>
      <c r="Q32" s="35"/>
      <c r="R32" s="38"/>
    </row>
    <row r="33" spans="1:21" ht="14.7" customHeight="1" x14ac:dyDescent="0.3">
      <c r="A33">
        <v>29</v>
      </c>
      <c r="B33">
        <v>2019</v>
      </c>
      <c r="C33" t="s">
        <v>88</v>
      </c>
      <c r="D33" t="s">
        <v>98</v>
      </c>
      <c r="E33" s="29"/>
      <c r="F33" s="29"/>
      <c r="G33" s="29">
        <f t="shared" si="0"/>
        <v>0</v>
      </c>
      <c r="H33" s="27"/>
      <c r="I33" s="29"/>
      <c r="J33" s="28">
        <f t="shared" si="1"/>
        <v>0</v>
      </c>
      <c r="K33" s="28">
        <f t="shared" si="2"/>
        <v>0</v>
      </c>
      <c r="L33" s="29"/>
      <c r="M33" s="29"/>
      <c r="N33" s="31">
        <f t="shared" si="3"/>
        <v>0</v>
      </c>
      <c r="O33" s="30">
        <f t="shared" si="4"/>
        <v>0</v>
      </c>
      <c r="P33" s="24" t="str">
        <f>+VLOOKUP(O33,'Detalji 1'!$E$4:$F$9,2,TRUE)</f>
        <v>F</v>
      </c>
      <c r="Q33" s="35"/>
      <c r="R33" s="38"/>
    </row>
    <row r="34" spans="1:21" ht="14.7" customHeight="1" x14ac:dyDescent="0.3">
      <c r="A34">
        <v>35</v>
      </c>
      <c r="B34">
        <v>2019</v>
      </c>
      <c r="C34" t="s">
        <v>179</v>
      </c>
      <c r="D34" t="s">
        <v>180</v>
      </c>
      <c r="E34" s="29"/>
      <c r="F34" s="29"/>
      <c r="G34" s="29">
        <f t="shared" si="0"/>
        <v>0</v>
      </c>
      <c r="H34" s="27"/>
      <c r="I34" s="29"/>
      <c r="J34" s="28">
        <f t="shared" si="1"/>
        <v>0</v>
      </c>
      <c r="K34" s="28">
        <f t="shared" si="2"/>
        <v>0</v>
      </c>
      <c r="L34" s="29"/>
      <c r="M34" s="29"/>
      <c r="N34" s="31">
        <f t="shared" si="3"/>
        <v>0</v>
      </c>
      <c r="O34" s="30">
        <f t="shared" si="4"/>
        <v>0</v>
      </c>
      <c r="P34" s="24" t="str">
        <f>+VLOOKUP(O34,'Detalji 1'!$E$4:$F$9,2,TRUE)</f>
        <v>F</v>
      </c>
      <c r="Q34" s="35"/>
      <c r="R34" s="38"/>
    </row>
    <row r="35" spans="1:21" ht="14.7" customHeight="1" x14ac:dyDescent="0.3">
      <c r="A35">
        <v>37</v>
      </c>
      <c r="B35">
        <v>2019</v>
      </c>
      <c r="C35" t="s">
        <v>99</v>
      </c>
      <c r="D35" t="s">
        <v>86</v>
      </c>
      <c r="E35" s="29"/>
      <c r="F35" s="29"/>
      <c r="G35" s="29">
        <f t="shared" si="0"/>
        <v>0</v>
      </c>
      <c r="H35" s="27"/>
      <c r="I35" s="29"/>
      <c r="J35" s="28">
        <f t="shared" si="1"/>
        <v>0</v>
      </c>
      <c r="K35" s="28">
        <f t="shared" si="2"/>
        <v>0</v>
      </c>
      <c r="L35" s="29"/>
      <c r="M35" s="29"/>
      <c r="N35" s="31">
        <f t="shared" si="3"/>
        <v>0</v>
      </c>
      <c r="O35" s="30">
        <f t="shared" si="4"/>
        <v>0</v>
      </c>
      <c r="P35" s="24" t="str">
        <f>+VLOOKUP(O35,'Detalji 1'!$E$4:$F$9,2,TRUE)</f>
        <v>F</v>
      </c>
      <c r="Q35" s="35"/>
      <c r="R35" s="38"/>
    </row>
    <row r="36" spans="1:21" ht="14.7" customHeight="1" x14ac:dyDescent="0.3">
      <c r="A36">
        <v>46</v>
      </c>
      <c r="B36">
        <v>2019</v>
      </c>
      <c r="C36" t="s">
        <v>91</v>
      </c>
      <c r="D36" t="s">
        <v>92</v>
      </c>
      <c r="E36" s="29"/>
      <c r="F36" s="29"/>
      <c r="G36" s="29">
        <f t="shared" si="0"/>
        <v>0</v>
      </c>
      <c r="H36" s="27"/>
      <c r="I36" s="29"/>
      <c r="J36" s="28">
        <f t="shared" si="1"/>
        <v>0</v>
      </c>
      <c r="K36" s="28">
        <f t="shared" si="2"/>
        <v>0</v>
      </c>
      <c r="L36" s="29"/>
      <c r="M36" s="29"/>
      <c r="N36" s="31">
        <f t="shared" si="3"/>
        <v>0</v>
      </c>
      <c r="O36" s="30">
        <f t="shared" si="4"/>
        <v>0</v>
      </c>
      <c r="P36" s="24" t="str">
        <f>+VLOOKUP(O36,'Detalji 1'!$E$4:$F$9,2,TRUE)</f>
        <v>F</v>
      </c>
      <c r="Q36" s="35"/>
      <c r="R36" s="38"/>
    </row>
    <row r="37" spans="1:21" ht="14.7" customHeight="1" x14ac:dyDescent="0.3">
      <c r="A37" s="1">
        <v>48</v>
      </c>
      <c r="B37" s="1">
        <v>2019</v>
      </c>
      <c r="C37" s="1" t="s">
        <v>93</v>
      </c>
      <c r="D37" s="1" t="s">
        <v>94</v>
      </c>
      <c r="E37" s="29">
        <v>12</v>
      </c>
      <c r="F37" s="29"/>
      <c r="G37" s="29">
        <f t="shared" si="0"/>
        <v>12</v>
      </c>
      <c r="H37" s="27"/>
      <c r="I37" s="29">
        <v>8</v>
      </c>
      <c r="J37" s="28">
        <f t="shared" si="1"/>
        <v>8</v>
      </c>
      <c r="K37" s="28">
        <f t="shared" si="2"/>
        <v>20</v>
      </c>
      <c r="L37" s="29"/>
      <c r="M37" s="29"/>
      <c r="N37" s="31">
        <f t="shared" si="3"/>
        <v>0</v>
      </c>
      <c r="O37" s="30">
        <f t="shared" si="4"/>
        <v>20</v>
      </c>
      <c r="P37" s="24" t="str">
        <f>+VLOOKUP(O37,'Detalji 1'!$E$4:$F$9,2,TRUE)</f>
        <v>F</v>
      </c>
      <c r="Q37" s="35"/>
      <c r="R37" s="38">
        <v>2</v>
      </c>
      <c r="S37">
        <v>14</v>
      </c>
      <c r="T37">
        <v>28</v>
      </c>
      <c r="U37" s="37" t="s">
        <v>19</v>
      </c>
    </row>
    <row r="38" spans="1:21" ht="14.7" customHeight="1" x14ac:dyDescent="0.3">
      <c r="A38">
        <v>5</v>
      </c>
      <c r="B38">
        <v>2018</v>
      </c>
      <c r="C38" t="s">
        <v>87</v>
      </c>
      <c r="D38" t="s">
        <v>95</v>
      </c>
      <c r="E38" s="29"/>
      <c r="F38" s="29"/>
      <c r="G38" s="29">
        <f t="shared" si="0"/>
        <v>0</v>
      </c>
      <c r="H38" s="27"/>
      <c r="I38" s="29"/>
      <c r="J38" s="28">
        <f t="shared" si="1"/>
        <v>0</v>
      </c>
      <c r="K38" s="28">
        <f t="shared" si="2"/>
        <v>0</v>
      </c>
      <c r="L38" s="29"/>
      <c r="M38" s="29"/>
      <c r="N38" s="31">
        <f t="shared" si="3"/>
        <v>0</v>
      </c>
      <c r="O38" s="30">
        <f t="shared" si="4"/>
        <v>0</v>
      </c>
      <c r="P38" s="24" t="str">
        <f>+VLOOKUP(O38,'Detalji 1'!$E$4:$F$9,2,TRUE)</f>
        <v>F</v>
      </c>
      <c r="Q38" s="35"/>
      <c r="R38" s="38"/>
    </row>
    <row r="39" spans="1:21" ht="14.7" customHeight="1" x14ac:dyDescent="0.3">
      <c r="A39">
        <v>10</v>
      </c>
      <c r="B39">
        <v>2018</v>
      </c>
      <c r="C39" t="s">
        <v>96</v>
      </c>
      <c r="D39" t="s">
        <v>81</v>
      </c>
      <c r="E39" s="29"/>
      <c r="F39" s="29">
        <v>4</v>
      </c>
      <c r="G39" s="29">
        <f t="shared" si="0"/>
        <v>4</v>
      </c>
      <c r="H39" s="27">
        <v>5</v>
      </c>
      <c r="I39" s="29">
        <v>0</v>
      </c>
      <c r="J39" s="28">
        <f t="shared" si="1"/>
        <v>5</v>
      </c>
      <c r="K39" s="28">
        <f t="shared" si="2"/>
        <v>9</v>
      </c>
      <c r="L39" s="29"/>
      <c r="M39" s="29"/>
      <c r="N39" s="31">
        <f t="shared" si="3"/>
        <v>0</v>
      </c>
      <c r="O39" s="30">
        <f t="shared" si="4"/>
        <v>9</v>
      </c>
      <c r="P39" s="24" t="str">
        <f>+VLOOKUP(O39,'Detalji 1'!$E$4:$F$9,2,TRUE)</f>
        <v>F</v>
      </c>
      <c r="Q39" s="35"/>
      <c r="R39" s="38"/>
    </row>
    <row r="40" spans="1:21" ht="14.7" customHeight="1" x14ac:dyDescent="0.3">
      <c r="A40">
        <v>12</v>
      </c>
      <c r="B40">
        <v>2018</v>
      </c>
      <c r="C40" t="s">
        <v>97</v>
      </c>
      <c r="D40" t="s">
        <v>98</v>
      </c>
      <c r="E40" s="29"/>
      <c r="F40" s="29"/>
      <c r="G40" s="29">
        <f t="shared" si="0"/>
        <v>0</v>
      </c>
      <c r="H40" s="27"/>
      <c r="I40" s="29"/>
      <c r="J40" s="28">
        <f t="shared" si="1"/>
        <v>0</v>
      </c>
      <c r="K40" s="28">
        <f t="shared" si="2"/>
        <v>0</v>
      </c>
      <c r="L40" s="29"/>
      <c r="M40" s="29"/>
      <c r="N40" s="31">
        <f t="shared" si="3"/>
        <v>0</v>
      </c>
      <c r="O40" s="30">
        <f t="shared" si="4"/>
        <v>0</v>
      </c>
      <c r="P40" s="24" t="str">
        <f>+VLOOKUP(O40,'Detalji 1'!$E$4:$F$9,2,TRUE)</f>
        <v>F</v>
      </c>
      <c r="Q40" s="35"/>
      <c r="R40" s="38"/>
    </row>
    <row r="41" spans="1:21" ht="14.7" customHeight="1" x14ac:dyDescent="0.3">
      <c r="A41">
        <v>13</v>
      </c>
      <c r="B41">
        <v>2018</v>
      </c>
      <c r="C41" t="s">
        <v>99</v>
      </c>
      <c r="D41" t="s">
        <v>100</v>
      </c>
      <c r="E41" s="29"/>
      <c r="F41" s="29"/>
      <c r="G41" s="29">
        <f t="shared" si="0"/>
        <v>0</v>
      </c>
      <c r="H41" s="27"/>
      <c r="I41" s="29"/>
      <c r="J41" s="28">
        <f t="shared" si="1"/>
        <v>0</v>
      </c>
      <c r="K41" s="28">
        <f t="shared" si="2"/>
        <v>0</v>
      </c>
      <c r="L41" s="29"/>
      <c r="M41" s="29"/>
      <c r="N41" s="31">
        <f t="shared" si="3"/>
        <v>0</v>
      </c>
      <c r="O41" s="30">
        <f t="shared" si="4"/>
        <v>0</v>
      </c>
      <c r="P41" s="24" t="str">
        <f>+VLOOKUP(O41,'Detalji 1'!$E$4:$F$9,2,TRUE)</f>
        <v>F</v>
      </c>
      <c r="Q41" s="35"/>
      <c r="R41" s="38"/>
    </row>
    <row r="42" spans="1:21" ht="14.7" customHeight="1" x14ac:dyDescent="0.3">
      <c r="A42" s="1">
        <v>19</v>
      </c>
      <c r="B42" s="1">
        <v>2018</v>
      </c>
      <c r="C42" s="1" t="s">
        <v>101</v>
      </c>
      <c r="D42" s="1" t="s">
        <v>102</v>
      </c>
      <c r="E42" s="29">
        <v>0</v>
      </c>
      <c r="F42" s="29">
        <v>3</v>
      </c>
      <c r="G42" s="29">
        <f t="shared" si="0"/>
        <v>3</v>
      </c>
      <c r="H42" s="27">
        <v>30</v>
      </c>
      <c r="I42" s="29">
        <v>5</v>
      </c>
      <c r="J42" s="28">
        <f t="shared" si="1"/>
        <v>30</v>
      </c>
      <c r="K42" s="28">
        <f t="shared" si="2"/>
        <v>33</v>
      </c>
      <c r="L42" s="29"/>
      <c r="M42" s="29">
        <v>2</v>
      </c>
      <c r="N42" s="31">
        <f t="shared" si="3"/>
        <v>2</v>
      </c>
      <c r="O42" s="30">
        <f t="shared" si="4"/>
        <v>35</v>
      </c>
      <c r="P42" s="24" t="str">
        <f>+VLOOKUP(O42,'Detalji 1'!$E$4:$F$9,2,TRUE)</f>
        <v>F</v>
      </c>
      <c r="Q42" s="38" t="s">
        <v>194</v>
      </c>
      <c r="R42" s="42">
        <v>4</v>
      </c>
      <c r="T42">
        <v>37</v>
      </c>
      <c r="U42" s="37" t="s">
        <v>19</v>
      </c>
    </row>
    <row r="43" spans="1:21" ht="14.7" customHeight="1" x14ac:dyDescent="0.3">
      <c r="A43" s="1">
        <v>20</v>
      </c>
      <c r="B43" s="1">
        <v>2018</v>
      </c>
      <c r="C43" s="1" t="s">
        <v>103</v>
      </c>
      <c r="D43" s="1" t="s">
        <v>104</v>
      </c>
      <c r="E43" s="29"/>
      <c r="F43" s="29"/>
      <c r="G43" s="29">
        <f t="shared" si="0"/>
        <v>0</v>
      </c>
      <c r="H43" s="27">
        <v>0</v>
      </c>
      <c r="I43" s="29">
        <v>26</v>
      </c>
      <c r="J43" s="28">
        <f t="shared" si="1"/>
        <v>26</v>
      </c>
      <c r="K43" s="28">
        <f t="shared" si="2"/>
        <v>26</v>
      </c>
      <c r="L43" s="29"/>
      <c r="M43" s="29"/>
      <c r="N43" s="31">
        <f t="shared" si="3"/>
        <v>0</v>
      </c>
      <c r="O43" s="30">
        <f t="shared" si="4"/>
        <v>26</v>
      </c>
      <c r="P43" s="24" t="str">
        <f>+VLOOKUP(O43,'Detalji 1'!$E$4:$F$9,2,TRUE)</f>
        <v>F</v>
      </c>
      <c r="Q43" s="38" t="s">
        <v>195</v>
      </c>
      <c r="R43" s="38" t="s">
        <v>198</v>
      </c>
      <c r="T43">
        <v>33</v>
      </c>
      <c r="U43" s="37" t="s">
        <v>19</v>
      </c>
    </row>
    <row r="44" spans="1:21" ht="14.7" customHeight="1" x14ac:dyDescent="0.3">
      <c r="A44">
        <v>24</v>
      </c>
      <c r="B44">
        <v>2018</v>
      </c>
      <c r="C44" t="s">
        <v>105</v>
      </c>
      <c r="D44" t="s">
        <v>106</v>
      </c>
      <c r="E44" s="29"/>
      <c r="F44" s="29">
        <v>3</v>
      </c>
      <c r="G44" s="29">
        <f t="shared" si="0"/>
        <v>3</v>
      </c>
      <c r="H44" s="27">
        <v>14</v>
      </c>
      <c r="I44" s="29">
        <v>10</v>
      </c>
      <c r="J44" s="28">
        <f t="shared" si="1"/>
        <v>14</v>
      </c>
      <c r="K44" s="28">
        <f t="shared" si="2"/>
        <v>17</v>
      </c>
      <c r="L44" s="29"/>
      <c r="M44" s="29"/>
      <c r="N44" s="31">
        <f t="shared" si="3"/>
        <v>0</v>
      </c>
      <c r="O44" s="30">
        <f t="shared" si="4"/>
        <v>17</v>
      </c>
      <c r="P44" s="24" t="str">
        <f>+VLOOKUP(O44,'Detalji 1'!$E$4:$F$9,2,TRUE)</f>
        <v>F</v>
      </c>
      <c r="Q44" s="38"/>
      <c r="R44" s="38"/>
    </row>
    <row r="45" spans="1:21" ht="14.7" customHeight="1" x14ac:dyDescent="0.3">
      <c r="A45" s="1">
        <v>33</v>
      </c>
      <c r="B45" s="1">
        <v>2018</v>
      </c>
      <c r="C45" s="1" t="s">
        <v>107</v>
      </c>
      <c r="D45" s="1" t="s">
        <v>108</v>
      </c>
      <c r="E45" s="29">
        <v>2</v>
      </c>
      <c r="F45" s="29">
        <v>3</v>
      </c>
      <c r="G45" s="29">
        <f t="shared" si="0"/>
        <v>3</v>
      </c>
      <c r="H45" s="27">
        <v>13</v>
      </c>
      <c r="I45" s="29">
        <v>0</v>
      </c>
      <c r="J45" s="28">
        <f t="shared" si="1"/>
        <v>13</v>
      </c>
      <c r="K45" s="28">
        <f t="shared" si="2"/>
        <v>16</v>
      </c>
      <c r="L45" s="29"/>
      <c r="M45" s="29"/>
      <c r="N45" s="31">
        <f t="shared" si="3"/>
        <v>0</v>
      </c>
      <c r="O45" s="30">
        <f t="shared" si="4"/>
        <v>16</v>
      </c>
      <c r="P45" s="24" t="str">
        <f>+VLOOKUP(O45,'Detalji 1'!$E$4:$F$9,2,TRUE)</f>
        <v>F</v>
      </c>
      <c r="Q45" s="38" t="s">
        <v>196</v>
      </c>
      <c r="R45" s="38" t="s">
        <v>199</v>
      </c>
      <c r="S45">
        <v>10</v>
      </c>
      <c r="T45">
        <v>18</v>
      </c>
      <c r="U45" s="37" t="s">
        <v>19</v>
      </c>
    </row>
    <row r="46" spans="1:21" ht="14.7" customHeight="1" x14ac:dyDescent="0.3">
      <c r="A46">
        <v>34</v>
      </c>
      <c r="B46">
        <v>2018</v>
      </c>
      <c r="C46" t="s">
        <v>181</v>
      </c>
      <c r="D46" t="s">
        <v>171</v>
      </c>
      <c r="E46" s="29"/>
      <c r="F46" s="29"/>
      <c r="G46" s="29">
        <f t="shared" si="0"/>
        <v>0</v>
      </c>
      <c r="H46" s="27"/>
      <c r="I46" s="29"/>
      <c r="J46" s="28">
        <f t="shared" si="1"/>
        <v>0</v>
      </c>
      <c r="K46" s="28">
        <f t="shared" si="2"/>
        <v>0</v>
      </c>
      <c r="L46" s="29"/>
      <c r="M46" s="29"/>
      <c r="N46" s="31">
        <f t="shared" si="3"/>
        <v>0</v>
      </c>
      <c r="O46" s="30">
        <f t="shared" si="4"/>
        <v>0</v>
      </c>
      <c r="P46" s="24" t="str">
        <f>+VLOOKUP(O46,'Detalji 1'!$E$4:$F$9,2,TRUE)</f>
        <v>F</v>
      </c>
      <c r="Q46" s="38"/>
      <c r="R46" s="38"/>
    </row>
    <row r="47" spans="1:21" ht="14.7" customHeight="1" x14ac:dyDescent="0.3">
      <c r="A47">
        <v>43</v>
      </c>
      <c r="B47">
        <v>2018</v>
      </c>
      <c r="C47" t="s">
        <v>109</v>
      </c>
      <c r="D47" t="s">
        <v>110</v>
      </c>
      <c r="E47" s="29">
        <v>2</v>
      </c>
      <c r="F47" s="29">
        <v>3</v>
      </c>
      <c r="G47" s="29">
        <f t="shared" si="0"/>
        <v>3</v>
      </c>
      <c r="H47" s="27"/>
      <c r="I47" s="29"/>
      <c r="J47" s="28">
        <f t="shared" si="1"/>
        <v>0</v>
      </c>
      <c r="K47" s="28">
        <f t="shared" si="2"/>
        <v>3</v>
      </c>
      <c r="L47" s="29"/>
      <c r="M47" s="29"/>
      <c r="N47" s="31">
        <f t="shared" si="3"/>
        <v>0</v>
      </c>
      <c r="O47" s="30">
        <f t="shared" si="4"/>
        <v>3</v>
      </c>
      <c r="P47" s="24" t="str">
        <f>+VLOOKUP(O47,'Detalji 1'!$E$4:$F$9,2,TRUE)</f>
        <v>F</v>
      </c>
      <c r="Q47" s="38"/>
      <c r="R47" s="38"/>
    </row>
    <row r="48" spans="1:21" ht="14.7" customHeight="1" x14ac:dyDescent="0.3">
      <c r="A48">
        <v>5</v>
      </c>
      <c r="B48">
        <v>2017</v>
      </c>
      <c r="C48" t="s">
        <v>111</v>
      </c>
      <c r="D48" t="s">
        <v>112</v>
      </c>
      <c r="E48" s="29"/>
      <c r="F48" s="29"/>
      <c r="G48" s="29">
        <f t="shared" si="0"/>
        <v>0</v>
      </c>
      <c r="H48" s="27"/>
      <c r="I48" s="29"/>
      <c r="J48" s="28">
        <f t="shared" si="1"/>
        <v>0</v>
      </c>
      <c r="K48" s="28">
        <f t="shared" si="2"/>
        <v>0</v>
      </c>
      <c r="L48" s="29"/>
      <c r="M48" s="29"/>
      <c r="N48" s="31">
        <f t="shared" si="3"/>
        <v>0</v>
      </c>
      <c r="O48" s="30">
        <f t="shared" si="4"/>
        <v>0</v>
      </c>
      <c r="P48" s="24" t="str">
        <f>+VLOOKUP(O48,'Detalji 1'!$E$4:$F$9,2,TRUE)</f>
        <v>F</v>
      </c>
      <c r="Q48" s="38"/>
      <c r="R48" s="38"/>
    </row>
    <row r="49" spans="1:21" ht="14.7" customHeight="1" x14ac:dyDescent="0.3">
      <c r="A49">
        <v>24</v>
      </c>
      <c r="B49">
        <v>2017</v>
      </c>
      <c r="C49" t="s">
        <v>115</v>
      </c>
      <c r="D49" t="s">
        <v>116</v>
      </c>
      <c r="E49" s="29"/>
      <c r="F49" s="27"/>
      <c r="G49" s="29">
        <f t="shared" si="0"/>
        <v>0</v>
      </c>
      <c r="H49" s="27">
        <v>8</v>
      </c>
      <c r="I49" s="29"/>
      <c r="J49" s="28">
        <f t="shared" si="1"/>
        <v>8</v>
      </c>
      <c r="K49" s="28">
        <f t="shared" si="2"/>
        <v>8</v>
      </c>
      <c r="L49" s="29"/>
      <c r="M49" s="29"/>
      <c r="N49" s="31">
        <f t="shared" si="3"/>
        <v>0</v>
      </c>
      <c r="O49" s="30">
        <f t="shared" si="4"/>
        <v>8</v>
      </c>
      <c r="P49" s="24" t="str">
        <f>+VLOOKUP(O49,'Detalji 1'!$E$4:$F$9,2,TRUE)</f>
        <v>F</v>
      </c>
      <c r="Q49" s="38"/>
      <c r="R49" s="38"/>
    </row>
    <row r="50" spans="1:21" ht="14.7" customHeight="1" x14ac:dyDescent="0.3">
      <c r="A50">
        <v>46</v>
      </c>
      <c r="B50">
        <v>2017</v>
      </c>
      <c r="C50" t="s">
        <v>83</v>
      </c>
      <c r="D50" t="s">
        <v>117</v>
      </c>
      <c r="E50" s="29"/>
      <c r="F50" s="27"/>
      <c r="G50" s="29">
        <f t="shared" si="0"/>
        <v>0</v>
      </c>
      <c r="H50" s="27"/>
      <c r="I50" s="29"/>
      <c r="J50" s="28">
        <f t="shared" si="1"/>
        <v>0</v>
      </c>
      <c r="K50" s="28">
        <f t="shared" si="2"/>
        <v>0</v>
      </c>
      <c r="L50" s="29"/>
      <c r="M50" s="29"/>
      <c r="N50" s="31">
        <f t="shared" si="3"/>
        <v>0</v>
      </c>
      <c r="O50" s="30">
        <f t="shared" si="4"/>
        <v>0</v>
      </c>
      <c r="P50" s="24" t="str">
        <f>+VLOOKUP(O50,'Detalji 1'!$E$4:$F$9,2,TRUE)</f>
        <v>F</v>
      </c>
      <c r="Q50" s="38"/>
      <c r="R50" s="38"/>
    </row>
    <row r="51" spans="1:21" ht="14.7" customHeight="1" x14ac:dyDescent="0.3">
      <c r="A51">
        <v>47</v>
      </c>
      <c r="B51">
        <v>2017</v>
      </c>
      <c r="C51" t="s">
        <v>82</v>
      </c>
      <c r="D51" t="s">
        <v>118</v>
      </c>
      <c r="E51" s="29"/>
      <c r="F51" s="27"/>
      <c r="G51" s="29">
        <f t="shared" si="0"/>
        <v>0</v>
      </c>
      <c r="H51" s="27"/>
      <c r="I51" s="29"/>
      <c r="J51" s="28">
        <f t="shared" si="1"/>
        <v>0</v>
      </c>
      <c r="K51" s="28">
        <f t="shared" si="2"/>
        <v>0</v>
      </c>
      <c r="L51" s="29"/>
      <c r="M51" s="29"/>
      <c r="N51" s="31">
        <f t="shared" si="3"/>
        <v>0</v>
      </c>
      <c r="O51" s="30">
        <f t="shared" si="4"/>
        <v>0</v>
      </c>
      <c r="P51" s="24" t="str">
        <f>+VLOOKUP(O51,'Detalji 1'!$E$4:$F$9,2,TRUE)</f>
        <v>F</v>
      </c>
      <c r="Q51" s="38"/>
      <c r="R51" s="35"/>
    </row>
    <row r="52" spans="1:21" ht="14.7" customHeight="1" x14ac:dyDescent="0.3">
      <c r="A52">
        <v>18</v>
      </c>
      <c r="B52">
        <v>2016</v>
      </c>
      <c r="C52" t="s">
        <v>121</v>
      </c>
      <c r="D52" t="s">
        <v>122</v>
      </c>
      <c r="E52" s="29"/>
      <c r="F52" s="27"/>
      <c r="G52" s="29">
        <f t="shared" si="0"/>
        <v>0</v>
      </c>
      <c r="H52" s="27"/>
      <c r="I52" s="29"/>
      <c r="J52" s="28">
        <f t="shared" si="1"/>
        <v>0</v>
      </c>
      <c r="K52" s="28">
        <f t="shared" si="2"/>
        <v>0</v>
      </c>
      <c r="L52" s="29"/>
      <c r="M52" s="29"/>
      <c r="N52" s="31">
        <f t="shared" si="3"/>
        <v>0</v>
      </c>
      <c r="O52" s="30">
        <f t="shared" si="4"/>
        <v>0</v>
      </c>
      <c r="P52" s="24" t="str">
        <f>+VLOOKUP(O52,'Detalji 1'!$E$4:$F$9,2,TRUE)</f>
        <v>F</v>
      </c>
      <c r="Q52" s="38"/>
      <c r="R52" s="35"/>
    </row>
    <row r="53" spans="1:21" ht="14.7" customHeight="1" x14ac:dyDescent="0.3">
      <c r="A53">
        <v>33</v>
      </c>
      <c r="B53">
        <v>2016</v>
      </c>
      <c r="C53" t="s">
        <v>123</v>
      </c>
      <c r="D53" t="s">
        <v>124</v>
      </c>
      <c r="E53" s="29"/>
      <c r="F53" s="27"/>
      <c r="G53" s="29">
        <f t="shared" si="0"/>
        <v>0</v>
      </c>
      <c r="H53" s="27">
        <v>4</v>
      </c>
      <c r="I53" s="29">
        <v>0</v>
      </c>
      <c r="J53" s="28">
        <f t="shared" si="1"/>
        <v>4</v>
      </c>
      <c r="K53" s="28">
        <f t="shared" si="2"/>
        <v>4</v>
      </c>
      <c r="L53" s="29"/>
      <c r="M53" s="29"/>
      <c r="N53" s="31">
        <f t="shared" si="3"/>
        <v>0</v>
      </c>
      <c r="O53" s="30">
        <f t="shared" si="4"/>
        <v>4</v>
      </c>
      <c r="P53" s="24" t="str">
        <f>+VLOOKUP(O53,'Detalji 1'!$E$4:$F$9,2,TRUE)</f>
        <v>F</v>
      </c>
      <c r="Q53" s="38"/>
      <c r="R53" s="35"/>
    </row>
    <row r="54" spans="1:21" ht="14.7" customHeight="1" x14ac:dyDescent="0.3">
      <c r="A54">
        <v>7046</v>
      </c>
      <c r="B54">
        <v>2016</v>
      </c>
      <c r="C54" t="s">
        <v>113</v>
      </c>
      <c r="D54" t="s">
        <v>102</v>
      </c>
      <c r="E54" s="29"/>
      <c r="F54" s="27"/>
      <c r="G54" s="29">
        <f t="shared" si="0"/>
        <v>0</v>
      </c>
      <c r="H54" s="27"/>
      <c r="I54" s="27"/>
      <c r="J54" s="28">
        <f t="shared" si="1"/>
        <v>0</v>
      </c>
      <c r="K54" s="28">
        <f t="shared" si="2"/>
        <v>0</v>
      </c>
      <c r="L54" s="29"/>
      <c r="M54" s="29"/>
      <c r="N54" s="31">
        <f t="shared" si="3"/>
        <v>0</v>
      </c>
      <c r="O54" s="30">
        <f t="shared" si="4"/>
        <v>0</v>
      </c>
      <c r="P54" s="24" t="str">
        <f>+VLOOKUP(O54,'Detalji 1'!$E$4:$F$9,2,TRUE)</f>
        <v>F</v>
      </c>
      <c r="Q54" s="38"/>
      <c r="R54" s="35"/>
    </row>
    <row r="55" spans="1:21" ht="14.7" customHeight="1" x14ac:dyDescent="0.3">
      <c r="A55">
        <v>6</v>
      </c>
      <c r="B55">
        <v>2015</v>
      </c>
      <c r="C55" t="s">
        <v>126</v>
      </c>
      <c r="D55" t="s">
        <v>127</v>
      </c>
      <c r="E55" s="29"/>
      <c r="F55" s="27"/>
      <c r="G55" s="29">
        <f t="shared" si="0"/>
        <v>0</v>
      </c>
      <c r="H55" s="27"/>
      <c r="I55" s="29"/>
      <c r="J55" s="28">
        <f t="shared" si="1"/>
        <v>0</v>
      </c>
      <c r="K55" s="28">
        <f t="shared" si="2"/>
        <v>0</v>
      </c>
      <c r="L55" s="29"/>
      <c r="M55" s="29"/>
      <c r="N55" s="31">
        <f t="shared" si="3"/>
        <v>0</v>
      </c>
      <c r="O55" s="30">
        <f t="shared" si="4"/>
        <v>0</v>
      </c>
      <c r="P55" s="24" t="str">
        <f>+VLOOKUP(O55,'Detalji 1'!$E$4:$F$9,2,TRUE)</f>
        <v>F</v>
      </c>
      <c r="Q55" s="38"/>
      <c r="R55" s="35"/>
    </row>
    <row r="56" spans="1:21" ht="14.7" customHeight="1" x14ac:dyDescent="0.3">
      <c r="A56" s="1">
        <v>11</v>
      </c>
      <c r="B56" s="1">
        <v>2015</v>
      </c>
      <c r="C56" s="1" t="s">
        <v>93</v>
      </c>
      <c r="D56" s="1" t="s">
        <v>128</v>
      </c>
      <c r="E56" s="29">
        <v>2</v>
      </c>
      <c r="F56" s="27"/>
      <c r="G56" s="29">
        <f t="shared" si="0"/>
        <v>2</v>
      </c>
      <c r="H56" s="27"/>
      <c r="I56" s="29">
        <v>11</v>
      </c>
      <c r="J56" s="28">
        <f t="shared" si="1"/>
        <v>11</v>
      </c>
      <c r="K56" s="28">
        <f t="shared" si="2"/>
        <v>13</v>
      </c>
      <c r="L56" s="29"/>
      <c r="M56" s="29"/>
      <c r="N56" s="31">
        <f t="shared" si="3"/>
        <v>0</v>
      </c>
      <c r="O56" s="30">
        <f t="shared" si="4"/>
        <v>13</v>
      </c>
      <c r="P56" s="24" t="str">
        <f>+VLOOKUP(O56,'Detalji 1'!$E$4:$F$9,2,TRUE)</f>
        <v>F</v>
      </c>
      <c r="Q56" s="38" t="s">
        <v>197</v>
      </c>
      <c r="R56" s="35">
        <v>6</v>
      </c>
      <c r="S56">
        <v>16</v>
      </c>
      <c r="T56">
        <v>24</v>
      </c>
      <c r="U56" s="37" t="s">
        <v>19</v>
      </c>
    </row>
    <row r="57" spans="1:21" ht="14.7" customHeight="1" x14ac:dyDescent="0.3">
      <c r="A57">
        <v>7012</v>
      </c>
      <c r="B57">
        <v>2015</v>
      </c>
      <c r="C57" t="s">
        <v>129</v>
      </c>
      <c r="D57" t="s">
        <v>114</v>
      </c>
      <c r="E57" s="29"/>
      <c r="F57" s="27"/>
      <c r="G57" s="29">
        <f t="shared" si="0"/>
        <v>0</v>
      </c>
      <c r="H57" s="27"/>
      <c r="I57" s="29"/>
      <c r="J57" s="28">
        <f t="shared" si="1"/>
        <v>0</v>
      </c>
      <c r="K57" s="28">
        <f t="shared" si="2"/>
        <v>0</v>
      </c>
      <c r="L57" s="29"/>
      <c r="M57" s="29"/>
      <c r="N57" s="31">
        <f t="shared" si="3"/>
        <v>0</v>
      </c>
      <c r="O57" s="30">
        <f t="shared" si="4"/>
        <v>0</v>
      </c>
      <c r="P57" s="24" t="str">
        <f>+VLOOKUP(O57,'Detalji 1'!$E$4:$F$9,2,TRUE)</f>
        <v>F</v>
      </c>
      <c r="Q57" s="38"/>
      <c r="R57" s="35"/>
    </row>
    <row r="58" spans="1:21" ht="14.7" customHeight="1" x14ac:dyDescent="0.3">
      <c r="A58">
        <v>48</v>
      </c>
      <c r="B58">
        <v>2014</v>
      </c>
      <c r="C58" t="s">
        <v>131</v>
      </c>
      <c r="D58" t="s">
        <v>132</v>
      </c>
      <c r="E58" s="29"/>
      <c r="F58" s="27"/>
      <c r="G58" s="29">
        <f t="shared" si="0"/>
        <v>0</v>
      </c>
      <c r="H58" s="27"/>
      <c r="I58" s="29"/>
      <c r="J58" s="28">
        <f t="shared" si="1"/>
        <v>0</v>
      </c>
      <c r="K58" s="28">
        <f t="shared" si="2"/>
        <v>0</v>
      </c>
      <c r="L58" s="29"/>
      <c r="M58" s="29"/>
      <c r="N58" s="31">
        <f t="shared" si="3"/>
        <v>0</v>
      </c>
      <c r="O58" s="30">
        <f t="shared" si="4"/>
        <v>0</v>
      </c>
      <c r="P58" s="24" t="str">
        <f>+VLOOKUP(O58,'Detalji 1'!$E$4:$F$9,2,TRUE)</f>
        <v>F</v>
      </c>
      <c r="Q58" s="38"/>
      <c r="R58" s="35"/>
    </row>
    <row r="59" spans="1:21" ht="14.7" customHeight="1" x14ac:dyDescent="0.3">
      <c r="A59">
        <v>17</v>
      </c>
      <c r="B59">
        <v>2013</v>
      </c>
      <c r="C59" t="s">
        <v>89</v>
      </c>
      <c r="D59" t="s">
        <v>182</v>
      </c>
      <c r="E59" s="29"/>
      <c r="F59" s="27"/>
      <c r="G59" s="29">
        <f t="shared" si="0"/>
        <v>0</v>
      </c>
      <c r="H59" s="27"/>
      <c r="I59" s="29"/>
      <c r="J59" s="28">
        <f t="shared" si="1"/>
        <v>0</v>
      </c>
      <c r="K59" s="28">
        <f t="shared" si="2"/>
        <v>0</v>
      </c>
      <c r="L59" s="29"/>
      <c r="M59" s="29"/>
      <c r="N59" s="31">
        <f t="shared" si="3"/>
        <v>0</v>
      </c>
      <c r="O59" s="30">
        <f t="shared" si="4"/>
        <v>0</v>
      </c>
      <c r="P59" s="24" t="str">
        <f>+VLOOKUP(O59,'Detalji 1'!$E$4:$F$9,2,TRUE)</f>
        <v>F</v>
      </c>
      <c r="Q59" s="38"/>
      <c r="R59" s="35"/>
    </row>
    <row r="60" spans="1:21" ht="14.7" customHeight="1" x14ac:dyDescent="0.3">
      <c r="A60">
        <v>7036</v>
      </c>
      <c r="B60">
        <v>2012</v>
      </c>
      <c r="C60" t="s">
        <v>99</v>
      </c>
      <c r="D60" t="s">
        <v>133</v>
      </c>
      <c r="E60" s="29"/>
      <c r="F60" s="27"/>
      <c r="G60" s="29">
        <f t="shared" si="0"/>
        <v>0</v>
      </c>
      <c r="H60" s="27"/>
      <c r="I60" s="29"/>
      <c r="J60" s="28">
        <f t="shared" si="1"/>
        <v>0</v>
      </c>
      <c r="K60" s="28">
        <f t="shared" si="2"/>
        <v>0</v>
      </c>
      <c r="L60" s="29"/>
      <c r="M60" s="29"/>
      <c r="N60" s="31">
        <f t="shared" si="3"/>
        <v>0</v>
      </c>
      <c r="O60" s="30">
        <f t="shared" si="4"/>
        <v>0</v>
      </c>
      <c r="P60" s="24" t="str">
        <f>+VLOOKUP(O60,'Detalji 1'!$E$4:$F$9,2,TRUE)</f>
        <v>F</v>
      </c>
      <c r="Q60" s="38"/>
      <c r="R60" s="35"/>
    </row>
    <row r="61" spans="1:21" ht="14.7" customHeight="1" x14ac:dyDescent="0.3">
      <c r="A61">
        <v>17</v>
      </c>
      <c r="B61">
        <v>2008</v>
      </c>
      <c r="C61" t="s">
        <v>134</v>
      </c>
      <c r="D61" t="s">
        <v>128</v>
      </c>
      <c r="E61" s="29"/>
      <c r="F61" s="27"/>
      <c r="G61" s="29">
        <f t="shared" si="0"/>
        <v>0</v>
      </c>
      <c r="H61" s="27"/>
      <c r="I61" s="29"/>
      <c r="J61" s="28">
        <f t="shared" si="1"/>
        <v>0</v>
      </c>
      <c r="K61" s="28">
        <f t="shared" si="2"/>
        <v>0</v>
      </c>
      <c r="L61" s="29"/>
      <c r="M61" s="29"/>
      <c r="N61" s="31">
        <f t="shared" si="3"/>
        <v>0</v>
      </c>
      <c r="O61" s="30">
        <f t="shared" si="4"/>
        <v>0</v>
      </c>
      <c r="P61" s="24" t="str">
        <f>+VLOOKUP(O61,'Detalji 1'!$E$4:$F$9,2,TRUE)</f>
        <v>F</v>
      </c>
      <c r="Q61" s="38"/>
      <c r="R61" s="35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61" t="s">
        <v>187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16" x14ac:dyDescent="0.3">
      <c r="A2" s="64" t="s">
        <v>36</v>
      </c>
      <c r="B2" s="65"/>
      <c r="C2" s="65"/>
      <c r="D2" s="65"/>
      <c r="E2" s="65"/>
      <c r="F2" s="65"/>
      <c r="G2" s="65"/>
      <c r="H2" s="65"/>
      <c r="I2" s="66"/>
      <c r="J2" s="67" t="s">
        <v>21</v>
      </c>
      <c r="K2" s="68"/>
      <c r="L2" s="68"/>
      <c r="M2" s="68"/>
      <c r="N2" s="68"/>
      <c r="O2" s="68"/>
      <c r="P2" s="69"/>
    </row>
    <row r="3" spans="1:16" ht="28.95" customHeight="1" x14ac:dyDescent="0.3">
      <c r="A3" s="20" t="s">
        <v>22</v>
      </c>
      <c r="B3" s="21" t="s">
        <v>183</v>
      </c>
      <c r="C3" s="70" t="s">
        <v>37</v>
      </c>
      <c r="D3" s="70"/>
      <c r="E3" s="70"/>
      <c r="F3" s="70"/>
      <c r="G3" s="70"/>
      <c r="H3" s="70"/>
      <c r="I3" s="70"/>
      <c r="J3" s="71" t="s">
        <v>73</v>
      </c>
      <c r="K3" s="72"/>
      <c r="L3" s="72"/>
      <c r="M3" s="73"/>
      <c r="N3" s="71" t="s">
        <v>72</v>
      </c>
      <c r="O3" s="72"/>
      <c r="P3" s="74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0"/>
      <c r="O4" s="50"/>
      <c r="P4" s="51"/>
    </row>
    <row r="5" spans="1:16" x14ac:dyDescent="0.3">
      <c r="A5" s="52" t="s">
        <v>23</v>
      </c>
      <c r="B5" s="54" t="s">
        <v>24</v>
      </c>
      <c r="C5" s="56" t="s">
        <v>25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 t="s">
        <v>26</v>
      </c>
      <c r="P5" s="54" t="s">
        <v>27</v>
      </c>
    </row>
    <row r="6" spans="1:16" ht="28.2" customHeight="1" x14ac:dyDescent="0.3">
      <c r="A6" s="53"/>
      <c r="B6" s="55"/>
      <c r="C6" s="54" t="s">
        <v>28</v>
      </c>
      <c r="D6" s="44" t="s">
        <v>29</v>
      </c>
      <c r="E6" s="45"/>
      <c r="F6" s="46"/>
      <c r="G6" s="47" t="s">
        <v>71</v>
      </c>
      <c r="H6" s="48"/>
      <c r="I6" s="49"/>
      <c r="J6" s="60" t="s">
        <v>70</v>
      </c>
      <c r="K6" s="57"/>
      <c r="L6" s="57"/>
      <c r="M6" s="60" t="s">
        <v>30</v>
      </c>
      <c r="N6" s="57"/>
      <c r="O6" s="59"/>
      <c r="P6" s="55"/>
    </row>
    <row r="7" spans="1:16" x14ac:dyDescent="0.3">
      <c r="A7" s="53"/>
      <c r="B7" s="55"/>
      <c r="C7" s="55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59"/>
      <c r="P7" s="55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5" t="s">
        <v>48</v>
      </c>
      <c r="B1" s="68"/>
      <c r="C1" s="68"/>
      <c r="D1" s="68"/>
      <c r="E1" s="68"/>
      <c r="F1" s="68"/>
      <c r="G1" s="76"/>
    </row>
    <row r="2" spans="1:7" ht="27.6" customHeight="1" x14ac:dyDescent="0.3">
      <c r="A2" s="75" t="s">
        <v>38</v>
      </c>
      <c r="B2" s="68"/>
      <c r="C2" s="77"/>
      <c r="D2" s="78" t="s">
        <v>74</v>
      </c>
      <c r="E2" s="68"/>
      <c r="F2" s="68"/>
      <c r="G2" s="76"/>
    </row>
    <row r="3" spans="1:7" ht="15" thickBot="1" x14ac:dyDescent="0.35">
      <c r="A3" s="79" t="s">
        <v>186</v>
      </c>
      <c r="B3" s="80"/>
      <c r="C3" s="81"/>
      <c r="D3" s="82" t="s">
        <v>75</v>
      </c>
      <c r="E3" s="80"/>
      <c r="F3" s="80"/>
      <c r="G3" s="83"/>
    </row>
    <row r="4" spans="1:7" ht="15" thickBot="1" x14ac:dyDescent="0.35">
      <c r="A4" s="11"/>
      <c r="B4" s="11"/>
      <c r="C4" s="11"/>
      <c r="D4" s="11"/>
      <c r="E4" s="12"/>
      <c r="F4" s="11"/>
      <c r="G4" s="11"/>
    </row>
    <row r="5" spans="1:7" x14ac:dyDescent="0.3">
      <c r="A5" s="84" t="s">
        <v>39</v>
      </c>
      <c r="B5" s="86" t="s">
        <v>40</v>
      </c>
      <c r="C5" s="86" t="s">
        <v>24</v>
      </c>
      <c r="D5" s="88" t="s">
        <v>41</v>
      </c>
      <c r="E5" s="89"/>
      <c r="F5" s="90"/>
      <c r="G5" s="91" t="s">
        <v>42</v>
      </c>
    </row>
    <row r="6" spans="1:7" ht="26.4" x14ac:dyDescent="0.3">
      <c r="A6" s="85"/>
      <c r="B6" s="87"/>
      <c r="C6" s="87"/>
      <c r="D6" s="13" t="s">
        <v>43</v>
      </c>
      <c r="E6" s="14" t="s">
        <v>44</v>
      </c>
      <c r="F6" s="13" t="s">
        <v>45</v>
      </c>
      <c r="G6" s="92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107" t="s">
        <v>49</v>
      </c>
      <c r="B1" s="107"/>
      <c r="C1" s="10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107" t="s">
        <v>67</v>
      </c>
      <c r="B2" s="107"/>
      <c r="C2" s="10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107" t="s">
        <v>50</v>
      </c>
      <c r="B3" s="107"/>
      <c r="C3" s="107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8.95" customHeight="1" x14ac:dyDescent="0.3">
      <c r="A4" s="108" t="s">
        <v>76</v>
      </c>
      <c r="B4" s="108"/>
      <c r="C4" s="108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107" t="s">
        <v>185</v>
      </c>
      <c r="B5" s="107"/>
      <c r="C5" s="10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107" t="s">
        <v>184</v>
      </c>
      <c r="B6" s="107"/>
      <c r="C6" s="10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7.399999999999999" x14ac:dyDescent="0.3">
      <c r="A8" s="96" t="s">
        <v>51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11"/>
      <c r="U8" s="11"/>
      <c r="V8" s="11"/>
      <c r="W8" s="11"/>
    </row>
    <row r="9" spans="1:23" x14ac:dyDescent="0.3">
      <c r="A9" s="98" t="s">
        <v>52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11"/>
      <c r="U9" s="11"/>
      <c r="V9" s="11"/>
      <c r="W9" s="11"/>
    </row>
    <row r="10" spans="1:23" x14ac:dyDescent="0.3">
      <c r="A10" s="98" t="s">
        <v>188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11"/>
      <c r="U10" s="11"/>
      <c r="V10" s="11"/>
      <c r="W10" s="11"/>
    </row>
    <row r="11" spans="1:23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84" t="s">
        <v>53</v>
      </c>
      <c r="B12" s="86" t="s">
        <v>54</v>
      </c>
      <c r="C12" s="86" t="s">
        <v>55</v>
      </c>
      <c r="D12" s="103" t="s">
        <v>56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/>
      <c r="P12" s="103" t="s">
        <v>57</v>
      </c>
      <c r="Q12" s="104"/>
      <c r="R12" s="104"/>
      <c r="S12" s="106"/>
      <c r="T12" s="11"/>
      <c r="U12" s="11"/>
      <c r="V12" s="11"/>
      <c r="W12" s="11"/>
    </row>
    <row r="13" spans="1:23" x14ac:dyDescent="0.3">
      <c r="A13" s="99"/>
      <c r="B13" s="101"/>
      <c r="C13" s="101"/>
      <c r="D13" s="95" t="s">
        <v>58</v>
      </c>
      <c r="E13" s="77"/>
      <c r="F13" s="95" t="s">
        <v>59</v>
      </c>
      <c r="G13" s="77"/>
      <c r="H13" s="95" t="s">
        <v>60</v>
      </c>
      <c r="I13" s="77"/>
      <c r="J13" s="95" t="s">
        <v>61</v>
      </c>
      <c r="K13" s="77"/>
      <c r="L13" s="95" t="s">
        <v>62</v>
      </c>
      <c r="M13" s="77"/>
      <c r="N13" s="95" t="s">
        <v>63</v>
      </c>
      <c r="O13" s="77"/>
      <c r="P13" s="95" t="s">
        <v>64</v>
      </c>
      <c r="Q13" s="77"/>
      <c r="R13" s="95" t="s">
        <v>65</v>
      </c>
      <c r="S13" s="76"/>
      <c r="T13" s="11"/>
      <c r="U13" s="11"/>
      <c r="V13" s="11"/>
      <c r="W13" s="11"/>
    </row>
    <row r="14" spans="1:23" ht="15" thickBot="1" x14ac:dyDescent="0.35">
      <c r="A14" s="100"/>
      <c r="B14" s="102"/>
      <c r="C14" s="102"/>
      <c r="D14" s="15" t="s">
        <v>53</v>
      </c>
      <c r="E14" s="15" t="s">
        <v>66</v>
      </c>
      <c r="F14" s="15" t="s">
        <v>53</v>
      </c>
      <c r="G14" s="15" t="s">
        <v>66</v>
      </c>
      <c r="H14" s="15" t="s">
        <v>53</v>
      </c>
      <c r="I14" s="15" t="s">
        <v>66</v>
      </c>
      <c r="J14" s="15" t="s">
        <v>53</v>
      </c>
      <c r="K14" s="15" t="s">
        <v>66</v>
      </c>
      <c r="L14" s="15" t="s">
        <v>53</v>
      </c>
      <c r="M14" s="15" t="s">
        <v>66</v>
      </c>
      <c r="N14" s="15" t="s">
        <v>53</v>
      </c>
      <c r="O14" s="15" t="s">
        <v>66</v>
      </c>
      <c r="P14" s="15" t="s">
        <v>53</v>
      </c>
      <c r="Q14" s="15" t="s">
        <v>66</v>
      </c>
      <c r="R14" s="15" t="s">
        <v>53</v>
      </c>
      <c r="S14" s="16" t="s">
        <v>66</v>
      </c>
      <c r="T14" s="11"/>
      <c r="U14" s="11"/>
      <c r="V14" s="11"/>
      <c r="W14" s="11"/>
    </row>
    <row r="15" spans="1:23" ht="27" thickBot="1" x14ac:dyDescent="0.35">
      <c r="A15" s="17">
        <v>1</v>
      </c>
      <c r="B15" s="18" t="s">
        <v>183</v>
      </c>
      <c r="C15" s="18">
        <f>+F15+D15+H15+J15+L15+N15</f>
        <v>15</v>
      </c>
      <c r="D15" s="18">
        <f>COUNTIF(Zaključne!G7:G61,"=A")</f>
        <v>0</v>
      </c>
      <c r="E15" s="18">
        <f>ROUND(100*D15/C15,1)</f>
        <v>0</v>
      </c>
      <c r="F15" s="18">
        <f>COUNTIF(Zaključne!G7:G61, "=B")</f>
        <v>1</v>
      </c>
      <c r="G15" s="18">
        <f>ROUND(100*F15/C15,1)</f>
        <v>6.7</v>
      </c>
      <c r="H15" s="18">
        <f>COUNTIF(Zaključne!G7:G61, "=C")</f>
        <v>1</v>
      </c>
      <c r="I15" s="18">
        <f>ROUND(100*H15/C15,1)</f>
        <v>6.7</v>
      </c>
      <c r="J15" s="18">
        <f>COUNTIF(Zaključne!G7:G61, "=D")</f>
        <v>2</v>
      </c>
      <c r="K15" s="18">
        <f>ROUND(100*J15/C15,1)</f>
        <v>13.3</v>
      </c>
      <c r="L15" s="18">
        <v>5</v>
      </c>
      <c r="M15" s="18">
        <f>ROUND(100*L15/C15,1)</f>
        <v>33.299999999999997</v>
      </c>
      <c r="N15" s="18">
        <v>6</v>
      </c>
      <c r="O15" s="18">
        <f>MAX(0,100-E15-G15-I15-K15-M15)</f>
        <v>40</v>
      </c>
      <c r="P15" s="18">
        <f>+D15+F15+H15+J15+L15</f>
        <v>9</v>
      </c>
      <c r="Q15" s="18">
        <f>ROUND(100*P15/C15,1)</f>
        <v>60</v>
      </c>
      <c r="R15" s="18">
        <f>+N15</f>
        <v>6</v>
      </c>
      <c r="S15" s="19">
        <f>O15</f>
        <v>40</v>
      </c>
      <c r="T15" s="11"/>
      <c r="U15" s="11"/>
      <c r="V15" s="11"/>
      <c r="W15" s="11"/>
    </row>
    <row r="16" spans="1:2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94" t="s">
        <v>68</v>
      </c>
      <c r="O19" s="94"/>
      <c r="P19" s="94"/>
      <c r="Q19" s="94"/>
      <c r="R19" s="94"/>
      <c r="S19" s="94"/>
      <c r="T19" s="11"/>
      <c r="U19" s="11"/>
      <c r="V19" s="11"/>
      <c r="W19" s="11"/>
    </row>
    <row r="20" spans="1:23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93" t="s">
        <v>77</v>
      </c>
      <c r="O20" s="93"/>
      <c r="P20" s="93"/>
      <c r="Q20" s="93"/>
      <c r="R20" s="93"/>
      <c r="S20" s="93"/>
      <c r="T20" s="11"/>
      <c r="U20" s="11"/>
      <c r="V20" s="11"/>
      <c r="W20" s="11"/>
    </row>
    <row r="24" spans="1:23" ht="21" x14ac:dyDescent="0.4">
      <c r="B24" s="33" t="s">
        <v>189</v>
      </c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</cp:lastModifiedBy>
  <cp:lastPrinted>2022-06-29T19:22:52Z</cp:lastPrinted>
  <dcterms:created xsi:type="dcterms:W3CDTF">2020-11-20T22:46:19Z</dcterms:created>
  <dcterms:modified xsi:type="dcterms:W3CDTF">2022-09-14T16:51:52Z</dcterms:modified>
</cp:coreProperties>
</file>