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C\Documents\P_R_E_D_M_E_T_I\Informatika i istorija II\Nastava\Excel  - Informatika i istorija 2\Priprema za kolokvijum\"/>
    </mc:Choice>
  </mc:AlternateContent>
  <bookViews>
    <workbookView xWindow="120" yWindow="120" windowWidth="15180" windowHeight="883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2" i="1" l="1"/>
  <c r="F2" i="1" s="1"/>
  <c r="J2" i="1" s="1"/>
  <c r="H2" i="1"/>
  <c r="D3" i="1"/>
  <c r="G3" i="1" s="1"/>
  <c r="K3" i="1" s="1"/>
  <c r="F3" i="1"/>
  <c r="J3" i="1" s="1"/>
  <c r="H3" i="1"/>
  <c r="D4" i="1"/>
  <c r="I4" i="1" s="1"/>
  <c r="F4" i="1"/>
  <c r="G4" i="1" s="1"/>
  <c r="K4" i="1" s="1"/>
  <c r="H4" i="1"/>
  <c r="D5" i="1"/>
  <c r="I5" i="1" s="1"/>
  <c r="H5" i="1"/>
  <c r="D6" i="1"/>
  <c r="G6" i="1" s="1"/>
  <c r="K6" i="1" s="1"/>
  <c r="F6" i="1"/>
  <c r="J6" i="1" s="1"/>
  <c r="H6" i="1"/>
  <c r="H11" i="1" s="1"/>
  <c r="I6" i="1"/>
  <c r="D7" i="1"/>
  <c r="F7" i="1"/>
  <c r="J7" i="1" s="1"/>
  <c r="G7" i="1"/>
  <c r="K7" i="1" s="1"/>
  <c r="H7" i="1"/>
  <c r="I7" i="1"/>
  <c r="D8" i="1"/>
  <c r="F8" i="1" s="1"/>
  <c r="H8" i="1"/>
  <c r="I8" i="1"/>
  <c r="D9" i="1"/>
  <c r="F9" i="1" s="1"/>
  <c r="J9" i="1" s="1"/>
  <c r="E18" i="1" s="1"/>
  <c r="H9" i="1"/>
  <c r="I9" i="1"/>
  <c r="F15" i="1"/>
  <c r="F16" i="1"/>
  <c r="F17" i="1"/>
  <c r="F18" i="1"/>
  <c r="G8" i="1" l="1"/>
  <c r="K8" i="1" s="1"/>
  <c r="J8" i="1"/>
  <c r="E16" i="1"/>
  <c r="E15" i="1"/>
  <c r="F5" i="1"/>
  <c r="I2" i="1"/>
  <c r="G9" i="1"/>
  <c r="K9" i="1" s="1"/>
  <c r="J4" i="1"/>
  <c r="I3" i="1"/>
  <c r="G2" i="1"/>
  <c r="K2" i="1" s="1"/>
  <c r="I11" i="1" l="1"/>
  <c r="J5" i="1"/>
  <c r="G5" i="1"/>
  <c r="K5" i="1" s="1"/>
  <c r="K11" i="1" s="1"/>
  <c r="E17" i="1" l="1"/>
  <c r="J11" i="1"/>
</calcChain>
</file>

<file path=xl/sharedStrings.xml><?xml version="1.0" encoding="utf-8"?>
<sst xmlns="http://schemas.openxmlformats.org/spreadsheetml/2006/main" count="37" uniqueCount="29">
  <si>
    <t>Naziv</t>
  </si>
  <si>
    <t>Količina</t>
  </si>
  <si>
    <t>Porez</t>
  </si>
  <si>
    <t>Poreska kategorija</t>
  </si>
  <si>
    <t>MP Cijena</t>
  </si>
  <si>
    <t>PDV</t>
  </si>
  <si>
    <t>Monitor</t>
  </si>
  <si>
    <t>A</t>
  </si>
  <si>
    <t>Miš</t>
  </si>
  <si>
    <t>B</t>
  </si>
  <si>
    <t>Tastatura</t>
  </si>
  <si>
    <t>Papir (ris)</t>
  </si>
  <si>
    <t>C</t>
  </si>
  <si>
    <t>Štampač</t>
  </si>
  <si>
    <t>MS Windows XP Home edition</t>
  </si>
  <si>
    <t>MS Office XP</t>
  </si>
  <si>
    <t>Poreske stope</t>
  </si>
  <si>
    <t>Kategorija</t>
  </si>
  <si>
    <t>D</t>
  </si>
  <si>
    <t>Nabavna cijena</t>
  </si>
  <si>
    <t>Marža</t>
  </si>
  <si>
    <t>Podloga za miša</t>
  </si>
  <si>
    <t>Ukupna nabavna vrijednost</t>
  </si>
  <si>
    <t>Ukupna marža</t>
  </si>
  <si>
    <t>Ukupni PDV</t>
  </si>
  <si>
    <t>Ukupna MP vrijednost</t>
  </si>
  <si>
    <t>Ukupni porez</t>
  </si>
  <si>
    <t>Broj proizvoda</t>
  </si>
  <si>
    <t>Ukupno: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</si>
</sst>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 vertical="center" wrapText="1"/>
    </xf>
    <xf numFmtId="9" fontId="0" fillId="2" borderId="1" xfId="0" applyNumberFormat="1" applyFill="1" applyBorder="1"/>
    <xf numFmtId="9" fontId="0" fillId="2" borderId="2" xfId="0" applyNumberFormat="1" applyFill="1" applyBorder="1"/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9" fontId="0" fillId="2" borderId="6" xfId="0" applyNumberFormat="1" applyFill="1" applyBorder="1"/>
    <xf numFmtId="0" fontId="0" fillId="2" borderId="7" xfId="0" applyFill="1" applyBorder="1"/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11" xfId="0" applyFill="1" applyBorder="1"/>
    <xf numFmtId="2" fontId="0" fillId="2" borderId="7" xfId="0" applyNumberFormat="1" applyFill="1" applyBorder="1"/>
    <xf numFmtId="2" fontId="0" fillId="2" borderId="12" xfId="0" applyNumberFormat="1" applyFill="1" applyBorder="1"/>
    <xf numFmtId="2" fontId="0" fillId="2" borderId="13" xfId="0" applyNumberFormat="1" applyFill="1" applyBorder="1"/>
    <xf numFmtId="0" fontId="0" fillId="0" borderId="14" xfId="0" applyBorder="1"/>
    <xf numFmtId="2" fontId="0" fillId="0" borderId="14" xfId="0" applyNumberFormat="1" applyBorder="1"/>
    <xf numFmtId="0" fontId="0" fillId="0" borderId="15" xfId="0" applyBorder="1"/>
    <xf numFmtId="2" fontId="0" fillId="0" borderId="15" xfId="0" applyNumberFormat="1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2" borderId="16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18" xfId="0" applyFill="1" applyBorder="1" applyAlignment="1">
      <alignment horizontal="center" vertical="center" wrapText="1"/>
    </xf>
    <xf numFmtId="0" fontId="0" fillId="0" borderId="17" xfId="0" applyBorder="1"/>
    <xf numFmtId="2" fontId="0" fillId="0" borderId="19" xfId="0" applyNumberFormat="1" applyBorder="1"/>
    <xf numFmtId="0" fontId="0" fillId="0" borderId="20" xfId="0" applyBorder="1"/>
    <xf numFmtId="2" fontId="0" fillId="0" borderId="21" xfId="0" applyNumberFormat="1" applyBorder="1"/>
    <xf numFmtId="0" fontId="0" fillId="0" borderId="22" xfId="0" applyBorder="1"/>
    <xf numFmtId="0" fontId="0" fillId="0" borderId="23" xfId="0" applyBorder="1"/>
    <xf numFmtId="2" fontId="0" fillId="0" borderId="23" xfId="0" applyNumberFormat="1" applyBorder="1"/>
    <xf numFmtId="0" fontId="0" fillId="0" borderId="23" xfId="0" applyBorder="1" applyAlignment="1">
      <alignment horizontal="center"/>
    </xf>
    <xf numFmtId="2" fontId="0" fillId="0" borderId="24" xfId="0" applyNumberFormat="1" applyBorder="1"/>
    <xf numFmtId="2" fontId="1" fillId="2" borderId="3" xfId="0" applyNumberFormat="1" applyFont="1" applyFill="1" applyBorder="1" applyAlignment="1">
      <alignment horizontal="right"/>
    </xf>
    <xf numFmtId="2" fontId="1" fillId="2" borderId="4" xfId="0" applyNumberFormat="1" applyFont="1" applyFill="1" applyBorder="1"/>
    <xf numFmtId="2" fontId="1" fillId="2" borderId="5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872032431972231E-2"/>
          <c:y val="8.1433354274853473E-2"/>
          <c:w val="0.86923294579563748"/>
          <c:h val="0.644952165856839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Količina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Sheet1!$A$2:$A$9</c:f>
              <c:strCache>
                <c:ptCount val="8"/>
                <c:pt idx="0">
                  <c:v>Monitor</c:v>
                </c:pt>
                <c:pt idx="1">
                  <c:v>Miš</c:v>
                </c:pt>
                <c:pt idx="2">
                  <c:v>Tastatura</c:v>
                </c:pt>
                <c:pt idx="3">
                  <c:v>Papir (ris)</c:v>
                </c:pt>
                <c:pt idx="4">
                  <c:v>Štampač</c:v>
                </c:pt>
                <c:pt idx="5">
                  <c:v>MS Windows XP Home edition</c:v>
                </c:pt>
                <c:pt idx="6">
                  <c:v>MS Office XP</c:v>
                </c:pt>
                <c:pt idx="7">
                  <c:v>Podloga za miša</c:v>
                </c:pt>
              </c:strCache>
            </c:strRef>
          </c:cat>
          <c:val>
            <c:numRef>
              <c:f>Sheet1!$B$2:$B$9</c:f>
              <c:numCache>
                <c:formatCode>General</c:formatCode>
                <c:ptCount val="8"/>
                <c:pt idx="0">
                  <c:v>6</c:v>
                </c:pt>
                <c:pt idx="1">
                  <c:v>30</c:v>
                </c:pt>
                <c:pt idx="2">
                  <c:v>27</c:v>
                </c:pt>
                <c:pt idx="3">
                  <c:v>50</c:v>
                </c:pt>
                <c:pt idx="4">
                  <c:v>6</c:v>
                </c:pt>
                <c:pt idx="5">
                  <c:v>20</c:v>
                </c:pt>
                <c:pt idx="6">
                  <c:v>15</c:v>
                </c:pt>
                <c:pt idx="7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1F-469C-BB85-A31CB08E75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80574751"/>
        <c:axId val="1"/>
      </c:barChart>
      <c:catAx>
        <c:axId val="188057475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0574751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390525</xdr:colOff>
      <xdr:row>16</xdr:row>
      <xdr:rowOff>95250</xdr:rowOff>
    </xdr:from>
    <xdr:to>
      <xdr:col>11</xdr:col>
      <xdr:colOff>371475</xdr:colOff>
      <xdr:row>34</xdr:row>
      <xdr:rowOff>95250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abSelected="1" zoomScaleNormal="100" zoomScaleSheetLayoutView="100" workbookViewId="0">
      <selection activeCell="O25" sqref="O25"/>
    </sheetView>
  </sheetViews>
  <sheetFormatPr defaultRowHeight="12.75" x14ac:dyDescent="0.2"/>
  <cols>
    <col min="1" max="1" width="26.85546875" bestFit="1" customWidth="1"/>
    <col min="2" max="2" width="7.7109375" bestFit="1" customWidth="1"/>
    <col min="3" max="4" width="9" customWidth="1"/>
    <col min="5" max="5" width="9.28515625" customWidth="1"/>
    <col min="6" max="7" width="9.42578125" bestFit="1" customWidth="1"/>
    <col min="8" max="8" width="12.7109375" bestFit="1" customWidth="1"/>
    <col min="9" max="9" width="9.85546875" bestFit="1" customWidth="1"/>
    <col min="10" max="10" width="11.28515625" bestFit="1" customWidth="1"/>
    <col min="11" max="11" width="12.7109375" bestFit="1" customWidth="1"/>
  </cols>
  <sheetData>
    <row r="1" spans="1:11" s="1" customFormat="1" ht="39" thickBot="1" x14ac:dyDescent="0.25">
      <c r="A1" s="4" t="s">
        <v>0</v>
      </c>
      <c r="B1" s="5" t="s">
        <v>1</v>
      </c>
      <c r="C1" s="5" t="s">
        <v>19</v>
      </c>
      <c r="D1" s="5" t="s">
        <v>20</v>
      </c>
      <c r="E1" s="5" t="s">
        <v>3</v>
      </c>
      <c r="F1" s="5" t="s">
        <v>5</v>
      </c>
      <c r="G1" s="5" t="s">
        <v>4</v>
      </c>
      <c r="H1" s="5" t="s">
        <v>22</v>
      </c>
      <c r="I1" s="5" t="s">
        <v>23</v>
      </c>
      <c r="J1" s="5" t="s">
        <v>24</v>
      </c>
      <c r="K1" s="6" t="s">
        <v>25</v>
      </c>
    </row>
    <row r="2" spans="1:11" x14ac:dyDescent="0.2">
      <c r="A2" s="27" t="s">
        <v>6</v>
      </c>
      <c r="B2" s="17">
        <v>6</v>
      </c>
      <c r="C2" s="18">
        <v>155</v>
      </c>
      <c r="D2" s="18">
        <f>C2*IF(C2&lt;20,2%,IF(C2&lt;100,5%,7%))</f>
        <v>10.850000000000001</v>
      </c>
      <c r="E2" s="21" t="s">
        <v>7</v>
      </c>
      <c r="F2" s="18">
        <f t="shared" ref="F2:F9" si="0">(C2+D2)*VLOOKUP(E2,C$15:D$18,2)</f>
        <v>28.194500000000001</v>
      </c>
      <c r="G2" s="18">
        <f>C2+D2+F2</f>
        <v>194.0445</v>
      </c>
      <c r="H2" s="18">
        <f>C2*B2</f>
        <v>930</v>
      </c>
      <c r="I2" s="18">
        <f>D2*B2</f>
        <v>65.100000000000009</v>
      </c>
      <c r="J2" s="18">
        <f>F2*B2</f>
        <v>169.167</v>
      </c>
      <c r="K2" s="28">
        <f>B2*G2</f>
        <v>1164.2670000000001</v>
      </c>
    </row>
    <row r="3" spans="1:11" x14ac:dyDescent="0.2">
      <c r="A3" s="29" t="s">
        <v>8</v>
      </c>
      <c r="B3" s="19">
        <v>30</v>
      </c>
      <c r="C3" s="20">
        <v>4.3499999999999996</v>
      </c>
      <c r="D3" s="20">
        <f t="shared" ref="D3:D9" si="1">C3*IF(C3&lt;20,2%,IF(C3&lt;100,5%,7%))</f>
        <v>8.6999999999999994E-2</v>
      </c>
      <c r="E3" s="22" t="s">
        <v>9</v>
      </c>
      <c r="F3" s="20">
        <f t="shared" si="0"/>
        <v>0.66554999999999986</v>
      </c>
      <c r="G3" s="20">
        <f t="shared" ref="G3:G9" si="2">C3+D3+F3</f>
        <v>5.102549999999999</v>
      </c>
      <c r="H3" s="20">
        <f t="shared" ref="H3:H9" si="3">C3*B3</f>
        <v>130.5</v>
      </c>
      <c r="I3" s="20">
        <f t="shared" ref="I3:I9" si="4">D3*B3</f>
        <v>2.61</v>
      </c>
      <c r="J3" s="20">
        <f t="shared" ref="J3:J9" si="5">F3*B3</f>
        <v>19.966499999999996</v>
      </c>
      <c r="K3" s="30">
        <f t="shared" ref="K3:K9" si="6">B3*G3</f>
        <v>153.07649999999998</v>
      </c>
    </row>
    <row r="4" spans="1:11" x14ac:dyDescent="0.2">
      <c r="A4" s="29" t="s">
        <v>10</v>
      </c>
      <c r="B4" s="19">
        <v>27</v>
      </c>
      <c r="C4" s="20">
        <v>8.65</v>
      </c>
      <c r="D4" s="20">
        <f t="shared" si="1"/>
        <v>0.17300000000000001</v>
      </c>
      <c r="E4" s="22" t="s">
        <v>9</v>
      </c>
      <c r="F4" s="20">
        <f t="shared" si="0"/>
        <v>1.32345</v>
      </c>
      <c r="G4" s="20">
        <f t="shared" si="2"/>
        <v>10.14645</v>
      </c>
      <c r="H4" s="20">
        <f t="shared" si="3"/>
        <v>233.55</v>
      </c>
      <c r="I4" s="20">
        <f t="shared" si="4"/>
        <v>4.6710000000000003</v>
      </c>
      <c r="J4" s="20">
        <f t="shared" si="5"/>
        <v>35.733150000000002</v>
      </c>
      <c r="K4" s="30">
        <f t="shared" si="6"/>
        <v>273.95414999999997</v>
      </c>
    </row>
    <row r="5" spans="1:11" x14ac:dyDescent="0.2">
      <c r="A5" s="29" t="s">
        <v>11</v>
      </c>
      <c r="B5" s="19">
        <v>50</v>
      </c>
      <c r="C5" s="20">
        <v>3.8</v>
      </c>
      <c r="D5" s="20">
        <f t="shared" si="1"/>
        <v>7.5999999999999998E-2</v>
      </c>
      <c r="E5" s="22" t="s">
        <v>12</v>
      </c>
      <c r="F5" s="20">
        <f t="shared" si="0"/>
        <v>0.27132000000000001</v>
      </c>
      <c r="G5" s="20">
        <f t="shared" si="2"/>
        <v>4.1473199999999997</v>
      </c>
      <c r="H5" s="20">
        <f t="shared" si="3"/>
        <v>190</v>
      </c>
      <c r="I5" s="20">
        <f t="shared" si="4"/>
        <v>3.8</v>
      </c>
      <c r="J5" s="20">
        <f t="shared" si="5"/>
        <v>13.566000000000001</v>
      </c>
      <c r="K5" s="30">
        <f t="shared" si="6"/>
        <v>207.36599999999999</v>
      </c>
    </row>
    <row r="6" spans="1:11" x14ac:dyDescent="0.2">
      <c r="A6" s="29" t="s">
        <v>13</v>
      </c>
      <c r="B6" s="19">
        <v>6</v>
      </c>
      <c r="C6" s="20">
        <v>360</v>
      </c>
      <c r="D6" s="20">
        <f t="shared" si="1"/>
        <v>25.200000000000003</v>
      </c>
      <c r="E6" s="22" t="s">
        <v>7</v>
      </c>
      <c r="F6" s="20">
        <f t="shared" si="0"/>
        <v>65.484000000000009</v>
      </c>
      <c r="G6" s="20">
        <f t="shared" si="2"/>
        <v>450.68399999999997</v>
      </c>
      <c r="H6" s="20">
        <f t="shared" si="3"/>
        <v>2160</v>
      </c>
      <c r="I6" s="20">
        <f t="shared" si="4"/>
        <v>151.20000000000002</v>
      </c>
      <c r="J6" s="20">
        <f t="shared" si="5"/>
        <v>392.90400000000005</v>
      </c>
      <c r="K6" s="30">
        <f t="shared" si="6"/>
        <v>2704.1039999999998</v>
      </c>
    </row>
    <row r="7" spans="1:11" x14ac:dyDescent="0.2">
      <c r="A7" s="29" t="s">
        <v>14</v>
      </c>
      <c r="B7" s="19">
        <v>20</v>
      </c>
      <c r="C7" s="20">
        <v>99</v>
      </c>
      <c r="D7" s="20">
        <f t="shared" si="1"/>
        <v>4.95</v>
      </c>
      <c r="E7" s="22" t="s">
        <v>12</v>
      </c>
      <c r="F7" s="20">
        <f t="shared" si="0"/>
        <v>7.2765000000000013</v>
      </c>
      <c r="G7" s="20">
        <f t="shared" si="2"/>
        <v>111.2265</v>
      </c>
      <c r="H7" s="20">
        <f t="shared" si="3"/>
        <v>1980</v>
      </c>
      <c r="I7" s="20">
        <f t="shared" si="4"/>
        <v>99</v>
      </c>
      <c r="J7" s="20">
        <f t="shared" si="5"/>
        <v>145.53000000000003</v>
      </c>
      <c r="K7" s="30">
        <f t="shared" si="6"/>
        <v>2224.5300000000002</v>
      </c>
    </row>
    <row r="8" spans="1:11" x14ac:dyDescent="0.2">
      <c r="A8" s="29" t="s">
        <v>15</v>
      </c>
      <c r="B8" s="19">
        <v>15</v>
      </c>
      <c r="C8" s="20">
        <v>499</v>
      </c>
      <c r="D8" s="20">
        <f t="shared" si="1"/>
        <v>34.930000000000007</v>
      </c>
      <c r="E8" s="22" t="s">
        <v>12</v>
      </c>
      <c r="F8" s="20">
        <f t="shared" si="0"/>
        <v>37.37510000000001</v>
      </c>
      <c r="G8" s="20">
        <f t="shared" si="2"/>
        <v>571.30510000000004</v>
      </c>
      <c r="H8" s="20">
        <f t="shared" si="3"/>
        <v>7485</v>
      </c>
      <c r="I8" s="20">
        <f t="shared" si="4"/>
        <v>523.95000000000005</v>
      </c>
      <c r="J8" s="20">
        <f t="shared" si="5"/>
        <v>560.62650000000019</v>
      </c>
      <c r="K8" s="30">
        <f t="shared" si="6"/>
        <v>8569.576500000001</v>
      </c>
    </row>
    <row r="9" spans="1:11" ht="13.5" thickBot="1" x14ac:dyDescent="0.25">
      <c r="A9" s="31" t="s">
        <v>21</v>
      </c>
      <c r="B9" s="32">
        <v>50</v>
      </c>
      <c r="C9" s="33">
        <v>1</v>
      </c>
      <c r="D9" s="33">
        <f t="shared" si="1"/>
        <v>0.02</v>
      </c>
      <c r="E9" s="34" t="s">
        <v>18</v>
      </c>
      <c r="F9" s="33">
        <f t="shared" si="0"/>
        <v>0</v>
      </c>
      <c r="G9" s="33">
        <f t="shared" si="2"/>
        <v>1.02</v>
      </c>
      <c r="H9" s="33">
        <f t="shared" si="3"/>
        <v>50</v>
      </c>
      <c r="I9" s="33">
        <f t="shared" si="4"/>
        <v>1</v>
      </c>
      <c r="J9" s="33">
        <f t="shared" si="5"/>
        <v>0</v>
      </c>
      <c r="K9" s="35">
        <f t="shared" si="6"/>
        <v>51</v>
      </c>
    </row>
    <row r="10" spans="1:11" ht="13.5" thickBot="1" x14ac:dyDescent="0.25"/>
    <row r="11" spans="1:11" ht="13.5" thickBot="1" x14ac:dyDescent="0.25">
      <c r="G11" s="36" t="s">
        <v>28</v>
      </c>
      <c r="H11" s="37">
        <f>SUM(H2:H9)</f>
        <v>13159.05</v>
      </c>
      <c r="I11" s="37">
        <f>SUM(I2:I9)</f>
        <v>851.33100000000013</v>
      </c>
      <c r="J11" s="37">
        <f>SUM(J2:J9)</f>
        <v>1337.4931500000002</v>
      </c>
      <c r="K11" s="38">
        <f>SUM(K2:K9)</f>
        <v>15347.874150000001</v>
      </c>
    </row>
    <row r="12" spans="1:11" ht="13.5" thickBot="1" x14ac:dyDescent="0.25"/>
    <row r="13" spans="1:11" x14ac:dyDescent="0.2">
      <c r="C13" s="25" t="s">
        <v>16</v>
      </c>
      <c r="D13" s="26"/>
      <c r="E13" s="23" t="s">
        <v>26</v>
      </c>
      <c r="F13" s="23" t="s">
        <v>27</v>
      </c>
    </row>
    <row r="14" spans="1:11" ht="12.75" customHeight="1" thickBot="1" x14ac:dyDescent="0.25">
      <c r="C14" s="9" t="s">
        <v>17</v>
      </c>
      <c r="D14" s="12" t="s">
        <v>2</v>
      </c>
      <c r="E14" s="24"/>
      <c r="F14" s="24"/>
    </row>
    <row r="15" spans="1:11" x14ac:dyDescent="0.2">
      <c r="C15" s="10" t="s">
        <v>7</v>
      </c>
      <c r="D15" s="3">
        <v>0.17</v>
      </c>
      <c r="E15" s="14">
        <f>SUMIF(E$2:E$9,"=" &amp; C15,J$2:J$9)</f>
        <v>562.07100000000003</v>
      </c>
      <c r="F15" s="8">
        <f>COUNTIF(E$2:E$9,"="&amp;C15)</f>
        <v>2</v>
      </c>
    </row>
    <row r="16" spans="1:11" x14ac:dyDescent="0.2">
      <c r="C16" s="11" t="s">
        <v>9</v>
      </c>
      <c r="D16" s="2">
        <v>0.15</v>
      </c>
      <c r="E16" s="15">
        <f>SUMIF(E$2:E$9,"=" &amp; C16,J$2:J$9)</f>
        <v>55.699649999999998</v>
      </c>
      <c r="F16" s="8">
        <f>COUNTIF(E$2:E$9,"="&amp;C16)</f>
        <v>2</v>
      </c>
    </row>
    <row r="17" spans="3:6" x14ac:dyDescent="0.2">
      <c r="C17" s="11" t="s">
        <v>12</v>
      </c>
      <c r="D17" s="2">
        <v>7.0000000000000007E-2</v>
      </c>
      <c r="E17" s="15">
        <f>SUMIF(E$2:E$9,"=" &amp; C17,J$2:J$9)</f>
        <v>719.7225000000002</v>
      </c>
      <c r="F17" s="8">
        <f>COUNTIF(E$2:E$9,"="&amp;C17)</f>
        <v>3</v>
      </c>
    </row>
    <row r="18" spans="3:6" ht="13.5" thickBot="1" x14ac:dyDescent="0.25">
      <c r="C18" s="9" t="s">
        <v>18</v>
      </c>
      <c r="D18" s="7">
        <v>0</v>
      </c>
      <c r="E18" s="16">
        <f>SUMIF(E$2:E$9,"=" &amp; C18,J$2:J$9)</f>
        <v>0</v>
      </c>
      <c r="F18" s="13">
        <f>COUNTIF(E$2:E$9,"="&amp;C18)</f>
        <v>1</v>
      </c>
    </row>
  </sheetData>
  <mergeCells count="3">
    <mergeCell ref="F13:F14"/>
    <mergeCell ref="C13:D13"/>
    <mergeCell ref="E13:E14"/>
  </mergeCells>
  <phoneticPr fontId="0" type="noConversion"/>
  <printOptions horizontalCentered="1" verticalCentered="1"/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ETF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 Dakovic</dc:creator>
  <cp:lastModifiedBy>PC</cp:lastModifiedBy>
  <cp:lastPrinted>2021-03-16T10:17:52Z</cp:lastPrinted>
  <dcterms:created xsi:type="dcterms:W3CDTF">2004-11-24T22:20:47Z</dcterms:created>
  <dcterms:modified xsi:type="dcterms:W3CDTF">2021-03-16T10:18:14Z</dcterms:modified>
</cp:coreProperties>
</file>