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2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<sst xmlns="http://schemas.openxmlformats.org/spreadsheetml/2006/main" count="158" uniqueCount="143">
  <si>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</si>
  <si>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</si>
  <si>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</si>
  <si>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</si>
  <si>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</si>
  <si>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</si>
  <si>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</si>
  <si>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</si>
  <si>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</si>
  <si>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</si>
  <si>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</si>
  <si>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</si>
  <si>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</si>
  <si>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</si>
  <si>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</si>
  <si>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</si>
  <si>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</si>
  <si>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</si>
  <si>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</si>
  <si>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</si>
  <si>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</si>
  <si>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</si>
  <si>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</si>
  <si>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</si>
  <si>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</si>
  <si>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</si>
  <si>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</si>
  <si>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Ukupno poena</t>
  </si>
  <si>
    <t xml:space="preserve">PREDMET: </t>
  </si>
  <si>
    <t>Prodekan za nastavu</t>
  </si>
  <si>
    <t xml:space="preserve">Broj ECTS kredita: </t>
  </si>
  <si>
    <t>OBILAZAK [5]</t>
  </si>
  <si>
    <t>OBILAZAK</t>
  </si>
  <si>
    <t>NASTAVNIK: Doc. dr Snežana Vujošević</t>
  </si>
  <si>
    <t>Nikola</t>
  </si>
  <si>
    <t>Goran</t>
  </si>
  <si>
    <t>Golubović</t>
  </si>
  <si>
    <t>Ćorović</t>
  </si>
  <si>
    <t>PREDMET:Visokonaponske mreže i vodovi</t>
  </si>
  <si>
    <t>Osnovne</t>
  </si>
  <si>
    <t>Visokonaponske mreže i vodovi</t>
  </si>
  <si>
    <t>STUDIJE: Osnovne</t>
  </si>
  <si>
    <t xml:space="preserve">DOMACI RAD </t>
  </si>
  <si>
    <t xml:space="preserve">KOL </t>
  </si>
  <si>
    <t xml:space="preserve">POP_KOL </t>
  </si>
  <si>
    <t xml:space="preserve">ISPIT </t>
  </si>
  <si>
    <t xml:space="preserve">POP_ISPIT </t>
  </si>
  <si>
    <t>DOMACI RAD</t>
  </si>
  <si>
    <t>Energetika i automatika</t>
  </si>
  <si>
    <t>STUDIJSKI PROGRAM:Energetika i automatika</t>
  </si>
  <si>
    <t>Andrija</t>
  </si>
  <si>
    <t>Tamara</t>
  </si>
  <si>
    <t>Veselin</t>
  </si>
  <si>
    <t>Ilija</t>
  </si>
  <si>
    <t>Dejan</t>
  </si>
  <si>
    <t>Bojana</t>
  </si>
  <si>
    <t>Milica</t>
  </si>
  <si>
    <t>Milorad</t>
  </si>
  <si>
    <t>Irena</t>
  </si>
  <si>
    <t>Kristina</t>
  </si>
  <si>
    <t>Nađa</t>
  </si>
  <si>
    <t>Jelena</t>
  </si>
  <si>
    <t>Meldin</t>
  </si>
  <si>
    <t>Đorđije</t>
  </si>
  <si>
    <t>Marko</t>
  </si>
  <si>
    <t>Ivan</t>
  </si>
  <si>
    <t>Petar</t>
  </si>
  <si>
    <t>Pavle</t>
  </si>
  <si>
    <t>Dimitrije</t>
  </si>
  <si>
    <t>Lidija</t>
  </si>
  <si>
    <t>Stefan</t>
  </si>
  <si>
    <t>Radovan</t>
  </si>
  <si>
    <t>Balša</t>
  </si>
  <si>
    <t>Branka</t>
  </si>
  <si>
    <t>Mladen</t>
  </si>
  <si>
    <t>Kristjan</t>
  </si>
  <si>
    <t>Mia</t>
  </si>
  <si>
    <t>Krsto</t>
  </si>
  <si>
    <t>Vasilije</t>
  </si>
  <si>
    <t>Slavko</t>
  </si>
  <si>
    <t>Miloš</t>
  </si>
  <si>
    <t>Damjan</t>
  </si>
  <si>
    <t>Ratko</t>
  </si>
  <si>
    <t>Simo</t>
  </si>
  <si>
    <t>Luka</t>
  </si>
  <si>
    <t>Milutin</t>
  </si>
  <si>
    <t>Danilo</t>
  </si>
  <si>
    <t>Maja</t>
  </si>
  <si>
    <t>Melina</t>
  </si>
  <si>
    <t>Belmin</t>
  </si>
  <si>
    <t>Vuko</t>
  </si>
  <si>
    <t>Milena</t>
  </si>
  <si>
    <t>Milanka</t>
  </si>
  <si>
    <t>Jeknić</t>
  </si>
  <si>
    <t>Ćurić</t>
  </si>
  <si>
    <t>Ostojić</t>
  </si>
  <si>
    <t>Aleksić</t>
  </si>
  <si>
    <t>Adžović</t>
  </si>
  <si>
    <t>Kasalica</t>
  </si>
  <si>
    <t>Đukić</t>
  </si>
  <si>
    <t>Obradović</t>
  </si>
  <si>
    <t>Laković</t>
  </si>
  <si>
    <t>Bakić</t>
  </si>
  <si>
    <t>Mirković</t>
  </si>
  <si>
    <t>Dragić</t>
  </si>
  <si>
    <t>Drakić</t>
  </si>
  <si>
    <t>Bajramović</t>
  </si>
  <si>
    <t>Sošić</t>
  </si>
  <si>
    <t>Petrić</t>
  </si>
  <si>
    <t>Popović</t>
  </si>
  <si>
    <t>Vojinović</t>
  </si>
  <si>
    <t>Radović</t>
  </si>
  <si>
    <t>Knežević</t>
  </si>
  <si>
    <t>Ćorić</t>
  </si>
  <si>
    <t>Bušković</t>
  </si>
  <si>
    <t>Mandić</t>
  </si>
  <si>
    <t>Radunović</t>
  </si>
  <si>
    <t>Nenezić</t>
  </si>
  <si>
    <t>Balević</t>
  </si>
  <si>
    <t>Ljumović</t>
  </si>
  <si>
    <t>Stevančević</t>
  </si>
  <si>
    <t>Strugar</t>
  </si>
  <si>
    <t>Ivanović</t>
  </si>
  <si>
    <t>Dubak</t>
  </si>
  <si>
    <t>Todorović</t>
  </si>
  <si>
    <t>Krulanović</t>
  </si>
  <si>
    <t>Rašković</t>
  </si>
  <si>
    <t>Bulatović</t>
  </si>
  <si>
    <t>Malović</t>
  </si>
  <si>
    <t>Vukićević</t>
  </si>
  <si>
    <t>Milenković</t>
  </si>
  <si>
    <t>Mujović</t>
  </si>
  <si>
    <t>Miranović</t>
  </si>
  <si>
    <t>Keković</t>
  </si>
  <si>
    <t>Ljuca</t>
  </si>
  <si>
    <t>Marić</t>
  </si>
  <si>
    <t>Spahić</t>
  </si>
  <si>
    <t>Prelević</t>
  </si>
  <si>
    <t>Dacić</t>
  </si>
  <si>
    <t>Pejović</t>
  </si>
  <si>
    <t>_________________</t>
  </si>
  <si>
    <t>_______________</t>
  </si>
  <si>
    <t>Predmetni nastavnik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</si>
</sst>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&quot;€&quot;;\-#,##0&quot;€&quot;"/>
    <numFmt numFmtId="197" formatCode="#,##0&quot;€&quot;;[Red]\-#,##0&quot;€&quot;"/>
    <numFmt numFmtId="198" formatCode="#,##0.00&quot;€&quot;;\-#,##0.00&quot;€&quot;"/>
    <numFmt numFmtId="199" formatCode="#,##0.00&quot;€&quot;;[Red]\-#,##0.00&quot;€&quot;"/>
    <numFmt numFmtId="200" formatCode="_-* #,##0&quot;€&quot;_-;\-* #,##0&quot;€&quot;_-;_-* &quot;-&quot;&quot;€&quot;_-;_-@_-"/>
    <numFmt numFmtId="201" formatCode="_-* #,##0_€_-;\-* #,##0_€_-;_-* &quot;-&quot;_€_-;_-@_-"/>
    <numFmt numFmtId="202" formatCode="_-* #,##0.00&quot;€&quot;_-;\-* #,##0.00&quot;€&quot;_-;_-* &quot;-&quot;??&quot;€&quot;_-;_-@_-"/>
    <numFmt numFmtId="203" formatCode="_-* #,##0.00_€_-;\-* #,##0.00_€_-;_-* &quot;-&quot;??_€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0000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58" applyFont="1">
      <alignment/>
      <protection/>
    </xf>
    <xf numFmtId="0" fontId="11" fillId="0" borderId="14" xfId="58" applyFont="1" applyBorder="1" applyAlignment="1">
      <alignment/>
      <protection/>
    </xf>
    <xf numFmtId="0" fontId="12" fillId="0" borderId="15" xfId="58" applyFont="1" applyBorder="1" applyAlignment="1">
      <alignment horizontal="left"/>
      <protection/>
    </xf>
    <xf numFmtId="0" fontId="0" fillId="0" borderId="15" xfId="58" applyBorder="1" applyAlignment="1">
      <alignment horizontal="right"/>
      <protection/>
    </xf>
    <xf numFmtId="0" fontId="0" fillId="0" borderId="15" xfId="58" applyBorder="1" applyAlignment="1">
      <alignment/>
      <protection/>
    </xf>
    <xf numFmtId="0" fontId="0" fillId="0" borderId="16" xfId="58" applyBorder="1" applyAlignment="1">
      <alignment horizontal="right"/>
      <protection/>
    </xf>
    <xf numFmtId="0" fontId="15" fillId="0" borderId="12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3" xfId="58" applyFont="1" applyBorder="1" applyAlignment="1">
      <alignment horizontal="right"/>
      <protection/>
    </xf>
    <xf numFmtId="0" fontId="16" fillId="0" borderId="17" xfId="58" applyFont="1" applyBorder="1" applyAlignment="1">
      <alignment/>
      <protection/>
    </xf>
    <xf numFmtId="0" fontId="16" fillId="0" borderId="18" xfId="58" applyFont="1" applyBorder="1" applyAlignment="1">
      <alignment horizontal="left"/>
      <protection/>
    </xf>
    <xf numFmtId="0" fontId="15" fillId="0" borderId="18" xfId="58" applyFont="1" applyBorder="1" applyAlignment="1">
      <alignment horizontal="right"/>
      <protection/>
    </xf>
    <xf numFmtId="0" fontId="15" fillId="0" borderId="18" xfId="58" applyFont="1" applyBorder="1" applyAlignment="1">
      <alignment/>
      <protection/>
    </xf>
    <xf numFmtId="0" fontId="15" fillId="0" borderId="19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19" fillId="32" borderId="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32" borderId="0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/>
    </xf>
    <xf numFmtId="0" fontId="18" fillId="32" borderId="20" xfId="59" applyFont="1" applyFill="1" applyBorder="1" applyAlignment="1">
      <alignment wrapText="1"/>
      <protection/>
    </xf>
    <xf numFmtId="0" fontId="0" fillId="0" borderId="20" xfId="59" applyFont="1" applyBorder="1">
      <alignment/>
      <protection/>
    </xf>
    <xf numFmtId="213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0" borderId="20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6" fillId="0" borderId="0" xfId="58" applyFont="1" applyBorder="1" applyAlignment="1">
      <alignment horizontal="left"/>
      <protection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2" xfId="58" applyFont="1" applyBorder="1" applyAlignment="1">
      <alignment/>
      <protection/>
    </xf>
    <xf numFmtId="0" fontId="8" fillId="0" borderId="15" xfId="0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49" fontId="1" fillId="32" borderId="29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59" applyBorder="1">
      <alignment/>
      <protection/>
    </xf>
    <xf numFmtId="0" fontId="57" fillId="33" borderId="30" xfId="0" applyFont="1" applyFill="1" applyBorder="1" applyAlignment="1">
      <alignment wrapText="1"/>
    </xf>
    <xf numFmtId="0" fontId="57" fillId="26" borderId="31" xfId="0" applyFont="1" applyFill="1" applyBorder="1" applyAlignment="1">
      <alignment wrapText="1"/>
    </xf>
    <xf numFmtId="0" fontId="57" fillId="33" borderId="31" xfId="0" applyFont="1" applyFill="1" applyBorder="1" applyAlignment="1">
      <alignment wrapText="1"/>
    </xf>
    <xf numFmtId="0" fontId="20" fillId="26" borderId="31" xfId="0" applyFont="1" applyFill="1" applyBorder="1" applyAlignment="1">
      <alignment wrapText="1"/>
    </xf>
    <xf numFmtId="0" fontId="20" fillId="33" borderId="31" xfId="0" applyFont="1" applyFill="1" applyBorder="1" applyAlignment="1">
      <alignment wrapText="1"/>
    </xf>
    <xf numFmtId="0" fontId="20" fillId="33" borderId="30" xfId="0" applyFont="1" applyFill="1" applyBorder="1" applyAlignment="1">
      <alignment wrapText="1"/>
    </xf>
    <xf numFmtId="0" fontId="57" fillId="33" borderId="30" xfId="0" applyFont="1" applyFill="1" applyBorder="1" applyAlignment="1">
      <alignment vertical="top" wrapText="1"/>
    </xf>
    <xf numFmtId="0" fontId="57" fillId="26" borderId="31" xfId="0" applyFont="1" applyFill="1" applyBorder="1" applyAlignment="1">
      <alignment vertical="top" wrapText="1"/>
    </xf>
    <xf numFmtId="0" fontId="57" fillId="33" borderId="3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2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3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zoomScale="130" zoomScaleNormal="130" zoomScalePageLayoutView="0" workbookViewId="0" topLeftCell="A1">
      <pane ySplit="2" topLeftCell="A15" activePane="bottomLeft" state="frozen"/>
      <selection pane="topLeft" activeCell="A1" sqref="A1"/>
      <selection pane="bottomLeft" activeCell="A31" sqref="A31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9.7109375" style="0" hidden="1" customWidth="1"/>
    <col min="5" max="5" width="12.8515625" style="15" customWidth="1"/>
    <col min="6" max="6" width="13.57421875" style="0" customWidth="1"/>
    <col min="7" max="7" width="11.28125" style="0" customWidth="1"/>
    <col min="8" max="8" width="22.7109375" style="0" customWidth="1"/>
    <col min="9" max="9" width="14.00390625" style="0" customWidth="1"/>
    <col min="10" max="10" width="14.8515625" style="0" customWidth="1"/>
    <col min="11" max="11" width="11.42187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82" t="s">
        <v>16</v>
      </c>
      <c r="B1" s="103" t="s">
        <v>0</v>
      </c>
      <c r="C1" s="101" t="s">
        <v>12</v>
      </c>
      <c r="D1" s="101" t="s">
        <v>31</v>
      </c>
      <c r="E1" s="82" t="s">
        <v>43</v>
      </c>
      <c r="F1" s="82" t="s">
        <v>44</v>
      </c>
      <c r="G1" s="82" t="s">
        <v>43</v>
      </c>
      <c r="H1" s="82" t="s">
        <v>42</v>
      </c>
      <c r="I1" s="82" t="s">
        <v>45</v>
      </c>
      <c r="J1" s="82" t="s">
        <v>46</v>
      </c>
      <c r="K1" s="82" t="s">
        <v>26</v>
      </c>
      <c r="L1" s="82" t="s">
        <v>19</v>
      </c>
      <c r="M1" s="74"/>
      <c r="N1" s="29"/>
      <c r="O1" s="24"/>
      <c r="P1" s="24"/>
      <c r="Q1" s="24"/>
      <c r="R1" s="74"/>
      <c r="S1" s="29"/>
      <c r="T1" s="24"/>
      <c r="U1" s="24"/>
      <c r="V1" s="24"/>
    </row>
    <row r="2" spans="1:22" ht="16.5" thickBot="1">
      <c r="A2" s="63">
        <v>1</v>
      </c>
      <c r="B2" s="102" t="str">
        <f>Sheet1!A2&amp;"/"&amp;Sheet1!B2</f>
        <v>3/2019</v>
      </c>
      <c r="C2" s="102" t="str">
        <f>Sheet1!C2&amp;" "&amp;Sheet1!D2</f>
        <v>Andrija Jeknić</v>
      </c>
      <c r="D2" s="102"/>
      <c r="E2" s="107">
        <v>38</v>
      </c>
      <c r="F2" s="112"/>
      <c r="G2" s="63">
        <f aca="true" t="shared" si="0" ref="G2:G52">IF(F2,F2,E2)</f>
        <v>38</v>
      </c>
      <c r="H2" s="107">
        <v>6</v>
      </c>
      <c r="I2" s="113">
        <v>42.5</v>
      </c>
      <c r="J2" s="113"/>
      <c r="K2" s="80">
        <f>G2+H2+IF(J2,J2,I2)+D2</f>
        <v>86.5</v>
      </c>
      <c r="L2" s="81" t="str">
        <f>IF(K2&gt;=90,"A",IF(K2&gt;=80,"B",IF(K2&gt;=70,"C",IF(K2&gt;=60,"D",IF(K2&gt;=50,"E","F")))))</f>
        <v>B</v>
      </c>
      <c r="M2" s="23"/>
      <c r="N2" s="74"/>
      <c r="O2" s="74"/>
      <c r="P2" s="76"/>
      <c r="Q2" s="23"/>
      <c r="R2" s="23"/>
      <c r="S2" s="74"/>
      <c r="T2" s="74"/>
      <c r="U2" s="76"/>
      <c r="V2" s="24"/>
    </row>
    <row r="3" spans="1:22" ht="16.5" thickBot="1">
      <c r="A3" s="59">
        <f>A2+1</f>
        <v>2</v>
      </c>
      <c r="B3" s="102" t="str">
        <f>Sheet1!A3&amp;"/"&amp;Sheet1!B3</f>
        <v>4/2019</v>
      </c>
      <c r="C3" s="102" t="str">
        <f>Sheet1!C3&amp;" "&amp;Sheet1!D3</f>
        <v>Tamara Ćurić</v>
      </c>
      <c r="D3" s="102"/>
      <c r="E3" s="108">
        <v>32</v>
      </c>
      <c r="F3" s="110"/>
      <c r="G3" s="63">
        <f t="shared" si="0"/>
        <v>32</v>
      </c>
      <c r="H3" s="108">
        <v>6</v>
      </c>
      <c r="I3" s="114">
        <v>7.5</v>
      </c>
      <c r="J3" s="114"/>
      <c r="K3" s="80">
        <f aca="true" t="shared" si="1" ref="K3:K52">G3+H3+IF(J3,J3,I3)+D3</f>
        <v>45.5</v>
      </c>
      <c r="L3" s="81" t="str">
        <f aca="true" t="shared" si="2" ref="L3:L52">IF(K3&gt;=90,"A",IF(K3&gt;=80,"B",IF(K3&gt;=70,"C",IF(K3&gt;=60,"D",IF(K3&gt;=50,"E","F")))))</f>
        <v>F</v>
      </c>
      <c r="M3" s="23"/>
      <c r="N3" s="29"/>
      <c r="O3" s="77"/>
      <c r="P3" s="23"/>
      <c r="Q3" s="23"/>
      <c r="R3" s="23"/>
      <c r="S3" s="29"/>
      <c r="T3" s="77"/>
      <c r="U3" s="23"/>
      <c r="V3" s="24"/>
    </row>
    <row r="4" spans="1:22" ht="16.5" thickBot="1">
      <c r="A4" s="59">
        <f aca="true" t="shared" si="3" ref="A4:A53">A3+1</f>
        <v>3</v>
      </c>
      <c r="B4" s="102" t="str">
        <f>Sheet1!A4&amp;"/"&amp;Sheet1!B4</f>
        <v>5/2019</v>
      </c>
      <c r="C4" s="102" t="str">
        <f>Sheet1!C4&amp;" "&amp;Sheet1!D4</f>
        <v>Veselin Ostojić</v>
      </c>
      <c r="D4" s="102"/>
      <c r="E4" s="111"/>
      <c r="F4" s="109">
        <v>44</v>
      </c>
      <c r="G4" s="63">
        <f t="shared" si="0"/>
        <v>44</v>
      </c>
      <c r="H4" s="109">
        <v>6</v>
      </c>
      <c r="I4" s="115"/>
      <c r="J4" s="115">
        <v>48.5</v>
      </c>
      <c r="K4" s="80">
        <f t="shared" si="1"/>
        <v>98.5</v>
      </c>
      <c r="L4" s="81" t="str">
        <f t="shared" si="2"/>
        <v>A</v>
      </c>
      <c r="M4" s="23"/>
      <c r="N4" s="29"/>
      <c r="O4" s="78"/>
      <c r="P4" s="78"/>
      <c r="Q4" s="23"/>
      <c r="R4" s="28"/>
      <c r="S4" s="29"/>
      <c r="T4" s="23"/>
      <c r="U4" s="78"/>
      <c r="V4" s="24"/>
    </row>
    <row r="5" spans="1:22" ht="16.5" thickBot="1">
      <c r="A5" s="59">
        <f t="shared" si="3"/>
        <v>4</v>
      </c>
      <c r="B5" s="102" t="str">
        <f>Sheet1!A5&amp;"/"&amp;Sheet1!B5</f>
        <v>6/2019</v>
      </c>
      <c r="C5" s="102" t="str">
        <f>Sheet1!C5&amp;" "&amp;Sheet1!D5</f>
        <v>Ilija Aleksić</v>
      </c>
      <c r="D5" s="102"/>
      <c r="E5" s="108">
        <v>43</v>
      </c>
      <c r="F5" s="110"/>
      <c r="G5" s="63">
        <f t="shared" si="0"/>
        <v>43</v>
      </c>
      <c r="H5" s="108">
        <v>6</v>
      </c>
      <c r="I5" s="114">
        <v>48</v>
      </c>
      <c r="J5" s="114"/>
      <c r="K5" s="80">
        <f t="shared" si="1"/>
        <v>97</v>
      </c>
      <c r="L5" s="81" t="str">
        <f t="shared" si="2"/>
        <v>A</v>
      </c>
      <c r="M5" s="23"/>
      <c r="N5" s="29"/>
      <c r="O5" s="77"/>
      <c r="P5" s="78"/>
      <c r="Q5" s="23"/>
      <c r="R5" s="28"/>
      <c r="S5" s="29"/>
      <c r="T5" s="23"/>
      <c r="U5" s="78"/>
      <c r="V5" s="24"/>
    </row>
    <row r="6" spans="1:22" ht="16.5" thickBot="1">
      <c r="A6" s="59">
        <f t="shared" si="3"/>
        <v>5</v>
      </c>
      <c r="B6" s="102" t="str">
        <f>Sheet1!A6&amp;"/"&amp;Sheet1!B6</f>
        <v>7/2019</v>
      </c>
      <c r="C6" s="102" t="str">
        <f>Sheet1!C6&amp;" "&amp;Sheet1!D6</f>
        <v>Dejan Adžović</v>
      </c>
      <c r="D6" s="102"/>
      <c r="E6" s="109">
        <v>37</v>
      </c>
      <c r="F6" s="111"/>
      <c r="G6" s="63">
        <f t="shared" si="0"/>
        <v>37</v>
      </c>
      <c r="H6" s="109">
        <v>6</v>
      </c>
      <c r="I6" s="115">
        <v>44.5</v>
      </c>
      <c r="J6" s="115"/>
      <c r="K6" s="80">
        <f t="shared" si="1"/>
        <v>87.5</v>
      </c>
      <c r="L6" s="81" t="str">
        <f t="shared" si="2"/>
        <v>B</v>
      </c>
      <c r="M6" s="23"/>
      <c r="N6" s="29"/>
      <c r="O6" s="78"/>
      <c r="P6" s="78"/>
      <c r="Q6" s="23"/>
      <c r="R6" s="23"/>
      <c r="S6" s="29"/>
      <c r="T6" s="23"/>
      <c r="U6" s="78"/>
      <c r="V6" s="24"/>
    </row>
    <row r="7" spans="1:22" ht="16.5" thickBot="1">
      <c r="A7" s="59">
        <f t="shared" si="3"/>
        <v>6</v>
      </c>
      <c r="B7" s="102" t="str">
        <f>Sheet1!A7&amp;"/"&amp;Sheet1!B7</f>
        <v>12/2019</v>
      </c>
      <c r="C7" s="102" t="str">
        <f>Sheet1!C7&amp;" "&amp;Sheet1!D7</f>
        <v>Bojana Kasalica</v>
      </c>
      <c r="D7" s="102"/>
      <c r="E7" s="108">
        <v>27</v>
      </c>
      <c r="F7" s="110"/>
      <c r="G7" s="63">
        <f t="shared" si="0"/>
        <v>27</v>
      </c>
      <c r="H7" s="108">
        <v>6</v>
      </c>
      <c r="I7" s="114">
        <v>42</v>
      </c>
      <c r="J7" s="114"/>
      <c r="K7" s="80">
        <f t="shared" si="1"/>
        <v>75</v>
      </c>
      <c r="L7" s="81" t="str">
        <f t="shared" si="2"/>
        <v>C</v>
      </c>
      <c r="M7" s="23"/>
      <c r="N7" s="23"/>
      <c r="O7" s="23"/>
      <c r="P7" s="23"/>
      <c r="Q7" s="23"/>
      <c r="R7" s="23"/>
      <c r="S7" s="28"/>
      <c r="T7" s="23"/>
      <c r="U7" s="24"/>
      <c r="V7" s="24"/>
    </row>
    <row r="8" spans="1:22" ht="16.5" thickBot="1">
      <c r="A8" s="59">
        <f t="shared" si="3"/>
        <v>7</v>
      </c>
      <c r="B8" s="102" t="str">
        <f>Sheet1!A8&amp;"/"&amp;Sheet1!B8</f>
        <v>17/2019</v>
      </c>
      <c r="C8" s="102" t="str">
        <f>Sheet1!C8&amp;" "&amp;Sheet1!D8</f>
        <v>Milica Đukić</v>
      </c>
      <c r="D8" s="102"/>
      <c r="E8" s="109">
        <v>43</v>
      </c>
      <c r="F8" s="111"/>
      <c r="G8" s="63">
        <f t="shared" si="0"/>
        <v>43</v>
      </c>
      <c r="H8" s="109">
        <v>6</v>
      </c>
      <c r="I8" s="115"/>
      <c r="J8" s="115"/>
      <c r="K8" s="80">
        <f t="shared" si="1"/>
        <v>49</v>
      </c>
      <c r="L8" s="81" t="str">
        <f t="shared" si="2"/>
        <v>F</v>
      </c>
      <c r="M8" s="23"/>
      <c r="N8" s="23"/>
      <c r="O8" s="23"/>
      <c r="P8" s="23"/>
      <c r="Q8" s="23"/>
      <c r="R8" s="23"/>
      <c r="S8" s="28"/>
      <c r="T8" s="23"/>
      <c r="U8" s="24"/>
      <c r="V8" s="24"/>
    </row>
    <row r="9" spans="1:22" ht="16.5" thickBot="1">
      <c r="A9" s="59">
        <f t="shared" si="3"/>
        <v>8</v>
      </c>
      <c r="B9" s="102" t="str">
        <f>Sheet1!A9&amp;"/"&amp;Sheet1!B9</f>
        <v>22/2019</v>
      </c>
      <c r="C9" s="102" t="str">
        <f>Sheet1!C9&amp;" "&amp;Sheet1!D9</f>
        <v>Milorad Obradović</v>
      </c>
      <c r="D9" s="102"/>
      <c r="E9" s="108">
        <v>44</v>
      </c>
      <c r="F9" s="110"/>
      <c r="G9" s="63">
        <f t="shared" si="0"/>
        <v>44</v>
      </c>
      <c r="H9" s="108">
        <v>6</v>
      </c>
      <c r="I9" s="114">
        <v>49</v>
      </c>
      <c r="J9" s="114"/>
      <c r="K9" s="80">
        <f t="shared" si="1"/>
        <v>99</v>
      </c>
      <c r="L9" s="81" t="str">
        <f t="shared" si="2"/>
        <v>A</v>
      </c>
      <c r="M9" s="23"/>
      <c r="N9" s="69"/>
      <c r="O9" s="23"/>
      <c r="P9" s="23"/>
      <c r="Q9" s="23"/>
      <c r="R9" s="23"/>
      <c r="S9" s="28"/>
      <c r="T9" s="23"/>
      <c r="U9" s="24"/>
      <c r="V9" s="24"/>
    </row>
    <row r="10" spans="1:22" ht="16.5" thickBot="1">
      <c r="A10" s="59">
        <f t="shared" si="3"/>
        <v>9</v>
      </c>
      <c r="B10" s="102" t="str">
        <f>Sheet1!A10&amp;"/"&amp;Sheet1!B10</f>
        <v>26/2019</v>
      </c>
      <c r="C10" s="102" t="str">
        <f>Sheet1!C10&amp;" "&amp;Sheet1!D10</f>
        <v>Irena Laković</v>
      </c>
      <c r="D10" s="102"/>
      <c r="E10" s="109">
        <v>43</v>
      </c>
      <c r="F10" s="111"/>
      <c r="G10" s="63">
        <f t="shared" si="0"/>
        <v>43</v>
      </c>
      <c r="H10" s="109">
        <v>6</v>
      </c>
      <c r="I10" s="115">
        <v>50</v>
      </c>
      <c r="J10" s="115"/>
      <c r="K10" s="80">
        <f t="shared" si="1"/>
        <v>99</v>
      </c>
      <c r="L10" s="81" t="str">
        <f t="shared" si="2"/>
        <v>A</v>
      </c>
      <c r="M10" s="23"/>
      <c r="N10" s="74"/>
      <c r="O10" s="74"/>
      <c r="P10" s="76"/>
      <c r="Q10" s="23"/>
      <c r="R10" s="23"/>
      <c r="S10" s="28"/>
      <c r="T10" s="71"/>
      <c r="U10" s="24"/>
      <c r="V10" s="24"/>
    </row>
    <row r="11" spans="1:22" ht="16.5" thickBot="1">
      <c r="A11" s="59">
        <f t="shared" si="3"/>
        <v>10</v>
      </c>
      <c r="B11" s="102" t="str">
        <f>Sheet1!A11&amp;"/"&amp;Sheet1!B11</f>
        <v>31/2019</v>
      </c>
      <c r="C11" s="102" t="str">
        <f>Sheet1!C11&amp;" "&amp;Sheet1!D11</f>
        <v>Kristina Bakić</v>
      </c>
      <c r="D11" s="102"/>
      <c r="E11" s="108">
        <v>42</v>
      </c>
      <c r="F11" s="110"/>
      <c r="G11" s="63">
        <f t="shared" si="0"/>
        <v>42</v>
      </c>
      <c r="H11" s="108">
        <v>6</v>
      </c>
      <c r="I11" s="114">
        <v>50</v>
      </c>
      <c r="J11" s="114"/>
      <c r="K11" s="80">
        <f t="shared" si="1"/>
        <v>98</v>
      </c>
      <c r="L11" s="81" t="str">
        <f t="shared" si="2"/>
        <v>A</v>
      </c>
      <c r="M11" s="23"/>
      <c r="N11" s="29"/>
      <c r="O11" s="28"/>
      <c r="P11" s="23"/>
      <c r="Q11" s="23"/>
      <c r="R11" s="28"/>
      <c r="S11" s="28"/>
      <c r="T11" s="71"/>
      <c r="U11" s="24"/>
      <c r="V11" s="24"/>
    </row>
    <row r="12" spans="1:22" ht="16.5" thickBot="1">
      <c r="A12" s="59">
        <f t="shared" si="3"/>
        <v>11</v>
      </c>
      <c r="B12" s="102" t="str">
        <f>Sheet1!A12&amp;"/"&amp;Sheet1!B12</f>
        <v>32/2019</v>
      </c>
      <c r="C12" s="102" t="str">
        <f>Sheet1!C12&amp;" "&amp;Sheet1!D12</f>
        <v>Nađa Mirković</v>
      </c>
      <c r="D12" s="102"/>
      <c r="E12" s="109">
        <v>33</v>
      </c>
      <c r="F12" s="109">
        <v>39</v>
      </c>
      <c r="G12" s="63">
        <f t="shared" si="0"/>
        <v>39</v>
      </c>
      <c r="H12" s="109">
        <v>6</v>
      </c>
      <c r="I12" s="115">
        <v>49</v>
      </c>
      <c r="J12" s="115"/>
      <c r="K12" s="80">
        <f t="shared" si="1"/>
        <v>94</v>
      </c>
      <c r="L12" s="81" t="str">
        <f t="shared" si="2"/>
        <v>A</v>
      </c>
      <c r="M12" s="23"/>
      <c r="N12" s="29"/>
      <c r="O12" s="23"/>
      <c r="P12" s="78"/>
      <c r="Q12" s="23"/>
      <c r="R12" s="23"/>
      <c r="S12" s="28"/>
      <c r="T12" s="71"/>
      <c r="U12" s="24"/>
      <c r="V12" s="24"/>
    </row>
    <row r="13" spans="1:22" ht="16.5" thickBot="1">
      <c r="A13" s="59">
        <f t="shared" si="3"/>
        <v>12</v>
      </c>
      <c r="B13" s="102" t="str">
        <f>Sheet1!A13&amp;"/"&amp;Sheet1!B13</f>
        <v>33/2019</v>
      </c>
      <c r="C13" s="102" t="str">
        <f>Sheet1!C13&amp;" "&amp;Sheet1!D13</f>
        <v>Milica Dragić</v>
      </c>
      <c r="D13" s="102"/>
      <c r="E13" s="108">
        <v>40</v>
      </c>
      <c r="F13" s="110"/>
      <c r="G13" s="63">
        <f t="shared" si="0"/>
        <v>40</v>
      </c>
      <c r="H13" s="108">
        <v>6</v>
      </c>
      <c r="I13" s="114">
        <v>48</v>
      </c>
      <c r="J13" s="114"/>
      <c r="K13" s="80">
        <f t="shared" si="1"/>
        <v>94</v>
      </c>
      <c r="L13" s="81" t="str">
        <f t="shared" si="2"/>
        <v>A</v>
      </c>
      <c r="M13" s="23"/>
      <c r="N13" s="29"/>
      <c r="O13" s="23"/>
      <c r="P13" s="78"/>
      <c r="Q13" s="23"/>
      <c r="R13" s="23"/>
      <c r="S13" s="28"/>
      <c r="T13" s="71"/>
      <c r="U13" s="28"/>
      <c r="V13" s="24"/>
    </row>
    <row r="14" spans="1:22" ht="16.5" thickBot="1">
      <c r="A14" s="59">
        <f t="shared" si="3"/>
        <v>13</v>
      </c>
      <c r="B14" s="102" t="str">
        <f>Sheet1!A14&amp;"/"&amp;Sheet1!B14</f>
        <v>37/2019</v>
      </c>
      <c r="C14" s="102" t="str">
        <f>Sheet1!C14&amp;" "&amp;Sheet1!D14</f>
        <v>Jelena Drakić</v>
      </c>
      <c r="D14" s="102"/>
      <c r="E14" s="109">
        <v>42.5</v>
      </c>
      <c r="F14" s="111"/>
      <c r="G14" s="63">
        <f t="shared" si="0"/>
        <v>42.5</v>
      </c>
      <c r="H14" s="109">
        <v>6</v>
      </c>
      <c r="I14" s="115">
        <v>49</v>
      </c>
      <c r="J14" s="115"/>
      <c r="K14" s="80">
        <f t="shared" si="1"/>
        <v>97.5</v>
      </c>
      <c r="L14" s="81" t="str">
        <f t="shared" si="2"/>
        <v>A</v>
      </c>
      <c r="M14" s="23"/>
      <c r="N14" s="29"/>
      <c r="O14" s="23"/>
      <c r="P14" s="78"/>
      <c r="Q14" s="23"/>
      <c r="R14" s="23"/>
      <c r="S14" s="28"/>
      <c r="T14" s="71"/>
      <c r="U14" s="24"/>
      <c r="V14" s="24"/>
    </row>
    <row r="15" spans="1:22" ht="16.5" thickBot="1">
      <c r="A15" s="59">
        <f t="shared" si="3"/>
        <v>14</v>
      </c>
      <c r="B15" s="102" t="str">
        <f>Sheet1!A15&amp;"/"&amp;Sheet1!B15</f>
        <v>38/2019</v>
      </c>
      <c r="C15" s="102" t="str">
        <f>Sheet1!C15&amp;" "&amp;Sheet1!D15</f>
        <v>Meldin Bajramović</v>
      </c>
      <c r="D15" s="102"/>
      <c r="E15" s="108">
        <v>29</v>
      </c>
      <c r="F15" s="110"/>
      <c r="G15" s="63">
        <f t="shared" si="0"/>
        <v>29</v>
      </c>
      <c r="H15" s="108">
        <v>6</v>
      </c>
      <c r="I15" s="114">
        <v>38.5</v>
      </c>
      <c r="J15" s="114"/>
      <c r="K15" s="80">
        <f t="shared" si="1"/>
        <v>73.5</v>
      </c>
      <c r="L15" s="81" t="str">
        <f t="shared" si="2"/>
        <v>C</v>
      </c>
      <c r="M15" s="23"/>
      <c r="N15" s="23"/>
      <c r="O15" s="23"/>
      <c r="P15" s="23"/>
      <c r="Q15" s="23"/>
      <c r="R15" s="23"/>
      <c r="S15" s="28"/>
      <c r="T15" s="71"/>
      <c r="U15" s="24"/>
      <c r="V15" s="24"/>
    </row>
    <row r="16" spans="1:22" ht="16.5" thickBot="1">
      <c r="A16" s="59">
        <f t="shared" si="3"/>
        <v>15</v>
      </c>
      <c r="B16" s="102" t="str">
        <f>Sheet1!A16&amp;"/"&amp;Sheet1!B16</f>
        <v>46/2019</v>
      </c>
      <c r="C16" s="102" t="str">
        <f>Sheet1!C16&amp;" "&amp;Sheet1!D16</f>
        <v>Milica Sošić</v>
      </c>
      <c r="D16" s="102"/>
      <c r="E16" s="109">
        <v>43</v>
      </c>
      <c r="F16" s="111"/>
      <c r="G16" s="63">
        <f t="shared" si="0"/>
        <v>43</v>
      </c>
      <c r="H16" s="109">
        <v>6</v>
      </c>
      <c r="I16" s="115">
        <v>50</v>
      </c>
      <c r="J16" s="115"/>
      <c r="K16" s="80">
        <f t="shared" si="1"/>
        <v>99</v>
      </c>
      <c r="L16" s="81" t="str">
        <f t="shared" si="2"/>
        <v>A</v>
      </c>
      <c r="M16" s="23"/>
      <c r="N16" s="23"/>
      <c r="O16" s="23"/>
      <c r="P16" s="23"/>
      <c r="Q16" s="23"/>
      <c r="R16" s="23"/>
      <c r="S16" s="28"/>
      <c r="T16" s="71"/>
      <c r="U16" s="24"/>
      <c r="V16" s="24"/>
    </row>
    <row r="17" spans="1:22" ht="16.5" thickBot="1">
      <c r="A17" s="59">
        <f t="shared" si="3"/>
        <v>16</v>
      </c>
      <c r="B17" s="102" t="str">
        <f>Sheet1!A17&amp;"/"&amp;Sheet1!B17</f>
        <v>48/2019</v>
      </c>
      <c r="C17" s="102" t="str">
        <f>Sheet1!C17&amp;" "&amp;Sheet1!D17</f>
        <v>Đorđije Petrić</v>
      </c>
      <c r="D17" s="24"/>
      <c r="E17" s="108">
        <v>40</v>
      </c>
      <c r="F17" s="110"/>
      <c r="G17" s="63">
        <f t="shared" si="0"/>
        <v>40</v>
      </c>
      <c r="H17" s="108">
        <v>6</v>
      </c>
      <c r="I17" s="114">
        <v>48</v>
      </c>
      <c r="J17" s="114"/>
      <c r="K17" s="80">
        <f t="shared" si="1"/>
        <v>94</v>
      </c>
      <c r="L17" s="81" t="str">
        <f t="shared" si="2"/>
        <v>A</v>
      </c>
      <c r="M17" s="23"/>
      <c r="N17" s="26"/>
      <c r="O17" s="26"/>
      <c r="P17" s="26"/>
      <c r="Q17" s="26"/>
      <c r="R17" s="23"/>
      <c r="S17" s="27"/>
      <c r="T17" s="26"/>
      <c r="U17" s="27"/>
      <c r="V17" s="16"/>
    </row>
    <row r="18" spans="1:22" ht="16.5" thickBot="1">
      <c r="A18" s="59">
        <f t="shared" si="3"/>
        <v>17</v>
      </c>
      <c r="B18" s="102" t="str">
        <f>Sheet1!A18&amp;"/"&amp;Sheet1!B18</f>
        <v>49/2019</v>
      </c>
      <c r="C18" s="102" t="str">
        <f>Sheet1!C18&amp;" "&amp;Sheet1!D18</f>
        <v>Marko Popović</v>
      </c>
      <c r="D18" s="24"/>
      <c r="E18" s="109">
        <v>32</v>
      </c>
      <c r="F18" s="111"/>
      <c r="G18" s="63">
        <f t="shared" si="0"/>
        <v>32</v>
      </c>
      <c r="H18" s="109">
        <v>6</v>
      </c>
      <c r="I18" s="115">
        <v>43</v>
      </c>
      <c r="J18" s="115"/>
      <c r="K18" s="80">
        <f t="shared" si="1"/>
        <v>81</v>
      </c>
      <c r="L18" s="81" t="str">
        <f t="shared" si="2"/>
        <v>B</v>
      </c>
      <c r="M18" s="23"/>
      <c r="N18" s="26"/>
      <c r="O18" s="26"/>
      <c r="P18" s="26"/>
      <c r="Q18" s="26"/>
      <c r="R18" s="23"/>
      <c r="S18" s="27"/>
      <c r="T18" s="26"/>
      <c r="U18" s="27"/>
      <c r="V18" s="16"/>
    </row>
    <row r="19" spans="1:24" ht="16.5" thickBot="1">
      <c r="A19" s="59">
        <f t="shared" si="3"/>
        <v>18</v>
      </c>
      <c r="B19" s="102" t="str">
        <f>Sheet1!A19&amp;"/"&amp;Sheet1!B19</f>
        <v>52/2019</v>
      </c>
      <c r="C19" s="102" t="str">
        <f>Sheet1!C19&amp;" "&amp;Sheet1!D19</f>
        <v>Ivan Vojinović</v>
      </c>
      <c r="D19" s="79"/>
      <c r="E19" s="108">
        <v>38</v>
      </c>
      <c r="F19" s="110"/>
      <c r="G19" s="63">
        <f t="shared" si="0"/>
        <v>38</v>
      </c>
      <c r="H19" s="108">
        <v>6</v>
      </c>
      <c r="I19" s="114">
        <v>37</v>
      </c>
      <c r="J19" s="114"/>
      <c r="K19" s="80">
        <f t="shared" si="1"/>
        <v>81</v>
      </c>
      <c r="L19" s="81" t="str">
        <f t="shared" si="2"/>
        <v>B</v>
      </c>
      <c r="M19" s="75"/>
      <c r="N19" s="72"/>
      <c r="O19" s="16"/>
      <c r="P19" s="16"/>
      <c r="Q19" s="16"/>
      <c r="R19" s="16"/>
      <c r="S19" s="16"/>
      <c r="T19" s="58"/>
      <c r="U19" s="56"/>
      <c r="V19" s="57"/>
      <c r="W19" s="16"/>
      <c r="X19" s="16"/>
    </row>
    <row r="20" spans="1:24" ht="16.5" thickBot="1">
      <c r="A20" s="59">
        <f t="shared" si="3"/>
        <v>19</v>
      </c>
      <c r="B20" s="102" t="str">
        <f>Sheet1!A20&amp;"/"&amp;Sheet1!B20</f>
        <v>53/2019</v>
      </c>
      <c r="C20" s="102" t="str">
        <f>Sheet1!C20&amp;" "&amp;Sheet1!D20</f>
        <v>Petar Radović</v>
      </c>
      <c r="D20" s="79"/>
      <c r="E20" s="109">
        <v>42</v>
      </c>
      <c r="F20" s="111"/>
      <c r="G20" s="63">
        <f t="shared" si="0"/>
        <v>42</v>
      </c>
      <c r="H20" s="109">
        <v>6</v>
      </c>
      <c r="I20" s="115">
        <v>46</v>
      </c>
      <c r="J20" s="115"/>
      <c r="K20" s="80">
        <f t="shared" si="1"/>
        <v>94</v>
      </c>
      <c r="L20" s="81" t="str">
        <f t="shared" si="2"/>
        <v>A</v>
      </c>
      <c r="M20" s="75"/>
      <c r="N20" s="72"/>
      <c r="O20" s="16"/>
      <c r="P20" s="16"/>
      <c r="Q20" s="16"/>
      <c r="R20" s="16"/>
      <c r="S20" s="16"/>
      <c r="T20" s="58"/>
      <c r="U20" s="56"/>
      <c r="V20" s="57"/>
      <c r="W20" s="16"/>
      <c r="X20" s="16"/>
    </row>
    <row r="21" spans="1:24" ht="16.5" thickBot="1">
      <c r="A21" s="59">
        <f t="shared" si="3"/>
        <v>20</v>
      </c>
      <c r="B21" s="102" t="str">
        <f>Sheet1!A21&amp;"/"&amp;Sheet1!B21</f>
        <v>63/2019</v>
      </c>
      <c r="C21" s="102" t="str">
        <f>Sheet1!C21&amp;" "&amp;Sheet1!D21</f>
        <v>Pavle Golubović</v>
      </c>
      <c r="D21" s="79"/>
      <c r="E21" s="108">
        <v>28</v>
      </c>
      <c r="F21" s="110"/>
      <c r="G21" s="63">
        <f t="shared" si="0"/>
        <v>28</v>
      </c>
      <c r="H21" s="108">
        <v>6</v>
      </c>
      <c r="I21" s="114">
        <v>43.5</v>
      </c>
      <c r="J21" s="114"/>
      <c r="K21" s="80">
        <f t="shared" si="1"/>
        <v>77.5</v>
      </c>
      <c r="L21" s="81" t="str">
        <f t="shared" si="2"/>
        <v>C</v>
      </c>
      <c r="M21" s="75"/>
      <c r="N21" s="72"/>
      <c r="O21" s="16"/>
      <c r="P21" s="16"/>
      <c r="Q21" s="16"/>
      <c r="R21" s="16"/>
      <c r="S21" s="16"/>
      <c r="T21" s="58"/>
      <c r="U21" s="56"/>
      <c r="V21" s="57"/>
      <c r="W21" s="16"/>
      <c r="X21" s="16"/>
    </row>
    <row r="22" spans="1:24" ht="16.5" thickBot="1">
      <c r="A22" s="59">
        <f t="shared" si="3"/>
        <v>21</v>
      </c>
      <c r="B22" s="102" t="str">
        <f>Sheet1!A22&amp;"/"&amp;Sheet1!B22</f>
        <v>71/2019</v>
      </c>
      <c r="C22" s="102" t="str">
        <f>Sheet1!C22&amp;" "&amp;Sheet1!D22</f>
        <v>Dimitrije Knežević</v>
      </c>
      <c r="D22" s="79"/>
      <c r="E22" s="109">
        <v>33</v>
      </c>
      <c r="F22" s="111"/>
      <c r="G22" s="63">
        <f t="shared" si="0"/>
        <v>33</v>
      </c>
      <c r="H22" s="109">
        <v>6</v>
      </c>
      <c r="I22" s="115">
        <v>48</v>
      </c>
      <c r="J22" s="115"/>
      <c r="K22" s="80">
        <f t="shared" si="1"/>
        <v>87</v>
      </c>
      <c r="L22" s="81" t="str">
        <f t="shared" si="2"/>
        <v>B</v>
      </c>
      <c r="M22" s="75"/>
      <c r="N22" s="70"/>
      <c r="O22" s="16"/>
      <c r="P22" s="16"/>
      <c r="Q22" s="16"/>
      <c r="R22" s="16"/>
      <c r="S22" s="16"/>
      <c r="T22" s="55"/>
      <c r="U22" s="56"/>
      <c r="V22" s="57"/>
      <c r="W22" s="16"/>
      <c r="X22" s="16"/>
    </row>
    <row r="23" spans="1:24" ht="16.5" thickBot="1">
      <c r="A23" s="59">
        <f t="shared" si="3"/>
        <v>22</v>
      </c>
      <c r="B23" s="102" t="str">
        <f>Sheet1!A23&amp;"/"&amp;Sheet1!B23</f>
        <v>73/2019</v>
      </c>
      <c r="C23" s="102" t="str">
        <f>Sheet1!C23&amp;" "&amp;Sheet1!D23</f>
        <v>Lidija Ćorić</v>
      </c>
      <c r="D23" s="73"/>
      <c r="E23" s="108">
        <v>42</v>
      </c>
      <c r="F23" s="110"/>
      <c r="G23" s="63">
        <f t="shared" si="0"/>
        <v>42</v>
      </c>
      <c r="H23" s="108">
        <v>6</v>
      </c>
      <c r="I23" s="114">
        <v>47</v>
      </c>
      <c r="J23" s="114"/>
      <c r="K23" s="80">
        <f t="shared" si="1"/>
        <v>95</v>
      </c>
      <c r="L23" s="81" t="str">
        <f t="shared" si="2"/>
        <v>A</v>
      </c>
      <c r="M23" s="16"/>
      <c r="N23" s="70"/>
      <c r="O23" s="16"/>
      <c r="P23" s="16"/>
      <c r="Q23" s="16"/>
      <c r="R23" s="16"/>
      <c r="S23" s="16"/>
      <c r="T23" s="58"/>
      <c r="U23" s="56"/>
      <c r="V23" s="57"/>
      <c r="W23" s="16"/>
      <c r="X23" s="16"/>
    </row>
    <row r="24" spans="1:24" ht="16.5" thickBot="1">
      <c r="A24" s="59">
        <f t="shared" si="3"/>
        <v>23</v>
      </c>
      <c r="B24" s="102" t="str">
        <f>Sheet1!A24&amp;"/"&amp;Sheet1!B24</f>
        <v>74/2019</v>
      </c>
      <c r="C24" s="102" t="str">
        <f>Sheet1!C24&amp;" "&amp;Sheet1!D24</f>
        <v>Nikola Bušković</v>
      </c>
      <c r="D24" s="73"/>
      <c r="E24" s="109">
        <v>33</v>
      </c>
      <c r="F24" s="111"/>
      <c r="G24" s="63">
        <f t="shared" si="0"/>
        <v>33</v>
      </c>
      <c r="H24" s="109">
        <v>6</v>
      </c>
      <c r="I24" s="115">
        <v>43</v>
      </c>
      <c r="J24" s="115"/>
      <c r="K24" s="80">
        <f t="shared" si="1"/>
        <v>82</v>
      </c>
      <c r="L24" s="81" t="str">
        <f t="shared" si="2"/>
        <v>B</v>
      </c>
      <c r="M24" s="16"/>
      <c r="N24" s="70"/>
      <c r="O24" s="16"/>
      <c r="P24" s="16"/>
      <c r="Q24" s="16"/>
      <c r="R24" s="16"/>
      <c r="S24" s="16"/>
      <c r="T24" s="58"/>
      <c r="U24" s="56"/>
      <c r="V24" s="57"/>
      <c r="W24" s="16"/>
      <c r="X24" s="16"/>
    </row>
    <row r="25" spans="1:24" ht="16.5" thickBot="1">
      <c r="A25" s="59">
        <f t="shared" si="3"/>
        <v>24</v>
      </c>
      <c r="B25" s="102" t="str">
        <f>Sheet1!A25&amp;"/"&amp;Sheet1!B25</f>
        <v>77/2019</v>
      </c>
      <c r="C25" s="102" t="str">
        <f>Sheet1!C25&amp;" "&amp;Sheet1!D25</f>
        <v>Stefan Mandić</v>
      </c>
      <c r="D25" s="73"/>
      <c r="E25" s="108">
        <v>30</v>
      </c>
      <c r="F25" s="110"/>
      <c r="G25" s="63">
        <f t="shared" si="0"/>
        <v>30</v>
      </c>
      <c r="H25" s="108">
        <v>6</v>
      </c>
      <c r="I25" s="114">
        <v>42.5</v>
      </c>
      <c r="J25" s="114"/>
      <c r="K25" s="80">
        <f t="shared" si="1"/>
        <v>78.5</v>
      </c>
      <c r="L25" s="81" t="str">
        <f t="shared" si="2"/>
        <v>C</v>
      </c>
      <c r="M25" s="16"/>
      <c r="N25" s="70"/>
      <c r="O25" s="16"/>
      <c r="P25" s="16"/>
      <c r="Q25" s="16"/>
      <c r="R25" s="16"/>
      <c r="S25" s="16"/>
      <c r="T25" s="58"/>
      <c r="U25" s="56"/>
      <c r="V25" s="57"/>
      <c r="W25" s="16"/>
      <c r="X25" s="16"/>
    </row>
    <row r="26" spans="1:24" ht="16.5" thickBot="1">
      <c r="A26" s="59">
        <f t="shared" si="3"/>
        <v>25</v>
      </c>
      <c r="B26" s="102" t="str">
        <f>Sheet1!A26&amp;"/"&amp;Sheet1!B26</f>
        <v>93/2019</v>
      </c>
      <c r="C26" s="102" t="str">
        <f>Sheet1!C26&amp;" "&amp;Sheet1!D26</f>
        <v>Radovan Radunović</v>
      </c>
      <c r="D26" s="73"/>
      <c r="E26" s="111"/>
      <c r="F26" s="111"/>
      <c r="G26" s="63">
        <f t="shared" si="0"/>
        <v>0</v>
      </c>
      <c r="H26" s="111"/>
      <c r="I26" s="115">
        <v>46</v>
      </c>
      <c r="J26" s="115"/>
      <c r="K26" s="80">
        <f t="shared" si="1"/>
        <v>46</v>
      </c>
      <c r="L26" s="81" t="str">
        <f t="shared" si="2"/>
        <v>F</v>
      </c>
      <c r="M26" s="16"/>
      <c r="N26" s="70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6.5" thickBot="1">
      <c r="A27" s="59">
        <f t="shared" si="3"/>
        <v>26</v>
      </c>
      <c r="B27" s="102" t="str">
        <f>Sheet1!A27&amp;"/"&amp;Sheet1!B27</f>
        <v>94/2019</v>
      </c>
      <c r="C27" s="102" t="str">
        <f>Sheet1!C27&amp;" "&amp;Sheet1!D27</f>
        <v>Goran Nenezić</v>
      </c>
      <c r="D27" s="1"/>
      <c r="E27" s="108">
        <v>42</v>
      </c>
      <c r="F27" s="110"/>
      <c r="G27" s="63">
        <f t="shared" si="0"/>
        <v>42</v>
      </c>
      <c r="H27" s="108">
        <v>6</v>
      </c>
      <c r="I27" s="114">
        <v>37.5</v>
      </c>
      <c r="J27" s="114"/>
      <c r="K27" s="80">
        <f t="shared" si="1"/>
        <v>85.5</v>
      </c>
      <c r="L27" s="81" t="str">
        <f t="shared" si="2"/>
        <v>B</v>
      </c>
      <c r="N27" s="25"/>
      <c r="T27" s="16"/>
      <c r="U27" s="16"/>
      <c r="V27" s="16"/>
      <c r="W27" s="16"/>
      <c r="X27" s="16"/>
    </row>
    <row r="28" spans="1:24" ht="16.5" thickBot="1">
      <c r="A28" s="59">
        <f t="shared" si="3"/>
        <v>27</v>
      </c>
      <c r="B28" s="102" t="str">
        <f>Sheet1!A28&amp;"/"&amp;Sheet1!B28</f>
        <v>4/2018</v>
      </c>
      <c r="C28" s="102" t="str">
        <f>Sheet1!C28&amp;" "&amp;Sheet1!D28</f>
        <v>Andrija Balević</v>
      </c>
      <c r="D28" s="1"/>
      <c r="E28" s="109">
        <v>29</v>
      </c>
      <c r="F28" s="111"/>
      <c r="G28" s="63">
        <f t="shared" si="0"/>
        <v>29</v>
      </c>
      <c r="H28" s="109">
        <v>6</v>
      </c>
      <c r="I28" s="115">
        <v>37</v>
      </c>
      <c r="J28" s="115"/>
      <c r="K28" s="80">
        <f t="shared" si="1"/>
        <v>72</v>
      </c>
      <c r="L28" s="81" t="str">
        <f t="shared" si="2"/>
        <v>C</v>
      </c>
      <c r="N28" s="25"/>
      <c r="T28" s="16"/>
      <c r="U28" s="16"/>
      <c r="V28" s="16"/>
      <c r="W28" s="16"/>
      <c r="X28" s="16"/>
    </row>
    <row r="29" spans="1:24" ht="16.5" thickBot="1">
      <c r="A29" s="59">
        <f t="shared" si="3"/>
        <v>28</v>
      </c>
      <c r="B29" s="102" t="str">
        <f>Sheet1!A29&amp;"/"&amp;Sheet1!B29</f>
        <v>11/2018</v>
      </c>
      <c r="C29" s="102" t="str">
        <f>Sheet1!C29&amp;" "&amp;Sheet1!D29</f>
        <v>Balša Ljumović</v>
      </c>
      <c r="D29" s="1"/>
      <c r="E29" s="108">
        <v>23.5</v>
      </c>
      <c r="F29" s="110"/>
      <c r="G29" s="63">
        <f t="shared" si="0"/>
        <v>23.5</v>
      </c>
      <c r="H29" s="108">
        <v>6</v>
      </c>
      <c r="I29" s="114">
        <v>34</v>
      </c>
      <c r="J29" s="114"/>
      <c r="K29" s="80">
        <f t="shared" si="1"/>
        <v>63.5</v>
      </c>
      <c r="L29" s="81" t="str">
        <f t="shared" si="2"/>
        <v>D</v>
      </c>
      <c r="N29" s="25"/>
      <c r="W29" s="16"/>
      <c r="X29" s="16"/>
    </row>
    <row r="30" spans="1:14" ht="16.5" thickBot="1">
      <c r="A30" s="59">
        <f t="shared" si="3"/>
        <v>29</v>
      </c>
      <c r="B30" s="102" t="str">
        <f>Sheet1!A30&amp;"/"&amp;Sheet1!B30</f>
        <v>17/2018</v>
      </c>
      <c r="C30" s="102" t="str">
        <f>Sheet1!C30&amp;" "&amp;Sheet1!D30</f>
        <v>Branka Stevančević</v>
      </c>
      <c r="D30" s="1"/>
      <c r="E30" s="111"/>
      <c r="F30" s="109">
        <v>43</v>
      </c>
      <c r="G30" s="63">
        <f t="shared" si="0"/>
        <v>43</v>
      </c>
      <c r="H30" s="109">
        <v>6</v>
      </c>
      <c r="I30" s="115">
        <v>35.5</v>
      </c>
      <c r="J30" s="115"/>
      <c r="K30" s="80">
        <f t="shared" si="1"/>
        <v>84.5</v>
      </c>
      <c r="L30" s="81" t="str">
        <f t="shared" si="2"/>
        <v>B</v>
      </c>
      <c r="N30" s="25"/>
    </row>
    <row r="31" spans="1:14" ht="16.5" thickBot="1">
      <c r="A31" s="59">
        <f t="shared" si="3"/>
        <v>30</v>
      </c>
      <c r="B31" s="102" t="str">
        <f>Sheet1!A31&amp;"/"&amp;Sheet1!B31</f>
        <v>22/2018</v>
      </c>
      <c r="C31" s="102" t="str">
        <f>Sheet1!C31&amp;" "&amp;Sheet1!D31</f>
        <v>Mladen Strugar</v>
      </c>
      <c r="D31" s="1"/>
      <c r="E31" s="108">
        <v>19</v>
      </c>
      <c r="F31" s="108">
        <v>42.5</v>
      </c>
      <c r="G31" s="63">
        <f t="shared" si="0"/>
        <v>42.5</v>
      </c>
      <c r="H31" s="110"/>
      <c r="I31" s="114">
        <v>40.5</v>
      </c>
      <c r="J31" s="114"/>
      <c r="K31" s="80">
        <f t="shared" si="1"/>
        <v>83</v>
      </c>
      <c r="L31" s="81" t="str">
        <f t="shared" si="2"/>
        <v>B</v>
      </c>
      <c r="N31" s="25"/>
    </row>
    <row r="32" spans="1:14" ht="16.5" thickBot="1">
      <c r="A32" s="59">
        <f t="shared" si="3"/>
        <v>31</v>
      </c>
      <c r="B32" s="102" t="str">
        <f>Sheet1!A32&amp;"/"&amp;Sheet1!B32</f>
        <v>23/2018</v>
      </c>
      <c r="C32" s="102" t="str">
        <f>Sheet1!C32&amp;" "&amp;Sheet1!D32</f>
        <v>Kristjan Ivanović</v>
      </c>
      <c r="D32" s="1"/>
      <c r="E32" s="109">
        <v>26.5</v>
      </c>
      <c r="F32" s="111"/>
      <c r="G32" s="63">
        <f t="shared" si="0"/>
        <v>26.5</v>
      </c>
      <c r="H32" s="109">
        <v>6</v>
      </c>
      <c r="I32" s="115">
        <v>24</v>
      </c>
      <c r="J32" s="115"/>
      <c r="K32" s="80">
        <f t="shared" si="1"/>
        <v>56.5</v>
      </c>
      <c r="L32" s="81" t="str">
        <f t="shared" si="2"/>
        <v>E</v>
      </c>
      <c r="N32" s="25"/>
    </row>
    <row r="33" spans="1:14" ht="16.5" thickBot="1">
      <c r="A33" s="59">
        <f t="shared" si="3"/>
        <v>32</v>
      </c>
      <c r="B33" s="102" t="str">
        <f>Sheet1!A33&amp;"/"&amp;Sheet1!B33</f>
        <v>26/2018</v>
      </c>
      <c r="C33" s="102" t="str">
        <f>Sheet1!C33&amp;" "&amp;Sheet1!D33</f>
        <v>Mia Dubak</v>
      </c>
      <c r="D33" s="1"/>
      <c r="E33" s="108">
        <v>5</v>
      </c>
      <c r="F33" s="108">
        <v>33</v>
      </c>
      <c r="G33" s="63">
        <f t="shared" si="0"/>
        <v>33</v>
      </c>
      <c r="H33" s="108">
        <v>6</v>
      </c>
      <c r="I33" s="114">
        <v>32.5</v>
      </c>
      <c r="J33" s="114"/>
      <c r="K33" s="80">
        <f t="shared" si="1"/>
        <v>71.5</v>
      </c>
      <c r="L33" s="81" t="str">
        <f t="shared" si="2"/>
        <v>C</v>
      </c>
      <c r="N33" s="25"/>
    </row>
    <row r="34" spans="1:14" ht="16.5" thickBot="1">
      <c r="A34" s="59">
        <f t="shared" si="3"/>
        <v>33</v>
      </c>
      <c r="B34" s="102" t="str">
        <f>Sheet1!A34&amp;"/"&amp;Sheet1!B34</f>
        <v>49/2018</v>
      </c>
      <c r="C34" s="102" t="str">
        <f>Sheet1!C34&amp;" "&amp;Sheet1!D34</f>
        <v>Jelena Todorović</v>
      </c>
      <c r="D34" s="1"/>
      <c r="E34" s="109">
        <v>26.5</v>
      </c>
      <c r="F34" s="109">
        <v>40</v>
      </c>
      <c r="G34" s="63">
        <f t="shared" si="0"/>
        <v>40</v>
      </c>
      <c r="H34" s="111"/>
      <c r="I34" s="115">
        <v>34</v>
      </c>
      <c r="J34" s="115"/>
      <c r="K34" s="80">
        <f t="shared" si="1"/>
        <v>74</v>
      </c>
      <c r="L34" s="81" t="str">
        <f t="shared" si="2"/>
        <v>C</v>
      </c>
      <c r="N34" s="25"/>
    </row>
    <row r="35" spans="1:14" ht="16.5" thickBot="1">
      <c r="A35" s="59">
        <f t="shared" si="3"/>
        <v>34</v>
      </c>
      <c r="B35" s="102" t="str">
        <f>Sheet1!A35&amp;"/"&amp;Sheet1!B35</f>
        <v>51/2018</v>
      </c>
      <c r="C35" s="102" t="str">
        <f>Sheet1!C35&amp;" "&amp;Sheet1!D35</f>
        <v>Krsto Ćorović</v>
      </c>
      <c r="D35" s="1"/>
      <c r="E35" s="108">
        <v>28</v>
      </c>
      <c r="F35" s="110"/>
      <c r="G35" s="63">
        <f t="shared" si="0"/>
        <v>28</v>
      </c>
      <c r="H35" s="108">
        <v>6</v>
      </c>
      <c r="I35" s="114">
        <v>46</v>
      </c>
      <c r="J35" s="114"/>
      <c r="K35" s="80">
        <f t="shared" si="1"/>
        <v>80</v>
      </c>
      <c r="L35" s="81" t="str">
        <f t="shared" si="2"/>
        <v>B</v>
      </c>
      <c r="N35" s="25"/>
    </row>
    <row r="36" spans="1:14" ht="16.5" thickBot="1">
      <c r="A36" s="59">
        <f t="shared" si="3"/>
        <v>35</v>
      </c>
      <c r="B36" s="102" t="str">
        <f>Sheet1!A36&amp;"/"&amp;Sheet1!B36</f>
        <v>52/2018</v>
      </c>
      <c r="C36" s="102" t="str">
        <f>Sheet1!C36&amp;" "&amp;Sheet1!D36</f>
        <v>Vasilije Krulanović</v>
      </c>
      <c r="D36" s="1"/>
      <c r="E36" s="109">
        <v>31</v>
      </c>
      <c r="F36" s="111"/>
      <c r="G36" s="63">
        <f t="shared" si="0"/>
        <v>31</v>
      </c>
      <c r="H36" s="109">
        <v>6</v>
      </c>
      <c r="I36" s="115">
        <v>23</v>
      </c>
      <c r="J36" s="115"/>
      <c r="K36" s="80">
        <f t="shared" si="1"/>
        <v>60</v>
      </c>
      <c r="L36" s="81" t="str">
        <f t="shared" si="2"/>
        <v>D</v>
      </c>
      <c r="N36" s="25"/>
    </row>
    <row r="37" spans="1:14" ht="16.5" thickBot="1">
      <c r="A37" s="59">
        <f t="shared" si="3"/>
        <v>36</v>
      </c>
      <c r="B37" s="102" t="str">
        <f>Sheet1!A37&amp;"/"&amp;Sheet1!B37</f>
        <v>53/2018</v>
      </c>
      <c r="C37" s="102" t="str">
        <f>Sheet1!C37&amp;" "&amp;Sheet1!D37</f>
        <v>Dejan Rašković</v>
      </c>
      <c r="D37" s="1"/>
      <c r="E37" s="108">
        <v>25</v>
      </c>
      <c r="F37" s="110"/>
      <c r="G37" s="63">
        <f t="shared" si="0"/>
        <v>25</v>
      </c>
      <c r="H37" s="108">
        <v>6</v>
      </c>
      <c r="I37" s="114">
        <v>45.5</v>
      </c>
      <c r="J37" s="114"/>
      <c r="K37" s="80">
        <f t="shared" si="1"/>
        <v>76.5</v>
      </c>
      <c r="L37" s="81" t="str">
        <f t="shared" si="2"/>
        <v>C</v>
      </c>
      <c r="N37" s="25"/>
    </row>
    <row r="38" spans="1:14" ht="16.5" thickBot="1">
      <c r="A38" s="59">
        <f t="shared" si="3"/>
        <v>37</v>
      </c>
      <c r="B38" s="102" t="str">
        <f>Sheet1!A38&amp;"/"&amp;Sheet1!B38</f>
        <v>56/2018</v>
      </c>
      <c r="C38" s="102" t="str">
        <f>Sheet1!C38&amp;" "&amp;Sheet1!D38</f>
        <v>Slavko Bulatović</v>
      </c>
      <c r="D38" s="1"/>
      <c r="E38" s="109">
        <v>37</v>
      </c>
      <c r="F38" s="111"/>
      <c r="G38" s="63">
        <f t="shared" si="0"/>
        <v>37</v>
      </c>
      <c r="H38" s="109">
        <v>6</v>
      </c>
      <c r="I38" s="115">
        <v>33</v>
      </c>
      <c r="J38" s="115"/>
      <c r="K38" s="80">
        <f t="shared" si="1"/>
        <v>76</v>
      </c>
      <c r="L38" s="81" t="str">
        <f t="shared" si="2"/>
        <v>C</v>
      </c>
      <c r="N38" s="25"/>
    </row>
    <row r="39" spans="1:14" ht="16.5" thickBot="1">
      <c r="A39" s="59">
        <f t="shared" si="3"/>
        <v>38</v>
      </c>
      <c r="B39" s="102" t="str">
        <f>Sheet1!A39&amp;"/"&amp;Sheet1!B39</f>
        <v>57/2018</v>
      </c>
      <c r="C39" s="102" t="str">
        <f>Sheet1!C39&amp;" "&amp;Sheet1!D39</f>
        <v>Miloš Knežević</v>
      </c>
      <c r="D39" s="1"/>
      <c r="E39" s="110"/>
      <c r="F39" s="110"/>
      <c r="G39" s="63">
        <f t="shared" si="0"/>
        <v>0</v>
      </c>
      <c r="H39" s="110"/>
      <c r="I39" s="114">
        <v>38.5</v>
      </c>
      <c r="J39" s="114"/>
      <c r="K39" s="80">
        <f t="shared" si="1"/>
        <v>38.5</v>
      </c>
      <c r="L39" s="81" t="str">
        <f t="shared" si="2"/>
        <v>F</v>
      </c>
      <c r="N39" s="25"/>
    </row>
    <row r="40" spans="1:14" ht="16.5" thickBot="1">
      <c r="A40" s="59">
        <f t="shared" si="3"/>
        <v>39</v>
      </c>
      <c r="B40" s="102" t="str">
        <f>Sheet1!A40&amp;"/"&amp;Sheet1!B40</f>
        <v>74/2018</v>
      </c>
      <c r="C40" s="102" t="str">
        <f>Sheet1!C40&amp;" "&amp;Sheet1!D40</f>
        <v>Damjan Dubak</v>
      </c>
      <c r="D40" s="1"/>
      <c r="E40" s="111"/>
      <c r="F40" s="109">
        <v>38</v>
      </c>
      <c r="G40" s="63">
        <f t="shared" si="0"/>
        <v>38</v>
      </c>
      <c r="H40" s="111"/>
      <c r="I40" s="115">
        <v>31</v>
      </c>
      <c r="J40" s="115"/>
      <c r="K40" s="80">
        <f t="shared" si="1"/>
        <v>69</v>
      </c>
      <c r="L40" s="81" t="str">
        <f t="shared" si="2"/>
        <v>D</v>
      </c>
      <c r="N40" s="25"/>
    </row>
    <row r="41" spans="1:14" ht="16.5" thickBot="1">
      <c r="A41" s="59">
        <f t="shared" si="3"/>
        <v>40</v>
      </c>
      <c r="B41" s="102" t="str">
        <f>Sheet1!A41&amp;"/"&amp;Sheet1!B41</f>
        <v>100/2018</v>
      </c>
      <c r="C41" s="102" t="str">
        <f>Sheet1!C41&amp;" "&amp;Sheet1!D41</f>
        <v>Jelena Malović</v>
      </c>
      <c r="D41" s="1"/>
      <c r="E41" s="110"/>
      <c r="F41" s="108">
        <v>26</v>
      </c>
      <c r="G41" s="63">
        <f t="shared" si="0"/>
        <v>26</v>
      </c>
      <c r="H41" s="108">
        <v>6</v>
      </c>
      <c r="I41" s="114"/>
      <c r="J41" s="114">
        <v>31</v>
      </c>
      <c r="K41" s="80">
        <f t="shared" si="1"/>
        <v>63</v>
      </c>
      <c r="L41" s="81" t="str">
        <f t="shared" si="2"/>
        <v>D</v>
      </c>
      <c r="N41" s="25"/>
    </row>
    <row r="42" spans="1:14" ht="16.5" thickBot="1">
      <c r="A42" s="59">
        <f t="shared" si="3"/>
        <v>41</v>
      </c>
      <c r="B42" s="102" t="str">
        <f>Sheet1!A42&amp;"/"&amp;Sheet1!B42</f>
        <v>2/2017</v>
      </c>
      <c r="C42" s="102" t="str">
        <f>Sheet1!C42&amp;" "&amp;Sheet1!D42</f>
        <v>Ratko Vukićević</v>
      </c>
      <c r="D42" s="1"/>
      <c r="E42" s="109">
        <v>23</v>
      </c>
      <c r="F42" s="111"/>
      <c r="G42" s="63">
        <f t="shared" si="0"/>
        <v>23</v>
      </c>
      <c r="H42" s="109">
        <v>6</v>
      </c>
      <c r="I42" s="115">
        <v>33</v>
      </c>
      <c r="J42" s="115"/>
      <c r="K42" s="80">
        <f t="shared" si="1"/>
        <v>62</v>
      </c>
      <c r="L42" s="81" t="str">
        <f t="shared" si="2"/>
        <v>D</v>
      </c>
      <c r="N42" s="25"/>
    </row>
    <row r="43" spans="1:14" ht="16.5" thickBot="1">
      <c r="A43" s="59">
        <f t="shared" si="3"/>
        <v>42</v>
      </c>
      <c r="B43" s="102" t="str">
        <f>Sheet1!A43&amp;"/"&amp;Sheet1!B43</f>
        <v>21/2017</v>
      </c>
      <c r="C43" s="102" t="str">
        <f>Sheet1!C43&amp;" "&amp;Sheet1!D43</f>
        <v>Simo Milenković</v>
      </c>
      <c r="D43" s="1"/>
      <c r="E43" s="108">
        <v>30</v>
      </c>
      <c r="F43" s="110"/>
      <c r="G43" s="63">
        <f t="shared" si="0"/>
        <v>30</v>
      </c>
      <c r="H43" s="110"/>
      <c r="I43" s="114"/>
      <c r="J43" s="114">
        <v>50</v>
      </c>
      <c r="K43" s="80">
        <f t="shared" si="1"/>
        <v>80</v>
      </c>
      <c r="L43" s="81" t="str">
        <f t="shared" si="2"/>
        <v>B</v>
      </c>
      <c r="N43" s="25"/>
    </row>
    <row r="44" spans="1:14" ht="16.5" thickBot="1">
      <c r="A44" s="59">
        <f t="shared" si="3"/>
        <v>43</v>
      </c>
      <c r="B44" s="102" t="str">
        <f>Sheet1!A44&amp;"/"&amp;Sheet1!B44</f>
        <v>8/2016</v>
      </c>
      <c r="C44" s="102" t="str">
        <f>Sheet1!C44&amp;" "&amp;Sheet1!D44</f>
        <v>Luka Mujović</v>
      </c>
      <c r="D44" s="1"/>
      <c r="E44" s="111"/>
      <c r="F44" s="111"/>
      <c r="G44" s="63">
        <f t="shared" si="0"/>
        <v>0</v>
      </c>
      <c r="H44" s="111"/>
      <c r="I44" s="115"/>
      <c r="J44" s="115"/>
      <c r="K44" s="80">
        <f t="shared" si="1"/>
        <v>0</v>
      </c>
      <c r="L44" s="81" t="str">
        <f t="shared" si="2"/>
        <v>F</v>
      </c>
      <c r="N44" s="25"/>
    </row>
    <row r="45" spans="1:14" ht="16.5" thickBot="1">
      <c r="A45" s="59">
        <f t="shared" si="3"/>
        <v>44</v>
      </c>
      <c r="B45" s="102" t="str">
        <f>Sheet1!A45&amp;"/"&amp;Sheet1!B45</f>
        <v>56/2016</v>
      </c>
      <c r="C45" s="102" t="str">
        <f>Sheet1!C45&amp;" "&amp;Sheet1!D45</f>
        <v>Milutin Krulanović</v>
      </c>
      <c r="D45" s="1"/>
      <c r="E45" s="108">
        <v>28</v>
      </c>
      <c r="F45" s="110"/>
      <c r="G45" s="63">
        <f t="shared" si="0"/>
        <v>28</v>
      </c>
      <c r="H45" s="108">
        <v>6</v>
      </c>
      <c r="I45" s="114">
        <v>34.5</v>
      </c>
      <c r="J45" s="114"/>
      <c r="K45" s="80">
        <f t="shared" si="1"/>
        <v>68.5</v>
      </c>
      <c r="L45" s="81" t="str">
        <f t="shared" si="2"/>
        <v>D</v>
      </c>
      <c r="N45" s="25"/>
    </row>
    <row r="46" spans="1:14" ht="16.5" thickBot="1">
      <c r="A46" s="59">
        <f t="shared" si="3"/>
        <v>45</v>
      </c>
      <c r="B46" s="102" t="str">
        <f>Sheet1!A46&amp;"/"&amp;Sheet1!B46</f>
        <v>86/2016</v>
      </c>
      <c r="C46" s="102" t="str">
        <f>Sheet1!C46&amp;" "&amp;Sheet1!D46</f>
        <v>Danilo Miranović</v>
      </c>
      <c r="D46" s="1"/>
      <c r="E46" s="109">
        <v>15</v>
      </c>
      <c r="F46" s="109">
        <v>31</v>
      </c>
      <c r="G46" s="63">
        <f t="shared" si="0"/>
        <v>31</v>
      </c>
      <c r="H46" s="109">
        <v>6</v>
      </c>
      <c r="I46" s="115"/>
      <c r="J46" s="115">
        <v>33</v>
      </c>
      <c r="K46" s="80">
        <f t="shared" si="1"/>
        <v>70</v>
      </c>
      <c r="L46" s="81" t="str">
        <f t="shared" si="2"/>
        <v>C</v>
      </c>
      <c r="N46" s="25"/>
    </row>
    <row r="47" spans="1:14" ht="16.5" thickBot="1">
      <c r="A47" s="59">
        <f t="shared" si="3"/>
        <v>46</v>
      </c>
      <c r="B47" s="102" t="str">
        <f>Sheet1!A47&amp;"/"&amp;Sheet1!B47</f>
        <v>89/2016</v>
      </c>
      <c r="C47" s="102" t="str">
        <f>Sheet1!C47&amp;" "&amp;Sheet1!D47</f>
        <v>Maja Keković</v>
      </c>
      <c r="D47" s="1"/>
      <c r="E47" s="110"/>
      <c r="F47" s="110"/>
      <c r="G47" s="63">
        <f t="shared" si="0"/>
        <v>0</v>
      </c>
      <c r="H47" s="110"/>
      <c r="I47" s="114"/>
      <c r="J47" s="114"/>
      <c r="K47" s="80">
        <f t="shared" si="1"/>
        <v>0</v>
      </c>
      <c r="L47" s="81" t="str">
        <f t="shared" si="2"/>
        <v>F</v>
      </c>
      <c r="N47" s="25"/>
    </row>
    <row r="48" spans="1:14" ht="16.5" thickBot="1">
      <c r="A48" s="59">
        <f t="shared" si="3"/>
        <v>47</v>
      </c>
      <c r="B48" s="102" t="str">
        <f>Sheet1!A48&amp;"/"&amp;Sheet1!B48</f>
        <v>7057/2016</v>
      </c>
      <c r="C48" s="102" t="str">
        <f>Sheet1!C48&amp;" "&amp;Sheet1!D48</f>
        <v>Melina Ljuca</v>
      </c>
      <c r="D48" s="1"/>
      <c r="E48" s="109">
        <v>18</v>
      </c>
      <c r="F48" s="111"/>
      <c r="G48" s="63">
        <f t="shared" si="0"/>
        <v>18</v>
      </c>
      <c r="H48" s="109">
        <v>6</v>
      </c>
      <c r="I48" s="115">
        <v>37</v>
      </c>
      <c r="J48" s="115"/>
      <c r="K48" s="80">
        <f t="shared" si="1"/>
        <v>61</v>
      </c>
      <c r="L48" s="81" t="str">
        <f t="shared" si="2"/>
        <v>D</v>
      </c>
      <c r="N48" s="25"/>
    </row>
    <row r="49" spans="1:14" ht="16.5" thickBot="1">
      <c r="A49" s="59">
        <f t="shared" si="3"/>
        <v>48</v>
      </c>
      <c r="B49" s="102" t="str">
        <f>Sheet1!A49&amp;"/"&amp;Sheet1!B49</f>
        <v>7058/2016</v>
      </c>
      <c r="C49" s="102" t="str">
        <f>Sheet1!C49&amp;" "&amp;Sheet1!D49</f>
        <v>Milica Marić</v>
      </c>
      <c r="D49" s="1"/>
      <c r="E49" s="108">
        <v>29</v>
      </c>
      <c r="F49" s="110"/>
      <c r="G49" s="63">
        <f t="shared" si="0"/>
        <v>29</v>
      </c>
      <c r="H49" s="108">
        <v>6</v>
      </c>
      <c r="I49" s="114">
        <v>39.5</v>
      </c>
      <c r="J49" s="114"/>
      <c r="K49" s="80">
        <f t="shared" si="1"/>
        <v>74.5</v>
      </c>
      <c r="L49" s="81" t="str">
        <f t="shared" si="2"/>
        <v>C</v>
      </c>
      <c r="N49" s="25"/>
    </row>
    <row r="50" spans="1:14" ht="16.5" thickBot="1">
      <c r="A50" s="59">
        <f t="shared" si="3"/>
        <v>49</v>
      </c>
      <c r="B50" s="102" t="str">
        <f>Sheet1!A50&amp;"/"&amp;Sheet1!B50</f>
        <v>7090/2016</v>
      </c>
      <c r="C50" s="102" t="str">
        <f>Sheet1!C50&amp;" "&amp;Sheet1!D50</f>
        <v>Belmin Spahić</v>
      </c>
      <c r="D50" s="1"/>
      <c r="E50" s="109">
        <v>40</v>
      </c>
      <c r="F50" s="111"/>
      <c r="G50" s="63">
        <f t="shared" si="0"/>
        <v>40</v>
      </c>
      <c r="H50" s="109">
        <v>6</v>
      </c>
      <c r="I50" s="115"/>
      <c r="J50" s="115">
        <v>25</v>
      </c>
      <c r="K50" s="80">
        <f t="shared" si="1"/>
        <v>71</v>
      </c>
      <c r="L50" s="81" t="str">
        <f t="shared" si="2"/>
        <v>C</v>
      </c>
      <c r="N50" s="25"/>
    </row>
    <row r="51" spans="1:14" ht="16.5" thickBot="1">
      <c r="A51" s="59">
        <f t="shared" si="3"/>
        <v>50</v>
      </c>
      <c r="B51" s="102" t="str">
        <f>Sheet1!A51&amp;"/"&amp;Sheet1!B51</f>
        <v>50/2015</v>
      </c>
      <c r="C51" s="102" t="str">
        <f>Sheet1!C51&amp;" "&amp;Sheet1!D51</f>
        <v>Vuko Prelević</v>
      </c>
      <c r="D51" s="1"/>
      <c r="E51" s="110"/>
      <c r="F51" s="110"/>
      <c r="G51" s="63">
        <f t="shared" si="0"/>
        <v>0</v>
      </c>
      <c r="H51" s="108">
        <v>6</v>
      </c>
      <c r="I51" s="114"/>
      <c r="J51" s="114"/>
      <c r="K51" s="80">
        <f t="shared" si="1"/>
        <v>6</v>
      </c>
      <c r="L51" s="81" t="str">
        <f t="shared" si="2"/>
        <v>F</v>
      </c>
      <c r="N51" s="25"/>
    </row>
    <row r="52" spans="1:14" ht="16.5" thickBot="1">
      <c r="A52" s="59">
        <f t="shared" si="3"/>
        <v>51</v>
      </c>
      <c r="B52" s="102" t="str">
        <f>Sheet1!A52&amp;"/"&amp;Sheet1!B52</f>
        <v>7030/2015</v>
      </c>
      <c r="C52" s="102" t="str">
        <f>Sheet1!C52&amp;" "&amp;Sheet1!D52</f>
        <v>Milena Dacić</v>
      </c>
      <c r="D52" s="1"/>
      <c r="E52" s="109">
        <v>26.5</v>
      </c>
      <c r="F52" s="111"/>
      <c r="G52" s="63">
        <f t="shared" si="0"/>
        <v>26.5</v>
      </c>
      <c r="H52" s="109">
        <v>6</v>
      </c>
      <c r="I52" s="115">
        <v>43</v>
      </c>
      <c r="J52" s="115"/>
      <c r="K52" s="80">
        <f t="shared" si="1"/>
        <v>75.5</v>
      </c>
      <c r="L52" s="81" t="str">
        <f t="shared" si="2"/>
        <v>C</v>
      </c>
      <c r="N52" s="25"/>
    </row>
    <row r="53" spans="1:14" ht="16.5" thickBot="1">
      <c r="A53" s="59">
        <f t="shared" si="3"/>
        <v>52</v>
      </c>
      <c r="B53" s="102" t="str">
        <f>Sheet1!A53&amp;"/"&amp;Sheet1!B53</f>
        <v>18/2014</v>
      </c>
      <c r="C53" s="102" t="str">
        <f>Sheet1!C53&amp;" "&amp;Sheet1!D53</f>
        <v>Milanka Pejović</v>
      </c>
      <c r="D53" s="1"/>
      <c r="E53" s="110"/>
      <c r="F53" s="110"/>
      <c r="G53" s="63"/>
      <c r="H53" s="110"/>
      <c r="I53" s="114"/>
      <c r="J53" s="114"/>
      <c r="K53" s="80"/>
      <c r="L53" s="81"/>
      <c r="N53" s="25"/>
    </row>
    <row r="54" spans="1:14" ht="16.5" thickBot="1">
      <c r="A54" s="59"/>
      <c r="B54" s="102"/>
      <c r="C54" s="102" t="str">
        <f>Sheet1!C54&amp;" "&amp;Sheet1!D54</f>
        <v> </v>
      </c>
      <c r="D54" s="1"/>
      <c r="E54" s="108"/>
      <c r="F54" s="59"/>
      <c r="G54" s="63"/>
      <c r="H54" s="108"/>
      <c r="I54" s="114"/>
      <c r="J54" s="62"/>
      <c r="K54" s="80"/>
      <c r="L54" s="81"/>
      <c r="N54" s="25"/>
    </row>
    <row r="55" spans="3:14" ht="12.75">
      <c r="C55" s="1"/>
      <c r="D55" s="1"/>
      <c r="N55" s="25"/>
    </row>
    <row r="56" spans="3:14" ht="12.75">
      <c r="C56" s="1"/>
      <c r="D56" s="1"/>
      <c r="N56" s="25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1">
      <pane ySplit="7" topLeftCell="A17" activePane="bottomLeft" state="frozen"/>
      <selection pane="topLeft" activeCell="A1" sqref="A1"/>
      <selection pane="bottomLeft" activeCell="A37" sqref="A37:IV37"/>
    </sheetView>
  </sheetViews>
  <sheetFormatPr defaultColWidth="9.140625" defaultRowHeight="12.75"/>
  <cols>
    <col min="1" max="1" width="13.00390625" style="14" customWidth="1"/>
    <col min="2" max="3" width="22.28125" style="12" customWidth="1"/>
    <col min="4" max="4" width="12.57421875" style="12" customWidth="1"/>
    <col min="5" max="5" width="12.57421875" style="13" customWidth="1"/>
    <col min="6" max="6" width="21.14062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24" t="s">
        <v>1</v>
      </c>
      <c r="B1" s="125"/>
      <c r="C1" s="125"/>
      <c r="D1" s="125"/>
      <c r="E1" s="125"/>
      <c r="F1" s="125"/>
      <c r="G1" s="125"/>
      <c r="H1" s="125"/>
      <c r="I1" s="116"/>
      <c r="J1" s="117"/>
      <c r="K1" s="18"/>
      <c r="L1" s="18"/>
    </row>
    <row r="2" spans="1:12" ht="15">
      <c r="A2" s="30" t="s">
        <v>2</v>
      </c>
      <c r="B2" s="18"/>
      <c r="C2" s="18"/>
      <c r="D2" s="35" t="s">
        <v>48</v>
      </c>
      <c r="E2" s="17"/>
      <c r="F2" s="17"/>
      <c r="G2" s="31" t="s">
        <v>3</v>
      </c>
      <c r="H2" s="53" t="s">
        <v>39</v>
      </c>
      <c r="I2" s="84"/>
      <c r="J2" s="32"/>
      <c r="K2" s="18"/>
      <c r="L2" s="18"/>
    </row>
    <row r="3" spans="1:12" ht="15">
      <c r="A3" s="30" t="s">
        <v>38</v>
      </c>
      <c r="B3" s="52"/>
      <c r="C3" s="52"/>
      <c r="D3" s="33"/>
      <c r="E3" s="17"/>
      <c r="F3" s="17"/>
      <c r="G3" s="17"/>
      <c r="H3" s="17"/>
      <c r="I3" s="18"/>
      <c r="J3" s="32"/>
      <c r="K3" s="18"/>
      <c r="L3" s="18"/>
    </row>
    <row r="4" spans="1:12" ht="12.75" customHeight="1" thickBot="1">
      <c r="A4" s="64"/>
      <c r="B4" s="65"/>
      <c r="C4" s="65"/>
      <c r="D4" s="65"/>
      <c r="E4" s="66"/>
      <c r="F4" s="66"/>
      <c r="G4" s="66"/>
      <c r="H4" s="66"/>
      <c r="I4" s="65"/>
      <c r="J4" s="67"/>
      <c r="K4" s="18"/>
      <c r="L4" s="18"/>
    </row>
    <row r="5" spans="1:11" ht="26.25" customHeight="1" thickBot="1">
      <c r="A5" s="34" t="s">
        <v>15</v>
      </c>
      <c r="B5" s="19"/>
      <c r="C5" s="104" t="s">
        <v>32</v>
      </c>
      <c r="D5" s="85" t="s">
        <v>23</v>
      </c>
      <c r="E5" s="86"/>
      <c r="F5" s="98"/>
      <c r="G5" s="86"/>
      <c r="H5" s="86"/>
      <c r="I5" s="120" t="s">
        <v>14</v>
      </c>
      <c r="J5" s="120" t="s">
        <v>4</v>
      </c>
      <c r="K5" s="18"/>
    </row>
    <row r="6" spans="1:11" ht="13.5" thickBot="1">
      <c r="A6" s="54" t="s">
        <v>5</v>
      </c>
      <c r="B6" s="20" t="s">
        <v>12</v>
      </c>
      <c r="C6" s="105"/>
      <c r="D6" s="123" t="s">
        <v>20</v>
      </c>
      <c r="E6" s="118"/>
      <c r="F6" s="100" t="s">
        <v>47</v>
      </c>
      <c r="G6" s="118" t="s">
        <v>13</v>
      </c>
      <c r="H6" s="119"/>
      <c r="I6" s="121"/>
      <c r="J6" s="121"/>
      <c r="K6" s="18"/>
    </row>
    <row r="7" spans="1:11" ht="12.75">
      <c r="A7" s="87"/>
      <c r="B7" s="88"/>
      <c r="C7" s="106"/>
      <c r="D7" s="89" t="s">
        <v>17</v>
      </c>
      <c r="E7" s="90" t="s">
        <v>18</v>
      </c>
      <c r="F7" s="99"/>
      <c r="G7" s="89" t="s">
        <v>21</v>
      </c>
      <c r="H7" s="91" t="s">
        <v>22</v>
      </c>
      <c r="I7" s="122"/>
      <c r="J7" s="122"/>
      <c r="K7" s="18"/>
    </row>
    <row r="8" spans="1:11" ht="12.75">
      <c r="A8" s="60" t="str">
        <f>IF(ISBLANK(Rezultati!B2),"",Rezultati!B2)</f>
        <v>3/2019</v>
      </c>
      <c r="B8" s="61" t="str">
        <f>IF(ISBLANK(Rezultati!C2),"",Rezultati!C2)</f>
        <v>Andrija Jeknić</v>
      </c>
      <c r="C8" s="61">
        <f>IF(ISBLANK(Rezultati!D2),"",Rezultati!D2)</f>
      </c>
      <c r="D8" s="92">
        <f>IF(ISBLANK(Rezultati!E2),"",Rezultati!E2)</f>
        <v>38</v>
      </c>
      <c r="E8" s="92">
        <f>IF(ISBLANK(Rezultati!F2),"",Rezultati!F2)</f>
      </c>
      <c r="F8" s="92">
        <f>IF(ISBLANK(Rezultati!H2),"",Rezultati!H2)</f>
        <v>6</v>
      </c>
      <c r="G8" s="92">
        <f>IF(ISBLANK(Rezultati!I2),"",Rezultati!I2)</f>
        <v>42.5</v>
      </c>
      <c r="H8" s="92">
        <f>IF(ISBLANK(Rezultati!J2),"",Rezultati!J2)</f>
      </c>
      <c r="I8" s="92">
        <f>IF(ISBLANK(Rezultati!K2),"",Rezultati!K2)</f>
        <v>86.5</v>
      </c>
      <c r="J8" s="93" t="str">
        <f>IF(Rezultati!K2&lt;50,"F",IF(Rezultati!K2&lt;60,"E",IF(Rezultati!K2&lt;70,"D",IF(Rezultati!K2&lt;80,"C",IF(Rezultati!K2&lt;90,"B","A")))))</f>
        <v>B</v>
      </c>
      <c r="K8" s="18"/>
    </row>
    <row r="9" spans="1:11" ht="12.75">
      <c r="A9" s="60" t="str">
        <f>IF(ISBLANK(Rezultati!B3),"",Rezultati!B3)</f>
        <v>4/2019</v>
      </c>
      <c r="B9" s="61" t="str">
        <f>IF(ISBLANK(Rezultati!C3),"",Rezultati!C3)</f>
        <v>Tamara Ćurić</v>
      </c>
      <c r="C9" s="61">
        <f>IF(ISBLANK(Rezultati!D3),"",Rezultati!D3)</f>
      </c>
      <c r="D9" s="92">
        <f>IF(ISBLANK(Rezultati!E3),"",Rezultati!E3)</f>
        <v>32</v>
      </c>
      <c r="E9" s="92">
        <f>IF(ISBLANK(Rezultati!F3),"",Rezultati!F3)</f>
      </c>
      <c r="F9" s="92">
        <f>IF(ISBLANK(Rezultati!H3),"",Rezultati!H3)</f>
        <v>6</v>
      </c>
      <c r="G9" s="92">
        <f>IF(ISBLANK(Rezultati!I3),"",Rezultati!I3)</f>
        <v>7.5</v>
      </c>
      <c r="H9" s="92">
        <f>IF(ISBLANK(Rezultati!J3),"",Rezultati!J3)</f>
      </c>
      <c r="I9" s="92">
        <f>IF(ISBLANK(Rezultati!K3),"",Rezultati!K3)</f>
        <v>45.5</v>
      </c>
      <c r="J9" s="93" t="str">
        <f>IF(Rezultati!K3&lt;50,"F",IF(Rezultati!K3&lt;60,"E",IF(Rezultati!K3&lt;70,"D",IF(Rezultati!K3&lt;80,"C",IF(Rezultati!K3&lt;90,"B","A")))))</f>
        <v>F</v>
      </c>
      <c r="K9" s="18"/>
    </row>
    <row r="10" spans="1:11" ht="12.75">
      <c r="A10" s="60" t="str">
        <f>IF(ISBLANK(Rezultati!B4),"",Rezultati!B4)</f>
        <v>5/2019</v>
      </c>
      <c r="B10" s="61" t="str">
        <f>IF(ISBLANK(Rezultati!C4),"",Rezultati!C4)</f>
        <v>Veselin Ostojić</v>
      </c>
      <c r="C10" s="61">
        <f>IF(ISBLANK(Rezultati!D4),"",Rezultati!D4)</f>
      </c>
      <c r="D10" s="92">
        <f>IF(ISBLANK(Rezultati!E4),"",Rezultati!E4)</f>
      </c>
      <c r="E10" s="92">
        <f>IF(ISBLANK(Rezultati!F4),"",Rezultati!F4)</f>
        <v>44</v>
      </c>
      <c r="F10" s="92">
        <f>IF(ISBLANK(Rezultati!H4),"",Rezultati!H4)</f>
        <v>6</v>
      </c>
      <c r="G10" s="92">
        <f>IF(ISBLANK(Rezultati!I4),"",Rezultati!I4)</f>
      </c>
      <c r="H10" s="92">
        <f>IF(ISBLANK(Rezultati!J4),"",Rezultati!J4)</f>
        <v>48.5</v>
      </c>
      <c r="I10" s="92">
        <f>IF(ISBLANK(Rezultati!K4),"",Rezultati!K4)</f>
        <v>98.5</v>
      </c>
      <c r="J10" s="93" t="str">
        <f>IF(Rezultati!K4&lt;50,"F",IF(Rezultati!K4&lt;60,"E",IF(Rezultati!K4&lt;70,"D",IF(Rezultati!K4&lt;80,"C",IF(Rezultati!K4&lt;90,"B","A")))))</f>
        <v>A</v>
      </c>
      <c r="K10" s="18"/>
    </row>
    <row r="11" spans="1:11" ht="12.75">
      <c r="A11" s="60" t="str">
        <f>IF(ISBLANK(Rezultati!B5),"",Rezultati!B5)</f>
        <v>6/2019</v>
      </c>
      <c r="B11" s="61" t="str">
        <f>IF(ISBLANK(Rezultati!C5),"",Rezultati!C5)</f>
        <v>Ilija Aleksić</v>
      </c>
      <c r="C11" s="61">
        <f>IF(ISBLANK(Rezultati!D5),"",Rezultati!D5)</f>
      </c>
      <c r="D11" s="92">
        <f>IF(ISBLANK(Rezultati!E5),"",Rezultati!E5)</f>
        <v>43</v>
      </c>
      <c r="E11" s="92">
        <f>IF(ISBLANK(Rezultati!F5),"",Rezultati!F5)</f>
      </c>
      <c r="F11" s="92">
        <f>IF(ISBLANK(Rezultati!H5),"",Rezultati!H5)</f>
        <v>6</v>
      </c>
      <c r="G11" s="92">
        <f>IF(ISBLANK(Rezultati!I5),"",Rezultati!I5)</f>
        <v>48</v>
      </c>
      <c r="H11" s="92">
        <f>IF(ISBLANK(Rezultati!J5),"",Rezultati!J5)</f>
      </c>
      <c r="I11" s="92">
        <f>IF(ISBLANK(Rezultati!K5),"",Rezultati!K5)</f>
        <v>97</v>
      </c>
      <c r="J11" s="93" t="str">
        <f>IF(Rezultati!K5&lt;50,"F",IF(Rezultati!K5&lt;60,"E",IF(Rezultati!K5&lt;70,"D",IF(Rezultati!K5&lt;80,"C",IF(Rezultati!K5&lt;90,"B","A")))))</f>
        <v>A</v>
      </c>
      <c r="K11" s="18"/>
    </row>
    <row r="12" spans="1:11" ht="12.75">
      <c r="A12" s="60" t="str">
        <f>IF(ISBLANK(Rezultati!B6),"",Rezultati!B6)</f>
        <v>7/2019</v>
      </c>
      <c r="B12" s="61" t="str">
        <f>IF(ISBLANK(Rezultati!C6),"",Rezultati!C6)</f>
        <v>Dejan Adžović</v>
      </c>
      <c r="C12" s="61">
        <f>IF(ISBLANK(Rezultati!D6),"",Rezultati!D6)</f>
      </c>
      <c r="D12" s="92">
        <f>IF(ISBLANK(Rezultati!E6),"",Rezultati!E6)</f>
        <v>37</v>
      </c>
      <c r="E12" s="92">
        <f>IF(ISBLANK(Rezultati!F6),"",Rezultati!F6)</f>
      </c>
      <c r="F12" s="92">
        <f>IF(ISBLANK(Rezultati!H6),"",Rezultati!H6)</f>
        <v>6</v>
      </c>
      <c r="G12" s="92">
        <f>IF(ISBLANK(Rezultati!I6),"",Rezultati!I6)</f>
        <v>44.5</v>
      </c>
      <c r="H12" s="92">
        <f>IF(ISBLANK(Rezultati!J6),"",Rezultati!J6)</f>
      </c>
      <c r="I12" s="92">
        <f>IF(ISBLANK(Rezultati!K6),"",Rezultati!K6)</f>
        <v>87.5</v>
      </c>
      <c r="J12" s="93" t="str">
        <f>IF(Rezultati!K6&lt;50,"F",IF(Rezultati!K6&lt;60,"E",IF(Rezultati!K6&lt;70,"D",IF(Rezultati!K6&lt;80,"C",IF(Rezultati!K6&lt;90,"B","A")))))</f>
        <v>B</v>
      </c>
      <c r="K12" s="18"/>
    </row>
    <row r="13" spans="1:11" ht="12.75">
      <c r="A13" s="60" t="str">
        <f>IF(ISBLANK(Rezultati!B7),"",Rezultati!B7)</f>
        <v>12/2019</v>
      </c>
      <c r="B13" s="61" t="str">
        <f>IF(ISBLANK(Rezultati!C7),"",Rezultati!C7)</f>
        <v>Bojana Kasalica</v>
      </c>
      <c r="C13" s="61">
        <f>IF(ISBLANK(Rezultati!D7),"",Rezultati!D7)</f>
      </c>
      <c r="D13" s="92">
        <f>IF(ISBLANK(Rezultati!E7),"",Rezultati!E7)</f>
        <v>27</v>
      </c>
      <c r="E13" s="92">
        <f>IF(ISBLANK(Rezultati!F7),"",Rezultati!F7)</f>
      </c>
      <c r="F13" s="92">
        <f>IF(ISBLANK(Rezultati!H7),"",Rezultati!H7)</f>
        <v>6</v>
      </c>
      <c r="G13" s="92">
        <f>IF(ISBLANK(Rezultati!I7),"",Rezultati!I7)</f>
        <v>42</v>
      </c>
      <c r="H13" s="92">
        <f>IF(ISBLANK(Rezultati!J7),"",Rezultati!J7)</f>
      </c>
      <c r="I13" s="92">
        <f>IF(ISBLANK(Rezultati!K7),"",Rezultati!K7)</f>
        <v>75</v>
      </c>
      <c r="J13" s="93" t="str">
        <f>IF(Rezultati!K7&lt;50,"F",IF(Rezultati!K7&lt;60,"E",IF(Rezultati!K7&lt;70,"D",IF(Rezultati!K7&lt;80,"C",IF(Rezultati!K7&lt;90,"B","A")))))</f>
        <v>C</v>
      </c>
      <c r="K13" s="18"/>
    </row>
    <row r="14" spans="1:11" ht="12.75">
      <c r="A14" s="60" t="str">
        <f>IF(ISBLANK(Rezultati!B8),"",Rezultati!B8)</f>
        <v>17/2019</v>
      </c>
      <c r="B14" s="61" t="str">
        <f>IF(ISBLANK(Rezultati!C8),"",Rezultati!C8)</f>
        <v>Milica Đukić</v>
      </c>
      <c r="C14" s="61">
        <f>IF(ISBLANK(Rezultati!D8),"",Rezultati!D8)</f>
      </c>
      <c r="D14" s="92">
        <f>IF(ISBLANK(Rezultati!E8),"",Rezultati!E8)</f>
        <v>43</v>
      </c>
      <c r="E14" s="92">
        <f>IF(ISBLANK(Rezultati!F8),"",Rezultati!F8)</f>
      </c>
      <c r="F14" s="92">
        <f>IF(ISBLANK(Rezultati!H8),"",Rezultati!H8)</f>
        <v>6</v>
      </c>
      <c r="G14" s="92">
        <f>IF(ISBLANK(Rezultati!I8),"",Rezultati!I8)</f>
      </c>
      <c r="H14" s="92">
        <f>IF(ISBLANK(Rezultati!J8),"",Rezultati!J8)</f>
      </c>
      <c r="I14" s="92">
        <f>IF(ISBLANK(Rezultati!K8),"",Rezultati!K8)</f>
        <v>49</v>
      </c>
      <c r="J14" s="93" t="str">
        <f>IF(Rezultati!K8&lt;50,"F",IF(Rezultati!K8&lt;60,"E",IF(Rezultati!K8&lt;70,"D",IF(Rezultati!K8&lt;80,"C",IF(Rezultati!K8&lt;90,"B","A")))))</f>
        <v>F</v>
      </c>
      <c r="K14" s="18"/>
    </row>
    <row r="15" spans="1:11" ht="12.75">
      <c r="A15" s="60" t="str">
        <f>IF(ISBLANK(Rezultati!B9),"",Rezultati!B9)</f>
        <v>22/2019</v>
      </c>
      <c r="B15" s="61" t="str">
        <f>IF(ISBLANK(Rezultati!C9),"",Rezultati!C9)</f>
        <v>Milorad Obradović</v>
      </c>
      <c r="C15" s="61">
        <f>IF(ISBLANK(Rezultati!D9),"",Rezultati!D9)</f>
      </c>
      <c r="D15" s="92">
        <f>IF(ISBLANK(Rezultati!E9),"",Rezultati!E9)</f>
        <v>44</v>
      </c>
      <c r="E15" s="92">
        <f>IF(ISBLANK(Rezultati!F9),"",Rezultati!F9)</f>
      </c>
      <c r="F15" s="92">
        <f>IF(ISBLANK(Rezultati!H9),"",Rezultati!H9)</f>
        <v>6</v>
      </c>
      <c r="G15" s="92">
        <f>IF(ISBLANK(Rezultati!I9),"",Rezultati!I9)</f>
        <v>49</v>
      </c>
      <c r="H15" s="92">
        <f>IF(ISBLANK(Rezultati!J9),"",Rezultati!J9)</f>
      </c>
      <c r="I15" s="92">
        <f>IF(ISBLANK(Rezultati!K9),"",Rezultati!K9)</f>
        <v>99</v>
      </c>
      <c r="J15" s="93" t="str">
        <f>IF(Rezultati!K9&lt;50,"F",IF(Rezultati!K9&lt;60,"E",IF(Rezultati!K9&lt;70,"D",IF(Rezultati!K9&lt;80,"C",IF(Rezultati!K9&lt;90,"B","A")))))</f>
        <v>A</v>
      </c>
      <c r="K15" s="18"/>
    </row>
    <row r="16" spans="1:11" ht="12.75">
      <c r="A16" s="60" t="str">
        <f>IF(ISBLANK(Rezultati!B10),"",Rezultati!B10)</f>
        <v>26/2019</v>
      </c>
      <c r="B16" s="61" t="str">
        <f>IF(ISBLANK(Rezultati!C10),"",Rezultati!C10)</f>
        <v>Irena Laković</v>
      </c>
      <c r="C16" s="61">
        <f>IF(ISBLANK(Rezultati!D10),"",Rezultati!D10)</f>
      </c>
      <c r="D16" s="92">
        <f>IF(ISBLANK(Rezultati!E10),"",Rezultati!E10)</f>
        <v>43</v>
      </c>
      <c r="E16" s="92">
        <f>IF(ISBLANK(Rezultati!F10),"",Rezultati!F10)</f>
      </c>
      <c r="F16" s="92">
        <f>IF(ISBLANK(Rezultati!H10),"",Rezultati!H10)</f>
        <v>6</v>
      </c>
      <c r="G16" s="92">
        <f>IF(ISBLANK(Rezultati!I10),"",Rezultati!I10)</f>
        <v>50</v>
      </c>
      <c r="H16" s="92">
        <f>IF(ISBLANK(Rezultati!J10),"",Rezultati!J10)</f>
      </c>
      <c r="I16" s="92">
        <f>IF(ISBLANK(Rezultati!K10),"",Rezultati!K10)</f>
        <v>99</v>
      </c>
      <c r="J16" s="93" t="str">
        <f>IF(Rezultati!K10&lt;50,"F",IF(Rezultati!K10&lt;60,"E",IF(Rezultati!K10&lt;70,"D",IF(Rezultati!K10&lt;80,"C",IF(Rezultati!K10&lt;90,"B","A")))))</f>
        <v>A</v>
      </c>
      <c r="K16" s="18"/>
    </row>
    <row r="17" spans="1:11" ht="12.75">
      <c r="A17" s="60" t="str">
        <f>IF(ISBLANK(Rezultati!B11),"",Rezultati!B11)</f>
        <v>31/2019</v>
      </c>
      <c r="B17" s="61" t="str">
        <f>IF(ISBLANK(Rezultati!C11),"",Rezultati!C11)</f>
        <v>Kristina Bakić</v>
      </c>
      <c r="C17" s="61">
        <f>IF(ISBLANK(Rezultati!D11),"",Rezultati!D11)</f>
      </c>
      <c r="D17" s="92">
        <f>IF(ISBLANK(Rezultati!E11),"",Rezultati!E11)</f>
        <v>42</v>
      </c>
      <c r="E17" s="92">
        <f>IF(ISBLANK(Rezultati!F11),"",Rezultati!F11)</f>
      </c>
      <c r="F17" s="92">
        <f>IF(ISBLANK(Rezultati!H11),"",Rezultati!H11)</f>
        <v>6</v>
      </c>
      <c r="G17" s="92">
        <f>IF(ISBLANK(Rezultati!I11),"",Rezultati!I11)</f>
        <v>50</v>
      </c>
      <c r="H17" s="92">
        <f>IF(ISBLANK(Rezultati!J11),"",Rezultati!J11)</f>
      </c>
      <c r="I17" s="92">
        <f>IF(ISBLANK(Rezultati!K11),"",Rezultati!K11)</f>
        <v>98</v>
      </c>
      <c r="J17" s="93" t="str">
        <f>IF(Rezultati!K11&lt;50,"F",IF(Rezultati!K11&lt;60,"E",IF(Rezultati!K11&lt;70,"D",IF(Rezultati!K11&lt;80,"C",IF(Rezultati!K11&lt;90,"B","A")))))</f>
        <v>A</v>
      </c>
      <c r="K17" s="18"/>
    </row>
    <row r="18" spans="1:11" ht="12.75">
      <c r="A18" s="60" t="str">
        <f>IF(ISBLANK(Rezultati!B12),"",Rezultati!B12)</f>
        <v>32/2019</v>
      </c>
      <c r="B18" s="61" t="str">
        <f>IF(ISBLANK(Rezultati!C12),"",Rezultati!C12)</f>
        <v>Nađa Mirković</v>
      </c>
      <c r="C18" s="61">
        <f>IF(ISBLANK(Rezultati!D12),"",Rezultati!D12)</f>
      </c>
      <c r="D18" s="92">
        <f>IF(ISBLANK(Rezultati!E12),"",Rezultati!E12)</f>
        <v>33</v>
      </c>
      <c r="E18" s="92">
        <f>IF(ISBLANK(Rezultati!F12),"",Rezultati!F12)</f>
        <v>39</v>
      </c>
      <c r="F18" s="92">
        <f>IF(ISBLANK(Rezultati!H12),"",Rezultati!H12)</f>
        <v>6</v>
      </c>
      <c r="G18" s="92">
        <f>IF(ISBLANK(Rezultati!I12),"",Rezultati!I12)</f>
        <v>49</v>
      </c>
      <c r="H18" s="92">
        <f>IF(ISBLANK(Rezultati!J12),"",Rezultati!J12)</f>
      </c>
      <c r="I18" s="92">
        <f>IF(ISBLANK(Rezultati!K12),"",Rezultati!K12)</f>
        <v>94</v>
      </c>
      <c r="J18" s="93" t="str">
        <f>IF(Rezultati!K12&lt;50,"F",IF(Rezultati!K12&lt;60,"E",IF(Rezultati!K12&lt;70,"D",IF(Rezultati!K12&lt;80,"C",IF(Rezultati!K12&lt;90,"B","A")))))</f>
        <v>A</v>
      </c>
      <c r="K18" s="18"/>
    </row>
    <row r="19" spans="1:11" ht="12.75">
      <c r="A19" s="60" t="str">
        <f>IF(ISBLANK(Rezultati!B13),"",Rezultati!B13)</f>
        <v>33/2019</v>
      </c>
      <c r="B19" s="61" t="str">
        <f>IF(ISBLANK(Rezultati!C13),"",Rezultati!C13)</f>
        <v>Milica Dragić</v>
      </c>
      <c r="C19" s="61">
        <f>IF(ISBLANK(Rezultati!D13),"",Rezultati!D13)</f>
      </c>
      <c r="D19" s="92">
        <f>IF(ISBLANK(Rezultati!E13),"",Rezultati!E13)</f>
        <v>40</v>
      </c>
      <c r="E19" s="92">
        <f>IF(ISBLANK(Rezultati!F13),"",Rezultati!F13)</f>
      </c>
      <c r="F19" s="92">
        <f>IF(ISBLANK(Rezultati!H13),"",Rezultati!H13)</f>
        <v>6</v>
      </c>
      <c r="G19" s="92">
        <f>IF(ISBLANK(Rezultati!I13),"",Rezultati!I13)</f>
        <v>48</v>
      </c>
      <c r="H19" s="92">
        <f>IF(ISBLANK(Rezultati!J13),"",Rezultati!J13)</f>
      </c>
      <c r="I19" s="92">
        <f>IF(ISBLANK(Rezultati!K13),"",Rezultati!K13)</f>
        <v>94</v>
      </c>
      <c r="J19" s="93" t="str">
        <f>IF(Rezultati!K13&lt;50,"F",IF(Rezultati!K13&lt;60,"E",IF(Rezultati!K13&lt;70,"D",IF(Rezultati!K13&lt;80,"C",IF(Rezultati!K13&lt;90,"B","A")))))</f>
        <v>A</v>
      </c>
      <c r="K19" s="18"/>
    </row>
    <row r="20" spans="1:11" ht="12.75">
      <c r="A20" s="60" t="str">
        <f>IF(ISBLANK(Rezultati!B14),"",Rezultati!B14)</f>
        <v>37/2019</v>
      </c>
      <c r="B20" s="61" t="str">
        <f>IF(ISBLANK(Rezultati!C14),"",Rezultati!C14)</f>
        <v>Jelena Drakić</v>
      </c>
      <c r="C20" s="61">
        <f>IF(ISBLANK(Rezultati!D14),"",Rezultati!D14)</f>
      </c>
      <c r="D20" s="92">
        <f>IF(ISBLANK(Rezultati!E14),"",Rezultati!E14)</f>
        <v>42.5</v>
      </c>
      <c r="E20" s="92">
        <f>IF(ISBLANK(Rezultati!F14),"",Rezultati!F14)</f>
      </c>
      <c r="F20" s="92">
        <f>IF(ISBLANK(Rezultati!H14),"",Rezultati!H14)</f>
        <v>6</v>
      </c>
      <c r="G20" s="92">
        <f>IF(ISBLANK(Rezultati!I14),"",Rezultati!I14)</f>
        <v>49</v>
      </c>
      <c r="H20" s="92">
        <f>IF(ISBLANK(Rezultati!J14),"",Rezultati!J14)</f>
      </c>
      <c r="I20" s="92">
        <f>IF(ISBLANK(Rezultati!K14),"",Rezultati!K14)</f>
        <v>97.5</v>
      </c>
      <c r="J20" s="93" t="str">
        <f>IF(Rezultati!K14&lt;50,"F",IF(Rezultati!K14&lt;60,"E",IF(Rezultati!K14&lt;70,"D",IF(Rezultati!K14&lt;80,"C",IF(Rezultati!K14&lt;90,"B","A")))))</f>
        <v>A</v>
      </c>
      <c r="K20" s="18"/>
    </row>
    <row r="21" spans="1:11" ht="12.75">
      <c r="A21" s="60" t="str">
        <f>IF(ISBLANK(Rezultati!B15),"",Rezultati!B15)</f>
        <v>38/2019</v>
      </c>
      <c r="B21" s="61" t="str">
        <f>IF(ISBLANK(Rezultati!C15),"",Rezultati!C15)</f>
        <v>Meldin Bajramović</v>
      </c>
      <c r="C21" s="61">
        <f>IF(ISBLANK(Rezultati!D15),"",Rezultati!D15)</f>
      </c>
      <c r="D21" s="92">
        <f>IF(ISBLANK(Rezultati!E15),"",Rezultati!E15)</f>
        <v>29</v>
      </c>
      <c r="E21" s="92">
        <f>IF(ISBLANK(Rezultati!F15),"",Rezultati!F15)</f>
      </c>
      <c r="F21" s="92">
        <f>IF(ISBLANK(Rezultati!H15),"",Rezultati!H15)</f>
        <v>6</v>
      </c>
      <c r="G21" s="92">
        <f>IF(ISBLANK(Rezultati!I15),"",Rezultati!I15)</f>
        <v>38.5</v>
      </c>
      <c r="H21" s="92">
        <f>IF(ISBLANK(Rezultati!J15),"",Rezultati!J15)</f>
      </c>
      <c r="I21" s="92">
        <f>IF(ISBLANK(Rezultati!K15),"",Rezultati!K15)</f>
        <v>73.5</v>
      </c>
      <c r="J21" s="93" t="str">
        <f>IF(Rezultati!K15&lt;50,"F",IF(Rezultati!K15&lt;60,"E",IF(Rezultati!K15&lt;70,"D",IF(Rezultati!K15&lt;80,"C",IF(Rezultati!K15&lt;90,"B","A")))))</f>
        <v>C</v>
      </c>
      <c r="K21" s="18"/>
    </row>
    <row r="22" spans="1:11" ht="12.75">
      <c r="A22" s="60" t="str">
        <f>IF(ISBLANK(Rezultati!B16),"",Rezultati!B16)</f>
        <v>46/2019</v>
      </c>
      <c r="B22" s="61" t="str">
        <f>IF(ISBLANK(Rezultati!C16),"",Rezultati!C16)</f>
        <v>Milica Sošić</v>
      </c>
      <c r="C22" s="61">
        <f>IF(ISBLANK(Rezultati!D16),"",Rezultati!D16)</f>
      </c>
      <c r="D22" s="92">
        <f>IF(ISBLANK(Rezultati!E16),"",Rezultati!E16)</f>
        <v>43</v>
      </c>
      <c r="E22" s="92">
        <f>IF(ISBLANK(Rezultati!F16),"",Rezultati!F16)</f>
      </c>
      <c r="F22" s="92">
        <f>IF(ISBLANK(Rezultati!H16),"",Rezultati!H16)</f>
        <v>6</v>
      </c>
      <c r="G22" s="92">
        <f>IF(ISBLANK(Rezultati!I16),"",Rezultati!I16)</f>
        <v>50</v>
      </c>
      <c r="H22" s="92">
        <f>IF(ISBLANK(Rezultati!J16),"",Rezultati!J16)</f>
      </c>
      <c r="I22" s="92">
        <f>IF(ISBLANK(Rezultati!K16),"",Rezultati!K16)</f>
        <v>99</v>
      </c>
      <c r="J22" s="93" t="str">
        <f>IF(Rezultati!K16&lt;50,"F",IF(Rezultati!K16&lt;60,"E",IF(Rezultati!K16&lt;70,"D",IF(Rezultati!K16&lt;80,"C",IF(Rezultati!K16&lt;90,"B","A")))))</f>
        <v>A</v>
      </c>
      <c r="K22" s="18"/>
    </row>
    <row r="23" spans="1:10" ht="12.75">
      <c r="A23" s="60" t="str">
        <f>IF(ISBLANK(Rezultati!B17),"",Rezultati!B17)</f>
        <v>48/2019</v>
      </c>
      <c r="B23" s="61" t="str">
        <f>IF(ISBLANK(Rezultati!C17),"",Rezultati!C17)</f>
        <v>Đorđije Petrić</v>
      </c>
      <c r="C23" s="61">
        <f>IF(ISBLANK(Rezultati!D17),"",Rezultati!D17)</f>
      </c>
      <c r="D23" s="92">
        <f>IF(ISBLANK(Rezultati!E17),"",Rezultati!E17)</f>
        <v>40</v>
      </c>
      <c r="E23" s="92">
        <f>IF(ISBLANK(Rezultati!F17),"",Rezultati!F17)</f>
      </c>
      <c r="F23" s="92">
        <f>IF(ISBLANK(Rezultati!H17),"",Rezultati!H17)</f>
        <v>6</v>
      </c>
      <c r="G23" s="92">
        <f>IF(ISBLANK(Rezultati!I17),"",Rezultati!I17)</f>
        <v>48</v>
      </c>
      <c r="H23" s="92">
        <f>IF(ISBLANK(Rezultati!J17),"",Rezultati!J17)</f>
      </c>
      <c r="I23" s="92">
        <f>IF(ISBLANK(Rezultati!K17),"",Rezultati!K17)</f>
        <v>94</v>
      </c>
      <c r="J23" s="93" t="str">
        <f>IF(Rezultati!K17&lt;50,"F",IF(Rezultati!K17&lt;60,"E",IF(Rezultati!K17&lt;70,"D",IF(Rezultati!K17&lt;80,"C",IF(Rezultati!K17&lt;90,"B","A")))))</f>
        <v>A</v>
      </c>
    </row>
    <row r="24" spans="1:10" ht="12.75">
      <c r="A24" s="60" t="str">
        <f>IF(ISBLANK(Rezultati!B18),"",Rezultati!B18)</f>
        <v>49/2019</v>
      </c>
      <c r="B24" s="61" t="str">
        <f>IF(ISBLANK(Rezultati!C18),"",Rezultati!C18)</f>
        <v>Marko Popović</v>
      </c>
      <c r="C24" s="61">
        <f>IF(ISBLANK(Rezultati!D18),"",Rezultati!D18)</f>
      </c>
      <c r="D24" s="92">
        <f>IF(ISBLANK(Rezultati!E18),"",Rezultati!E18)</f>
        <v>32</v>
      </c>
      <c r="E24" s="92">
        <f>IF(ISBLANK(Rezultati!F18),"",Rezultati!F18)</f>
      </c>
      <c r="F24" s="92">
        <f>IF(ISBLANK(Rezultati!H18),"",Rezultati!H18)</f>
        <v>6</v>
      </c>
      <c r="G24" s="92">
        <f>IF(ISBLANK(Rezultati!I18),"",Rezultati!I18)</f>
        <v>43</v>
      </c>
      <c r="H24" s="92">
        <f>IF(ISBLANK(Rezultati!J18),"",Rezultati!J18)</f>
      </c>
      <c r="I24" s="92">
        <f>IF(ISBLANK(Rezultati!K18),"",Rezultati!K18)</f>
        <v>81</v>
      </c>
      <c r="J24" s="93" t="str">
        <f>IF(Rezultati!K18&lt;50,"F",IF(Rezultati!K18&lt;60,"E",IF(Rezultati!K18&lt;70,"D",IF(Rezultati!K18&lt;80,"C",IF(Rezultati!K18&lt;90,"B","A")))))</f>
        <v>B</v>
      </c>
    </row>
    <row r="25" spans="1:10" ht="12.75">
      <c r="A25" s="60" t="str">
        <f>IF(ISBLANK(Rezultati!B19),"",Rezultati!B19)</f>
        <v>52/2019</v>
      </c>
      <c r="B25" s="61" t="str">
        <f>IF(ISBLANK(Rezultati!C19),"",Rezultati!C19)</f>
        <v>Ivan Vojinović</v>
      </c>
      <c r="C25" s="61">
        <f>IF(ISBLANK(Rezultati!D19),"",Rezultati!D19)</f>
      </c>
      <c r="D25" s="92">
        <f>IF(ISBLANK(Rezultati!E19),"",Rezultati!E19)</f>
        <v>38</v>
      </c>
      <c r="E25" s="92">
        <f>IF(ISBLANK(Rezultati!F19),"",Rezultati!F19)</f>
      </c>
      <c r="F25" s="92">
        <f>IF(ISBLANK(Rezultati!H19),"",Rezultati!H19)</f>
        <v>6</v>
      </c>
      <c r="G25" s="92">
        <f>IF(ISBLANK(Rezultati!I19),"",Rezultati!I19)</f>
        <v>37</v>
      </c>
      <c r="H25" s="92">
        <f>IF(ISBLANK(Rezultati!J19),"",Rezultati!J19)</f>
      </c>
      <c r="I25" s="92">
        <f>IF(ISBLANK(Rezultati!K19),"",Rezultati!K19)</f>
        <v>81</v>
      </c>
      <c r="J25" s="93" t="str">
        <f>IF(Rezultati!K19&lt;50,"F",IF(Rezultati!K19&lt;60,"E",IF(Rezultati!K19&lt;70,"D",IF(Rezultati!K19&lt;80,"C",IF(Rezultati!K19&lt;90,"B","A")))))</f>
        <v>B</v>
      </c>
    </row>
    <row r="26" spans="1:10" ht="12.75">
      <c r="A26" s="60" t="str">
        <f>IF(ISBLANK(Rezultati!B20),"",Rezultati!B20)</f>
        <v>53/2019</v>
      </c>
      <c r="B26" s="61" t="str">
        <f>IF(ISBLANK(Rezultati!C20),"",Rezultati!C20)</f>
        <v>Petar Radović</v>
      </c>
      <c r="C26" s="61">
        <f>IF(ISBLANK(Rezultati!D20),"",Rezultati!D20)</f>
      </c>
      <c r="D26" s="92">
        <f>IF(ISBLANK(Rezultati!E20),"",Rezultati!E20)</f>
        <v>42</v>
      </c>
      <c r="E26" s="92">
        <f>IF(ISBLANK(Rezultati!F20),"",Rezultati!F20)</f>
      </c>
      <c r="F26" s="92">
        <f>IF(ISBLANK(Rezultati!H20),"",Rezultati!H20)</f>
        <v>6</v>
      </c>
      <c r="G26" s="92">
        <f>IF(ISBLANK(Rezultati!I20),"",Rezultati!I20)</f>
        <v>46</v>
      </c>
      <c r="H26" s="92">
        <f>IF(ISBLANK(Rezultati!J20),"",Rezultati!J20)</f>
      </c>
      <c r="I26" s="92">
        <f>IF(ISBLANK(Rezultati!K20),"",Rezultati!K20)</f>
        <v>94</v>
      </c>
      <c r="J26" s="93" t="str">
        <f>IF(Rezultati!K20&lt;50,"F",IF(Rezultati!K20&lt;60,"E",IF(Rezultati!K20&lt;70,"D",IF(Rezultati!K20&lt;80,"C",IF(Rezultati!K20&lt;90,"B","A")))))</f>
        <v>A</v>
      </c>
    </row>
    <row r="27" spans="1:10" ht="12.75">
      <c r="A27" s="60" t="str">
        <f>IF(ISBLANK(Rezultati!B21),"",Rezultati!B21)</f>
        <v>63/2019</v>
      </c>
      <c r="B27" s="61" t="str">
        <f>IF(ISBLANK(Rezultati!C21),"",Rezultati!C21)</f>
        <v>Pavle Golubović</v>
      </c>
      <c r="C27" s="61">
        <f>IF(ISBLANK(Rezultati!D21),"",Rezultati!D21)</f>
      </c>
      <c r="D27" s="92">
        <f>IF(ISBLANK(Rezultati!E21),"",Rezultati!E21)</f>
        <v>28</v>
      </c>
      <c r="E27" s="92">
        <f>IF(ISBLANK(Rezultati!F21),"",Rezultati!F21)</f>
      </c>
      <c r="F27" s="92">
        <f>IF(ISBLANK(Rezultati!H21),"",Rezultati!H21)</f>
        <v>6</v>
      </c>
      <c r="G27" s="92">
        <f>IF(ISBLANK(Rezultati!I21),"",Rezultati!I21)</f>
        <v>43.5</v>
      </c>
      <c r="H27" s="92">
        <f>IF(ISBLANK(Rezultati!J21),"",Rezultati!J21)</f>
      </c>
      <c r="I27" s="92">
        <f>IF(ISBLANK(Rezultati!K21),"",Rezultati!K21)</f>
        <v>77.5</v>
      </c>
      <c r="J27" s="93" t="str">
        <f>IF(Rezultati!K21&lt;50,"F",IF(Rezultati!K21&lt;60,"E",IF(Rezultati!K21&lt;70,"D",IF(Rezultati!K21&lt;80,"C",IF(Rezultati!K21&lt;90,"B","A")))))</f>
        <v>C</v>
      </c>
    </row>
    <row r="28" spans="1:10" ht="12.75">
      <c r="A28" s="60" t="str">
        <f>IF(ISBLANK(Rezultati!B22),"",Rezultati!B22)</f>
        <v>71/2019</v>
      </c>
      <c r="B28" s="61" t="str">
        <f>IF(ISBLANK(Rezultati!C22),"",Rezultati!C22)</f>
        <v>Dimitrije Knežević</v>
      </c>
      <c r="C28" s="61">
        <f>IF(ISBLANK(Rezultati!D22),"",Rezultati!D22)</f>
      </c>
      <c r="D28" s="92">
        <f>IF(ISBLANK(Rezultati!E22),"",Rezultati!E22)</f>
        <v>33</v>
      </c>
      <c r="E28" s="92">
        <f>IF(ISBLANK(Rezultati!F22),"",Rezultati!F22)</f>
      </c>
      <c r="F28" s="92">
        <f>IF(ISBLANK(Rezultati!H22),"",Rezultati!H22)</f>
        <v>6</v>
      </c>
      <c r="G28" s="92">
        <f>IF(ISBLANK(Rezultati!I22),"",Rezultati!I22)</f>
        <v>48</v>
      </c>
      <c r="H28" s="92">
        <f>IF(ISBLANK(Rezultati!J22),"",Rezultati!J22)</f>
      </c>
      <c r="I28" s="92">
        <f>IF(ISBLANK(Rezultati!K22),"",Rezultati!K22)</f>
        <v>87</v>
      </c>
      <c r="J28" s="93" t="str">
        <f>IF(Rezultati!K22&lt;50,"F",IF(Rezultati!K22&lt;60,"E",IF(Rezultati!K22&lt;70,"D",IF(Rezultati!K22&lt;80,"C",IF(Rezultati!K22&lt;90,"B","A")))))</f>
        <v>B</v>
      </c>
    </row>
    <row r="29" spans="1:10" ht="12.75">
      <c r="A29" s="60" t="str">
        <f>IF(ISBLANK(Rezultati!B23),"",Rezultati!B23)</f>
        <v>73/2019</v>
      </c>
      <c r="B29" s="61" t="str">
        <f>IF(ISBLANK(Rezultati!C23),"",Rezultati!C23)</f>
        <v>Lidija Ćorić</v>
      </c>
      <c r="C29" s="61">
        <f>IF(ISBLANK(Rezultati!D23),"",Rezultati!D23)</f>
      </c>
      <c r="D29" s="92">
        <f>IF(ISBLANK(Rezultati!E23),"",Rezultati!E23)</f>
        <v>42</v>
      </c>
      <c r="E29" s="92">
        <f>IF(ISBLANK(Rezultati!F23),"",Rezultati!F23)</f>
      </c>
      <c r="F29" s="92">
        <f>IF(ISBLANK(Rezultati!H23),"",Rezultati!H23)</f>
        <v>6</v>
      </c>
      <c r="G29" s="92">
        <f>IF(ISBLANK(Rezultati!I23),"",Rezultati!I23)</f>
        <v>47</v>
      </c>
      <c r="H29" s="92">
        <f>IF(ISBLANK(Rezultati!J23),"",Rezultati!J23)</f>
      </c>
      <c r="I29" s="92">
        <f>IF(ISBLANK(Rezultati!K23),"",Rezultati!K23)</f>
        <v>95</v>
      </c>
      <c r="J29" s="93" t="str">
        <f>IF(Rezultati!K23&lt;50,"F",IF(Rezultati!K23&lt;60,"E",IF(Rezultati!K23&lt;70,"D",IF(Rezultati!K23&lt;80,"C",IF(Rezultati!K23&lt;90,"B","A")))))</f>
        <v>A</v>
      </c>
    </row>
    <row r="30" spans="1:10" ht="12.75">
      <c r="A30" s="60" t="str">
        <f>IF(ISBLANK(Rezultati!B24),"",Rezultati!B24)</f>
        <v>74/2019</v>
      </c>
      <c r="B30" s="61" t="str">
        <f>IF(ISBLANK(Rezultati!C24),"",Rezultati!C24)</f>
        <v>Nikola Bušković</v>
      </c>
      <c r="C30" s="61">
        <f>IF(ISBLANK(Rezultati!D24),"",Rezultati!D24)</f>
      </c>
      <c r="D30" s="92">
        <f>IF(ISBLANK(Rezultati!E24),"",Rezultati!E24)</f>
        <v>33</v>
      </c>
      <c r="E30" s="92">
        <f>IF(ISBLANK(Rezultati!F24),"",Rezultati!F24)</f>
      </c>
      <c r="F30" s="92">
        <f>IF(ISBLANK(Rezultati!H24),"",Rezultati!H24)</f>
        <v>6</v>
      </c>
      <c r="G30" s="92">
        <f>IF(ISBLANK(Rezultati!I24),"",Rezultati!I24)</f>
        <v>43</v>
      </c>
      <c r="H30" s="92">
        <f>IF(ISBLANK(Rezultati!J24),"",Rezultati!J24)</f>
      </c>
      <c r="I30" s="92">
        <f>IF(ISBLANK(Rezultati!K24),"",Rezultati!K24)</f>
        <v>82</v>
      </c>
      <c r="J30" s="93" t="str">
        <f>IF(Rezultati!K24&lt;50,"F",IF(Rezultati!K24&lt;60,"E",IF(Rezultati!K24&lt;70,"D",IF(Rezultati!K24&lt;80,"C",IF(Rezultati!K24&lt;90,"B","A")))))</f>
        <v>B</v>
      </c>
    </row>
    <row r="31" spans="1:10" ht="12.75">
      <c r="A31" s="60" t="str">
        <f>IF(ISBLANK(Rezultati!B25),"",Rezultati!B25)</f>
        <v>77/2019</v>
      </c>
      <c r="B31" s="61" t="str">
        <f>IF(ISBLANK(Rezultati!C25),"",Rezultati!C25)</f>
        <v>Stefan Mandić</v>
      </c>
      <c r="C31" s="61">
        <f>IF(ISBLANK(Rezultati!D25),"",Rezultati!D25)</f>
      </c>
      <c r="D31" s="92">
        <f>IF(ISBLANK(Rezultati!E25),"",Rezultati!E25)</f>
        <v>30</v>
      </c>
      <c r="E31" s="92">
        <f>IF(ISBLANK(Rezultati!F25),"",Rezultati!F25)</f>
      </c>
      <c r="F31" s="92">
        <f>IF(ISBLANK(Rezultati!H25),"",Rezultati!H25)</f>
        <v>6</v>
      </c>
      <c r="G31" s="92">
        <f>IF(ISBLANK(Rezultati!I25),"",Rezultati!I25)</f>
        <v>42.5</v>
      </c>
      <c r="H31" s="92">
        <f>IF(ISBLANK(Rezultati!J25),"",Rezultati!J25)</f>
      </c>
      <c r="I31" s="92">
        <f>IF(ISBLANK(Rezultati!K25),"",Rezultati!K25)</f>
        <v>78.5</v>
      </c>
      <c r="J31" s="93" t="str">
        <f>IF(Rezultati!K25&lt;50,"F",IF(Rezultati!K25&lt;60,"E",IF(Rezultati!K25&lt;70,"D",IF(Rezultati!K25&lt;80,"C",IF(Rezultati!K25&lt;90,"B","A")))))</f>
        <v>C</v>
      </c>
    </row>
    <row r="32" spans="1:10" ht="12.75">
      <c r="A32" s="60" t="str">
        <f>IF(ISBLANK(Rezultati!B26),"",Rezultati!B26)</f>
        <v>93/2019</v>
      </c>
      <c r="B32" s="61" t="str">
        <f>IF(ISBLANK(Rezultati!C26),"",Rezultati!C26)</f>
        <v>Radovan Radunović</v>
      </c>
      <c r="C32" s="61">
        <f>IF(ISBLANK(Rezultati!D26),"",Rezultati!D26)</f>
      </c>
      <c r="D32" s="92">
        <f>IF(ISBLANK(Rezultati!E26),"",Rezultati!E26)</f>
      </c>
      <c r="E32" s="92">
        <f>IF(ISBLANK(Rezultati!F26),"",Rezultati!F26)</f>
      </c>
      <c r="F32" s="92">
        <f>IF(ISBLANK(Rezultati!H26),"",Rezultati!H26)</f>
      </c>
      <c r="G32" s="92">
        <f>IF(ISBLANK(Rezultati!I26),"",Rezultati!I26)</f>
        <v>46</v>
      </c>
      <c r="H32" s="92">
        <f>IF(ISBLANK(Rezultati!J26),"",Rezultati!J26)</f>
      </c>
      <c r="I32" s="92">
        <f>IF(ISBLANK(Rezultati!K26),"",Rezultati!K26)</f>
        <v>46</v>
      </c>
      <c r="J32" s="93" t="str">
        <f>IF(Rezultati!K26&lt;50,"F",IF(Rezultati!K26&lt;60,"E",IF(Rezultati!K26&lt;70,"D",IF(Rezultati!K26&lt;80,"C",IF(Rezultati!K26&lt;90,"B","A")))))</f>
        <v>F</v>
      </c>
    </row>
    <row r="33" spans="1:10" ht="12.75">
      <c r="A33" s="60" t="str">
        <f>IF(ISBLANK(Rezultati!B27),"",Rezultati!B27)</f>
        <v>94/2019</v>
      </c>
      <c r="B33" s="61" t="str">
        <f>IF(ISBLANK(Rezultati!C27),"",Rezultati!C27)</f>
        <v>Goran Nenezić</v>
      </c>
      <c r="C33" s="61">
        <f>IF(ISBLANK(Rezultati!D27),"",Rezultati!D27)</f>
      </c>
      <c r="D33" s="92">
        <f>IF(ISBLANK(Rezultati!E27),"",Rezultati!E27)</f>
        <v>42</v>
      </c>
      <c r="E33" s="92">
        <f>IF(ISBLANK(Rezultati!F27),"",Rezultati!F27)</f>
      </c>
      <c r="F33" s="92">
        <f>IF(ISBLANK(Rezultati!H27),"",Rezultati!H27)</f>
        <v>6</v>
      </c>
      <c r="G33" s="92">
        <f>IF(ISBLANK(Rezultati!I27),"",Rezultati!I27)</f>
        <v>37.5</v>
      </c>
      <c r="H33" s="92">
        <f>IF(ISBLANK(Rezultati!J27),"",Rezultati!J27)</f>
      </c>
      <c r="I33" s="92">
        <f>IF(ISBLANK(Rezultati!K27),"",Rezultati!K27)</f>
        <v>85.5</v>
      </c>
      <c r="J33" s="93" t="str">
        <f>IF(Rezultati!K27&lt;50,"F",IF(Rezultati!K27&lt;60,"E",IF(Rezultati!K27&lt;70,"D",IF(Rezultati!K27&lt;80,"C",IF(Rezultati!K27&lt;90,"B","A")))))</f>
        <v>B</v>
      </c>
    </row>
    <row r="34" spans="1:10" ht="12.75">
      <c r="A34" s="60" t="str">
        <f>IF(ISBLANK(Rezultati!B28),"",Rezultati!B28)</f>
        <v>4/2018</v>
      </c>
      <c r="B34" s="61" t="str">
        <f>IF(ISBLANK(Rezultati!C28),"",Rezultati!C28)</f>
        <v>Andrija Balević</v>
      </c>
      <c r="C34" s="61">
        <f>IF(ISBLANK(Rezultati!D28),"",Rezultati!D28)</f>
      </c>
      <c r="D34" s="92">
        <f>IF(ISBLANK(Rezultati!E28),"",Rezultati!E28)</f>
        <v>29</v>
      </c>
      <c r="E34" s="92">
        <f>IF(ISBLANK(Rezultati!F28),"",Rezultati!F28)</f>
      </c>
      <c r="F34" s="92">
        <f>IF(ISBLANK(Rezultati!H28),"",Rezultati!H28)</f>
        <v>6</v>
      </c>
      <c r="G34" s="92">
        <f>IF(ISBLANK(Rezultati!I28),"",Rezultati!I28)</f>
        <v>37</v>
      </c>
      <c r="H34" s="92">
        <f>IF(ISBLANK(Rezultati!J28),"",Rezultati!J28)</f>
      </c>
      <c r="I34" s="92">
        <f>IF(ISBLANK(Rezultati!K28),"",Rezultati!K28)</f>
        <v>72</v>
      </c>
      <c r="J34" s="93" t="str">
        <f>IF(Rezultati!K28&lt;50,"F",IF(Rezultati!K28&lt;60,"E",IF(Rezultati!K28&lt;70,"D",IF(Rezultati!K28&lt;80,"C",IF(Rezultati!K28&lt;90,"B","A")))))</f>
        <v>C</v>
      </c>
    </row>
    <row r="35" spans="1:10" ht="12.75">
      <c r="A35" s="60" t="str">
        <f>IF(ISBLANK(Rezultati!B29),"",Rezultati!B29)</f>
        <v>11/2018</v>
      </c>
      <c r="B35" s="61" t="str">
        <f>IF(ISBLANK(Rezultati!C29),"",Rezultati!C29)</f>
        <v>Balša Ljumović</v>
      </c>
      <c r="C35" s="61">
        <f>IF(ISBLANK(Rezultati!D29),"",Rezultati!D29)</f>
      </c>
      <c r="D35" s="92">
        <f>IF(ISBLANK(Rezultati!E29),"",Rezultati!E29)</f>
        <v>23.5</v>
      </c>
      <c r="E35" s="92">
        <f>IF(ISBLANK(Rezultati!F29),"",Rezultati!F29)</f>
      </c>
      <c r="F35" s="92">
        <f>IF(ISBLANK(Rezultati!H29),"",Rezultati!H29)</f>
        <v>6</v>
      </c>
      <c r="G35" s="92">
        <f>IF(ISBLANK(Rezultati!I29),"",Rezultati!I29)</f>
        <v>34</v>
      </c>
      <c r="H35" s="92">
        <f>IF(ISBLANK(Rezultati!J29),"",Rezultati!J29)</f>
      </c>
      <c r="I35" s="92">
        <f>IF(ISBLANK(Rezultati!K29),"",Rezultati!K29)</f>
        <v>63.5</v>
      </c>
      <c r="J35" s="93" t="str">
        <f>IF(Rezultati!K29&lt;50,"F",IF(Rezultati!K29&lt;60,"E",IF(Rezultati!K29&lt;70,"D",IF(Rezultati!K29&lt;80,"C",IF(Rezultati!K29&lt;90,"B","A")))))</f>
        <v>D</v>
      </c>
    </row>
    <row r="36" spans="1:10" ht="12.75">
      <c r="A36" s="60" t="str">
        <f>IF(ISBLANK(Rezultati!B30),"",Rezultati!B30)</f>
        <v>17/2018</v>
      </c>
      <c r="B36" s="61" t="str">
        <f>IF(ISBLANK(Rezultati!C30),"",Rezultati!C30)</f>
        <v>Branka Stevančević</v>
      </c>
      <c r="C36" s="61">
        <f>IF(ISBLANK(Rezultati!D30),"",Rezultati!D30)</f>
      </c>
      <c r="D36" s="92">
        <f>IF(ISBLANK(Rezultati!E30),"",Rezultati!E30)</f>
      </c>
      <c r="E36" s="92">
        <f>IF(ISBLANK(Rezultati!F30),"",Rezultati!F30)</f>
        <v>43</v>
      </c>
      <c r="F36" s="92">
        <f>IF(ISBLANK(Rezultati!H30),"",Rezultati!H30)</f>
        <v>6</v>
      </c>
      <c r="G36" s="92">
        <f>IF(ISBLANK(Rezultati!I30),"",Rezultati!I30)</f>
        <v>35.5</v>
      </c>
      <c r="H36" s="92">
        <f>IF(ISBLANK(Rezultati!J30),"",Rezultati!J30)</f>
      </c>
      <c r="I36" s="92">
        <f>IF(ISBLANK(Rezultati!K30),"",Rezultati!K30)</f>
        <v>84.5</v>
      </c>
      <c r="J36" s="93" t="str">
        <f>IF(Rezultati!K30&lt;50,"F",IF(Rezultati!K30&lt;60,"E",IF(Rezultati!K30&lt;70,"D",IF(Rezultati!K30&lt;80,"C",IF(Rezultati!K30&lt;90,"B","A")))))</f>
        <v>B</v>
      </c>
    </row>
    <row r="37" spans="1:10" ht="12.75">
      <c r="A37" s="60" t="str">
        <f>IF(ISBLANK(Rezultati!B31),"",Rezultati!B31)</f>
        <v>22/2018</v>
      </c>
      <c r="B37" s="61" t="str">
        <f>IF(ISBLANK(Rezultati!C31),"",Rezultati!C31)</f>
        <v>Mladen Strugar</v>
      </c>
      <c r="C37" s="61">
        <f>IF(ISBLANK(Rezultati!D31),"",Rezultati!D31)</f>
      </c>
      <c r="D37" s="92">
        <f>IF(ISBLANK(Rezultati!E31),"",Rezultati!E31)</f>
        <v>19</v>
      </c>
      <c r="E37" s="92">
        <f>IF(ISBLANK(Rezultati!F31),"",Rezultati!F31)</f>
        <v>42.5</v>
      </c>
      <c r="F37" s="92">
        <f>IF(ISBLANK(Rezultati!H31),"",Rezultati!H31)</f>
      </c>
      <c r="G37" s="92">
        <f>IF(ISBLANK(Rezultati!I31),"",Rezultati!I31)</f>
        <v>40.5</v>
      </c>
      <c r="H37" s="92">
        <f>IF(ISBLANK(Rezultati!J31),"",Rezultati!J31)</f>
      </c>
      <c r="I37" s="92">
        <f>IF(ISBLANK(Rezultati!K31),"",Rezultati!K31)</f>
        <v>83</v>
      </c>
      <c r="J37" s="93" t="str">
        <f>IF(Rezultati!K31&lt;50,"F",IF(Rezultati!K31&lt;60,"E",IF(Rezultati!K31&lt;70,"D",IF(Rezultati!K31&lt;80,"C",IF(Rezultati!K31&lt;90,"B","A")))))</f>
        <v>B</v>
      </c>
    </row>
    <row r="38" spans="1:10" ht="12.75">
      <c r="A38" s="60" t="str">
        <f>IF(ISBLANK(Rezultati!B32),"",Rezultati!B32)</f>
        <v>23/2018</v>
      </c>
      <c r="B38" s="61" t="str">
        <f>IF(ISBLANK(Rezultati!C32),"",Rezultati!C32)</f>
        <v>Kristjan Ivanović</v>
      </c>
      <c r="C38" s="61">
        <f>IF(ISBLANK(Rezultati!D32),"",Rezultati!D32)</f>
      </c>
      <c r="D38" s="92">
        <f>IF(ISBLANK(Rezultati!E32),"",Rezultati!E32)</f>
        <v>26.5</v>
      </c>
      <c r="E38" s="92">
        <f>IF(ISBLANK(Rezultati!F32),"",Rezultati!F32)</f>
      </c>
      <c r="F38" s="92">
        <f>IF(ISBLANK(Rezultati!H32),"",Rezultati!H32)</f>
        <v>6</v>
      </c>
      <c r="G38" s="92">
        <f>IF(ISBLANK(Rezultati!I32),"",Rezultati!I32)</f>
        <v>24</v>
      </c>
      <c r="H38" s="92">
        <f>IF(ISBLANK(Rezultati!J32),"",Rezultati!J32)</f>
      </c>
      <c r="I38" s="92">
        <f>IF(ISBLANK(Rezultati!K32),"",Rezultati!K32)</f>
        <v>56.5</v>
      </c>
      <c r="J38" s="93" t="str">
        <f>IF(Rezultati!K32&lt;50,"F",IF(Rezultati!K32&lt;60,"E",IF(Rezultati!K32&lt;70,"D",IF(Rezultati!K32&lt;80,"C",IF(Rezultati!K32&lt;90,"B","A")))))</f>
        <v>E</v>
      </c>
    </row>
    <row r="39" spans="1:10" ht="12.75">
      <c r="A39" s="60" t="str">
        <f>IF(ISBLANK(Rezultati!B33),"",Rezultati!B33)</f>
        <v>26/2018</v>
      </c>
      <c r="B39" s="61" t="str">
        <f>IF(ISBLANK(Rezultati!C33),"",Rezultati!C33)</f>
        <v>Mia Dubak</v>
      </c>
      <c r="C39" s="61">
        <f>IF(ISBLANK(Rezultati!D33),"",Rezultati!D33)</f>
      </c>
      <c r="D39" s="92">
        <f>IF(ISBLANK(Rezultati!E33),"",Rezultati!E33)</f>
        <v>5</v>
      </c>
      <c r="E39" s="92">
        <f>IF(ISBLANK(Rezultati!F33),"",Rezultati!F33)</f>
        <v>33</v>
      </c>
      <c r="F39" s="92">
        <f>IF(ISBLANK(Rezultati!H33),"",Rezultati!H33)</f>
        <v>6</v>
      </c>
      <c r="G39" s="92">
        <f>IF(ISBLANK(Rezultati!I33),"",Rezultati!I33)</f>
        <v>32.5</v>
      </c>
      <c r="H39" s="92">
        <f>IF(ISBLANK(Rezultati!J33),"",Rezultati!J33)</f>
      </c>
      <c r="I39" s="92">
        <f>IF(ISBLANK(Rezultati!K33),"",Rezultati!K33)</f>
        <v>71.5</v>
      </c>
      <c r="J39" s="93" t="str">
        <f>IF(Rezultati!K33&lt;50,"F",IF(Rezultati!K33&lt;60,"E",IF(Rezultati!K33&lt;70,"D",IF(Rezultati!K33&lt;80,"C",IF(Rezultati!K33&lt;90,"B","A")))))</f>
        <v>C</v>
      </c>
    </row>
    <row r="40" spans="1:10" ht="12.75">
      <c r="A40" s="60" t="str">
        <f>IF(ISBLANK(Rezultati!B34),"",Rezultati!B34)</f>
        <v>49/2018</v>
      </c>
      <c r="B40" s="61" t="str">
        <f>IF(ISBLANK(Rezultati!C34),"",Rezultati!C34)</f>
        <v>Jelena Todorović</v>
      </c>
      <c r="C40" s="61">
        <f>IF(ISBLANK(Rezultati!D34),"",Rezultati!D34)</f>
      </c>
      <c r="D40" s="92">
        <f>IF(ISBLANK(Rezultati!E34),"",Rezultati!E34)</f>
        <v>26.5</v>
      </c>
      <c r="E40" s="92">
        <f>IF(ISBLANK(Rezultati!F34),"",Rezultati!F34)</f>
        <v>40</v>
      </c>
      <c r="F40" s="92">
        <f>IF(ISBLANK(Rezultati!H34),"",Rezultati!H34)</f>
      </c>
      <c r="G40" s="92">
        <f>IF(ISBLANK(Rezultati!I34),"",Rezultati!I34)</f>
        <v>34</v>
      </c>
      <c r="H40" s="92">
        <f>IF(ISBLANK(Rezultati!J34),"",Rezultati!J34)</f>
      </c>
      <c r="I40" s="92">
        <f>IF(ISBLANK(Rezultati!K34),"",Rezultati!K34)</f>
        <v>74</v>
      </c>
      <c r="J40" s="93" t="str">
        <f>IF(Rezultati!K34&lt;50,"F",IF(Rezultati!K34&lt;60,"E",IF(Rezultati!K34&lt;70,"D",IF(Rezultati!K34&lt;80,"C",IF(Rezultati!K34&lt;90,"B","A")))))</f>
        <v>C</v>
      </c>
    </row>
    <row r="41" spans="1:10" ht="12.75">
      <c r="A41" s="60" t="str">
        <f>IF(ISBLANK(Rezultati!B35),"",Rezultati!B35)</f>
        <v>51/2018</v>
      </c>
      <c r="B41" s="61" t="str">
        <f>IF(ISBLANK(Rezultati!C35),"",Rezultati!C35)</f>
        <v>Krsto Ćorović</v>
      </c>
      <c r="C41" s="61">
        <f>IF(ISBLANK(Rezultati!D35),"",Rezultati!D35)</f>
      </c>
      <c r="D41" s="92">
        <f>IF(ISBLANK(Rezultati!E35),"",Rezultati!E35)</f>
        <v>28</v>
      </c>
      <c r="E41" s="92">
        <f>IF(ISBLANK(Rezultati!F35),"",Rezultati!F35)</f>
      </c>
      <c r="F41" s="92">
        <f>IF(ISBLANK(Rezultati!H35),"",Rezultati!H35)</f>
        <v>6</v>
      </c>
      <c r="G41" s="92">
        <f>IF(ISBLANK(Rezultati!I35),"",Rezultati!I35)</f>
        <v>46</v>
      </c>
      <c r="H41" s="92">
        <f>IF(ISBLANK(Rezultati!J35),"",Rezultati!J35)</f>
      </c>
      <c r="I41" s="92">
        <f>IF(ISBLANK(Rezultati!K35),"",Rezultati!K35)</f>
        <v>80</v>
      </c>
      <c r="J41" s="93" t="str">
        <f>IF(Rezultati!K35&lt;50,"F",IF(Rezultati!K35&lt;60,"E",IF(Rezultati!K35&lt;70,"D",IF(Rezultati!K35&lt;80,"C",IF(Rezultati!K35&lt;90,"B","A")))))</f>
        <v>B</v>
      </c>
    </row>
    <row r="42" spans="1:10" ht="12.75">
      <c r="A42" s="60" t="str">
        <f>IF(ISBLANK(Rezultati!B36),"",Rezultati!B36)</f>
        <v>52/2018</v>
      </c>
      <c r="B42" s="61" t="str">
        <f>IF(ISBLANK(Rezultati!C36),"",Rezultati!C36)</f>
        <v>Vasilije Krulanović</v>
      </c>
      <c r="C42" s="61">
        <f>IF(ISBLANK(Rezultati!D36),"",Rezultati!D36)</f>
      </c>
      <c r="D42" s="92">
        <f>IF(ISBLANK(Rezultati!E36),"",Rezultati!E36)</f>
        <v>31</v>
      </c>
      <c r="E42" s="92">
        <f>IF(ISBLANK(Rezultati!F36),"",Rezultati!F36)</f>
      </c>
      <c r="F42" s="92">
        <f>IF(ISBLANK(Rezultati!H36),"",Rezultati!H36)</f>
        <v>6</v>
      </c>
      <c r="G42" s="92">
        <f>IF(ISBLANK(Rezultati!I36),"",Rezultati!I36)</f>
        <v>23</v>
      </c>
      <c r="H42" s="92">
        <f>IF(ISBLANK(Rezultati!J36),"",Rezultati!J36)</f>
      </c>
      <c r="I42" s="92">
        <f>IF(ISBLANK(Rezultati!K36),"",Rezultati!K36)</f>
        <v>60</v>
      </c>
      <c r="J42" s="93" t="str">
        <f>IF(Rezultati!K36&lt;50,"F",IF(Rezultati!K36&lt;60,"E",IF(Rezultati!K36&lt;70,"D",IF(Rezultati!K36&lt;80,"C",IF(Rezultati!K36&lt;90,"B","A")))))</f>
        <v>D</v>
      </c>
    </row>
    <row r="43" spans="1:10" ht="12.75">
      <c r="A43" s="60" t="str">
        <f>IF(ISBLANK(Rezultati!B37),"",Rezultati!B37)</f>
        <v>53/2018</v>
      </c>
      <c r="B43" s="61" t="str">
        <f>IF(ISBLANK(Rezultati!C37),"",Rezultati!C37)</f>
        <v>Dejan Rašković</v>
      </c>
      <c r="C43" s="61">
        <f>IF(ISBLANK(Rezultati!D37),"",Rezultati!D37)</f>
      </c>
      <c r="D43" s="92">
        <f>IF(ISBLANK(Rezultati!E37),"",Rezultati!E37)</f>
        <v>25</v>
      </c>
      <c r="E43" s="92">
        <f>IF(ISBLANK(Rezultati!F37),"",Rezultati!F37)</f>
      </c>
      <c r="F43" s="92">
        <f>IF(ISBLANK(Rezultati!H37),"",Rezultati!H37)</f>
        <v>6</v>
      </c>
      <c r="G43" s="92">
        <f>IF(ISBLANK(Rezultati!I37),"",Rezultati!I37)</f>
        <v>45.5</v>
      </c>
      <c r="H43" s="92">
        <f>IF(ISBLANK(Rezultati!J37),"",Rezultati!J37)</f>
      </c>
      <c r="I43" s="92">
        <f>IF(ISBLANK(Rezultati!K37),"",Rezultati!K37)</f>
        <v>76.5</v>
      </c>
      <c r="J43" s="93" t="str">
        <f>IF(Rezultati!K37&lt;50,"F",IF(Rezultati!K37&lt;60,"E",IF(Rezultati!K37&lt;70,"D",IF(Rezultati!K37&lt;80,"C",IF(Rezultati!K37&lt;90,"B","A")))))</f>
        <v>C</v>
      </c>
    </row>
    <row r="44" spans="1:10" ht="12.75">
      <c r="A44" s="60" t="str">
        <f>IF(ISBLANK(Rezultati!B38),"",Rezultati!B38)</f>
        <v>56/2018</v>
      </c>
      <c r="B44" s="61" t="str">
        <f>IF(ISBLANK(Rezultati!C38),"",Rezultati!C38)</f>
        <v>Slavko Bulatović</v>
      </c>
      <c r="C44" s="61">
        <f>IF(ISBLANK(Rezultati!D38),"",Rezultati!D38)</f>
      </c>
      <c r="D44" s="92">
        <f>IF(ISBLANK(Rezultati!E38),"",Rezultati!E38)</f>
        <v>37</v>
      </c>
      <c r="E44" s="92">
        <f>IF(ISBLANK(Rezultati!F38),"",Rezultati!F38)</f>
      </c>
      <c r="F44" s="92">
        <f>IF(ISBLANK(Rezultati!H38),"",Rezultati!H38)</f>
        <v>6</v>
      </c>
      <c r="G44" s="92">
        <f>IF(ISBLANK(Rezultati!I38),"",Rezultati!I38)</f>
        <v>33</v>
      </c>
      <c r="H44" s="92">
        <f>IF(ISBLANK(Rezultati!J38),"",Rezultati!J38)</f>
      </c>
      <c r="I44" s="92">
        <f>IF(ISBLANK(Rezultati!K38),"",Rezultati!K38)</f>
        <v>76</v>
      </c>
      <c r="J44" s="93" t="str">
        <f>IF(Rezultati!K38&lt;50,"F",IF(Rezultati!K38&lt;60,"E",IF(Rezultati!K38&lt;70,"D",IF(Rezultati!K38&lt;80,"C",IF(Rezultati!K38&lt;90,"B","A")))))</f>
        <v>C</v>
      </c>
    </row>
    <row r="45" spans="1:10" ht="12.75">
      <c r="A45" s="60" t="str">
        <f>IF(ISBLANK(Rezultati!B39),"",Rezultati!B39)</f>
        <v>57/2018</v>
      </c>
      <c r="B45" s="61" t="str">
        <f>IF(ISBLANK(Rezultati!C39),"",Rezultati!C39)</f>
        <v>Miloš Knežević</v>
      </c>
      <c r="C45" s="61">
        <f>IF(ISBLANK(Rezultati!D39),"",Rezultati!D39)</f>
      </c>
      <c r="D45" s="92">
        <f>IF(ISBLANK(Rezultati!E39),"",Rezultati!E39)</f>
      </c>
      <c r="E45" s="92">
        <f>IF(ISBLANK(Rezultati!F39),"",Rezultati!F39)</f>
      </c>
      <c r="F45" s="92">
        <f>IF(ISBLANK(Rezultati!H39),"",Rezultati!H39)</f>
      </c>
      <c r="G45" s="92">
        <f>IF(ISBLANK(Rezultati!I39),"",Rezultati!I39)</f>
        <v>38.5</v>
      </c>
      <c r="H45" s="92">
        <f>IF(ISBLANK(Rezultati!J39),"",Rezultati!J39)</f>
      </c>
      <c r="I45" s="92">
        <f>IF(ISBLANK(Rezultati!K39),"",Rezultati!K39)</f>
        <v>38.5</v>
      </c>
      <c r="J45" s="93" t="str">
        <f>IF(Rezultati!K39&lt;50,"F",IF(Rezultati!K39&lt;60,"E",IF(Rezultati!K39&lt;70,"D",IF(Rezultati!K39&lt;80,"C",IF(Rezultati!K39&lt;90,"B","A")))))</f>
        <v>F</v>
      </c>
    </row>
    <row r="46" spans="1:10" ht="12.75">
      <c r="A46" s="60" t="str">
        <f>IF(ISBLANK(Rezultati!B40),"",Rezultati!B40)</f>
        <v>74/2018</v>
      </c>
      <c r="B46" s="61" t="str">
        <f>IF(ISBLANK(Rezultati!C40),"",Rezultati!C40)</f>
        <v>Damjan Dubak</v>
      </c>
      <c r="C46" s="61">
        <f>IF(ISBLANK(Rezultati!D40),"",Rezultati!D40)</f>
      </c>
      <c r="D46" s="92">
        <f>IF(ISBLANK(Rezultati!E40),"",Rezultati!E40)</f>
      </c>
      <c r="E46" s="92">
        <f>IF(ISBLANK(Rezultati!F40),"",Rezultati!F40)</f>
        <v>38</v>
      </c>
      <c r="F46" s="92">
        <f>IF(ISBLANK(Rezultati!H40),"",Rezultati!H40)</f>
      </c>
      <c r="G46" s="92">
        <f>IF(ISBLANK(Rezultati!I40),"",Rezultati!I40)</f>
        <v>31</v>
      </c>
      <c r="H46" s="92">
        <f>IF(ISBLANK(Rezultati!J40),"",Rezultati!J40)</f>
      </c>
      <c r="I46" s="92">
        <f>IF(ISBLANK(Rezultati!K40),"",Rezultati!K40)</f>
        <v>69</v>
      </c>
      <c r="J46" s="93" t="str">
        <f>IF(Rezultati!K40&lt;50,"F",IF(Rezultati!K40&lt;60,"E",IF(Rezultati!K40&lt;70,"D",IF(Rezultati!K40&lt;80,"C",IF(Rezultati!K40&lt;90,"B","A")))))</f>
        <v>D</v>
      </c>
    </row>
    <row r="47" spans="1:10" ht="12.75">
      <c r="A47" s="60" t="str">
        <f>IF(ISBLANK(Rezultati!B41),"",Rezultati!B41)</f>
        <v>100/2018</v>
      </c>
      <c r="B47" s="61" t="str">
        <f>IF(ISBLANK(Rezultati!C41),"",Rezultati!C41)</f>
        <v>Jelena Malović</v>
      </c>
      <c r="C47" s="61">
        <f>IF(ISBLANK(Rezultati!D41),"",Rezultati!D41)</f>
      </c>
      <c r="D47" s="92">
        <f>IF(ISBLANK(Rezultati!E41),"",Rezultati!E41)</f>
      </c>
      <c r="E47" s="92">
        <f>IF(ISBLANK(Rezultati!F41),"",Rezultati!F41)</f>
        <v>26</v>
      </c>
      <c r="F47" s="92">
        <f>IF(ISBLANK(Rezultati!H41),"",Rezultati!H41)</f>
        <v>6</v>
      </c>
      <c r="G47" s="92">
        <f>IF(ISBLANK(Rezultati!I41),"",Rezultati!I41)</f>
      </c>
      <c r="H47" s="92">
        <f>IF(ISBLANK(Rezultati!J41),"",Rezultati!J41)</f>
        <v>31</v>
      </c>
      <c r="I47" s="92">
        <f>IF(ISBLANK(Rezultati!K41),"",Rezultati!K41)</f>
        <v>63</v>
      </c>
      <c r="J47" s="93" t="str">
        <f>IF(Rezultati!K41&lt;50,"F",IF(Rezultati!K41&lt;60,"E",IF(Rezultati!K41&lt;70,"D",IF(Rezultati!K41&lt;80,"C",IF(Rezultati!K41&lt;90,"B","A")))))</f>
        <v>D</v>
      </c>
    </row>
    <row r="48" spans="1:10" ht="12.75">
      <c r="A48" s="60" t="str">
        <f>IF(ISBLANK(Rezultati!B42),"",Rezultati!B42)</f>
        <v>2/2017</v>
      </c>
      <c r="B48" s="61" t="str">
        <f>IF(ISBLANK(Rezultati!C42),"",Rezultati!C42)</f>
        <v>Ratko Vukićević</v>
      </c>
      <c r="C48" s="61">
        <f>IF(ISBLANK(Rezultati!D42),"",Rezultati!D42)</f>
      </c>
      <c r="D48" s="92">
        <f>IF(ISBLANK(Rezultati!E42),"",Rezultati!E42)</f>
        <v>23</v>
      </c>
      <c r="E48" s="92">
        <f>IF(ISBLANK(Rezultati!F42),"",Rezultati!F42)</f>
      </c>
      <c r="F48" s="92">
        <f>IF(ISBLANK(Rezultati!H42),"",Rezultati!H42)</f>
        <v>6</v>
      </c>
      <c r="G48" s="92">
        <f>IF(ISBLANK(Rezultati!I42),"",Rezultati!I42)</f>
        <v>33</v>
      </c>
      <c r="H48" s="92">
        <f>IF(ISBLANK(Rezultati!J42),"",Rezultati!J42)</f>
      </c>
      <c r="I48" s="92">
        <f>IF(ISBLANK(Rezultati!K42),"",Rezultati!K42)</f>
        <v>62</v>
      </c>
      <c r="J48" s="93" t="str">
        <f>IF(Rezultati!K42&lt;50,"F",IF(Rezultati!K42&lt;60,"E",IF(Rezultati!K42&lt;70,"D",IF(Rezultati!K42&lt;80,"C",IF(Rezultati!K42&lt;90,"B","A")))))</f>
        <v>D</v>
      </c>
    </row>
    <row r="49" spans="1:10" ht="12.75">
      <c r="A49" s="60" t="str">
        <f>IF(ISBLANK(Rezultati!B43),"",Rezultati!B43)</f>
        <v>21/2017</v>
      </c>
      <c r="B49" s="61" t="str">
        <f>IF(ISBLANK(Rezultati!C43),"",Rezultati!C43)</f>
        <v>Simo Milenković</v>
      </c>
      <c r="C49" s="61">
        <f>IF(ISBLANK(Rezultati!D43),"",Rezultati!D43)</f>
      </c>
      <c r="D49" s="92">
        <f>IF(ISBLANK(Rezultati!E43),"",Rezultati!E43)</f>
        <v>30</v>
      </c>
      <c r="E49" s="92">
        <f>IF(ISBLANK(Rezultati!F43),"",Rezultati!F43)</f>
      </c>
      <c r="F49" s="92">
        <f>IF(ISBLANK(Rezultati!H43),"",Rezultati!H43)</f>
      </c>
      <c r="G49" s="92">
        <f>IF(ISBLANK(Rezultati!I43),"",Rezultati!I43)</f>
      </c>
      <c r="H49" s="92">
        <f>IF(ISBLANK(Rezultati!J43),"",Rezultati!J43)</f>
        <v>50</v>
      </c>
      <c r="I49" s="92">
        <f>IF(ISBLANK(Rezultati!K43),"",Rezultati!K43)</f>
        <v>80</v>
      </c>
      <c r="J49" s="93" t="str">
        <f>IF(Rezultati!K43&lt;50,"F",IF(Rezultati!K43&lt;60,"E",IF(Rezultati!K43&lt;70,"D",IF(Rezultati!K43&lt;80,"C",IF(Rezultati!K43&lt;90,"B","A")))))</f>
        <v>B</v>
      </c>
    </row>
    <row r="50" spans="1:10" ht="12.75">
      <c r="A50" s="60" t="str">
        <f>IF(ISBLANK(Rezultati!B44),"",Rezultati!B44)</f>
        <v>8/2016</v>
      </c>
      <c r="B50" s="61" t="str">
        <f>IF(ISBLANK(Rezultati!C44),"",Rezultati!C44)</f>
        <v>Luka Mujović</v>
      </c>
      <c r="C50" s="61">
        <f>IF(ISBLANK(Rezultati!D44),"",Rezultati!D44)</f>
      </c>
      <c r="D50" s="92">
        <f>IF(ISBLANK(Rezultati!E44),"",Rezultati!E44)</f>
      </c>
      <c r="E50" s="92">
        <f>IF(ISBLANK(Rezultati!F44),"",Rezultati!F44)</f>
      </c>
      <c r="F50" s="92">
        <f>IF(ISBLANK(Rezultati!H44),"",Rezultati!H44)</f>
      </c>
      <c r="G50" s="92">
        <f>IF(ISBLANK(Rezultati!I44),"",Rezultati!I44)</f>
      </c>
      <c r="H50" s="92">
        <f>IF(ISBLANK(Rezultati!J44),"",Rezultati!J44)</f>
      </c>
      <c r="I50" s="92">
        <f>IF(ISBLANK(Rezultati!K44),"",Rezultati!K44)</f>
        <v>0</v>
      </c>
      <c r="J50" s="93" t="str">
        <f>IF(Rezultati!K44&lt;50,"F",IF(Rezultati!K44&lt;60,"E",IF(Rezultati!K44&lt;70,"D",IF(Rezultati!K44&lt;80,"C",IF(Rezultati!K44&lt;90,"B","A")))))</f>
        <v>F</v>
      </c>
    </row>
    <row r="51" spans="1:10" ht="12.75">
      <c r="A51" s="60" t="str">
        <f>IF(ISBLANK(Rezultati!B45),"",Rezultati!B45)</f>
        <v>56/2016</v>
      </c>
      <c r="B51" s="61" t="str">
        <f>IF(ISBLANK(Rezultati!C45),"",Rezultati!C45)</f>
        <v>Milutin Krulanović</v>
      </c>
      <c r="C51" s="61">
        <f>IF(ISBLANK(Rezultati!D45),"",Rezultati!D45)</f>
      </c>
      <c r="D51" s="92">
        <f>IF(ISBLANK(Rezultati!E45),"",Rezultati!E45)</f>
        <v>28</v>
      </c>
      <c r="E51" s="92">
        <f>IF(ISBLANK(Rezultati!F45),"",Rezultati!F45)</f>
      </c>
      <c r="F51" s="92">
        <f>IF(ISBLANK(Rezultati!H45),"",Rezultati!H45)</f>
        <v>6</v>
      </c>
      <c r="G51" s="92">
        <f>IF(ISBLANK(Rezultati!I45),"",Rezultati!I45)</f>
        <v>34.5</v>
      </c>
      <c r="H51" s="92">
        <f>IF(ISBLANK(Rezultati!J45),"",Rezultati!J45)</f>
      </c>
      <c r="I51" s="92">
        <f>IF(ISBLANK(Rezultati!K45),"",Rezultati!K45)</f>
        <v>68.5</v>
      </c>
      <c r="J51" s="93" t="str">
        <f>IF(Rezultati!K45&lt;50,"F",IF(Rezultati!K45&lt;60,"E",IF(Rezultati!K45&lt;70,"D",IF(Rezultati!K45&lt;80,"C",IF(Rezultati!K45&lt;90,"B","A")))))</f>
        <v>D</v>
      </c>
    </row>
    <row r="52" spans="1:10" ht="12.75">
      <c r="A52" s="60" t="str">
        <f>IF(ISBLANK(Rezultati!B46),"",Rezultati!B46)</f>
        <v>86/2016</v>
      </c>
      <c r="B52" s="61" t="str">
        <f>IF(ISBLANK(Rezultati!C46),"",Rezultati!C46)</f>
        <v>Danilo Miranović</v>
      </c>
      <c r="C52" s="61">
        <f>IF(ISBLANK(Rezultati!D46),"",Rezultati!D46)</f>
      </c>
      <c r="D52" s="92">
        <f>IF(ISBLANK(Rezultati!E46),"",Rezultati!E46)</f>
        <v>15</v>
      </c>
      <c r="E52" s="92">
        <f>IF(ISBLANK(Rezultati!F46),"",Rezultati!F46)</f>
        <v>31</v>
      </c>
      <c r="F52" s="92">
        <f>IF(ISBLANK(Rezultati!H46),"",Rezultati!H46)</f>
        <v>6</v>
      </c>
      <c r="G52" s="92">
        <f>IF(ISBLANK(Rezultati!I46),"",Rezultati!I46)</f>
      </c>
      <c r="H52" s="92">
        <f>IF(ISBLANK(Rezultati!J46),"",Rezultati!J46)</f>
        <v>33</v>
      </c>
      <c r="I52" s="92">
        <f>IF(ISBLANK(Rezultati!K46),"",Rezultati!K46)</f>
        <v>70</v>
      </c>
      <c r="J52" s="93" t="str">
        <f>IF(Rezultati!K46&lt;50,"F",IF(Rezultati!K46&lt;60,"E",IF(Rezultati!K46&lt;70,"D",IF(Rezultati!K46&lt;80,"C",IF(Rezultati!K46&lt;90,"B","A")))))</f>
        <v>C</v>
      </c>
    </row>
    <row r="53" spans="1:10" ht="12.75">
      <c r="A53" s="60" t="str">
        <f>IF(ISBLANK(Rezultati!B47),"",Rezultati!B47)</f>
        <v>89/2016</v>
      </c>
      <c r="B53" s="61" t="str">
        <f>IF(ISBLANK(Rezultati!C47),"",Rezultati!C47)</f>
        <v>Maja Keković</v>
      </c>
      <c r="C53" s="61">
        <f>IF(ISBLANK(Rezultati!D47),"",Rezultati!D47)</f>
      </c>
      <c r="D53" s="92">
        <f>IF(ISBLANK(Rezultati!E47),"",Rezultati!E47)</f>
      </c>
      <c r="E53" s="92">
        <f>IF(ISBLANK(Rezultati!F47),"",Rezultati!F47)</f>
      </c>
      <c r="F53" s="92">
        <f>IF(ISBLANK(Rezultati!H47),"",Rezultati!H47)</f>
      </c>
      <c r="G53" s="92">
        <f>IF(ISBLANK(Rezultati!I47),"",Rezultati!I47)</f>
      </c>
      <c r="H53" s="92">
        <f>IF(ISBLANK(Rezultati!J47),"",Rezultati!J47)</f>
      </c>
      <c r="I53" s="92">
        <f>IF(ISBLANK(Rezultati!K47),"",Rezultati!K47)</f>
        <v>0</v>
      </c>
      <c r="J53" s="93" t="str">
        <f>IF(Rezultati!K47&lt;50,"F",IF(Rezultati!K47&lt;60,"E",IF(Rezultati!K47&lt;70,"D",IF(Rezultati!K47&lt;80,"C",IF(Rezultati!K47&lt;90,"B","A")))))</f>
        <v>F</v>
      </c>
    </row>
    <row r="54" spans="1:10" ht="12.75">
      <c r="A54" s="60" t="str">
        <f>IF(ISBLANK(Rezultati!B48),"",Rezultati!B48)</f>
        <v>7057/2016</v>
      </c>
      <c r="B54" s="61" t="str">
        <f>IF(ISBLANK(Rezultati!C48),"",Rezultati!C48)</f>
        <v>Melina Ljuca</v>
      </c>
      <c r="C54" s="61">
        <f>IF(ISBLANK(Rezultati!D48),"",Rezultati!D48)</f>
      </c>
      <c r="D54" s="92">
        <f>IF(ISBLANK(Rezultati!E48),"",Rezultati!E48)</f>
        <v>18</v>
      </c>
      <c r="E54" s="92">
        <f>IF(ISBLANK(Rezultati!F48),"",Rezultati!F48)</f>
      </c>
      <c r="F54" s="92">
        <f>IF(ISBLANK(Rezultati!H48),"",Rezultati!H48)</f>
        <v>6</v>
      </c>
      <c r="G54" s="92">
        <f>IF(ISBLANK(Rezultati!I48),"",Rezultati!I48)</f>
        <v>37</v>
      </c>
      <c r="H54" s="92">
        <f>IF(ISBLANK(Rezultati!J48),"",Rezultati!J48)</f>
      </c>
      <c r="I54" s="92">
        <f>IF(ISBLANK(Rezultati!K48),"",Rezultati!K48)</f>
        <v>61</v>
      </c>
      <c r="J54" s="93" t="str">
        <f>IF(Rezultati!K48&lt;50,"F",IF(Rezultati!K48&lt;60,"E",IF(Rezultati!K48&lt;70,"D",IF(Rezultati!K48&lt;80,"C",IF(Rezultati!K48&lt;90,"B","A")))))</f>
        <v>D</v>
      </c>
    </row>
    <row r="55" spans="1:10" ht="12.75">
      <c r="A55" s="60" t="str">
        <f>IF(ISBLANK(Rezultati!B49),"",Rezultati!B49)</f>
        <v>7058/2016</v>
      </c>
      <c r="B55" s="61" t="str">
        <f>IF(ISBLANK(Rezultati!C49),"",Rezultati!C49)</f>
        <v>Milica Marić</v>
      </c>
      <c r="C55" s="61">
        <f>IF(ISBLANK(Rezultati!D49),"",Rezultati!D49)</f>
      </c>
      <c r="D55" s="92">
        <f>IF(ISBLANK(Rezultati!E49),"",Rezultati!E49)</f>
        <v>29</v>
      </c>
      <c r="E55" s="92">
        <f>IF(ISBLANK(Rezultati!F49),"",Rezultati!F49)</f>
      </c>
      <c r="F55" s="92">
        <f>IF(ISBLANK(Rezultati!H49),"",Rezultati!H49)</f>
        <v>6</v>
      </c>
      <c r="G55" s="92">
        <f>IF(ISBLANK(Rezultati!I49),"",Rezultati!I49)</f>
        <v>39.5</v>
      </c>
      <c r="H55" s="92">
        <f>IF(ISBLANK(Rezultati!J49),"",Rezultati!J49)</f>
      </c>
      <c r="I55" s="92">
        <f>IF(ISBLANK(Rezultati!K49),"",Rezultati!K49)</f>
        <v>74.5</v>
      </c>
      <c r="J55" s="93" t="str">
        <f>IF(Rezultati!K49&lt;50,"F",IF(Rezultati!K49&lt;60,"E",IF(Rezultati!K49&lt;70,"D",IF(Rezultati!K49&lt;80,"C",IF(Rezultati!K49&lt;90,"B","A")))))</f>
        <v>C</v>
      </c>
    </row>
    <row r="56" spans="1:10" ht="12.75">
      <c r="A56" s="60" t="str">
        <f>IF(ISBLANK(Rezultati!B50),"",Rezultati!B50)</f>
        <v>7090/2016</v>
      </c>
      <c r="B56" s="61" t="str">
        <f>IF(ISBLANK(Rezultati!C50),"",Rezultati!C50)</f>
        <v>Belmin Spahić</v>
      </c>
      <c r="C56" s="61">
        <f>IF(ISBLANK(Rezultati!D50),"",Rezultati!D50)</f>
      </c>
      <c r="D56" s="92">
        <f>IF(ISBLANK(Rezultati!E50),"",Rezultati!E50)</f>
        <v>40</v>
      </c>
      <c r="E56" s="92">
        <f>IF(ISBLANK(Rezultati!F50),"",Rezultati!F50)</f>
      </c>
      <c r="F56" s="92">
        <f>IF(ISBLANK(Rezultati!H50),"",Rezultati!H50)</f>
        <v>6</v>
      </c>
      <c r="G56" s="92">
        <f>IF(ISBLANK(Rezultati!I50),"",Rezultati!I50)</f>
      </c>
      <c r="H56" s="92">
        <f>IF(ISBLANK(Rezultati!J50),"",Rezultati!J50)</f>
        <v>25</v>
      </c>
      <c r="I56" s="92">
        <f>IF(ISBLANK(Rezultati!K50),"",Rezultati!K50)</f>
        <v>71</v>
      </c>
      <c r="J56" s="93" t="str">
        <f>IF(Rezultati!K50&lt;50,"F",IF(Rezultati!K50&lt;60,"E",IF(Rezultati!K50&lt;70,"D",IF(Rezultati!K50&lt;80,"C",IF(Rezultati!K50&lt;90,"B","A")))))</f>
        <v>C</v>
      </c>
    </row>
    <row r="57" spans="1:10" ht="12.75">
      <c r="A57" s="60" t="str">
        <f>IF(ISBLANK(Rezultati!B51),"",Rezultati!B51)</f>
        <v>50/2015</v>
      </c>
      <c r="B57" s="61" t="str">
        <f>IF(ISBLANK(Rezultati!C51),"",Rezultati!C51)</f>
        <v>Vuko Prelević</v>
      </c>
      <c r="C57" s="61">
        <f>IF(ISBLANK(Rezultati!D51),"",Rezultati!D51)</f>
      </c>
      <c r="D57" s="92">
        <f>IF(ISBLANK(Rezultati!E51),"",Rezultati!E51)</f>
      </c>
      <c r="E57" s="92">
        <f>IF(ISBLANK(Rezultati!F51),"",Rezultati!F51)</f>
      </c>
      <c r="F57" s="92">
        <f>IF(ISBLANK(Rezultati!H51),"",Rezultati!H51)</f>
        <v>6</v>
      </c>
      <c r="G57" s="92">
        <f>IF(ISBLANK(Rezultati!I51),"",Rezultati!I51)</f>
      </c>
      <c r="H57" s="92">
        <f>IF(ISBLANK(Rezultati!J51),"",Rezultati!J51)</f>
      </c>
      <c r="I57" s="92">
        <f>IF(ISBLANK(Rezultati!K51),"",Rezultati!K51)</f>
        <v>6</v>
      </c>
      <c r="J57" s="93" t="str">
        <f>IF(Rezultati!K51&lt;50,"F",IF(Rezultati!K51&lt;60,"E",IF(Rezultati!K51&lt;70,"D",IF(Rezultati!K51&lt;80,"C",IF(Rezultati!K51&lt;90,"B","A")))))</f>
        <v>F</v>
      </c>
    </row>
    <row r="58" spans="1:10" ht="12.75">
      <c r="A58" s="60" t="str">
        <f>IF(ISBLANK(Rezultati!B52),"",Rezultati!B52)</f>
        <v>7030/2015</v>
      </c>
      <c r="B58" s="61" t="str">
        <f>IF(ISBLANK(Rezultati!C52),"",Rezultati!C52)</f>
        <v>Milena Dacić</v>
      </c>
      <c r="C58" s="61">
        <f>IF(ISBLANK(Rezultati!D52),"",Rezultati!D52)</f>
      </c>
      <c r="D58" s="92">
        <f>IF(ISBLANK(Rezultati!E52),"",Rezultati!E52)</f>
        <v>26.5</v>
      </c>
      <c r="E58" s="92">
        <f>IF(ISBLANK(Rezultati!F52),"",Rezultati!F52)</f>
      </c>
      <c r="F58" s="92">
        <f>IF(ISBLANK(Rezultati!H52),"",Rezultati!H52)</f>
        <v>6</v>
      </c>
      <c r="G58" s="92">
        <f>IF(ISBLANK(Rezultati!I52),"",Rezultati!I52)</f>
        <v>43</v>
      </c>
      <c r="H58" s="92">
        <f>IF(ISBLANK(Rezultati!J52),"",Rezultati!J52)</f>
      </c>
      <c r="I58" s="92">
        <f>IF(ISBLANK(Rezultati!K52),"",Rezultati!K52)</f>
        <v>75.5</v>
      </c>
      <c r="J58" s="93" t="str">
        <f>IF(Rezultati!K52&lt;50,"F",IF(Rezultati!K52&lt;60,"E",IF(Rezultati!K52&lt;70,"D",IF(Rezultati!K52&lt;80,"C",IF(Rezultati!K52&lt;90,"B","A")))))</f>
        <v>C</v>
      </c>
    </row>
    <row r="59" spans="1:10" ht="12.75">
      <c r="A59" s="60" t="str">
        <f>IF(ISBLANK(Rezultati!B53),"",Rezultati!B53)</f>
        <v>18/2014</v>
      </c>
      <c r="B59" s="61" t="str">
        <f>IF(ISBLANK(Rezultati!C53),"",Rezultati!C53)</f>
        <v>Milanka Pejović</v>
      </c>
      <c r="C59" s="61">
        <f>IF(ISBLANK(Rezultati!D53),"",Rezultati!D53)</f>
      </c>
      <c r="D59" s="92">
        <f>IF(ISBLANK(Rezultati!E53),"",Rezultati!E53)</f>
      </c>
      <c r="E59" s="92">
        <f>IF(ISBLANK(Rezultati!F53),"",Rezultati!F53)</f>
      </c>
      <c r="F59" s="92">
        <f>IF(ISBLANK(Rezultati!H53),"",Rezultati!H53)</f>
      </c>
      <c r="G59" s="92">
        <f>IF(ISBLANK(Rezultati!I53),"",Rezultati!I53)</f>
      </c>
      <c r="H59" s="92">
        <f>IF(ISBLANK(Rezultati!J53),"",Rezultati!J53)</f>
      </c>
      <c r="I59" s="92">
        <f>IF(ISBLANK(Rezultati!K53),"",Rezultati!K53)</f>
      </c>
      <c r="J59" s="93" t="str">
        <f>IF(Rezultati!K53&lt;50,"F",IF(Rezultati!K53&lt;60,"E",IF(Rezultati!K53&lt;70,"D",IF(Rezultati!K53&lt;80,"C",IF(Rezultati!K53&lt;90,"B","A")))))</f>
        <v>F</v>
      </c>
    </row>
    <row r="60" ht="12.75">
      <c r="I60" s="12"/>
    </row>
    <row r="61" ht="12.75">
      <c r="I61" s="12"/>
    </row>
    <row r="62" ht="12.75">
      <c r="I62" s="12"/>
    </row>
    <row r="63" spans="7:9" ht="12.75">
      <c r="G63" s="13" t="s">
        <v>142</v>
      </c>
      <c r="I63" s="12"/>
    </row>
    <row r="64" ht="12.75">
      <c r="I64" s="12"/>
    </row>
    <row r="65" ht="12.75">
      <c r="I65" s="12"/>
    </row>
    <row r="66" ht="12.75">
      <c r="I66" s="12"/>
    </row>
    <row r="67" ht="12.75">
      <c r="I67" s="12"/>
    </row>
    <row r="68" ht="12.75">
      <c r="I68" s="12"/>
    </row>
  </sheetData>
  <sheetProtection/>
  <mergeCells count="6">
    <mergeCell ref="I1:J1"/>
    <mergeCell ref="G6:H6"/>
    <mergeCell ref="J5:J7"/>
    <mergeCell ref="D6:E6"/>
    <mergeCell ref="A1:H1"/>
    <mergeCell ref="I5:I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="136" zoomScaleNormal="136" zoomScalePageLayoutView="0" workbookViewId="0" topLeftCell="A1">
      <pane ySplit="9" topLeftCell="A49" activePane="bottomLeft" state="frozen"/>
      <selection pane="topLeft" activeCell="A1" sqref="A1"/>
      <selection pane="bottomLeft" activeCell="E54" sqref="E54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37" t="s">
        <v>6</v>
      </c>
      <c r="B1" s="38"/>
      <c r="C1" s="39"/>
      <c r="D1" s="40"/>
      <c r="E1" s="40"/>
      <c r="F1" s="41"/>
      <c r="G1" s="4"/>
    </row>
    <row r="2" spans="1:6" s="5" customFormat="1" ht="14.25">
      <c r="A2" s="42"/>
      <c r="B2" s="43"/>
      <c r="C2" s="44"/>
      <c r="D2" s="45"/>
      <c r="E2" s="45"/>
      <c r="F2" s="46"/>
    </row>
    <row r="3" spans="1:6" s="5" customFormat="1" ht="15">
      <c r="A3" s="97" t="s">
        <v>49</v>
      </c>
      <c r="B3" s="43"/>
      <c r="C3" s="45"/>
      <c r="D3" s="45"/>
      <c r="E3" s="45"/>
      <c r="F3" s="46"/>
    </row>
    <row r="4" spans="1:6" s="5" customFormat="1" ht="15">
      <c r="A4" s="97" t="s">
        <v>41</v>
      </c>
      <c r="B4" s="43"/>
      <c r="C4" s="45" t="s">
        <v>33</v>
      </c>
      <c r="D4" s="45"/>
      <c r="E4" s="45"/>
      <c r="F4" s="46"/>
    </row>
    <row r="5" spans="1:7" s="5" customFormat="1" ht="15">
      <c r="A5" s="97" t="s">
        <v>28</v>
      </c>
      <c r="B5" s="94" t="s">
        <v>40</v>
      </c>
      <c r="C5" s="45" t="s">
        <v>30</v>
      </c>
      <c r="D5" s="45"/>
      <c r="E5" s="45"/>
      <c r="F5" s="46"/>
      <c r="G5" s="22"/>
    </row>
    <row r="6" spans="1:7" s="5" customFormat="1" ht="15.75" thickBot="1">
      <c r="A6" s="47"/>
      <c r="B6" s="48"/>
      <c r="C6" s="49"/>
      <c r="D6" s="50"/>
      <c r="E6" s="50"/>
      <c r="F6" s="51"/>
      <c r="G6" s="21"/>
    </row>
    <row r="7" spans="1:6" s="6" customFormat="1" ht="12.75" customHeight="1" thickBot="1">
      <c r="A7" s="128" t="s">
        <v>7</v>
      </c>
      <c r="B7" s="131" t="s">
        <v>12</v>
      </c>
      <c r="C7" s="132" t="s">
        <v>8</v>
      </c>
      <c r="D7" s="133"/>
      <c r="E7" s="134" t="s">
        <v>27</v>
      </c>
      <c r="F7" s="126" t="s">
        <v>9</v>
      </c>
    </row>
    <row r="8" spans="1:6" s="7" customFormat="1" ht="12.75" customHeight="1">
      <c r="A8" s="129"/>
      <c r="B8" s="129"/>
      <c r="C8" s="126" t="s">
        <v>10</v>
      </c>
      <c r="D8" s="126" t="s">
        <v>11</v>
      </c>
      <c r="E8" s="135"/>
      <c r="F8" s="127"/>
    </row>
    <row r="9" spans="1:6" s="7" customFormat="1" ht="13.5" customHeight="1">
      <c r="A9" s="130"/>
      <c r="B9" s="130"/>
      <c r="C9" s="127"/>
      <c r="D9" s="127"/>
      <c r="E9" s="136"/>
      <c r="F9" s="127"/>
    </row>
    <row r="10" spans="1:6" s="8" customFormat="1" ht="13.5" customHeight="1">
      <c r="A10" s="60" t="str">
        <f>IF(ISBLANK(Rezultati!B2),"",Rezultati!B2)</f>
        <v>3/2019</v>
      </c>
      <c r="B10" s="61" t="str">
        <f>IF(ISBLANK(Rezultati!C2),"",Rezultati!C2)</f>
        <v>Andrija Jeknić</v>
      </c>
      <c r="C10" s="68">
        <f>Rezultati!G2+Rezultati!H2+Rezultati!D2</f>
        <v>44</v>
      </c>
      <c r="D10" s="68">
        <f>IF(Rezultati!J2,Rezultati!J2,Rezultati!I2)</f>
        <v>42.5</v>
      </c>
      <c r="E10" s="68">
        <f>Rezultati!K2</f>
        <v>86.5</v>
      </c>
      <c r="F10" s="83" t="str">
        <f>Rezultati!L2</f>
        <v>B</v>
      </c>
    </row>
    <row r="11" spans="1:7" ht="12.75">
      <c r="A11" s="60" t="str">
        <f>IF(ISBLANK(Rezultati!B3),"",Rezultati!B3)</f>
        <v>4/2019</v>
      </c>
      <c r="B11" s="61" t="str">
        <f>IF(ISBLANK(Rezultati!C3),"",Rezultati!C3)</f>
        <v>Tamara Ćurić</v>
      </c>
      <c r="C11" s="68">
        <f>Rezultati!G3+Rezultati!H3+Rezultati!D3</f>
        <v>38</v>
      </c>
      <c r="D11" s="68">
        <f>IF(Rezultati!J3,Rezultati!J3,Rezultati!I3)</f>
        <v>7.5</v>
      </c>
      <c r="E11" s="68">
        <f>Rezultati!K3</f>
        <v>45.5</v>
      </c>
      <c r="F11" s="83" t="str">
        <f>Rezultati!L3</f>
        <v>F</v>
      </c>
      <c r="G11" s="9"/>
    </row>
    <row r="12" spans="1:7" ht="12.75">
      <c r="A12" s="60" t="str">
        <f>IF(ISBLANK(Rezultati!B4),"",Rezultati!B4)</f>
        <v>5/2019</v>
      </c>
      <c r="B12" s="61" t="str">
        <f>IF(ISBLANK(Rezultati!C4),"",Rezultati!C4)</f>
        <v>Veselin Ostojić</v>
      </c>
      <c r="C12" s="68">
        <f>Rezultati!G4+Rezultati!H4+Rezultati!D4</f>
        <v>50</v>
      </c>
      <c r="D12" s="68">
        <f>IF(Rezultati!J4,Rezultati!J4,Rezultati!I4)</f>
        <v>48.5</v>
      </c>
      <c r="E12" s="68">
        <f>Rezultati!K4</f>
        <v>98.5</v>
      </c>
      <c r="F12" s="83" t="str">
        <f>Rezultati!L4</f>
        <v>A</v>
      </c>
      <c r="G12" s="9"/>
    </row>
    <row r="13" spans="1:7" ht="12.75">
      <c r="A13" s="60" t="str">
        <f>IF(ISBLANK(Rezultati!B5),"",Rezultati!B5)</f>
        <v>6/2019</v>
      </c>
      <c r="B13" s="61" t="str">
        <f>IF(ISBLANK(Rezultati!C5),"",Rezultati!C5)</f>
        <v>Ilija Aleksić</v>
      </c>
      <c r="C13" s="68">
        <f>Rezultati!G5+Rezultati!H5+Rezultati!D5</f>
        <v>49</v>
      </c>
      <c r="D13" s="68">
        <f>IF(Rezultati!J5,Rezultati!J5,Rezultati!I5)</f>
        <v>48</v>
      </c>
      <c r="E13" s="68">
        <f>Rezultati!K5</f>
        <v>97</v>
      </c>
      <c r="F13" s="83" t="str">
        <f>Rezultati!L5</f>
        <v>A</v>
      </c>
      <c r="G13" s="9"/>
    </row>
    <row r="14" spans="1:7" ht="12.75">
      <c r="A14" s="60" t="str">
        <f>IF(ISBLANK(Rezultati!B6),"",Rezultati!B6)</f>
        <v>7/2019</v>
      </c>
      <c r="B14" s="61" t="str">
        <f>IF(ISBLANK(Rezultati!C6),"",Rezultati!C6)</f>
        <v>Dejan Adžović</v>
      </c>
      <c r="C14" s="68">
        <f>Rezultati!G6+Rezultati!H6+Rezultati!D6</f>
        <v>43</v>
      </c>
      <c r="D14" s="68">
        <f>IF(Rezultati!J6,Rezultati!J6,Rezultati!I6)</f>
        <v>44.5</v>
      </c>
      <c r="E14" s="68">
        <f>Rezultati!K6</f>
        <v>87.5</v>
      </c>
      <c r="F14" s="83" t="str">
        <f>Rezultati!L6</f>
        <v>B</v>
      </c>
      <c r="G14" s="9"/>
    </row>
    <row r="15" spans="1:7" ht="12.75">
      <c r="A15" s="60" t="str">
        <f>IF(ISBLANK(Rezultati!B7),"",Rezultati!B7)</f>
        <v>12/2019</v>
      </c>
      <c r="B15" s="61" t="str">
        <f>IF(ISBLANK(Rezultati!C7),"",Rezultati!C7)</f>
        <v>Bojana Kasalica</v>
      </c>
      <c r="C15" s="68">
        <f>Rezultati!G7+Rezultati!H7+Rezultati!D7</f>
        <v>33</v>
      </c>
      <c r="D15" s="68">
        <f>IF(Rezultati!J7,Rezultati!J7,Rezultati!I7)</f>
        <v>42</v>
      </c>
      <c r="E15" s="68">
        <f>Rezultati!K7</f>
        <v>75</v>
      </c>
      <c r="F15" s="83" t="str">
        <f>Rezultati!L7</f>
        <v>C</v>
      </c>
      <c r="G15" s="9"/>
    </row>
    <row r="16" spans="1:7" ht="12.75">
      <c r="A16" s="60" t="str">
        <f>IF(ISBLANK(Rezultati!B8),"",Rezultati!B8)</f>
        <v>17/2019</v>
      </c>
      <c r="B16" s="61" t="str">
        <f>IF(ISBLANK(Rezultati!C8),"",Rezultati!C8)</f>
        <v>Milica Đukić</v>
      </c>
      <c r="C16" s="68">
        <f>Rezultati!G8+Rezultati!H8+Rezultati!D8</f>
        <v>49</v>
      </c>
      <c r="D16" s="68">
        <f>IF(Rezultati!J8,Rezultati!J8,Rezultati!I8)</f>
        <v>0</v>
      </c>
      <c r="E16" s="68">
        <f>Rezultati!K8</f>
        <v>49</v>
      </c>
      <c r="F16" s="83" t="str">
        <f>Rezultati!L8</f>
        <v>F</v>
      </c>
      <c r="G16" s="9"/>
    </row>
    <row r="17" spans="1:7" ht="12.75">
      <c r="A17" s="60" t="str">
        <f>IF(ISBLANK(Rezultati!B9),"",Rezultati!B9)</f>
        <v>22/2019</v>
      </c>
      <c r="B17" s="61" t="str">
        <f>IF(ISBLANK(Rezultati!C9),"",Rezultati!C9)</f>
        <v>Milorad Obradović</v>
      </c>
      <c r="C17" s="68">
        <f>Rezultati!G9+Rezultati!H9+Rezultati!D9</f>
        <v>50</v>
      </c>
      <c r="D17" s="68">
        <f>IF(Rezultati!J9,Rezultati!J9,Rezultati!I9)</f>
        <v>49</v>
      </c>
      <c r="E17" s="68">
        <f>Rezultati!K9</f>
        <v>99</v>
      </c>
      <c r="F17" s="83" t="str">
        <f>Rezultati!L9</f>
        <v>A</v>
      </c>
      <c r="G17" s="9"/>
    </row>
    <row r="18" spans="1:7" ht="12.75">
      <c r="A18" s="60" t="str">
        <f>IF(ISBLANK(Rezultati!B10),"",Rezultati!B10)</f>
        <v>26/2019</v>
      </c>
      <c r="B18" s="61" t="str">
        <f>IF(ISBLANK(Rezultati!C10),"",Rezultati!C10)</f>
        <v>Irena Laković</v>
      </c>
      <c r="C18" s="68">
        <f>Rezultati!G10+Rezultati!H10+Rezultati!D10</f>
        <v>49</v>
      </c>
      <c r="D18" s="68">
        <f>IF(Rezultati!J10,Rezultati!J10,Rezultati!I10)</f>
        <v>50</v>
      </c>
      <c r="E18" s="68">
        <f>Rezultati!K10</f>
        <v>99</v>
      </c>
      <c r="F18" s="83" t="str">
        <f>Rezultati!L10</f>
        <v>A</v>
      </c>
      <c r="G18" s="9"/>
    </row>
    <row r="19" spans="1:7" ht="12.75">
      <c r="A19" s="60" t="str">
        <f>IF(ISBLANK(Rezultati!B11),"",Rezultati!B11)</f>
        <v>31/2019</v>
      </c>
      <c r="B19" s="61" t="str">
        <f>IF(ISBLANK(Rezultati!C11),"",Rezultati!C11)</f>
        <v>Kristina Bakić</v>
      </c>
      <c r="C19" s="68">
        <f>Rezultati!G11+Rezultati!H11+Rezultati!D11</f>
        <v>48</v>
      </c>
      <c r="D19" s="68">
        <f>IF(Rezultati!J11,Rezultati!J11,Rezultati!I11)</f>
        <v>50</v>
      </c>
      <c r="E19" s="68">
        <f>Rezultati!K11</f>
        <v>98</v>
      </c>
      <c r="F19" s="83" t="str">
        <f>Rezultati!L11</f>
        <v>A</v>
      </c>
      <c r="G19" s="9"/>
    </row>
    <row r="20" spans="1:7" ht="12.75">
      <c r="A20" s="60" t="str">
        <f>IF(ISBLANK(Rezultati!B12),"",Rezultati!B12)</f>
        <v>32/2019</v>
      </c>
      <c r="B20" s="61" t="str">
        <f>IF(ISBLANK(Rezultati!C12),"",Rezultati!C12)</f>
        <v>Nađa Mirković</v>
      </c>
      <c r="C20" s="68">
        <f>Rezultati!G12+Rezultati!H12+Rezultati!D12</f>
        <v>45</v>
      </c>
      <c r="D20" s="68">
        <f>IF(Rezultati!J12,Rezultati!J12,Rezultati!I12)</f>
        <v>49</v>
      </c>
      <c r="E20" s="68">
        <f>Rezultati!K12</f>
        <v>94</v>
      </c>
      <c r="F20" s="83" t="str">
        <f>Rezultati!L12</f>
        <v>A</v>
      </c>
      <c r="G20" s="9"/>
    </row>
    <row r="21" spans="1:7" ht="12.75">
      <c r="A21" s="60" t="str">
        <f>IF(ISBLANK(Rezultati!B13),"",Rezultati!B13)</f>
        <v>33/2019</v>
      </c>
      <c r="B21" s="61" t="str">
        <f>IF(ISBLANK(Rezultati!C13),"",Rezultati!C13)</f>
        <v>Milica Dragić</v>
      </c>
      <c r="C21" s="68">
        <f>Rezultati!G13+Rezultati!H13+Rezultati!D13</f>
        <v>46</v>
      </c>
      <c r="D21" s="68">
        <f>IF(Rezultati!J13,Rezultati!J13,Rezultati!I13)</f>
        <v>48</v>
      </c>
      <c r="E21" s="68">
        <f>Rezultati!K13</f>
        <v>94</v>
      </c>
      <c r="F21" s="83" t="str">
        <f>Rezultati!L13</f>
        <v>A</v>
      </c>
      <c r="G21" s="9"/>
    </row>
    <row r="22" spans="1:7" ht="12.75">
      <c r="A22" s="60" t="str">
        <f>IF(ISBLANK(Rezultati!B14),"",Rezultati!B14)</f>
        <v>37/2019</v>
      </c>
      <c r="B22" s="61" t="str">
        <f>IF(ISBLANK(Rezultati!C14),"",Rezultati!C14)</f>
        <v>Jelena Drakić</v>
      </c>
      <c r="C22" s="68">
        <f>Rezultati!G14+Rezultati!H14+Rezultati!D14</f>
        <v>48.5</v>
      </c>
      <c r="D22" s="68">
        <f>IF(Rezultati!J14,Rezultati!J14,Rezultati!I14)</f>
        <v>49</v>
      </c>
      <c r="E22" s="68">
        <f>Rezultati!K14</f>
        <v>97.5</v>
      </c>
      <c r="F22" s="83" t="str">
        <f>Rezultati!L14</f>
        <v>A</v>
      </c>
      <c r="G22" s="9"/>
    </row>
    <row r="23" spans="1:7" ht="12.75">
      <c r="A23" s="60" t="str">
        <f>IF(ISBLANK(Rezultati!B15),"",Rezultati!B15)</f>
        <v>38/2019</v>
      </c>
      <c r="B23" s="61" t="str">
        <f>IF(ISBLANK(Rezultati!C15),"",Rezultati!C15)</f>
        <v>Meldin Bajramović</v>
      </c>
      <c r="C23" s="68">
        <f>Rezultati!G15+Rezultati!H15+Rezultati!D15</f>
        <v>35</v>
      </c>
      <c r="D23" s="68">
        <f>IF(Rezultati!J15,Rezultati!J15,Rezultati!I15)</f>
        <v>38.5</v>
      </c>
      <c r="E23" s="68">
        <f>Rezultati!K15</f>
        <v>73.5</v>
      </c>
      <c r="F23" s="83" t="str">
        <f>Rezultati!L15</f>
        <v>C</v>
      </c>
      <c r="G23" s="9"/>
    </row>
    <row r="24" spans="1:7" ht="12.75">
      <c r="A24" s="60" t="str">
        <f>IF(ISBLANK(Rezultati!B16),"",Rezultati!B16)</f>
        <v>46/2019</v>
      </c>
      <c r="B24" s="61" t="str">
        <f>IF(ISBLANK(Rezultati!C16),"",Rezultati!C16)</f>
        <v>Milica Sošić</v>
      </c>
      <c r="C24" s="68">
        <f>Rezultati!G16+Rezultati!H16+Rezultati!D16</f>
        <v>49</v>
      </c>
      <c r="D24" s="68">
        <f>IF(Rezultati!J16,Rezultati!J16,Rezultati!I16)</f>
        <v>50</v>
      </c>
      <c r="E24" s="68">
        <f>Rezultati!K16</f>
        <v>99</v>
      </c>
      <c r="F24" s="83" t="str">
        <f>Rezultati!L16</f>
        <v>A</v>
      </c>
      <c r="G24" s="9"/>
    </row>
    <row r="25" spans="1:7" ht="12.75">
      <c r="A25" s="60" t="str">
        <f>IF(ISBLANK(Rezultati!B17),"",Rezultati!B17)</f>
        <v>48/2019</v>
      </c>
      <c r="B25" s="61" t="str">
        <f>IF(ISBLANK(Rezultati!C17),"",Rezultati!C17)</f>
        <v>Đorđije Petrić</v>
      </c>
      <c r="C25" s="68">
        <f>Rezultati!G17+Rezultati!H17+Rezultati!D17</f>
        <v>46</v>
      </c>
      <c r="D25" s="68">
        <f>IF(Rezultati!J17,Rezultati!J17,Rezultati!I17)</f>
        <v>48</v>
      </c>
      <c r="E25" s="68">
        <f>Rezultati!K17</f>
        <v>94</v>
      </c>
      <c r="F25" s="83" t="str">
        <f>Rezultati!L17</f>
        <v>A</v>
      </c>
      <c r="G25" s="10"/>
    </row>
    <row r="26" spans="1:7" ht="12.75">
      <c r="A26" s="60" t="str">
        <f>IF(ISBLANK(Rezultati!B18),"",Rezultati!B18)</f>
        <v>49/2019</v>
      </c>
      <c r="B26" s="61" t="str">
        <f>IF(ISBLANK(Rezultati!C18),"",Rezultati!C18)</f>
        <v>Marko Popović</v>
      </c>
      <c r="C26" s="68">
        <f>Rezultati!G18+Rezultati!H18+Rezultati!D18</f>
        <v>38</v>
      </c>
      <c r="D26" s="68">
        <f>IF(Rezultati!J18,Rezultati!J18,Rezultati!I18)</f>
        <v>43</v>
      </c>
      <c r="E26" s="68">
        <f>Rezultati!K18</f>
        <v>81</v>
      </c>
      <c r="F26" s="83" t="str">
        <f>Rezultati!L18</f>
        <v>B</v>
      </c>
      <c r="G26" s="10"/>
    </row>
    <row r="27" spans="1:7" ht="12.75">
      <c r="A27" s="60" t="str">
        <f>IF(ISBLANK(Rezultati!B19),"",Rezultati!B19)</f>
        <v>52/2019</v>
      </c>
      <c r="B27" s="61" t="str">
        <f>IF(ISBLANK(Rezultati!C19),"",Rezultati!C19)</f>
        <v>Ivan Vojinović</v>
      </c>
      <c r="C27" s="68">
        <f>Rezultati!G19+Rezultati!H19+Rezultati!D19</f>
        <v>44</v>
      </c>
      <c r="D27" s="68">
        <f>IF(Rezultati!J19,Rezultati!J19,Rezultati!I19)</f>
        <v>37</v>
      </c>
      <c r="E27" s="68">
        <f>Rezultati!K19</f>
        <v>81</v>
      </c>
      <c r="F27" s="83" t="str">
        <f>Rezultati!L19</f>
        <v>B</v>
      </c>
      <c r="G27" s="10"/>
    </row>
    <row r="28" spans="1:7" ht="12.75">
      <c r="A28" s="60" t="str">
        <f>IF(ISBLANK(Rezultati!B20),"",Rezultati!B20)</f>
        <v>53/2019</v>
      </c>
      <c r="B28" s="61" t="str">
        <f>IF(ISBLANK(Rezultati!C20),"",Rezultati!C20)</f>
        <v>Petar Radović</v>
      </c>
      <c r="C28" s="68">
        <f>Rezultati!G20+Rezultati!H20+Rezultati!D20</f>
        <v>48</v>
      </c>
      <c r="D28" s="68">
        <f>IF(Rezultati!J20,Rezultati!J20,Rezultati!I20)</f>
        <v>46</v>
      </c>
      <c r="E28" s="68">
        <f>Rezultati!K20</f>
        <v>94</v>
      </c>
      <c r="F28" s="83" t="str">
        <f>Rezultati!L20</f>
        <v>A</v>
      </c>
      <c r="G28" s="10"/>
    </row>
    <row r="29" spans="1:7" ht="12.75">
      <c r="A29" s="60" t="str">
        <f>IF(ISBLANK(Rezultati!B21),"",Rezultati!B21)</f>
        <v>63/2019</v>
      </c>
      <c r="B29" s="61" t="str">
        <f>IF(ISBLANK(Rezultati!C21),"",Rezultati!C21)</f>
        <v>Pavle Golubović</v>
      </c>
      <c r="C29" s="68">
        <f>Rezultati!G21+Rezultati!H21+Rezultati!D21</f>
        <v>34</v>
      </c>
      <c r="D29" s="68">
        <f>IF(Rezultati!J21,Rezultati!J21,Rezultati!I21)</f>
        <v>43.5</v>
      </c>
      <c r="E29" s="68">
        <f>Rezultati!K21</f>
        <v>77.5</v>
      </c>
      <c r="F29" s="83" t="str">
        <f>Rezultati!L21</f>
        <v>C</v>
      </c>
      <c r="G29" s="10"/>
    </row>
    <row r="30" spans="1:7" ht="12.75">
      <c r="A30" s="60" t="str">
        <f>IF(ISBLANK(Rezultati!B22),"",Rezultati!B22)</f>
        <v>71/2019</v>
      </c>
      <c r="B30" s="61" t="str">
        <f>IF(ISBLANK(Rezultati!C22),"",Rezultati!C22)</f>
        <v>Dimitrije Knežević</v>
      </c>
      <c r="C30" s="68">
        <f>Rezultati!G22+Rezultati!H22+Rezultati!D22</f>
        <v>39</v>
      </c>
      <c r="D30" s="68">
        <f>IF(Rezultati!J22,Rezultati!J22,Rezultati!I22)</f>
        <v>48</v>
      </c>
      <c r="E30" s="68">
        <f>Rezultati!K22</f>
        <v>87</v>
      </c>
      <c r="F30" s="83" t="str">
        <f>Rezultati!L22</f>
        <v>B</v>
      </c>
      <c r="G30" s="10"/>
    </row>
    <row r="31" spans="1:7" ht="12.75">
      <c r="A31" s="60" t="str">
        <f>IF(ISBLANK(Rezultati!B23),"",Rezultati!B23)</f>
        <v>73/2019</v>
      </c>
      <c r="B31" s="61" t="str">
        <f>IF(ISBLANK(Rezultati!C23),"",Rezultati!C23)</f>
        <v>Lidija Ćorić</v>
      </c>
      <c r="C31" s="68">
        <f>Rezultati!G23+Rezultati!H23+Rezultati!D23</f>
        <v>48</v>
      </c>
      <c r="D31" s="68">
        <f>IF(Rezultati!J23,Rezultati!J23,Rezultati!I23)</f>
        <v>47</v>
      </c>
      <c r="E31" s="68">
        <f>Rezultati!K23</f>
        <v>95</v>
      </c>
      <c r="F31" s="83" t="str">
        <f>Rezultati!L23</f>
        <v>A</v>
      </c>
      <c r="G31" s="10"/>
    </row>
    <row r="32" spans="1:7" ht="12.75">
      <c r="A32" s="60" t="str">
        <f>IF(ISBLANK(Rezultati!B24),"",Rezultati!B24)</f>
        <v>74/2019</v>
      </c>
      <c r="B32" s="61" t="str">
        <f>IF(ISBLANK(Rezultati!C24),"",Rezultati!C24)</f>
        <v>Nikola Bušković</v>
      </c>
      <c r="C32" s="68">
        <f>Rezultati!G24+Rezultati!H24+Rezultati!D24</f>
        <v>39</v>
      </c>
      <c r="D32" s="68">
        <f>IF(Rezultati!J24,Rezultati!J24,Rezultati!I24)</f>
        <v>43</v>
      </c>
      <c r="E32" s="68">
        <f>Rezultati!K24</f>
        <v>82</v>
      </c>
      <c r="F32" s="83" t="str">
        <f>Rezultati!L24</f>
        <v>B</v>
      </c>
      <c r="G32" s="10"/>
    </row>
    <row r="33" spans="1:7" ht="12.75">
      <c r="A33" s="60" t="str">
        <f>IF(ISBLANK(Rezultati!B25),"",Rezultati!B25)</f>
        <v>77/2019</v>
      </c>
      <c r="B33" s="61" t="str">
        <f>IF(ISBLANK(Rezultati!C25),"",Rezultati!C25)</f>
        <v>Stefan Mandić</v>
      </c>
      <c r="C33" s="68">
        <f>Rezultati!G25+Rezultati!H25+Rezultati!D25</f>
        <v>36</v>
      </c>
      <c r="D33" s="68">
        <f>IF(Rezultati!J25,Rezultati!J25,Rezultati!I25)</f>
        <v>42.5</v>
      </c>
      <c r="E33" s="68">
        <f>Rezultati!K25</f>
        <v>78.5</v>
      </c>
      <c r="F33" s="83" t="str">
        <f>Rezultati!L25</f>
        <v>C</v>
      </c>
      <c r="G33" s="10"/>
    </row>
    <row r="34" spans="1:7" ht="12.75">
      <c r="A34" s="60" t="str">
        <f>IF(ISBLANK(Rezultati!B26),"",Rezultati!B26)</f>
        <v>93/2019</v>
      </c>
      <c r="B34" s="61" t="str">
        <f>IF(ISBLANK(Rezultati!C26),"",Rezultati!C26)</f>
        <v>Radovan Radunović</v>
      </c>
      <c r="C34" s="68">
        <f>Rezultati!G26+Rezultati!H26+Rezultati!D26</f>
        <v>0</v>
      </c>
      <c r="D34" s="68">
        <f>IF(Rezultati!J26,Rezultati!J26,Rezultati!I26)</f>
        <v>46</v>
      </c>
      <c r="E34" s="68">
        <f>Rezultati!K26</f>
        <v>46</v>
      </c>
      <c r="F34" s="83" t="str">
        <f>Rezultati!L26</f>
        <v>F</v>
      </c>
      <c r="G34" s="10"/>
    </row>
    <row r="35" spans="1:7" ht="12.75">
      <c r="A35" s="60" t="str">
        <f>IF(ISBLANK(Rezultati!B27),"",Rezultati!B27)</f>
        <v>94/2019</v>
      </c>
      <c r="B35" s="61" t="str">
        <f>IF(ISBLANK(Rezultati!C27),"",Rezultati!C27)</f>
        <v>Goran Nenezić</v>
      </c>
      <c r="C35" s="68">
        <f>Rezultati!G27+Rezultati!H27+Rezultati!D27</f>
        <v>48</v>
      </c>
      <c r="D35" s="68">
        <f>IF(Rezultati!J27,Rezultati!J27,Rezultati!I27)</f>
        <v>37.5</v>
      </c>
      <c r="E35" s="68">
        <f>Rezultati!K27</f>
        <v>85.5</v>
      </c>
      <c r="F35" s="83" t="str">
        <f>Rezultati!L27</f>
        <v>B</v>
      </c>
      <c r="G35" s="10"/>
    </row>
    <row r="36" spans="1:7" ht="12.75">
      <c r="A36" s="60" t="str">
        <f>IF(ISBLANK(Rezultati!B28),"",Rezultati!B28)</f>
        <v>4/2018</v>
      </c>
      <c r="B36" s="61" t="str">
        <f>IF(ISBLANK(Rezultati!C28),"",Rezultati!C28)</f>
        <v>Andrija Balević</v>
      </c>
      <c r="C36" s="68">
        <f>Rezultati!G28+Rezultati!H28+Rezultati!D28</f>
        <v>35</v>
      </c>
      <c r="D36" s="68">
        <f>IF(Rezultati!J28,Rezultati!J28,Rezultati!I28)</f>
        <v>37</v>
      </c>
      <c r="E36" s="68">
        <f>Rezultati!K28</f>
        <v>72</v>
      </c>
      <c r="F36" s="83" t="str">
        <f>Rezultati!L28</f>
        <v>C</v>
      </c>
      <c r="G36" s="10"/>
    </row>
    <row r="37" spans="1:7" ht="12.75">
      <c r="A37" s="60" t="str">
        <f>IF(ISBLANK(Rezultati!B29),"",Rezultati!B29)</f>
        <v>11/2018</v>
      </c>
      <c r="B37" s="61" t="str">
        <f>IF(ISBLANK(Rezultati!C29),"",Rezultati!C29)</f>
        <v>Balša Ljumović</v>
      </c>
      <c r="C37" s="68">
        <f>Rezultati!G29+Rezultati!H29+Rezultati!D29</f>
        <v>29.5</v>
      </c>
      <c r="D37" s="68">
        <f>IF(Rezultati!J29,Rezultati!J29,Rezultati!I29)</f>
        <v>34</v>
      </c>
      <c r="E37" s="68">
        <f>Rezultati!K29</f>
        <v>63.5</v>
      </c>
      <c r="F37" s="83" t="str">
        <f>Rezultati!L29</f>
        <v>D</v>
      </c>
      <c r="G37" s="10"/>
    </row>
    <row r="38" spans="1:7" ht="12.75">
      <c r="A38" s="60" t="str">
        <f>IF(ISBLANK(Rezultati!B30),"",Rezultati!B30)</f>
        <v>17/2018</v>
      </c>
      <c r="B38" s="61" t="str">
        <f>IF(ISBLANK(Rezultati!C30),"",Rezultati!C30)</f>
        <v>Branka Stevančević</v>
      </c>
      <c r="C38" s="68">
        <f>Rezultati!G30+Rezultati!H30+Rezultati!D30</f>
        <v>49</v>
      </c>
      <c r="D38" s="68">
        <f>IF(Rezultati!J30,Rezultati!J30,Rezultati!I30)</f>
        <v>35.5</v>
      </c>
      <c r="E38" s="68">
        <f>Rezultati!K30</f>
        <v>84.5</v>
      </c>
      <c r="F38" s="83" t="str">
        <f>Rezultati!L30</f>
        <v>B</v>
      </c>
      <c r="G38" s="10"/>
    </row>
    <row r="39" spans="1:7" ht="12.75">
      <c r="A39" s="60" t="str">
        <f>IF(ISBLANK(Rezultati!B31),"",Rezultati!B31)</f>
        <v>22/2018</v>
      </c>
      <c r="B39" s="61" t="str">
        <f>IF(ISBLANK(Rezultati!C31),"",Rezultati!C31)</f>
        <v>Mladen Strugar</v>
      </c>
      <c r="C39" s="68">
        <f>Rezultati!G31+Rezultati!H31+Rezultati!D31</f>
        <v>42.5</v>
      </c>
      <c r="D39" s="68">
        <f>IF(Rezultati!J31,Rezultati!J31,Rezultati!I31)</f>
        <v>40.5</v>
      </c>
      <c r="E39" s="68">
        <f>Rezultati!K31</f>
        <v>83</v>
      </c>
      <c r="F39" s="83" t="str">
        <f>Rezultati!L31</f>
        <v>B</v>
      </c>
      <c r="G39" s="10"/>
    </row>
    <row r="40" spans="1:7" ht="12.75">
      <c r="A40" s="60" t="str">
        <f>IF(ISBLANK(Rezultati!B32),"",Rezultati!B32)</f>
        <v>23/2018</v>
      </c>
      <c r="B40" s="61" t="str">
        <f>IF(ISBLANK(Rezultati!C32),"",Rezultati!C32)</f>
        <v>Kristjan Ivanović</v>
      </c>
      <c r="C40" s="68">
        <f>Rezultati!G32+Rezultati!H32+Rezultati!D32</f>
        <v>32.5</v>
      </c>
      <c r="D40" s="68">
        <f>IF(Rezultati!J32,Rezultati!J32,Rezultati!I32)</f>
        <v>24</v>
      </c>
      <c r="E40" s="68">
        <f>Rezultati!K32</f>
        <v>56.5</v>
      </c>
      <c r="F40" s="83" t="str">
        <f>Rezultati!L32</f>
        <v>E</v>
      </c>
      <c r="G40" s="10"/>
    </row>
    <row r="41" spans="1:7" ht="12.75">
      <c r="A41" s="60" t="str">
        <f>IF(ISBLANK(Rezultati!B33),"",Rezultati!B33)</f>
        <v>26/2018</v>
      </c>
      <c r="B41" s="61" t="str">
        <f>IF(ISBLANK(Rezultati!C33),"",Rezultati!C33)</f>
        <v>Mia Dubak</v>
      </c>
      <c r="C41" s="68">
        <f>Rezultati!G33+Rezultati!H33+Rezultati!D33</f>
        <v>39</v>
      </c>
      <c r="D41" s="68">
        <f>IF(Rezultati!J33,Rezultati!J33,Rezultati!I33)</f>
        <v>32.5</v>
      </c>
      <c r="E41" s="68">
        <f>Rezultati!K33</f>
        <v>71.5</v>
      </c>
      <c r="F41" s="83" t="str">
        <f>Rezultati!L33</f>
        <v>C</v>
      </c>
      <c r="G41" s="10"/>
    </row>
    <row r="42" spans="1:7" ht="12.75">
      <c r="A42" s="60" t="str">
        <f>IF(ISBLANK(Rezultati!B34),"",Rezultati!B34)</f>
        <v>49/2018</v>
      </c>
      <c r="B42" s="61" t="str">
        <f>IF(ISBLANK(Rezultati!C34),"",Rezultati!C34)</f>
        <v>Jelena Todorović</v>
      </c>
      <c r="C42" s="68">
        <f>Rezultati!G34+Rezultati!H34+Rezultati!D34</f>
        <v>40</v>
      </c>
      <c r="D42" s="68">
        <f>IF(Rezultati!J34,Rezultati!J34,Rezultati!I34)</f>
        <v>34</v>
      </c>
      <c r="E42" s="68">
        <f>Rezultati!K34</f>
        <v>74</v>
      </c>
      <c r="F42" s="83" t="str">
        <f>Rezultati!L34</f>
        <v>C</v>
      </c>
      <c r="G42" s="10"/>
    </row>
    <row r="43" spans="1:7" ht="12.75">
      <c r="A43" s="60" t="str">
        <f>IF(ISBLANK(Rezultati!B35),"",Rezultati!B35)</f>
        <v>51/2018</v>
      </c>
      <c r="B43" s="61" t="str">
        <f>IF(ISBLANK(Rezultati!C35),"",Rezultati!C35)</f>
        <v>Krsto Ćorović</v>
      </c>
      <c r="C43" s="68">
        <f>Rezultati!G35+Rezultati!H35+Rezultati!D35</f>
        <v>34</v>
      </c>
      <c r="D43" s="68">
        <f>IF(Rezultati!J35,Rezultati!J35,Rezultati!I35)</f>
        <v>46</v>
      </c>
      <c r="E43" s="68">
        <f>Rezultati!K35</f>
        <v>80</v>
      </c>
      <c r="F43" s="83" t="str">
        <f>Rezultati!L35</f>
        <v>B</v>
      </c>
      <c r="G43" s="10"/>
    </row>
    <row r="44" spans="1:7" ht="12.75">
      <c r="A44" s="60" t="str">
        <f>IF(ISBLANK(Rezultati!B36),"",Rezultati!B36)</f>
        <v>52/2018</v>
      </c>
      <c r="B44" s="61" t="str">
        <f>IF(ISBLANK(Rezultati!C36),"",Rezultati!C36)</f>
        <v>Vasilije Krulanović</v>
      </c>
      <c r="C44" s="68">
        <f>Rezultati!G36+Rezultati!H36+Rezultati!D36</f>
        <v>37</v>
      </c>
      <c r="D44" s="68">
        <f>IF(Rezultati!J36,Rezultati!J36,Rezultati!I36)</f>
        <v>23</v>
      </c>
      <c r="E44" s="68">
        <f>Rezultati!K36</f>
        <v>60</v>
      </c>
      <c r="F44" s="83" t="str">
        <f>Rezultati!L36</f>
        <v>D</v>
      </c>
      <c r="G44" s="10"/>
    </row>
    <row r="45" spans="1:7" ht="12.75">
      <c r="A45" s="60" t="str">
        <f>IF(ISBLANK(Rezultati!B37),"",Rezultati!B37)</f>
        <v>53/2018</v>
      </c>
      <c r="B45" s="61" t="str">
        <f>IF(ISBLANK(Rezultati!C37),"",Rezultati!C37)</f>
        <v>Dejan Rašković</v>
      </c>
      <c r="C45" s="68">
        <f>Rezultati!G37+Rezultati!H37+Rezultati!D37</f>
        <v>31</v>
      </c>
      <c r="D45" s="68">
        <f>IF(Rezultati!J37,Rezultati!J37,Rezultati!I37)</f>
        <v>45.5</v>
      </c>
      <c r="E45" s="68">
        <f>Rezultati!K37</f>
        <v>76.5</v>
      </c>
      <c r="F45" s="83" t="str">
        <f>Rezultati!L37</f>
        <v>C</v>
      </c>
      <c r="G45" s="10"/>
    </row>
    <row r="46" spans="1:7" ht="12.75">
      <c r="A46" s="60" t="str">
        <f>IF(ISBLANK(Rezultati!B38),"",Rezultati!B38)</f>
        <v>56/2018</v>
      </c>
      <c r="B46" s="61" t="str">
        <f>IF(ISBLANK(Rezultati!C38),"",Rezultati!C38)</f>
        <v>Slavko Bulatović</v>
      </c>
      <c r="C46" s="68">
        <f>Rezultati!G38+Rezultati!H38+Rezultati!D38</f>
        <v>43</v>
      </c>
      <c r="D46" s="68">
        <f>IF(Rezultati!J38,Rezultati!J38,Rezultati!I38)</f>
        <v>33</v>
      </c>
      <c r="E46" s="68">
        <f>Rezultati!K38</f>
        <v>76</v>
      </c>
      <c r="F46" s="83" t="str">
        <f>Rezultati!L38</f>
        <v>C</v>
      </c>
      <c r="G46" s="10"/>
    </row>
    <row r="47" spans="1:7" ht="12.75">
      <c r="A47" s="60" t="str">
        <f>IF(ISBLANK(Rezultati!B39),"",Rezultati!B39)</f>
        <v>57/2018</v>
      </c>
      <c r="B47" s="61" t="str">
        <f>IF(ISBLANK(Rezultati!C39),"",Rezultati!C39)</f>
        <v>Miloš Knežević</v>
      </c>
      <c r="C47" s="68">
        <f>Rezultati!G39+Rezultati!H39+Rezultati!D39</f>
        <v>0</v>
      </c>
      <c r="D47" s="68">
        <f>IF(Rezultati!J39,Rezultati!J39,Rezultati!I39)</f>
        <v>38.5</v>
      </c>
      <c r="E47" s="68">
        <f>Rezultati!K39</f>
        <v>38.5</v>
      </c>
      <c r="F47" s="83" t="str">
        <f>Rezultati!L39</f>
        <v>F</v>
      </c>
      <c r="G47" s="10"/>
    </row>
    <row r="48" spans="1:7" ht="12.75">
      <c r="A48" s="60" t="str">
        <f>IF(ISBLANK(Rezultati!B40),"",Rezultati!B40)</f>
        <v>74/2018</v>
      </c>
      <c r="B48" s="61" t="str">
        <f>IF(ISBLANK(Rezultati!C40),"",Rezultati!C40)</f>
        <v>Damjan Dubak</v>
      </c>
      <c r="C48" s="68">
        <f>Rezultati!G40+Rezultati!H40+Rezultati!D40</f>
        <v>38</v>
      </c>
      <c r="D48" s="68">
        <f>IF(Rezultati!J40,Rezultati!J40,Rezultati!I40)</f>
        <v>31</v>
      </c>
      <c r="E48" s="68">
        <f>Rezultati!K40</f>
        <v>69</v>
      </c>
      <c r="F48" s="83" t="str">
        <f>Rezultati!L40</f>
        <v>D</v>
      </c>
      <c r="G48" s="10"/>
    </row>
    <row r="49" spans="1:7" ht="12.75">
      <c r="A49" s="60" t="str">
        <f>IF(ISBLANK(Rezultati!B41),"",Rezultati!B41)</f>
        <v>100/2018</v>
      </c>
      <c r="B49" s="61" t="str">
        <f>IF(ISBLANK(Rezultati!C41),"",Rezultati!C41)</f>
        <v>Jelena Malović</v>
      </c>
      <c r="C49" s="68">
        <f>Rezultati!G41+Rezultati!H41+Rezultati!D41</f>
        <v>32</v>
      </c>
      <c r="D49" s="68">
        <f>IF(Rezultati!J41,Rezultati!J41,Rezultati!I41)</f>
        <v>31</v>
      </c>
      <c r="E49" s="68">
        <f>Rezultati!K41</f>
        <v>63</v>
      </c>
      <c r="F49" s="83" t="str">
        <f>Rezultati!L41</f>
        <v>D</v>
      </c>
      <c r="G49" s="10"/>
    </row>
    <row r="50" spans="1:7" ht="12.75">
      <c r="A50" s="60" t="str">
        <f>IF(ISBLANK(Rezultati!B42),"",Rezultati!B42)</f>
        <v>2/2017</v>
      </c>
      <c r="B50" s="61" t="str">
        <f>IF(ISBLANK(Rezultati!C42),"",Rezultati!C42)</f>
        <v>Ratko Vukićević</v>
      </c>
      <c r="C50" s="68">
        <f>Rezultati!G42+Rezultati!H42+Rezultati!D42</f>
        <v>29</v>
      </c>
      <c r="D50" s="68">
        <f>IF(Rezultati!J42,Rezultati!J42,Rezultati!I42)</f>
        <v>33</v>
      </c>
      <c r="E50" s="68">
        <f>Rezultati!K42</f>
        <v>62</v>
      </c>
      <c r="F50" s="83" t="str">
        <f>Rezultati!L42</f>
        <v>D</v>
      </c>
      <c r="G50" s="10"/>
    </row>
    <row r="51" spans="1:10" ht="14.25">
      <c r="A51" s="60" t="str">
        <f>IF(ISBLANK(Rezultati!B43),"",Rezultati!B43)</f>
        <v>21/2017</v>
      </c>
      <c r="B51" s="61" t="str">
        <f>IF(ISBLANK(Rezultati!C43),"",Rezultati!C43)</f>
        <v>Simo Milenković</v>
      </c>
      <c r="C51" s="68">
        <f>Rezultati!G43+Rezultati!H43+Rezultati!D43</f>
        <v>30</v>
      </c>
      <c r="D51" s="68">
        <f>IF(Rezultati!J43,Rezultati!J43,Rezultati!I43)</f>
        <v>50</v>
      </c>
      <c r="E51" s="68">
        <f>Rezultati!K43</f>
        <v>80</v>
      </c>
      <c r="F51" s="83" t="str">
        <f>Rezultati!L43</f>
        <v>B</v>
      </c>
      <c r="G51" s="10"/>
      <c r="J51" s="36"/>
    </row>
    <row r="52" spans="1:7" ht="12.75">
      <c r="A52" s="60" t="str">
        <f>IF(ISBLANK(Rezultati!B44),"",Rezultati!B44)</f>
        <v>8/2016</v>
      </c>
      <c r="B52" s="61" t="str">
        <f>IF(ISBLANK(Rezultati!C44),"",Rezultati!C44)</f>
        <v>Luka Mujović</v>
      </c>
      <c r="C52" s="68">
        <f>Rezultati!G44+Rezultati!H44+Rezultati!D44</f>
        <v>0</v>
      </c>
      <c r="D52" s="68">
        <f>IF(Rezultati!J44,Rezultati!J44,Rezultati!I44)</f>
        <v>0</v>
      </c>
      <c r="E52" s="68">
        <f>Rezultati!K44</f>
        <v>0</v>
      </c>
      <c r="F52" s="83" t="str">
        <f>Rezultati!L44</f>
        <v>F</v>
      </c>
      <c r="G52" s="10"/>
    </row>
    <row r="53" spans="1:7" ht="12.75">
      <c r="A53" s="60" t="str">
        <f>IF(ISBLANK(Rezultati!B45),"",Rezultati!B45)</f>
        <v>56/2016</v>
      </c>
      <c r="B53" s="61" t="str">
        <f>IF(ISBLANK(Rezultati!C45),"",Rezultati!C45)</f>
        <v>Milutin Krulanović</v>
      </c>
      <c r="C53" s="68">
        <f>Rezultati!G45+Rezultati!H45+Rezultati!D45</f>
        <v>34</v>
      </c>
      <c r="D53" s="68">
        <f>IF(Rezultati!J45,Rezultati!J45,Rezultati!I45)</f>
        <v>34.5</v>
      </c>
      <c r="E53" s="68">
        <f>Rezultati!K45</f>
        <v>68.5</v>
      </c>
      <c r="F53" s="83" t="str">
        <f>Rezultati!L45</f>
        <v>D</v>
      </c>
      <c r="G53" s="10"/>
    </row>
    <row r="54" spans="1:6" ht="12.75">
      <c r="A54" s="60" t="str">
        <f>IF(ISBLANK(Rezultati!B46),"",Rezultati!B46)</f>
        <v>86/2016</v>
      </c>
      <c r="B54" s="61" t="str">
        <f>IF(ISBLANK(Rezultati!C46),"",Rezultati!C46)</f>
        <v>Danilo Miranović</v>
      </c>
      <c r="C54" s="68">
        <f>Rezultati!G46+Rezultati!H46+Rezultati!D46</f>
        <v>37</v>
      </c>
      <c r="D54" s="68">
        <f>IF(Rezultati!J46,Rezultati!J46,Rezultati!I46)</f>
        <v>33</v>
      </c>
      <c r="E54" s="68">
        <f>Rezultati!K46</f>
        <v>70</v>
      </c>
      <c r="F54" s="83" t="str">
        <f>Rezultati!L46</f>
        <v>C</v>
      </c>
    </row>
    <row r="55" spans="1:6" ht="12.75">
      <c r="A55" s="60" t="str">
        <f>IF(ISBLANK(Rezultati!B47),"",Rezultati!B47)</f>
        <v>89/2016</v>
      </c>
      <c r="B55" s="61" t="str">
        <f>IF(ISBLANK(Rezultati!C47),"",Rezultati!C47)</f>
        <v>Maja Keković</v>
      </c>
      <c r="C55" s="68">
        <f>Rezultati!G47+Rezultati!H47+Rezultati!D47</f>
        <v>0</v>
      </c>
      <c r="D55" s="68">
        <f>IF(Rezultati!J47,Rezultati!J47,Rezultati!I47)</f>
        <v>0</v>
      </c>
      <c r="E55" s="68">
        <f>Rezultati!K47</f>
        <v>0</v>
      </c>
      <c r="F55" s="83" t="str">
        <f>Rezultati!L47</f>
        <v>F</v>
      </c>
    </row>
    <row r="56" spans="1:6" ht="12.75">
      <c r="A56" s="60" t="str">
        <f>IF(ISBLANK(Rezultati!B48),"",Rezultati!B48)</f>
        <v>7057/2016</v>
      </c>
      <c r="B56" s="61" t="str">
        <f>IF(ISBLANK(Rezultati!C48),"",Rezultati!C48)</f>
        <v>Melina Ljuca</v>
      </c>
      <c r="C56" s="68">
        <f>Rezultati!G48+Rezultati!H48+Rezultati!D48</f>
        <v>24</v>
      </c>
      <c r="D56" s="68">
        <f>IF(Rezultati!J48,Rezultati!J48,Rezultati!I48)</f>
        <v>37</v>
      </c>
      <c r="E56" s="68">
        <f>Rezultati!K48</f>
        <v>61</v>
      </c>
      <c r="F56" s="83" t="str">
        <f>Rezultati!L48</f>
        <v>D</v>
      </c>
    </row>
    <row r="57" spans="1:6" ht="12.75">
      <c r="A57" s="60" t="str">
        <f>IF(ISBLANK(Rezultati!B49),"",Rezultati!B49)</f>
        <v>7058/2016</v>
      </c>
      <c r="B57" s="61" t="str">
        <f>IF(ISBLANK(Rezultati!C49),"",Rezultati!C49)</f>
        <v>Milica Marić</v>
      </c>
      <c r="C57" s="68">
        <f>Rezultati!G49+Rezultati!H49+Rezultati!D49</f>
        <v>35</v>
      </c>
      <c r="D57" s="68">
        <f>IF(Rezultati!J49,Rezultati!J49,Rezultati!I49)</f>
        <v>39.5</v>
      </c>
      <c r="E57" s="68">
        <f>Rezultati!K49</f>
        <v>74.5</v>
      </c>
      <c r="F57" s="83" t="str">
        <f>Rezultati!L49</f>
        <v>C</v>
      </c>
    </row>
    <row r="58" spans="1:6" ht="12.75">
      <c r="A58" s="60" t="str">
        <f>IF(ISBLANK(Rezultati!B50),"",Rezultati!B50)</f>
        <v>7090/2016</v>
      </c>
      <c r="B58" s="61" t="str">
        <f>IF(ISBLANK(Rezultati!C50),"",Rezultati!C50)</f>
        <v>Belmin Spahić</v>
      </c>
      <c r="C58" s="68">
        <f>Rezultati!G50+Rezultati!H50+Rezultati!D50</f>
        <v>46</v>
      </c>
      <c r="D58" s="68">
        <f>IF(Rezultati!J50,Rezultati!J50,Rezultati!I50)</f>
        <v>25</v>
      </c>
      <c r="E58" s="68">
        <f>Rezultati!K50</f>
        <v>71</v>
      </c>
      <c r="F58" s="83" t="str">
        <f>Rezultati!L50</f>
        <v>C</v>
      </c>
    </row>
    <row r="59" spans="1:6" ht="12.75">
      <c r="A59" s="60" t="str">
        <f>IF(ISBLANK(Rezultati!B51),"",Rezultati!B51)</f>
        <v>50/2015</v>
      </c>
      <c r="B59" s="61" t="str">
        <f>IF(ISBLANK(Rezultati!C51),"",Rezultati!C51)</f>
        <v>Vuko Prelević</v>
      </c>
      <c r="C59" s="68">
        <f>Rezultati!G51+Rezultati!H51+Rezultati!D51</f>
        <v>6</v>
      </c>
      <c r="D59" s="68">
        <f>IF(Rezultati!J51,Rezultati!J51,Rezultati!I51)</f>
        <v>0</v>
      </c>
      <c r="E59" s="68">
        <f>Rezultati!K51</f>
        <v>6</v>
      </c>
      <c r="F59" s="83" t="str">
        <f>Rezultati!L51</f>
        <v>F</v>
      </c>
    </row>
    <row r="60" spans="1:6" ht="12.75">
      <c r="A60" s="60" t="str">
        <f>IF(ISBLANK(Rezultati!B52),"",Rezultati!B52)</f>
        <v>7030/2015</v>
      </c>
      <c r="B60" s="61" t="str">
        <f>IF(ISBLANK(Rezultati!C52),"",Rezultati!C52)</f>
        <v>Milena Dacić</v>
      </c>
      <c r="C60" s="68">
        <f>Rezultati!G52+Rezultati!H52+Rezultati!D52</f>
        <v>32.5</v>
      </c>
      <c r="D60" s="68">
        <f>IF(Rezultati!J52,Rezultati!J52,Rezultati!I52)</f>
        <v>43</v>
      </c>
      <c r="E60" s="68">
        <f>Rezultati!K52</f>
        <v>75.5</v>
      </c>
      <c r="F60" s="83" t="str">
        <f>Rezultati!L52</f>
        <v>C</v>
      </c>
    </row>
    <row r="61" spans="1:6" ht="12.75">
      <c r="A61" s="60" t="str">
        <f>IF(ISBLANK(Rezultati!B53),"",Rezultati!B53)</f>
        <v>18/2014</v>
      </c>
      <c r="B61" s="61" t="str">
        <f>IF(ISBLANK(Rezultati!C53),"",Rezultati!C53)</f>
        <v>Milanka Pejović</v>
      </c>
      <c r="C61" s="68"/>
      <c r="D61" s="68"/>
      <c r="E61" s="68"/>
      <c r="F61" s="83"/>
    </row>
    <row r="65" ht="12.75">
      <c r="D65" s="9" t="s">
        <v>29</v>
      </c>
    </row>
    <row r="68" spans="4:5" ht="12.75">
      <c r="D68" s="9" t="s">
        <v>140</v>
      </c>
      <c r="E68" s="9" t="s">
        <v>141</v>
      </c>
    </row>
  </sheetData>
  <sheetProtection/>
  <mergeCells count="7"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40">
      <selection activeCell="D64" sqref="D64"/>
    </sheetView>
  </sheetViews>
  <sheetFormatPr defaultColWidth="9.140625" defaultRowHeight="12.75"/>
  <cols>
    <col min="4" max="4" width="31.421875" style="0" customWidth="1"/>
  </cols>
  <sheetData>
    <row r="1" spans="1:5" ht="15.75" thickBot="1">
      <c r="A1" s="95" t="s">
        <v>16</v>
      </c>
      <c r="B1" s="95"/>
      <c r="C1" s="95" t="s">
        <v>0</v>
      </c>
      <c r="D1" s="95" t="s">
        <v>24</v>
      </c>
      <c r="E1" s="95" t="s">
        <v>25</v>
      </c>
    </row>
    <row r="2" spans="1:4" ht="16.5" thickBot="1">
      <c r="A2" s="107">
        <v>3</v>
      </c>
      <c r="B2" s="107">
        <v>2019</v>
      </c>
      <c r="C2" s="107" t="s">
        <v>50</v>
      </c>
      <c r="D2" s="107" t="s">
        <v>93</v>
      </c>
    </row>
    <row r="3" spans="1:4" ht="16.5" thickBot="1">
      <c r="A3" s="108">
        <v>4</v>
      </c>
      <c r="B3" s="108">
        <v>2019</v>
      </c>
      <c r="C3" s="108" t="s">
        <v>51</v>
      </c>
      <c r="D3" s="108" t="s">
        <v>94</v>
      </c>
    </row>
    <row r="4" spans="1:4" ht="16.5" thickBot="1">
      <c r="A4" s="109">
        <v>5</v>
      </c>
      <c r="B4" s="109">
        <v>2019</v>
      </c>
      <c r="C4" s="109" t="s">
        <v>52</v>
      </c>
      <c r="D4" s="109" t="s">
        <v>95</v>
      </c>
    </row>
    <row r="5" spans="1:4" ht="16.5" thickBot="1">
      <c r="A5" s="108">
        <v>6</v>
      </c>
      <c r="B5" s="108">
        <v>2019</v>
      </c>
      <c r="C5" s="108" t="s">
        <v>53</v>
      </c>
      <c r="D5" s="108" t="s">
        <v>96</v>
      </c>
    </row>
    <row r="6" spans="1:4" ht="16.5" thickBot="1">
      <c r="A6" s="109">
        <v>7</v>
      </c>
      <c r="B6" s="109">
        <v>2019</v>
      </c>
      <c r="C6" s="109" t="s">
        <v>54</v>
      </c>
      <c r="D6" s="109" t="s">
        <v>97</v>
      </c>
    </row>
    <row r="7" spans="1:4" ht="16.5" thickBot="1">
      <c r="A7" s="108">
        <v>12</v>
      </c>
      <c r="B7" s="108">
        <v>2019</v>
      </c>
      <c r="C7" s="108" t="s">
        <v>55</v>
      </c>
      <c r="D7" s="108" t="s">
        <v>98</v>
      </c>
    </row>
    <row r="8" spans="1:4" ht="16.5" thickBot="1">
      <c r="A8" s="109">
        <v>17</v>
      </c>
      <c r="B8" s="109">
        <v>2019</v>
      </c>
      <c r="C8" s="109" t="s">
        <v>56</v>
      </c>
      <c r="D8" s="109" t="s">
        <v>99</v>
      </c>
    </row>
    <row r="9" spans="1:4" ht="16.5" thickBot="1">
      <c r="A9" s="108">
        <v>22</v>
      </c>
      <c r="B9" s="108">
        <v>2019</v>
      </c>
      <c r="C9" s="108" t="s">
        <v>57</v>
      </c>
      <c r="D9" s="108" t="s">
        <v>100</v>
      </c>
    </row>
    <row r="10" spans="1:4" ht="16.5" thickBot="1">
      <c r="A10" s="109">
        <v>26</v>
      </c>
      <c r="B10" s="109">
        <v>2019</v>
      </c>
      <c r="C10" s="109" t="s">
        <v>58</v>
      </c>
      <c r="D10" s="109" t="s">
        <v>101</v>
      </c>
    </row>
    <row r="11" spans="1:4" ht="16.5" thickBot="1">
      <c r="A11" s="108">
        <v>31</v>
      </c>
      <c r="B11" s="108">
        <v>2019</v>
      </c>
      <c r="C11" s="108" t="s">
        <v>59</v>
      </c>
      <c r="D11" s="108" t="s">
        <v>102</v>
      </c>
    </row>
    <row r="12" spans="1:4" ht="16.5" thickBot="1">
      <c r="A12" s="109">
        <v>32</v>
      </c>
      <c r="B12" s="109">
        <v>2019</v>
      </c>
      <c r="C12" s="109" t="s">
        <v>60</v>
      </c>
      <c r="D12" s="109" t="s">
        <v>103</v>
      </c>
    </row>
    <row r="13" spans="1:4" ht="16.5" thickBot="1">
      <c r="A13" s="108">
        <v>33</v>
      </c>
      <c r="B13" s="108">
        <v>2019</v>
      </c>
      <c r="C13" s="108" t="s">
        <v>56</v>
      </c>
      <c r="D13" s="108" t="s">
        <v>104</v>
      </c>
    </row>
    <row r="14" spans="1:4" ht="16.5" thickBot="1">
      <c r="A14" s="109">
        <v>37</v>
      </c>
      <c r="B14" s="109">
        <v>2019</v>
      </c>
      <c r="C14" s="109" t="s">
        <v>61</v>
      </c>
      <c r="D14" s="109" t="s">
        <v>105</v>
      </c>
    </row>
    <row r="15" spans="1:4" ht="16.5" thickBot="1">
      <c r="A15" s="108">
        <v>38</v>
      </c>
      <c r="B15" s="108">
        <v>2019</v>
      </c>
      <c r="C15" s="108" t="s">
        <v>62</v>
      </c>
      <c r="D15" s="108" t="s">
        <v>106</v>
      </c>
    </row>
    <row r="16" spans="1:4" ht="16.5" thickBot="1">
      <c r="A16" s="109">
        <v>46</v>
      </c>
      <c r="B16" s="109">
        <v>2019</v>
      </c>
      <c r="C16" s="109" t="s">
        <v>56</v>
      </c>
      <c r="D16" s="109" t="s">
        <v>107</v>
      </c>
    </row>
    <row r="17" spans="1:4" ht="16.5" thickBot="1">
      <c r="A17" s="108">
        <v>48</v>
      </c>
      <c r="B17" s="108">
        <v>2019</v>
      </c>
      <c r="C17" s="108" t="s">
        <v>63</v>
      </c>
      <c r="D17" s="108" t="s">
        <v>108</v>
      </c>
    </row>
    <row r="18" spans="1:4" ht="16.5" thickBot="1">
      <c r="A18" s="109">
        <v>49</v>
      </c>
      <c r="B18" s="109">
        <v>2019</v>
      </c>
      <c r="C18" s="109" t="s">
        <v>64</v>
      </c>
      <c r="D18" s="109" t="s">
        <v>109</v>
      </c>
    </row>
    <row r="19" spans="1:4" ht="16.5" thickBot="1">
      <c r="A19" s="108">
        <v>52</v>
      </c>
      <c r="B19" s="108">
        <v>2019</v>
      </c>
      <c r="C19" s="108" t="s">
        <v>65</v>
      </c>
      <c r="D19" s="108" t="s">
        <v>110</v>
      </c>
    </row>
    <row r="20" spans="1:4" ht="16.5" thickBot="1">
      <c r="A20" s="109">
        <v>53</v>
      </c>
      <c r="B20" s="109">
        <v>2019</v>
      </c>
      <c r="C20" s="109" t="s">
        <v>66</v>
      </c>
      <c r="D20" s="109" t="s">
        <v>111</v>
      </c>
    </row>
    <row r="21" spans="1:4" ht="16.5" thickBot="1">
      <c r="A21" s="108">
        <v>63</v>
      </c>
      <c r="B21" s="108">
        <v>2019</v>
      </c>
      <c r="C21" s="108" t="s">
        <v>67</v>
      </c>
      <c r="D21" s="108" t="s">
        <v>36</v>
      </c>
    </row>
    <row r="22" spans="1:4" ht="16.5" thickBot="1">
      <c r="A22" s="109">
        <v>71</v>
      </c>
      <c r="B22" s="109">
        <v>2019</v>
      </c>
      <c r="C22" s="109" t="s">
        <v>68</v>
      </c>
      <c r="D22" s="109" t="s">
        <v>112</v>
      </c>
    </row>
    <row r="23" spans="1:4" ht="16.5" thickBot="1">
      <c r="A23" s="108">
        <v>73</v>
      </c>
      <c r="B23" s="108">
        <v>2019</v>
      </c>
      <c r="C23" s="108" t="s">
        <v>69</v>
      </c>
      <c r="D23" s="108" t="s">
        <v>113</v>
      </c>
    </row>
    <row r="24" spans="1:4" ht="16.5" thickBot="1">
      <c r="A24" s="109">
        <v>74</v>
      </c>
      <c r="B24" s="109">
        <v>2019</v>
      </c>
      <c r="C24" s="109" t="s">
        <v>34</v>
      </c>
      <c r="D24" s="109" t="s">
        <v>114</v>
      </c>
    </row>
    <row r="25" spans="1:4" ht="16.5" thickBot="1">
      <c r="A25" s="108">
        <v>77</v>
      </c>
      <c r="B25" s="108">
        <v>2019</v>
      </c>
      <c r="C25" s="108" t="s">
        <v>70</v>
      </c>
      <c r="D25" s="108" t="s">
        <v>115</v>
      </c>
    </row>
    <row r="26" spans="1:4" ht="16.5" thickBot="1">
      <c r="A26" s="109">
        <v>93</v>
      </c>
      <c r="B26" s="109">
        <v>2019</v>
      </c>
      <c r="C26" s="109" t="s">
        <v>71</v>
      </c>
      <c r="D26" s="109" t="s">
        <v>116</v>
      </c>
    </row>
    <row r="27" spans="1:4" ht="16.5" thickBot="1">
      <c r="A27" s="108">
        <v>94</v>
      </c>
      <c r="B27" s="108">
        <v>2019</v>
      </c>
      <c r="C27" s="108" t="s">
        <v>35</v>
      </c>
      <c r="D27" s="108" t="s">
        <v>117</v>
      </c>
    </row>
    <row r="28" spans="1:4" ht="16.5" thickBot="1">
      <c r="A28" s="109">
        <v>4</v>
      </c>
      <c r="B28" s="109">
        <v>2018</v>
      </c>
      <c r="C28" s="109" t="s">
        <v>50</v>
      </c>
      <c r="D28" s="109" t="s">
        <v>118</v>
      </c>
    </row>
    <row r="29" spans="1:4" ht="16.5" thickBot="1">
      <c r="A29" s="108">
        <v>11</v>
      </c>
      <c r="B29" s="108">
        <v>2018</v>
      </c>
      <c r="C29" s="108" t="s">
        <v>72</v>
      </c>
      <c r="D29" s="108" t="s">
        <v>119</v>
      </c>
    </row>
    <row r="30" spans="1:4" ht="16.5" thickBot="1">
      <c r="A30" s="109">
        <v>17</v>
      </c>
      <c r="B30" s="109">
        <v>2018</v>
      </c>
      <c r="C30" s="109" t="s">
        <v>73</v>
      </c>
      <c r="D30" s="109" t="s">
        <v>120</v>
      </c>
    </row>
    <row r="31" spans="1:4" ht="16.5" thickBot="1">
      <c r="A31" s="108">
        <v>22</v>
      </c>
      <c r="B31" s="108">
        <v>2018</v>
      </c>
      <c r="C31" s="108" t="s">
        <v>74</v>
      </c>
      <c r="D31" s="108" t="s">
        <v>121</v>
      </c>
    </row>
    <row r="32" spans="1:4" ht="16.5" thickBot="1">
      <c r="A32" s="109">
        <v>23</v>
      </c>
      <c r="B32" s="109">
        <v>2018</v>
      </c>
      <c r="C32" s="109" t="s">
        <v>75</v>
      </c>
      <c r="D32" s="109" t="s">
        <v>122</v>
      </c>
    </row>
    <row r="33" spans="1:4" ht="16.5" thickBot="1">
      <c r="A33" s="108">
        <v>26</v>
      </c>
      <c r="B33" s="108">
        <v>2018</v>
      </c>
      <c r="C33" s="108" t="s">
        <v>76</v>
      </c>
      <c r="D33" s="108" t="s">
        <v>123</v>
      </c>
    </row>
    <row r="34" spans="1:4" ht="16.5" thickBot="1">
      <c r="A34" s="109">
        <v>49</v>
      </c>
      <c r="B34" s="109">
        <v>2018</v>
      </c>
      <c r="C34" s="109" t="s">
        <v>61</v>
      </c>
      <c r="D34" s="109" t="s">
        <v>124</v>
      </c>
    </row>
    <row r="35" spans="1:4" ht="16.5" thickBot="1">
      <c r="A35" s="108">
        <v>51</v>
      </c>
      <c r="B35" s="108">
        <v>2018</v>
      </c>
      <c r="C35" s="108" t="s">
        <v>77</v>
      </c>
      <c r="D35" s="108" t="s">
        <v>37</v>
      </c>
    </row>
    <row r="36" spans="1:4" ht="16.5" thickBot="1">
      <c r="A36" s="109">
        <v>52</v>
      </c>
      <c r="B36" s="109">
        <v>2018</v>
      </c>
      <c r="C36" s="109" t="s">
        <v>78</v>
      </c>
      <c r="D36" s="109" t="s">
        <v>125</v>
      </c>
    </row>
    <row r="37" spans="1:4" ht="16.5" thickBot="1">
      <c r="A37" s="108">
        <v>53</v>
      </c>
      <c r="B37" s="108">
        <v>2018</v>
      </c>
      <c r="C37" s="108" t="s">
        <v>54</v>
      </c>
      <c r="D37" s="108" t="s">
        <v>126</v>
      </c>
    </row>
    <row r="38" spans="1:4" ht="16.5" thickBot="1">
      <c r="A38" s="109">
        <v>56</v>
      </c>
      <c r="B38" s="109">
        <v>2018</v>
      </c>
      <c r="C38" s="109" t="s">
        <v>79</v>
      </c>
      <c r="D38" s="109" t="s">
        <v>127</v>
      </c>
    </row>
    <row r="39" spans="1:4" ht="16.5" thickBot="1">
      <c r="A39" s="108">
        <v>57</v>
      </c>
      <c r="B39" s="108">
        <v>2018</v>
      </c>
      <c r="C39" s="108" t="s">
        <v>80</v>
      </c>
      <c r="D39" s="108" t="s">
        <v>112</v>
      </c>
    </row>
    <row r="40" spans="1:4" ht="16.5" thickBot="1">
      <c r="A40" s="109">
        <v>74</v>
      </c>
      <c r="B40" s="109">
        <v>2018</v>
      </c>
      <c r="C40" s="109" t="s">
        <v>81</v>
      </c>
      <c r="D40" s="109" t="s">
        <v>123</v>
      </c>
    </row>
    <row r="41" spans="1:4" ht="16.5" thickBot="1">
      <c r="A41" s="108">
        <v>100</v>
      </c>
      <c r="B41" s="108">
        <v>2018</v>
      </c>
      <c r="C41" s="108" t="s">
        <v>61</v>
      </c>
      <c r="D41" s="108" t="s">
        <v>128</v>
      </c>
    </row>
    <row r="42" spans="1:4" ht="16.5" thickBot="1">
      <c r="A42" s="109">
        <v>2</v>
      </c>
      <c r="B42" s="109">
        <v>2017</v>
      </c>
      <c r="C42" s="109" t="s">
        <v>82</v>
      </c>
      <c r="D42" s="109" t="s">
        <v>129</v>
      </c>
    </row>
    <row r="43" spans="1:4" ht="16.5" thickBot="1">
      <c r="A43" s="108">
        <v>21</v>
      </c>
      <c r="B43" s="108">
        <v>2017</v>
      </c>
      <c r="C43" s="108" t="s">
        <v>83</v>
      </c>
      <c r="D43" s="108" t="s">
        <v>130</v>
      </c>
    </row>
    <row r="44" spans="1:4" ht="16.5" thickBot="1">
      <c r="A44" s="109">
        <v>8</v>
      </c>
      <c r="B44" s="109">
        <v>2016</v>
      </c>
      <c r="C44" s="109" t="s">
        <v>84</v>
      </c>
      <c r="D44" s="109" t="s">
        <v>131</v>
      </c>
    </row>
    <row r="45" spans="1:4" ht="16.5" thickBot="1">
      <c r="A45" s="108">
        <v>56</v>
      </c>
      <c r="B45" s="108">
        <v>2016</v>
      </c>
      <c r="C45" s="108" t="s">
        <v>85</v>
      </c>
      <c r="D45" s="108" t="s">
        <v>125</v>
      </c>
    </row>
    <row r="46" spans="1:4" ht="16.5" thickBot="1">
      <c r="A46" s="109">
        <v>86</v>
      </c>
      <c r="B46" s="109">
        <v>2016</v>
      </c>
      <c r="C46" s="109" t="s">
        <v>86</v>
      </c>
      <c r="D46" s="109" t="s">
        <v>132</v>
      </c>
    </row>
    <row r="47" spans="1:4" ht="16.5" thickBot="1">
      <c r="A47" s="108">
        <v>89</v>
      </c>
      <c r="B47" s="108">
        <v>2016</v>
      </c>
      <c r="C47" s="108" t="s">
        <v>87</v>
      </c>
      <c r="D47" s="108" t="s">
        <v>133</v>
      </c>
    </row>
    <row r="48" spans="1:4" ht="16.5" thickBot="1">
      <c r="A48" s="109">
        <v>7057</v>
      </c>
      <c r="B48" s="109">
        <v>2016</v>
      </c>
      <c r="C48" s="109" t="s">
        <v>88</v>
      </c>
      <c r="D48" s="109" t="s">
        <v>134</v>
      </c>
    </row>
    <row r="49" spans="1:4" ht="16.5" thickBot="1">
      <c r="A49" s="108">
        <v>7058</v>
      </c>
      <c r="B49" s="108">
        <v>2016</v>
      </c>
      <c r="C49" s="108" t="s">
        <v>56</v>
      </c>
      <c r="D49" s="108" t="s">
        <v>135</v>
      </c>
    </row>
    <row r="50" spans="1:4" ht="16.5" thickBot="1">
      <c r="A50" s="109">
        <v>7090</v>
      </c>
      <c r="B50" s="109">
        <v>2016</v>
      </c>
      <c r="C50" s="109" t="s">
        <v>89</v>
      </c>
      <c r="D50" s="109" t="s">
        <v>136</v>
      </c>
    </row>
    <row r="51" spans="1:4" ht="16.5" thickBot="1">
      <c r="A51" s="108">
        <v>50</v>
      </c>
      <c r="B51" s="108">
        <v>2015</v>
      </c>
      <c r="C51" s="108" t="s">
        <v>90</v>
      </c>
      <c r="D51" s="108" t="s">
        <v>137</v>
      </c>
    </row>
    <row r="52" spans="1:4" ht="16.5" thickBot="1">
      <c r="A52" s="109">
        <v>7030</v>
      </c>
      <c r="B52" s="109">
        <v>2015</v>
      </c>
      <c r="C52" s="109" t="s">
        <v>91</v>
      </c>
      <c r="D52" s="109" t="s">
        <v>138</v>
      </c>
    </row>
    <row r="53" spans="1:4" ht="16.5" thickBot="1">
      <c r="A53" s="108">
        <v>18</v>
      </c>
      <c r="B53" s="108">
        <v>2014</v>
      </c>
      <c r="C53" s="108" t="s">
        <v>92</v>
      </c>
      <c r="D53" s="108" t="s">
        <v>139</v>
      </c>
    </row>
    <row r="54" spans="1:4" ht="16.5" thickBot="1">
      <c r="A54" s="108"/>
      <c r="B54" s="108"/>
      <c r="C54" s="108"/>
      <c r="D54" s="108"/>
    </row>
    <row r="55" spans="1:2" ht="12.75">
      <c r="A55" s="96"/>
      <c r="B55" s="96"/>
    </row>
    <row r="56" spans="1:2" ht="12.75">
      <c r="A56" s="96"/>
      <c r="B56" s="96"/>
    </row>
    <row r="57" spans="1:2" ht="12.75">
      <c r="A57" s="96"/>
      <c r="B57" s="96"/>
    </row>
    <row r="58" spans="1:2" ht="12.75">
      <c r="A58" s="96"/>
      <c r="B58" s="96"/>
    </row>
    <row r="59" spans="1:2" ht="12.75">
      <c r="A59" s="96"/>
      <c r="B59" s="96"/>
    </row>
    <row r="60" spans="1:2" ht="12.75">
      <c r="A60" s="96"/>
      <c r="B60" s="96"/>
    </row>
    <row r="61" spans="1:2" ht="12.75">
      <c r="A61" s="96"/>
      <c r="B61" s="96"/>
    </row>
    <row r="62" spans="1:2" ht="12.75">
      <c r="A62" s="96"/>
      <c r="B62" s="96"/>
    </row>
    <row r="63" spans="1:2" ht="12.75">
      <c r="A63" s="96"/>
      <c r="B63" s="96"/>
    </row>
    <row r="64" spans="1:2" ht="12.75">
      <c r="A64" s="96"/>
      <c r="B64" s="96"/>
    </row>
    <row r="65" spans="1:2" ht="12.75">
      <c r="A65" s="96"/>
      <c r="B65" s="96"/>
    </row>
    <row r="66" spans="1:2" ht="12.75">
      <c r="A66" s="96"/>
      <c r="B66" s="96"/>
    </row>
    <row r="67" spans="1:2" ht="12.75">
      <c r="A67" s="96"/>
      <c r="B67" s="96"/>
    </row>
    <row r="68" spans="1:2" ht="12.75">
      <c r="A68" s="96"/>
      <c r="B68" s="96"/>
    </row>
    <row r="69" spans="1:2" ht="12.75">
      <c r="A69" s="96"/>
      <c r="B69" s="96"/>
    </row>
    <row r="70" spans="1:2" ht="12.75">
      <c r="A70" s="96"/>
      <c r="B70" s="96"/>
    </row>
    <row r="71" spans="1:2" ht="12.75">
      <c r="A71" s="96"/>
      <c r="B71" s="96"/>
    </row>
    <row r="72" spans="1:2" ht="12.75">
      <c r="A72" s="96"/>
      <c r="B72" s="96"/>
    </row>
    <row r="73" spans="1:2" ht="12.75">
      <c r="A73" s="96"/>
      <c r="B73" s="96"/>
    </row>
    <row r="74" spans="1:2" ht="12.75">
      <c r="A74" s="96"/>
      <c r="B74" s="96"/>
    </row>
    <row r="75" spans="1:2" ht="12.75">
      <c r="A75" s="96"/>
      <c r="B75" s="96"/>
    </row>
    <row r="76" spans="1:2" ht="12.75">
      <c r="A76" s="96"/>
      <c r="B76" s="96"/>
    </row>
    <row r="77" spans="1:2" ht="12.75">
      <c r="A77" s="96"/>
      <c r="B77" s="96"/>
    </row>
    <row r="78" spans="1:2" ht="12.75">
      <c r="A78" s="96"/>
      <c r="B78" s="96"/>
    </row>
    <row r="79" spans="1:2" ht="12.75">
      <c r="A79" s="96"/>
      <c r="B79" s="96"/>
    </row>
    <row r="80" spans="1:2" ht="12.75">
      <c r="A80" s="96"/>
      <c r="B80" s="96"/>
    </row>
    <row r="81" spans="1:2" ht="12.75">
      <c r="A81" s="96"/>
      <c r="B81" s="96"/>
    </row>
    <row r="82" spans="1:2" ht="12.75">
      <c r="A82" s="96"/>
      <c r="B82" s="96"/>
    </row>
    <row r="83" spans="1:2" ht="12.75">
      <c r="A83" s="96"/>
      <c r="B83" s="96"/>
    </row>
    <row r="84" spans="1:2" ht="12.75">
      <c r="A84" s="96"/>
      <c r="B84" s="96"/>
    </row>
    <row r="85" spans="1:2" ht="12.75">
      <c r="A85" s="96"/>
      <c r="B85" s="96"/>
    </row>
    <row r="86" spans="1:2" ht="12.75">
      <c r="A86" s="96"/>
      <c r="B86" s="96"/>
    </row>
    <row r="87" spans="1:5" ht="12.75">
      <c r="A87" s="96"/>
      <c r="B87" s="96"/>
      <c r="C87" s="96"/>
      <c r="D87" s="96"/>
      <c r="E87" s="96"/>
    </row>
    <row r="88" spans="1:5" ht="12.75">
      <c r="A88" s="96"/>
      <c r="B88" s="96"/>
      <c r="C88" s="96"/>
      <c r="D88" s="96"/>
      <c r="E88" s="96"/>
    </row>
    <row r="89" spans="1:5" ht="12.75">
      <c r="A89" s="96"/>
      <c r="B89" s="96"/>
      <c r="C89" s="96"/>
      <c r="D89" s="96"/>
      <c r="E89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38269</cp:lastModifiedBy>
  <cp:lastPrinted>2021-02-09T20:05:01Z</cp:lastPrinted>
  <dcterms:created xsi:type="dcterms:W3CDTF">2009-11-01T12:11:22Z</dcterms:created>
  <dcterms:modified xsi:type="dcterms:W3CDTF">2022-07-08T10:36:15Z</dcterms:modified>
  <cp:category/>
  <cp:version/>
  <cp:contentType/>
  <cp:contentStatus/>
</cp:coreProperties>
</file>