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ROI\Desktop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Evidencija!$A$1:$U$35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<sst xmlns="http://schemas.openxmlformats.org/spreadsheetml/2006/main" count="99" uniqueCount="98">
  <si>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</si>
  <si>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</si>
  <si>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</si>
  <si>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</si>
  <si>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</si>
  <si>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</si>
  <si>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</si>
  <si>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</si>
  <si>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</si>
  <si>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</si>
  <si>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</si>
  <si>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</si>
  <si>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</si>
  <si>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</si>
  <si>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</si>
  <si>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</si>
  <si>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</si>
  <si>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</si>
  <si>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</si>
  <si>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</si>
  <si>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</si>
  <si>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</si>
  <si>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</si>
  <si>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</si>
  <si>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</si>
  <si>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</si>
  <si>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</si>
  <si>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</si>
  <si>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</si>
  <si>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</si>
  <si>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</si>
  <si>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</si>
  <si>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</si>
  <si>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</si>
  <si>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</si>
  <si>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</si>
  <si>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</si>
  <si>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</si>
  <si>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</si>
  <si>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</si>
  <si>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</si>
  <si>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</si>
  <si>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</si>
  <si>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</si>
  <si>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</si>
  <si>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26 / 16</t>
  </si>
  <si>
    <t>Đokić Stefan</t>
  </si>
  <si>
    <t>41 / 16</t>
  </si>
  <si>
    <t>Sinđić Ivana</t>
  </si>
  <si>
    <t>60 / 16</t>
  </si>
  <si>
    <t>Petrović Željko</t>
  </si>
  <si>
    <t>3 / 15</t>
  </si>
  <si>
    <t>Suljević Ildan</t>
  </si>
  <si>
    <t>28 / 15</t>
  </si>
  <si>
    <t>Šoškić Brajan</t>
  </si>
  <si>
    <t>35 / 15</t>
  </si>
  <si>
    <t>Pavićević Ivana</t>
  </si>
  <si>
    <t>43 / 15</t>
  </si>
  <si>
    <t>Milaš Blažo</t>
  </si>
  <si>
    <t>46 / 15</t>
  </si>
  <si>
    <t>Bićanin Boris</t>
  </si>
  <si>
    <t>47 / 15</t>
  </si>
  <si>
    <t>Mekić Haris</t>
  </si>
  <si>
    <t>59 / 15</t>
  </si>
  <si>
    <t>Bogdanović Rade</t>
  </si>
  <si>
    <t>74 / 15</t>
  </si>
  <si>
    <t>Savić Ognjen</t>
  </si>
  <si>
    <t>78 / 15</t>
  </si>
  <si>
    <t>Vuković Nikola</t>
  </si>
  <si>
    <t>20 / 14</t>
  </si>
  <si>
    <t>Lakonić Ilija</t>
  </si>
  <si>
    <t>26 / 14</t>
  </si>
  <si>
    <t>Deretić Matija</t>
  </si>
  <si>
    <t>104 / 14</t>
  </si>
  <si>
    <t>Elkwwas Fadi</t>
  </si>
  <si>
    <t>119 / 14</t>
  </si>
  <si>
    <t>Andrić Davor</t>
  </si>
  <si>
    <t>56 / 13</t>
  </si>
  <si>
    <t>Terzić Mladen</t>
  </si>
  <si>
    <t>98 / 13</t>
  </si>
  <si>
    <t>Gužvica Strahinja</t>
  </si>
  <si>
    <t>102 / 13</t>
  </si>
  <si>
    <t>Bracanović Ilija</t>
  </si>
  <si>
    <t>109 / 13</t>
  </si>
  <si>
    <t>Jovović Nemanja</t>
  </si>
  <si>
    <t>117 / 13</t>
  </si>
  <si>
    <t>Čurović Stefan</t>
  </si>
  <si>
    <t>128 / 13</t>
  </si>
  <si>
    <t>Pešić Ljubomir</t>
  </si>
  <si>
    <t>76 / 10</t>
  </si>
  <si>
    <t>Kosanović Mihailo</t>
  </si>
  <si>
    <t>98 / 09</t>
  </si>
  <si>
    <t>Lipovina Ivan</t>
  </si>
  <si>
    <r>
      <t xml:space="preserve">STUDIJSKI PROGRAM: </t>
    </r>
    <r>
      <rPr>
        <b/>
        <sz val="11"/>
        <color indexed="8"/>
        <rFont val="Arial"/>
        <family val="2"/>
      </rPr>
      <t>NAUTIKA</t>
    </r>
  </si>
  <si>
    <r>
      <t xml:space="preserve">PREDMET: </t>
    </r>
    <r>
      <rPr>
        <b/>
        <sz val="10"/>
        <color indexed="8"/>
        <rFont val="Arial"/>
        <family val="2"/>
      </rPr>
      <t xml:space="preserve"> POMORSKE AGENCIJE</t>
    </r>
  </si>
  <si>
    <t>ECTS kredita: 4.00</t>
  </si>
  <si>
    <r>
      <t xml:space="preserve">NASTAVNIK: </t>
    </r>
    <r>
      <rPr>
        <b/>
        <sz val="10"/>
        <color indexed="8"/>
        <rFont val="Arial"/>
        <family val="2"/>
      </rPr>
      <t>Dr Ranka Krivokapić</t>
    </r>
  </si>
  <si>
    <t xml:space="preserve">SARADNIK: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</si>
</sst>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2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Q5" sqref="Q5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5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 t="s">
        <v>5</v>
      </c>
      <c r="U1" s="128"/>
    </row>
    <row r="2" spans="1:29" ht="18.75" x14ac:dyDescent="0.3">
      <c r="A2" s="123" t="s">
        <v>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9"/>
      <c r="U2" s="130"/>
    </row>
    <row r="3" spans="1:29" ht="15" x14ac:dyDescent="0.25">
      <c r="A3" s="86" t="s">
        <v>93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39</v>
      </c>
      <c r="R3" s="60"/>
      <c r="S3" s="58"/>
      <c r="T3" s="41"/>
      <c r="U3" s="61"/>
    </row>
    <row r="4" spans="1:29" x14ac:dyDescent="0.2">
      <c r="A4" s="87" t="s">
        <v>94</v>
      </c>
      <c r="B4" s="41"/>
      <c r="C4" s="62"/>
      <c r="D4" s="58"/>
      <c r="F4" s="63" t="s">
        <v>95</v>
      </c>
      <c r="H4" s="64"/>
      <c r="I4" s="93" t="s">
        <v>96</v>
      </c>
      <c r="L4" s="20"/>
      <c r="M4" s="58"/>
      <c r="N4" s="58"/>
      <c r="O4" s="58"/>
      <c r="P4" s="58"/>
      <c r="Q4" s="93" t="s">
        <v>97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1" t="s">
        <v>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 t="s">
        <v>21</v>
      </c>
      <c r="U6" s="138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34</v>
      </c>
      <c r="C7" s="141" t="s">
        <v>42</v>
      </c>
      <c r="D7" s="137" t="s">
        <v>35</v>
      </c>
      <c r="E7" s="137"/>
      <c r="F7" s="137"/>
      <c r="G7" s="137"/>
      <c r="H7" s="137"/>
      <c r="I7" s="137" t="s">
        <v>10</v>
      </c>
      <c r="J7" s="137"/>
      <c r="K7" s="137"/>
      <c r="L7" s="137" t="s">
        <v>35</v>
      </c>
      <c r="M7" s="137"/>
      <c r="N7" s="137"/>
      <c r="O7" s="137" t="s">
        <v>11</v>
      </c>
      <c r="P7" s="137"/>
      <c r="Q7" s="137"/>
      <c r="R7" s="137" t="s">
        <v>19</v>
      </c>
      <c r="S7" s="137"/>
      <c r="T7" s="135"/>
      <c r="U7" s="139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2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36</v>
      </c>
      <c r="M8" s="71" t="s">
        <v>37</v>
      </c>
      <c r="N8" s="70" t="s">
        <v>38</v>
      </c>
      <c r="O8" s="70" t="s">
        <v>40</v>
      </c>
      <c r="P8" s="70"/>
      <c r="Q8" s="70" t="s">
        <v>41</v>
      </c>
      <c r="R8" s="72" t="s">
        <v>43</v>
      </c>
      <c r="S8" s="72" t="s">
        <v>44</v>
      </c>
      <c r="T8" s="136"/>
      <c r="U8" s="140"/>
      <c r="W8" s="122"/>
      <c r="X8" s="122"/>
      <c r="Y8" s="122"/>
      <c r="Z8" s="41"/>
      <c r="AA8" s="117"/>
      <c r="AB8" s="41"/>
      <c r="AC8" s="117"/>
    </row>
    <row r="9" spans="1:29" ht="15" x14ac:dyDescent="0.25">
      <c r="A9" s="115" t="s">
        <v>45</v>
      </c>
      <c r="B9" s="160" t="s">
        <v>46</v>
      </c>
      <c r="C9" s="111"/>
      <c r="D9" s="113"/>
      <c r="E9" s="114"/>
      <c r="F9" s="75"/>
      <c r="G9" s="75"/>
      <c r="H9" s="76"/>
      <c r="I9" s="76"/>
      <c r="J9" s="76"/>
      <c r="K9" s="76"/>
      <c r="L9" s="76"/>
      <c r="M9" s="76"/>
      <c r="N9" s="76"/>
      <c r="O9" s="113"/>
      <c r="P9" s="113"/>
      <c r="Q9" s="76"/>
      <c r="R9" s="81"/>
      <c r="S9" s="76"/>
      <c r="T9" s="77">
        <f>SUM(C9:Q9)+MAX(R9,S9)</f>
        <v>0</v>
      </c>
      <c r="U9" s="78" t="str">
        <f t="shared" ref="U9:U72" si="0">IF(T9&gt;=90,"A",IF(T9&gt;=80,"B",IF(T9&gt;=70,"C",IF(T9&gt;=60,"D",IF(T9&gt;=50,"E",IF(T9=0,"-","F"))))))</f>
        <v>-</v>
      </c>
      <c r="W9" s="121"/>
      <c r="X9" s="121"/>
      <c r="Y9" s="121"/>
      <c r="Z9" s="41"/>
      <c r="AA9" s="117"/>
      <c r="AB9" s="41"/>
      <c r="AC9" s="117"/>
    </row>
    <row r="10" spans="1:29" ht="15" x14ac:dyDescent="0.25">
      <c r="A10" s="116" t="s">
        <v>47</v>
      </c>
      <c r="B10" s="161" t="s">
        <v>48</v>
      </c>
      <c r="C10" s="112"/>
      <c r="D10" s="108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/>
      <c r="P10" s="108"/>
      <c r="Q10" s="80"/>
      <c r="R10" s="80"/>
      <c r="S10" s="80"/>
      <c r="T10" s="77">
        <f t="shared" ref="T10:T73" si="1">SUM(C10:Q10)+MAX(R10,S10)</f>
        <v>0</v>
      </c>
      <c r="U10" s="78" t="str">
        <f t="shared" si="0"/>
        <v>-</v>
      </c>
      <c r="W10" s="121"/>
      <c r="X10" s="121"/>
      <c r="Y10" s="121"/>
      <c r="Z10" s="41"/>
      <c r="AA10" s="117"/>
      <c r="AB10" s="41"/>
      <c r="AC10" s="117"/>
    </row>
    <row r="11" spans="1:29" ht="15" x14ac:dyDescent="0.25">
      <c r="A11" s="116" t="s">
        <v>49</v>
      </c>
      <c r="B11" s="161" t="s">
        <v>50</v>
      </c>
      <c r="C11" s="112"/>
      <c r="D11" s="108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/>
      <c r="P11" s="108"/>
      <c r="Q11" s="80"/>
      <c r="R11" s="82"/>
      <c r="S11" s="80"/>
      <c r="T11" s="77">
        <f t="shared" si="1"/>
        <v>0</v>
      </c>
      <c r="U11" s="78" t="str">
        <f t="shared" si="0"/>
        <v>-</v>
      </c>
      <c r="W11" s="121"/>
      <c r="X11" s="121"/>
      <c r="Y11" s="121"/>
      <c r="Z11" s="41"/>
      <c r="AA11" s="117"/>
      <c r="AB11" s="41"/>
      <c r="AC11" s="117"/>
    </row>
    <row r="12" spans="1:29" ht="15" x14ac:dyDescent="0.25">
      <c r="A12" s="116" t="s">
        <v>51</v>
      </c>
      <c r="B12" s="161" t="s">
        <v>52</v>
      </c>
      <c r="C12" s="112"/>
      <c r="D12" s="108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8"/>
      <c r="Q12" s="80">
        <v>9</v>
      </c>
      <c r="R12" s="82">
        <v>0</v>
      </c>
      <c r="S12" s="80"/>
      <c r="T12" s="77">
        <f t="shared" si="1"/>
        <v>9</v>
      </c>
      <c r="U12" s="78" t="str">
        <f t="shared" si="0"/>
        <v>F</v>
      </c>
      <c r="W12" s="121"/>
      <c r="X12" s="121"/>
      <c r="Y12" s="121"/>
      <c r="Z12" s="41"/>
      <c r="AA12" s="117"/>
      <c r="AB12" s="41"/>
      <c r="AC12" s="117"/>
    </row>
    <row r="13" spans="1:29" ht="15" x14ac:dyDescent="0.25">
      <c r="A13" s="116" t="s">
        <v>53</v>
      </c>
      <c r="B13" s="161" t="s">
        <v>54</v>
      </c>
      <c r="C13" s="112"/>
      <c r="D13" s="108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>
        <v>0</v>
      </c>
      <c r="P13" s="108"/>
      <c r="Q13" s="80"/>
      <c r="R13" s="82"/>
      <c r="S13" s="80"/>
      <c r="T13" s="77">
        <f t="shared" si="1"/>
        <v>0</v>
      </c>
      <c r="U13" s="78" t="str">
        <f t="shared" si="0"/>
        <v>-</v>
      </c>
      <c r="W13" s="121"/>
      <c r="X13" s="121"/>
      <c r="Y13" s="121"/>
      <c r="Z13" s="41"/>
      <c r="AA13" s="117"/>
      <c r="AB13" s="41"/>
      <c r="AC13" s="117"/>
    </row>
    <row r="14" spans="1:29" ht="15" x14ac:dyDescent="0.25">
      <c r="A14" s="116" t="s">
        <v>55</v>
      </c>
      <c r="B14" s="161" t="s">
        <v>56</v>
      </c>
      <c r="C14" s="112"/>
      <c r="D14" s="108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>
        <v>0</v>
      </c>
      <c r="P14" s="108"/>
      <c r="Q14" s="80"/>
      <c r="R14" s="80"/>
      <c r="S14" s="80"/>
      <c r="T14" s="77">
        <f t="shared" si="1"/>
        <v>0</v>
      </c>
      <c r="U14" s="78" t="str">
        <f t="shared" si="0"/>
        <v>-</v>
      </c>
      <c r="W14" s="121"/>
      <c r="X14" s="121"/>
      <c r="Y14" s="121"/>
      <c r="Z14" s="41"/>
      <c r="AA14" s="117"/>
      <c r="AB14" s="41"/>
      <c r="AC14" s="117"/>
    </row>
    <row r="15" spans="1:29" ht="15" x14ac:dyDescent="0.25">
      <c r="A15" s="116" t="s">
        <v>57</v>
      </c>
      <c r="B15" s="161" t="s">
        <v>58</v>
      </c>
      <c r="C15" s="112"/>
      <c r="D15" s="108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8"/>
      <c r="Q15" s="80"/>
      <c r="R15" s="82"/>
      <c r="S15" s="80"/>
      <c r="T15" s="77">
        <f t="shared" si="1"/>
        <v>0</v>
      </c>
      <c r="U15" s="78" t="str">
        <f t="shared" si="0"/>
        <v>-</v>
      </c>
      <c r="W15" s="121"/>
      <c r="X15" s="121"/>
      <c r="Y15" s="121"/>
      <c r="Z15" s="41"/>
      <c r="AA15" s="117"/>
      <c r="AB15" s="41"/>
      <c r="AC15" s="117"/>
    </row>
    <row r="16" spans="1:29" ht="15" x14ac:dyDescent="0.25">
      <c r="A16" s="116" t="s">
        <v>59</v>
      </c>
      <c r="B16" s="161" t="s">
        <v>60</v>
      </c>
      <c r="C16" s="112">
        <v>2</v>
      </c>
      <c r="D16" s="108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8">
        <v>19</v>
      </c>
      <c r="P16" s="108"/>
      <c r="Q16" s="80">
        <v>19</v>
      </c>
      <c r="R16" s="82"/>
      <c r="S16" s="80"/>
      <c r="T16" s="77">
        <f t="shared" si="1"/>
        <v>40</v>
      </c>
      <c r="U16" s="78" t="str">
        <f t="shared" si="0"/>
        <v>F</v>
      </c>
      <c r="W16" s="121"/>
      <c r="X16" s="121"/>
      <c r="Y16" s="121"/>
      <c r="Z16" s="41"/>
      <c r="AA16" s="117"/>
      <c r="AB16" s="41"/>
      <c r="AC16" s="117"/>
    </row>
    <row r="17" spans="1:29" ht="15" x14ac:dyDescent="0.25">
      <c r="A17" s="116" t="s">
        <v>61</v>
      </c>
      <c r="B17" s="161" t="s">
        <v>62</v>
      </c>
      <c r="C17" s="112"/>
      <c r="D17" s="108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8"/>
      <c r="Q17" s="80"/>
      <c r="R17" s="80"/>
      <c r="S17" s="80"/>
      <c r="T17" s="77">
        <f t="shared" si="1"/>
        <v>0</v>
      </c>
      <c r="U17" s="78" t="str">
        <f t="shared" si="0"/>
        <v>-</v>
      </c>
      <c r="W17" s="121"/>
      <c r="X17" s="121"/>
      <c r="Y17" s="121"/>
      <c r="Z17" s="41"/>
      <c r="AA17" s="117"/>
      <c r="AB17" s="41"/>
      <c r="AC17" s="117"/>
    </row>
    <row r="18" spans="1:29" ht="15" x14ac:dyDescent="0.25">
      <c r="A18" s="116" t="s">
        <v>63</v>
      </c>
      <c r="B18" s="161" t="s">
        <v>64</v>
      </c>
      <c r="C18" s="112"/>
      <c r="D18" s="108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>
        <v>15</v>
      </c>
      <c r="P18" s="108"/>
      <c r="Q18" s="80">
        <v>0</v>
      </c>
      <c r="R18" s="80">
        <v>25</v>
      </c>
      <c r="S18" s="80"/>
      <c r="T18" s="77">
        <f t="shared" si="1"/>
        <v>40</v>
      </c>
      <c r="U18" s="78" t="str">
        <f t="shared" si="0"/>
        <v>F</v>
      </c>
      <c r="W18" s="121"/>
      <c r="X18" s="121"/>
      <c r="Y18" s="121"/>
      <c r="Z18" s="41"/>
      <c r="AA18" s="117"/>
      <c r="AB18" s="41"/>
      <c r="AC18" s="117"/>
    </row>
    <row r="19" spans="1:29" ht="15" x14ac:dyDescent="0.25">
      <c r="A19" s="116" t="s">
        <v>65</v>
      </c>
      <c r="B19" s="161" t="s">
        <v>66</v>
      </c>
      <c r="C19" s="112">
        <v>6</v>
      </c>
      <c r="D19" s="108"/>
      <c r="E19" s="104">
        <v>10</v>
      </c>
      <c r="F19" s="80"/>
      <c r="G19" s="80"/>
      <c r="H19" s="80"/>
      <c r="I19" s="80">
        <v>4</v>
      </c>
      <c r="J19" s="80">
        <v>3.5</v>
      </c>
      <c r="K19" s="80"/>
      <c r="L19" s="80"/>
      <c r="M19" s="80"/>
      <c r="N19" s="80"/>
      <c r="O19" s="103">
        <v>24</v>
      </c>
      <c r="P19" s="108"/>
      <c r="Q19" s="80">
        <v>24</v>
      </c>
      <c r="R19" s="82">
        <v>27</v>
      </c>
      <c r="S19" s="80"/>
      <c r="T19" s="77">
        <f t="shared" si="1"/>
        <v>98.5</v>
      </c>
      <c r="U19" s="78" t="str">
        <f t="shared" si="0"/>
        <v>A</v>
      </c>
      <c r="W19" s="121"/>
      <c r="X19" s="121"/>
      <c r="Y19" s="121"/>
      <c r="Z19" s="41"/>
      <c r="AA19" s="117"/>
      <c r="AB19" s="41"/>
      <c r="AC19" s="117"/>
    </row>
    <row r="20" spans="1:29" ht="15" x14ac:dyDescent="0.25">
      <c r="A20" s="116" t="s">
        <v>67</v>
      </c>
      <c r="B20" s="161" t="s">
        <v>68</v>
      </c>
      <c r="C20" s="112">
        <v>6</v>
      </c>
      <c r="D20" s="108"/>
      <c r="E20" s="104">
        <v>4</v>
      </c>
      <c r="F20" s="80"/>
      <c r="G20" s="80"/>
      <c r="H20" s="80"/>
      <c r="I20" s="80"/>
      <c r="J20" s="80">
        <v>3</v>
      </c>
      <c r="K20" s="80"/>
      <c r="L20" s="80"/>
      <c r="M20" s="80"/>
      <c r="N20" s="80"/>
      <c r="O20" s="103">
        <v>12</v>
      </c>
      <c r="P20" s="108"/>
      <c r="Q20" s="80">
        <v>9</v>
      </c>
      <c r="R20" s="80">
        <v>0</v>
      </c>
      <c r="S20" s="80"/>
      <c r="T20" s="77">
        <f t="shared" si="1"/>
        <v>34</v>
      </c>
      <c r="U20" s="78" t="str">
        <f t="shared" si="0"/>
        <v>F</v>
      </c>
      <c r="W20" s="121"/>
      <c r="X20" s="121"/>
      <c r="Y20" s="121"/>
      <c r="Z20" s="41"/>
      <c r="AA20" s="117"/>
      <c r="AB20" s="41"/>
      <c r="AC20" s="117"/>
    </row>
    <row r="21" spans="1:29" ht="15" x14ac:dyDescent="0.25">
      <c r="A21" s="116" t="s">
        <v>69</v>
      </c>
      <c r="B21" s="161" t="s">
        <v>70</v>
      </c>
      <c r="C21" s="112"/>
      <c r="D21" s="108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8"/>
      <c r="Q21" s="80"/>
      <c r="R21" s="80"/>
      <c r="S21" s="80"/>
      <c r="T21" s="77">
        <f t="shared" si="1"/>
        <v>0</v>
      </c>
      <c r="U21" s="78" t="str">
        <f t="shared" si="0"/>
        <v>-</v>
      </c>
      <c r="W21" s="121"/>
      <c r="X21" s="121"/>
      <c r="Y21" s="121"/>
      <c r="Z21" s="41"/>
      <c r="AA21" s="117"/>
      <c r="AB21" s="41"/>
      <c r="AC21" s="117"/>
    </row>
    <row r="22" spans="1:29" ht="15" x14ac:dyDescent="0.25">
      <c r="A22" s="116" t="s">
        <v>71</v>
      </c>
      <c r="B22" s="161" t="s">
        <v>72</v>
      </c>
      <c r="C22" s="83">
        <v>2</v>
      </c>
      <c r="D22" s="108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8"/>
      <c r="Q22" s="80"/>
      <c r="R22" s="80"/>
      <c r="S22" s="80"/>
      <c r="T22" s="77">
        <f t="shared" si="1"/>
        <v>2</v>
      </c>
      <c r="U22" s="78" t="str">
        <f t="shared" si="0"/>
        <v>F</v>
      </c>
      <c r="W22" s="121"/>
      <c r="X22" s="121"/>
      <c r="Y22" s="121"/>
      <c r="Z22" s="41"/>
      <c r="AA22" s="117"/>
      <c r="AB22" s="41"/>
      <c r="AC22" s="117"/>
    </row>
    <row r="23" spans="1:29" ht="15" x14ac:dyDescent="0.25">
      <c r="A23" s="116" t="s">
        <v>73</v>
      </c>
      <c r="B23" s="161" t="s">
        <v>74</v>
      </c>
      <c r="C23" s="83">
        <v>3</v>
      </c>
      <c r="D23" s="108"/>
      <c r="E23" s="99">
        <v>10</v>
      </c>
      <c r="F23" s="104"/>
      <c r="G23" s="104"/>
      <c r="H23" s="104"/>
      <c r="I23" s="104"/>
      <c r="J23" s="104"/>
      <c r="K23" s="104"/>
      <c r="L23" s="104"/>
      <c r="M23" s="104"/>
      <c r="N23" s="104"/>
      <c r="O23" s="99">
        <v>20</v>
      </c>
      <c r="P23" s="108"/>
      <c r="Q23" s="104">
        <v>20</v>
      </c>
      <c r="R23" s="103">
        <v>19</v>
      </c>
      <c r="S23" s="104"/>
      <c r="T23" s="77">
        <f t="shared" si="1"/>
        <v>72</v>
      </c>
      <c r="U23" s="78" t="str">
        <f t="shared" si="0"/>
        <v>C</v>
      </c>
      <c r="W23" s="121"/>
      <c r="X23" s="121"/>
      <c r="Y23" s="121"/>
      <c r="Z23" s="41"/>
      <c r="AA23" s="117"/>
      <c r="AB23" s="41"/>
      <c r="AC23" s="117"/>
    </row>
    <row r="24" spans="1:29" ht="15" x14ac:dyDescent="0.25">
      <c r="A24" s="116" t="s">
        <v>75</v>
      </c>
      <c r="B24" s="161" t="s">
        <v>76</v>
      </c>
      <c r="C24" s="112"/>
      <c r="D24" s="108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8"/>
      <c r="Q24" s="80"/>
      <c r="R24" s="80"/>
      <c r="S24" s="80"/>
      <c r="T24" s="77">
        <f t="shared" si="1"/>
        <v>0</v>
      </c>
      <c r="U24" s="78" t="str">
        <f t="shared" si="0"/>
        <v>-</v>
      </c>
      <c r="W24" s="121"/>
      <c r="X24" s="121"/>
      <c r="Y24" s="121"/>
      <c r="Z24" s="41"/>
      <c r="AA24" s="117"/>
      <c r="AB24" s="41"/>
      <c r="AC24" s="117"/>
    </row>
    <row r="25" spans="1:29" ht="15" x14ac:dyDescent="0.25">
      <c r="A25" s="116" t="s">
        <v>77</v>
      </c>
      <c r="B25" s="161" t="s">
        <v>78</v>
      </c>
      <c r="C25" s="112"/>
      <c r="D25" s="108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8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21"/>
      <c r="X25" s="121"/>
      <c r="Y25" s="121"/>
      <c r="Z25" s="41"/>
      <c r="AA25" s="117"/>
      <c r="AB25" s="41"/>
      <c r="AC25" s="117"/>
    </row>
    <row r="26" spans="1:29" ht="15" x14ac:dyDescent="0.25">
      <c r="A26" s="116" t="s">
        <v>79</v>
      </c>
      <c r="B26" s="161" t="s">
        <v>80</v>
      </c>
      <c r="C26" s="112"/>
      <c r="D26" s="108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8"/>
      <c r="Q26" s="80"/>
      <c r="R26" s="80"/>
      <c r="S26" s="80"/>
      <c r="T26" s="77">
        <f t="shared" si="1"/>
        <v>0</v>
      </c>
      <c r="U26" s="78" t="str">
        <f t="shared" si="0"/>
        <v>-</v>
      </c>
      <c r="W26" s="121"/>
      <c r="X26" s="121"/>
      <c r="Y26" s="121"/>
      <c r="Z26" s="41"/>
      <c r="AA26" s="117"/>
      <c r="AB26" s="41"/>
      <c r="AC26" s="117"/>
    </row>
    <row r="27" spans="1:29" ht="15" x14ac:dyDescent="0.25">
      <c r="A27" s="116" t="s">
        <v>81</v>
      </c>
      <c r="B27" s="161" t="s">
        <v>82</v>
      </c>
      <c r="C27" s="112"/>
      <c r="D27" s="108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8"/>
      <c r="Q27" s="80"/>
      <c r="R27" s="80"/>
      <c r="S27" s="80"/>
      <c r="T27" s="77">
        <f t="shared" si="1"/>
        <v>0</v>
      </c>
      <c r="U27" s="78" t="str">
        <f t="shared" si="0"/>
        <v>-</v>
      </c>
      <c r="W27" s="121"/>
      <c r="X27" s="121"/>
      <c r="Y27" s="121"/>
      <c r="Z27" s="41"/>
      <c r="AA27" s="117"/>
      <c r="AB27" s="41"/>
      <c r="AC27" s="117"/>
    </row>
    <row r="28" spans="1:29" ht="15" x14ac:dyDescent="0.25">
      <c r="A28" s="116" t="s">
        <v>83</v>
      </c>
      <c r="B28" s="161" t="s">
        <v>84</v>
      </c>
      <c r="C28" s="112"/>
      <c r="D28" s="108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8"/>
      <c r="Q28" s="80"/>
      <c r="R28" s="80"/>
      <c r="S28" s="80"/>
      <c r="T28" s="77">
        <f t="shared" si="1"/>
        <v>0</v>
      </c>
      <c r="U28" s="78" t="str">
        <f t="shared" si="0"/>
        <v>-</v>
      </c>
      <c r="W28" s="121"/>
      <c r="X28" s="121"/>
      <c r="Y28" s="121"/>
      <c r="Z28" s="41"/>
      <c r="AA28" s="117"/>
      <c r="AB28" s="41"/>
      <c r="AC28" s="117"/>
    </row>
    <row r="29" spans="1:29" ht="15" x14ac:dyDescent="0.25">
      <c r="A29" s="116" t="s">
        <v>85</v>
      </c>
      <c r="B29" s="161" t="s">
        <v>86</v>
      </c>
      <c r="C29" s="112">
        <v>1</v>
      </c>
      <c r="D29" s="108"/>
      <c r="E29" s="104"/>
      <c r="F29" s="80"/>
      <c r="G29" s="80"/>
      <c r="H29" s="80"/>
      <c r="I29" s="80"/>
      <c r="J29" s="80">
        <v>2</v>
      </c>
      <c r="K29" s="80"/>
      <c r="L29" s="80"/>
      <c r="M29" s="80"/>
      <c r="N29" s="80"/>
      <c r="O29" s="103">
        <v>0</v>
      </c>
      <c r="P29" s="108"/>
      <c r="Q29" s="80">
        <v>18</v>
      </c>
      <c r="R29" s="80"/>
      <c r="S29" s="80"/>
      <c r="T29" s="77">
        <f t="shared" si="1"/>
        <v>21</v>
      </c>
      <c r="U29" s="78" t="str">
        <f t="shared" si="0"/>
        <v>F</v>
      </c>
      <c r="W29" s="121"/>
      <c r="X29" s="121"/>
      <c r="Y29" s="121"/>
      <c r="Z29" s="41"/>
      <c r="AA29" s="117"/>
      <c r="AB29" s="41"/>
      <c r="AC29" s="117"/>
    </row>
    <row r="30" spans="1:29" ht="15" x14ac:dyDescent="0.25">
      <c r="A30" s="116" t="s">
        <v>87</v>
      </c>
      <c r="B30" s="161" t="s">
        <v>88</v>
      </c>
      <c r="C30" s="112"/>
      <c r="D30" s="108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8"/>
      <c r="Q30" s="80"/>
      <c r="R30" s="80"/>
      <c r="S30" s="80"/>
      <c r="T30" s="77">
        <f t="shared" si="1"/>
        <v>0</v>
      </c>
      <c r="U30" s="78" t="str">
        <f t="shared" si="0"/>
        <v>-</v>
      </c>
      <c r="W30" s="121"/>
      <c r="X30" s="121"/>
      <c r="Y30" s="121"/>
      <c r="Z30" s="41"/>
      <c r="AA30" s="117"/>
      <c r="AB30" s="41"/>
      <c r="AC30" s="117"/>
    </row>
    <row r="31" spans="1:29" ht="15" x14ac:dyDescent="0.25">
      <c r="A31" s="116" t="s">
        <v>89</v>
      </c>
      <c r="B31" s="161" t="s">
        <v>90</v>
      </c>
      <c r="C31" s="112"/>
      <c r="D31" s="108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8"/>
      <c r="Q31" s="80"/>
      <c r="R31" s="82"/>
      <c r="S31" s="80"/>
      <c r="T31" s="77">
        <f t="shared" si="1"/>
        <v>0</v>
      </c>
      <c r="U31" s="78" t="str">
        <f t="shared" si="0"/>
        <v>-</v>
      </c>
      <c r="W31" s="121"/>
      <c r="X31" s="121"/>
      <c r="Y31" s="121"/>
      <c r="Z31" s="41"/>
      <c r="AA31" s="117"/>
      <c r="AB31" s="41"/>
      <c r="AC31" s="117"/>
    </row>
    <row r="32" spans="1:29" ht="15" x14ac:dyDescent="0.25">
      <c r="A32" s="116" t="s">
        <v>91</v>
      </c>
      <c r="B32" s="161" t="s">
        <v>92</v>
      </c>
      <c r="C32" s="112">
        <v>3</v>
      </c>
      <c r="D32" s="108"/>
      <c r="E32" s="104"/>
      <c r="F32" s="80"/>
      <c r="G32" s="80"/>
      <c r="H32" s="80"/>
      <c r="I32" s="80"/>
      <c r="J32" s="80">
        <v>3</v>
      </c>
      <c r="K32" s="80"/>
      <c r="L32" s="80"/>
      <c r="M32" s="80"/>
      <c r="N32" s="80"/>
      <c r="O32" s="103">
        <v>15</v>
      </c>
      <c r="P32" s="108"/>
      <c r="Q32" s="80">
        <v>16</v>
      </c>
      <c r="R32" s="82">
        <v>13</v>
      </c>
      <c r="S32" s="80"/>
      <c r="T32" s="77">
        <f t="shared" si="1"/>
        <v>50</v>
      </c>
      <c r="U32" s="78" t="str">
        <f t="shared" si="0"/>
        <v>E</v>
      </c>
      <c r="W32" s="121"/>
      <c r="X32" s="121"/>
      <c r="Y32" s="121"/>
      <c r="Z32" s="41"/>
      <c r="AA32" s="117"/>
      <c r="AB32" s="41"/>
      <c r="AC32" s="117"/>
    </row>
    <row r="33" spans="1:29" ht="15" x14ac:dyDescent="0.25">
      <c r="A33" s="116"/>
      <c r="B33" s="107"/>
      <c r="C33" s="112"/>
      <c r="D33" s="108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8"/>
      <c r="Q33" s="80"/>
      <c r="R33" s="80"/>
      <c r="S33" s="80"/>
      <c r="T33" s="77">
        <f t="shared" si="1"/>
        <v>0</v>
      </c>
      <c r="U33" s="78" t="str">
        <f t="shared" si="0"/>
        <v>-</v>
      </c>
      <c r="W33" s="121"/>
      <c r="X33" s="121"/>
      <c r="Y33" s="121"/>
      <c r="Z33" s="41"/>
      <c r="AA33" s="117"/>
      <c r="AB33" s="41"/>
      <c r="AC33" s="117"/>
    </row>
    <row r="34" spans="1:29" ht="15" x14ac:dyDescent="0.25">
      <c r="A34" s="116"/>
      <c r="B34" s="107"/>
      <c r="C34" s="112"/>
      <c r="D34" s="108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8"/>
      <c r="Q34" s="80"/>
      <c r="R34" s="82"/>
      <c r="S34" s="80"/>
      <c r="T34" s="77">
        <f t="shared" si="1"/>
        <v>0</v>
      </c>
      <c r="U34" s="78" t="str">
        <f t="shared" si="0"/>
        <v>-</v>
      </c>
      <c r="W34" s="121"/>
      <c r="X34" s="121"/>
      <c r="Y34" s="121"/>
      <c r="Z34" s="41"/>
      <c r="AA34" s="117"/>
      <c r="AB34" s="41"/>
      <c r="AC34" s="117"/>
    </row>
    <row r="35" spans="1:29" ht="15" x14ac:dyDescent="0.25">
      <c r="A35" s="116"/>
      <c r="B35" s="107"/>
      <c r="C35" s="112"/>
      <c r="D35" s="108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8"/>
      <c r="Q35" s="80"/>
      <c r="R35" s="80"/>
      <c r="S35" s="80"/>
      <c r="T35" s="77">
        <f t="shared" si="1"/>
        <v>0</v>
      </c>
      <c r="U35" s="78" t="str">
        <f t="shared" si="0"/>
        <v>-</v>
      </c>
      <c r="W35" s="121"/>
      <c r="X35" s="121"/>
      <c r="Y35" s="121"/>
      <c r="Z35" s="41"/>
      <c r="AA35" s="117"/>
      <c r="AB35" s="41"/>
      <c r="AC35" s="117"/>
    </row>
    <row r="36" spans="1:29" ht="15" x14ac:dyDescent="0.25">
      <c r="A36" s="116"/>
      <c r="B36" s="107"/>
      <c r="C36" s="112"/>
      <c r="D36" s="108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8"/>
      <c r="Q36" s="80"/>
      <c r="R36" s="82"/>
      <c r="S36" s="80"/>
      <c r="T36" s="77">
        <f t="shared" si="1"/>
        <v>0</v>
      </c>
      <c r="U36" s="78" t="str">
        <f t="shared" si="0"/>
        <v>-</v>
      </c>
      <c r="W36" s="121"/>
      <c r="X36" s="121"/>
      <c r="Y36" s="121"/>
      <c r="Z36" s="41"/>
      <c r="AA36" s="117"/>
      <c r="AB36" s="41"/>
      <c r="AC36" s="117"/>
    </row>
    <row r="37" spans="1:29" ht="15" x14ac:dyDescent="0.25">
      <c r="A37" s="116"/>
      <c r="B37" s="107"/>
      <c r="C37" s="112"/>
      <c r="D37" s="108"/>
      <c r="E37" s="108"/>
      <c r="F37" s="80"/>
      <c r="G37" s="80"/>
      <c r="H37" s="80"/>
      <c r="I37" s="80"/>
      <c r="J37" s="80"/>
      <c r="K37" s="80"/>
      <c r="L37" s="80"/>
      <c r="M37" s="80"/>
      <c r="N37" s="80"/>
      <c r="O37" s="108"/>
      <c r="P37" s="108"/>
      <c r="Q37" s="80"/>
      <c r="R37" s="82"/>
      <c r="S37" s="80"/>
      <c r="T37" s="77">
        <f t="shared" si="1"/>
        <v>0</v>
      </c>
      <c r="U37" s="78" t="str">
        <f t="shared" si="0"/>
        <v>-</v>
      </c>
      <c r="W37" s="121"/>
      <c r="X37" s="121"/>
      <c r="Y37" s="121"/>
      <c r="Z37" s="41"/>
      <c r="AA37" s="117"/>
      <c r="AB37" s="41"/>
      <c r="AC37" s="117"/>
    </row>
    <row r="38" spans="1:29" ht="15" x14ac:dyDescent="0.25">
      <c r="A38" s="116"/>
      <c r="B38" s="107"/>
      <c r="C38" s="112"/>
      <c r="D38" s="108"/>
      <c r="E38" s="108"/>
      <c r="F38" s="80"/>
      <c r="G38" s="80"/>
      <c r="H38" s="80"/>
      <c r="I38" s="80"/>
      <c r="J38" s="80"/>
      <c r="K38" s="80"/>
      <c r="L38" s="80"/>
      <c r="M38" s="80"/>
      <c r="N38" s="80"/>
      <c r="O38" s="108"/>
      <c r="P38" s="108"/>
      <c r="Q38" s="80"/>
      <c r="R38" s="80"/>
      <c r="S38" s="80"/>
      <c r="T38" s="77">
        <f t="shared" si="1"/>
        <v>0</v>
      </c>
      <c r="U38" s="78" t="str">
        <f t="shared" si="0"/>
        <v>-</v>
      </c>
      <c r="W38" s="121"/>
      <c r="X38" s="121"/>
      <c r="Y38" s="121"/>
      <c r="Z38" s="41"/>
      <c r="AA38" s="117"/>
      <c r="AB38" s="41"/>
      <c r="AC38" s="117"/>
    </row>
    <row r="39" spans="1:29" ht="15" x14ac:dyDescent="0.25">
      <c r="A39" s="116"/>
      <c r="B39" s="107"/>
      <c r="C39" s="112"/>
      <c r="D39" s="108"/>
      <c r="E39" s="108"/>
      <c r="F39" s="80"/>
      <c r="G39" s="80"/>
      <c r="H39" s="80"/>
      <c r="I39" s="80"/>
      <c r="J39" s="80"/>
      <c r="K39" s="80"/>
      <c r="L39" s="80"/>
      <c r="M39" s="80"/>
      <c r="N39" s="80"/>
      <c r="O39" s="108"/>
      <c r="P39" s="108"/>
      <c r="Q39" s="80"/>
      <c r="R39" s="82"/>
      <c r="S39" s="80"/>
      <c r="T39" s="77">
        <f t="shared" si="1"/>
        <v>0</v>
      </c>
      <c r="U39" s="78" t="str">
        <f t="shared" si="0"/>
        <v>-</v>
      </c>
      <c r="W39" s="121"/>
      <c r="X39" s="121"/>
      <c r="Y39" s="121"/>
      <c r="Z39" s="41"/>
      <c r="AA39" s="117"/>
      <c r="AB39" s="41"/>
      <c r="AC39" s="117"/>
    </row>
    <row r="40" spans="1:29" ht="15" x14ac:dyDescent="0.25">
      <c r="A40" s="116"/>
      <c r="B40" s="107"/>
      <c r="C40" s="112"/>
      <c r="D40" s="108"/>
      <c r="E40" s="108"/>
      <c r="F40" s="80"/>
      <c r="G40" s="80"/>
      <c r="H40" s="80"/>
      <c r="I40" s="80"/>
      <c r="J40" s="80"/>
      <c r="K40" s="80"/>
      <c r="L40" s="80"/>
      <c r="M40" s="80"/>
      <c r="N40" s="80"/>
      <c r="O40" s="108"/>
      <c r="P40" s="108"/>
      <c r="Q40" s="80"/>
      <c r="R40" s="80"/>
      <c r="S40" s="80"/>
      <c r="T40" s="77">
        <f t="shared" si="1"/>
        <v>0</v>
      </c>
      <c r="U40" s="78" t="str">
        <f t="shared" si="0"/>
        <v>-</v>
      </c>
      <c r="W40" s="121"/>
      <c r="X40" s="121"/>
      <c r="Y40" s="121"/>
      <c r="Z40" s="41"/>
      <c r="AA40" s="117"/>
      <c r="AB40" s="41"/>
      <c r="AC40" s="117"/>
    </row>
    <row r="41" spans="1:29" ht="15" x14ac:dyDescent="0.25">
      <c r="A41" s="116"/>
      <c r="B41" s="107"/>
      <c r="C41" s="112"/>
      <c r="D41" s="108"/>
      <c r="E41" s="108"/>
      <c r="F41" s="80"/>
      <c r="G41" s="80"/>
      <c r="H41" s="80"/>
      <c r="I41" s="80"/>
      <c r="J41" s="80"/>
      <c r="K41" s="80"/>
      <c r="L41" s="80"/>
      <c r="M41" s="80"/>
      <c r="N41" s="80"/>
      <c r="O41" s="108"/>
      <c r="P41" s="108"/>
      <c r="Q41" s="80"/>
      <c r="R41" s="82"/>
      <c r="S41" s="80"/>
      <c r="T41" s="77">
        <f t="shared" si="1"/>
        <v>0</v>
      </c>
      <c r="U41" s="78" t="str">
        <f t="shared" si="0"/>
        <v>-</v>
      </c>
      <c r="W41" s="121"/>
      <c r="X41" s="121"/>
      <c r="Y41" s="121"/>
      <c r="Z41" s="41"/>
      <c r="AA41" s="117"/>
      <c r="AB41" s="41"/>
      <c r="AC41" s="117"/>
    </row>
    <row r="42" spans="1:29" ht="15" x14ac:dyDescent="0.25">
      <c r="A42" s="116"/>
      <c r="B42" s="107"/>
      <c r="C42" s="84"/>
      <c r="D42" s="108"/>
      <c r="E42" s="108"/>
      <c r="F42" s="80"/>
      <c r="G42" s="80"/>
      <c r="H42" s="80"/>
      <c r="I42" s="80"/>
      <c r="J42" s="80"/>
      <c r="K42" s="80"/>
      <c r="L42" s="80"/>
      <c r="M42" s="80"/>
      <c r="N42" s="80"/>
      <c r="O42" s="108"/>
      <c r="P42" s="108"/>
      <c r="Q42" s="80"/>
      <c r="R42" s="80"/>
      <c r="S42" s="80"/>
      <c r="T42" s="77">
        <f t="shared" si="1"/>
        <v>0</v>
      </c>
      <c r="U42" s="78" t="str">
        <f t="shared" si="0"/>
        <v>-</v>
      </c>
      <c r="W42" s="121"/>
      <c r="X42" s="121"/>
      <c r="Y42" s="121"/>
      <c r="Z42" s="41"/>
      <c r="AA42" s="117"/>
      <c r="AB42" s="41"/>
      <c r="AC42" s="117"/>
    </row>
    <row r="43" spans="1:29" ht="15" x14ac:dyDescent="0.25">
      <c r="A43" s="116"/>
      <c r="B43" s="107"/>
      <c r="C43" s="112"/>
      <c r="D43" s="108"/>
      <c r="E43" s="108"/>
      <c r="F43" s="80"/>
      <c r="G43" s="80"/>
      <c r="H43" s="80"/>
      <c r="I43" s="80"/>
      <c r="J43" s="80"/>
      <c r="K43" s="80"/>
      <c r="L43" s="80"/>
      <c r="M43" s="80"/>
      <c r="N43" s="80"/>
      <c r="O43" s="108"/>
      <c r="P43" s="119"/>
      <c r="Q43" s="80"/>
      <c r="R43" s="82"/>
      <c r="S43" s="80"/>
      <c r="T43" s="77">
        <f t="shared" si="1"/>
        <v>0</v>
      </c>
      <c r="U43" s="78" t="str">
        <f t="shared" si="0"/>
        <v>-</v>
      </c>
      <c r="W43" s="121"/>
      <c r="X43" s="121"/>
      <c r="Y43" s="121"/>
      <c r="Z43" s="41"/>
      <c r="AA43" s="117"/>
      <c r="AB43" s="41"/>
      <c r="AC43" s="117"/>
    </row>
    <row r="44" spans="1:29" ht="15" x14ac:dyDescent="0.25">
      <c r="A44" s="116"/>
      <c r="B44" s="107"/>
      <c r="C44" s="112"/>
      <c r="D44" s="108"/>
      <c r="E44" s="108"/>
      <c r="F44" s="80"/>
      <c r="G44" s="80"/>
      <c r="H44" s="80"/>
      <c r="I44" s="80"/>
      <c r="J44" s="80"/>
      <c r="K44" s="80"/>
      <c r="L44" s="80"/>
      <c r="M44" s="80"/>
      <c r="N44" s="80"/>
      <c r="O44" s="108"/>
      <c r="P44" s="108"/>
      <c r="Q44" s="80"/>
      <c r="R44" s="82"/>
      <c r="S44" s="80"/>
      <c r="T44" s="77">
        <f t="shared" si="1"/>
        <v>0</v>
      </c>
      <c r="U44" s="78" t="str">
        <f t="shared" si="0"/>
        <v>-</v>
      </c>
      <c r="W44" s="121"/>
      <c r="X44" s="121"/>
      <c r="Y44" s="121"/>
      <c r="Z44" s="41"/>
      <c r="AA44" s="117"/>
      <c r="AB44" s="41"/>
      <c r="AC44" s="117"/>
    </row>
    <row r="45" spans="1:29" ht="15" x14ac:dyDescent="0.25">
      <c r="A45" s="116"/>
      <c r="B45" s="107"/>
      <c r="C45" s="104"/>
      <c r="D45" s="108"/>
      <c r="E45" s="108"/>
      <c r="F45" s="80"/>
      <c r="G45" s="80"/>
      <c r="H45" s="80"/>
      <c r="I45" s="80"/>
      <c r="J45" s="80"/>
      <c r="K45" s="80"/>
      <c r="L45" s="80"/>
      <c r="M45" s="80"/>
      <c r="N45" s="80"/>
      <c r="O45" s="108"/>
      <c r="P45" s="108"/>
      <c r="Q45" s="80"/>
      <c r="R45" s="82"/>
      <c r="S45" s="80"/>
      <c r="T45" s="77">
        <f t="shared" si="1"/>
        <v>0</v>
      </c>
      <c r="U45" s="78" t="str">
        <f t="shared" si="0"/>
        <v>-</v>
      </c>
      <c r="W45" s="121"/>
      <c r="X45" s="121"/>
      <c r="Y45" s="121"/>
      <c r="Z45" s="41"/>
      <c r="AA45" s="117"/>
      <c r="AB45" s="41"/>
      <c r="AC45" s="117"/>
    </row>
    <row r="46" spans="1:29" ht="15" x14ac:dyDescent="0.25">
      <c r="A46" s="116"/>
      <c r="B46" s="107"/>
      <c r="C46" s="84"/>
      <c r="D46" s="108"/>
      <c r="E46" s="108"/>
      <c r="F46" s="80"/>
      <c r="G46" s="80"/>
      <c r="H46" s="80"/>
      <c r="I46" s="80"/>
      <c r="J46" s="80"/>
      <c r="K46" s="80"/>
      <c r="L46" s="80"/>
      <c r="M46" s="80"/>
      <c r="N46" s="80"/>
      <c r="O46" s="108"/>
      <c r="P46" s="108"/>
      <c r="Q46" s="80"/>
      <c r="R46" s="80"/>
      <c r="S46" s="80"/>
      <c r="T46" s="77">
        <f t="shared" si="1"/>
        <v>0</v>
      </c>
      <c r="U46" s="78" t="str">
        <f t="shared" si="0"/>
        <v>-</v>
      </c>
      <c r="W46" s="121"/>
      <c r="X46" s="121"/>
      <c r="Y46" s="121"/>
      <c r="Z46" s="41"/>
      <c r="AA46" s="117"/>
      <c r="AB46" s="41"/>
      <c r="AC46" s="117"/>
    </row>
    <row r="47" spans="1:29" ht="15" x14ac:dyDescent="0.25">
      <c r="A47" s="116"/>
      <c r="B47" s="107"/>
      <c r="C47" s="112"/>
      <c r="D47" s="108"/>
      <c r="E47" s="108"/>
      <c r="F47" s="80"/>
      <c r="G47" s="80"/>
      <c r="H47" s="80"/>
      <c r="I47" s="80"/>
      <c r="J47" s="80"/>
      <c r="K47" s="80"/>
      <c r="L47" s="80"/>
      <c r="M47" s="80"/>
      <c r="N47" s="80"/>
      <c r="O47" s="108"/>
      <c r="P47" s="108"/>
      <c r="Q47" s="80"/>
      <c r="R47" s="80"/>
      <c r="S47" s="80"/>
      <c r="T47" s="77">
        <f t="shared" si="1"/>
        <v>0</v>
      </c>
      <c r="U47" s="78" t="str">
        <f t="shared" si="0"/>
        <v>-</v>
      </c>
      <c r="W47" s="121"/>
      <c r="X47" s="121"/>
      <c r="Y47" s="121"/>
      <c r="Z47" s="41"/>
      <c r="AA47" s="117"/>
      <c r="AB47" s="41"/>
      <c r="AC47" s="117"/>
    </row>
    <row r="48" spans="1:29" ht="15" x14ac:dyDescent="0.25">
      <c r="A48" s="116"/>
      <c r="B48" s="107"/>
      <c r="C48" s="84"/>
      <c r="D48" s="108"/>
      <c r="E48" s="108"/>
      <c r="F48" s="80"/>
      <c r="G48" s="80"/>
      <c r="H48" s="80"/>
      <c r="I48" s="80"/>
      <c r="J48" s="80"/>
      <c r="K48" s="80"/>
      <c r="L48" s="80"/>
      <c r="M48" s="80"/>
      <c r="N48" s="80"/>
      <c r="O48" s="108"/>
      <c r="P48" s="108"/>
      <c r="Q48" s="80"/>
      <c r="R48" s="80"/>
      <c r="S48" s="80"/>
      <c r="T48" s="77">
        <f t="shared" si="1"/>
        <v>0</v>
      </c>
      <c r="U48" s="78" t="str">
        <f t="shared" si="0"/>
        <v>-</v>
      </c>
      <c r="W48" s="121"/>
      <c r="X48" s="121"/>
      <c r="Y48" s="121"/>
      <c r="Z48" s="41"/>
      <c r="AA48" s="117"/>
      <c r="AB48" s="41"/>
      <c r="AC48" s="117"/>
    </row>
    <row r="49" spans="1:29" ht="15" x14ac:dyDescent="0.25">
      <c r="A49" s="116"/>
      <c r="B49" s="107"/>
      <c r="C49" s="84"/>
      <c r="D49" s="108"/>
      <c r="E49" s="108"/>
      <c r="F49" s="80"/>
      <c r="G49" s="80"/>
      <c r="H49" s="80"/>
      <c r="I49" s="80"/>
      <c r="J49" s="80"/>
      <c r="K49" s="80"/>
      <c r="L49" s="80"/>
      <c r="M49" s="80"/>
      <c r="N49" s="80"/>
      <c r="O49" s="108"/>
      <c r="P49" s="108"/>
      <c r="Q49" s="80"/>
      <c r="R49" s="80"/>
      <c r="S49" s="80"/>
      <c r="T49" s="77">
        <f t="shared" si="1"/>
        <v>0</v>
      </c>
      <c r="U49" s="78" t="str">
        <f t="shared" si="0"/>
        <v>-</v>
      </c>
      <c r="W49" s="121"/>
      <c r="X49" s="121"/>
      <c r="Y49" s="121"/>
      <c r="Z49" s="41"/>
      <c r="AA49" s="117"/>
      <c r="AB49" s="41"/>
      <c r="AC49" s="117"/>
    </row>
    <row r="50" spans="1:29" ht="15" x14ac:dyDescent="0.25">
      <c r="A50" s="116"/>
      <c r="B50" s="107"/>
      <c r="C50" s="84"/>
      <c r="D50" s="108"/>
      <c r="E50" s="108"/>
      <c r="F50" s="80"/>
      <c r="G50" s="80"/>
      <c r="H50" s="80"/>
      <c r="I50" s="80"/>
      <c r="J50" s="80"/>
      <c r="K50" s="80"/>
      <c r="L50" s="80"/>
      <c r="M50" s="80"/>
      <c r="N50" s="80"/>
      <c r="O50" s="108"/>
      <c r="P50" s="108"/>
      <c r="Q50" s="80"/>
      <c r="R50" s="80"/>
      <c r="S50" s="80"/>
      <c r="T50" s="77">
        <f t="shared" si="1"/>
        <v>0</v>
      </c>
      <c r="U50" s="78" t="str">
        <f t="shared" si="0"/>
        <v>-</v>
      </c>
      <c r="W50" s="121"/>
      <c r="X50" s="121"/>
      <c r="Y50" s="121"/>
      <c r="Z50" s="41"/>
      <c r="AA50" s="117"/>
      <c r="AB50" s="41"/>
      <c r="AC50" s="117"/>
    </row>
    <row r="51" spans="1:29" ht="15" x14ac:dyDescent="0.25">
      <c r="A51" s="116"/>
      <c r="B51" s="107"/>
      <c r="C51" s="84"/>
      <c r="D51" s="108"/>
      <c r="E51" s="108"/>
      <c r="F51" s="80"/>
      <c r="G51" s="80"/>
      <c r="H51" s="80"/>
      <c r="I51" s="80"/>
      <c r="J51" s="80"/>
      <c r="K51" s="80"/>
      <c r="L51" s="80"/>
      <c r="M51" s="80"/>
      <c r="N51" s="80"/>
      <c r="O51" s="108"/>
      <c r="P51" s="108"/>
      <c r="Q51" s="80"/>
      <c r="R51" s="80"/>
      <c r="S51" s="80"/>
      <c r="T51" s="77">
        <f t="shared" si="1"/>
        <v>0</v>
      </c>
      <c r="U51" s="78" t="str">
        <f t="shared" si="0"/>
        <v>-</v>
      </c>
      <c r="W51" s="121"/>
      <c r="X51" s="121"/>
      <c r="Y51" s="121"/>
      <c r="Z51" s="41"/>
      <c r="AA51" s="117"/>
      <c r="AB51" s="41"/>
      <c r="AC51" s="117"/>
    </row>
    <row r="52" spans="1:29" ht="15" x14ac:dyDescent="0.25">
      <c r="A52" s="116"/>
      <c r="B52" s="107"/>
      <c r="C52" s="112"/>
      <c r="D52" s="108"/>
      <c r="E52" s="108"/>
      <c r="F52" s="80"/>
      <c r="G52" s="80"/>
      <c r="H52" s="80"/>
      <c r="I52" s="80"/>
      <c r="J52" s="80"/>
      <c r="K52" s="80"/>
      <c r="L52" s="80"/>
      <c r="M52" s="80"/>
      <c r="N52" s="80"/>
      <c r="O52" s="108"/>
      <c r="P52" s="108"/>
      <c r="Q52" s="80"/>
      <c r="R52" s="82"/>
      <c r="S52" s="80"/>
      <c r="T52" s="77">
        <f t="shared" si="1"/>
        <v>0</v>
      </c>
      <c r="U52" s="78" t="str">
        <f t="shared" si="0"/>
        <v>-</v>
      </c>
      <c r="W52" s="121"/>
      <c r="X52" s="121"/>
      <c r="Y52" s="121"/>
      <c r="Z52" s="41"/>
      <c r="AA52" s="117"/>
      <c r="AB52" s="41"/>
      <c r="AC52" s="117"/>
    </row>
    <row r="53" spans="1:29" ht="15" x14ac:dyDescent="0.25">
      <c r="A53" s="116"/>
      <c r="B53" s="107"/>
      <c r="C53" s="84"/>
      <c r="D53" s="108"/>
      <c r="E53" s="108"/>
      <c r="F53" s="80"/>
      <c r="G53" s="80"/>
      <c r="H53" s="80"/>
      <c r="I53" s="80"/>
      <c r="J53" s="80"/>
      <c r="K53" s="80"/>
      <c r="L53" s="80"/>
      <c r="M53" s="80"/>
      <c r="N53" s="80"/>
      <c r="O53" s="108"/>
      <c r="P53" s="108"/>
      <c r="Q53" s="80"/>
      <c r="R53" s="80"/>
      <c r="S53" s="80"/>
      <c r="T53" s="77">
        <f t="shared" si="1"/>
        <v>0</v>
      </c>
      <c r="U53" s="78" t="str">
        <f t="shared" si="0"/>
        <v>-</v>
      </c>
      <c r="W53" s="121"/>
      <c r="X53" s="121"/>
      <c r="Y53" s="121"/>
      <c r="Z53" s="41"/>
      <c r="AA53" s="117"/>
      <c r="AB53" s="41"/>
      <c r="AC53" s="117"/>
    </row>
    <row r="54" spans="1:29" ht="15" x14ac:dyDescent="0.25">
      <c r="A54" s="116"/>
      <c r="B54" s="107"/>
      <c r="C54" s="112"/>
      <c r="D54" s="108"/>
      <c r="E54" s="108"/>
      <c r="F54" s="80"/>
      <c r="G54" s="80"/>
      <c r="H54" s="80"/>
      <c r="I54" s="80"/>
      <c r="J54" s="80"/>
      <c r="K54" s="80"/>
      <c r="L54" s="80"/>
      <c r="M54" s="80"/>
      <c r="N54" s="80"/>
      <c r="O54" s="108"/>
      <c r="P54" s="108"/>
      <c r="Q54" s="80"/>
      <c r="R54" s="80"/>
      <c r="S54" s="80"/>
      <c r="T54" s="77">
        <f t="shared" si="1"/>
        <v>0</v>
      </c>
      <c r="U54" s="78" t="str">
        <f t="shared" si="0"/>
        <v>-</v>
      </c>
      <c r="W54" s="121"/>
      <c r="X54" s="121"/>
      <c r="Y54" s="121"/>
      <c r="Z54" s="41"/>
      <c r="AA54" s="117"/>
      <c r="AB54" s="41"/>
      <c r="AC54" s="117"/>
    </row>
    <row r="55" spans="1:29" ht="15" x14ac:dyDescent="0.25">
      <c r="A55" s="116"/>
      <c r="B55" s="107"/>
      <c r="C55" s="84"/>
      <c r="D55" s="108"/>
      <c r="E55" s="108"/>
      <c r="F55" s="80"/>
      <c r="G55" s="80"/>
      <c r="H55" s="80"/>
      <c r="I55" s="80"/>
      <c r="J55" s="80"/>
      <c r="K55" s="80"/>
      <c r="L55" s="80"/>
      <c r="M55" s="80"/>
      <c r="N55" s="80"/>
      <c r="O55" s="108"/>
      <c r="P55" s="108"/>
      <c r="Q55" s="80"/>
      <c r="R55" s="82"/>
      <c r="S55" s="80"/>
      <c r="T55" s="77">
        <f t="shared" si="1"/>
        <v>0</v>
      </c>
      <c r="U55" s="78" t="str">
        <f t="shared" si="0"/>
        <v>-</v>
      </c>
      <c r="W55" s="121"/>
      <c r="X55" s="121"/>
      <c r="Y55" s="121"/>
      <c r="Z55" s="41"/>
      <c r="AA55" s="117"/>
      <c r="AB55" s="41"/>
      <c r="AC55" s="117"/>
    </row>
    <row r="56" spans="1:29" ht="15" x14ac:dyDescent="0.25">
      <c r="A56" s="116"/>
      <c r="B56" s="107"/>
      <c r="C56" s="112"/>
      <c r="D56" s="108"/>
      <c r="E56" s="108"/>
      <c r="F56" s="80"/>
      <c r="G56" s="80"/>
      <c r="H56" s="80"/>
      <c r="I56" s="80"/>
      <c r="J56" s="80"/>
      <c r="K56" s="80"/>
      <c r="L56" s="80"/>
      <c r="M56" s="80"/>
      <c r="N56" s="80"/>
      <c r="O56" s="108"/>
      <c r="P56" s="108"/>
      <c r="Q56" s="80"/>
      <c r="R56" s="80"/>
      <c r="S56" s="80"/>
      <c r="T56" s="77">
        <f t="shared" si="1"/>
        <v>0</v>
      </c>
      <c r="U56" s="78" t="str">
        <f t="shared" si="0"/>
        <v>-</v>
      </c>
      <c r="W56" s="121"/>
      <c r="X56" s="121"/>
      <c r="Y56" s="121"/>
      <c r="Z56" s="41"/>
      <c r="AA56" s="117"/>
      <c r="AB56" s="41"/>
      <c r="AC56" s="117"/>
    </row>
    <row r="57" spans="1:29" ht="15" x14ac:dyDescent="0.25">
      <c r="A57" s="116"/>
      <c r="B57" s="107"/>
      <c r="C57" s="84"/>
      <c r="D57" s="108"/>
      <c r="E57" s="108"/>
      <c r="F57" s="80"/>
      <c r="G57" s="80"/>
      <c r="H57" s="80"/>
      <c r="I57" s="80"/>
      <c r="J57" s="80"/>
      <c r="K57" s="80"/>
      <c r="L57" s="80"/>
      <c r="M57" s="80"/>
      <c r="N57" s="80"/>
      <c r="O57" s="108"/>
      <c r="P57" s="108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6"/>
      <c r="B58" s="107"/>
      <c r="C58" s="112"/>
      <c r="D58" s="108"/>
      <c r="E58" s="108"/>
      <c r="F58" s="80"/>
      <c r="G58" s="80"/>
      <c r="H58" s="80"/>
      <c r="I58" s="80"/>
      <c r="J58" s="80"/>
      <c r="K58" s="80"/>
      <c r="L58" s="80"/>
      <c r="M58" s="80"/>
      <c r="N58" s="80"/>
      <c r="O58" s="108"/>
      <c r="P58" s="108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6"/>
      <c r="B59" s="107"/>
      <c r="C59" s="84"/>
      <c r="D59" s="108"/>
      <c r="E59" s="108"/>
      <c r="F59" s="80"/>
      <c r="G59" s="80"/>
      <c r="H59" s="80"/>
      <c r="I59" s="80"/>
      <c r="J59" s="80"/>
      <c r="K59" s="80"/>
      <c r="L59" s="80"/>
      <c r="M59" s="80"/>
      <c r="N59" s="80"/>
      <c r="O59" s="108"/>
      <c r="P59" s="108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6"/>
      <c r="B60" s="107"/>
      <c r="C60" s="112"/>
      <c r="D60" s="108"/>
      <c r="E60" s="108"/>
      <c r="F60" s="80"/>
      <c r="G60" s="80"/>
      <c r="H60" s="80"/>
      <c r="I60" s="80"/>
      <c r="J60" s="80"/>
      <c r="K60" s="80"/>
      <c r="L60" s="80"/>
      <c r="M60" s="80"/>
      <c r="N60" s="80"/>
      <c r="O60" s="108"/>
      <c r="P60" s="108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6"/>
      <c r="B61" s="107"/>
      <c r="C61" s="84"/>
      <c r="D61" s="108"/>
      <c r="E61" s="108"/>
      <c r="F61" s="80"/>
      <c r="G61" s="80"/>
      <c r="H61" s="80"/>
      <c r="I61" s="80"/>
      <c r="J61" s="80"/>
      <c r="K61" s="80"/>
      <c r="L61" s="80"/>
      <c r="M61" s="80"/>
      <c r="N61" s="80"/>
      <c r="O61" s="108"/>
      <c r="P61" s="108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6"/>
      <c r="B62" s="107"/>
      <c r="C62" s="84"/>
      <c r="D62" s="108"/>
      <c r="E62" s="108"/>
      <c r="F62" s="80"/>
      <c r="G62" s="80"/>
      <c r="H62" s="80"/>
      <c r="I62" s="80"/>
      <c r="J62" s="80"/>
      <c r="K62" s="80"/>
      <c r="L62" s="80"/>
      <c r="M62" s="80"/>
      <c r="N62" s="80"/>
      <c r="O62" s="108"/>
      <c r="P62" s="108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6"/>
      <c r="B63" s="107"/>
      <c r="C63" s="84"/>
      <c r="D63" s="108"/>
      <c r="E63" s="108"/>
      <c r="F63" s="80"/>
      <c r="G63" s="80"/>
      <c r="H63" s="80"/>
      <c r="I63" s="80"/>
      <c r="J63" s="80"/>
      <c r="K63" s="80"/>
      <c r="L63" s="80"/>
      <c r="M63" s="80"/>
      <c r="N63" s="80"/>
      <c r="O63" s="108"/>
      <c r="P63" s="108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6"/>
      <c r="B64" s="107"/>
      <c r="C64" s="84"/>
      <c r="D64" s="108"/>
      <c r="E64" s="108"/>
      <c r="F64" s="80"/>
      <c r="G64" s="80"/>
      <c r="H64" s="80"/>
      <c r="I64" s="80"/>
      <c r="J64" s="80"/>
      <c r="K64" s="80"/>
      <c r="L64" s="80"/>
      <c r="M64" s="80"/>
      <c r="N64" s="80"/>
      <c r="O64" s="108"/>
      <c r="P64" s="108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6"/>
      <c r="B65" s="107"/>
      <c r="C65" s="84"/>
      <c r="D65" s="108"/>
      <c r="E65" s="108"/>
      <c r="F65" s="80"/>
      <c r="G65" s="80"/>
      <c r="H65" s="80"/>
      <c r="I65" s="80"/>
      <c r="J65" s="80"/>
      <c r="K65" s="80"/>
      <c r="L65" s="80"/>
      <c r="M65" s="80"/>
      <c r="N65" s="80"/>
      <c r="O65" s="108"/>
      <c r="P65" s="108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6"/>
      <c r="B66" s="107"/>
      <c r="C66" s="103"/>
      <c r="D66" s="108"/>
      <c r="E66" s="108"/>
      <c r="F66" s="80"/>
      <c r="G66" s="80"/>
      <c r="H66" s="80"/>
      <c r="I66" s="80"/>
      <c r="J66" s="80"/>
      <c r="K66" s="80"/>
      <c r="L66" s="80"/>
      <c r="M66" s="80"/>
      <c r="N66" s="80"/>
      <c r="O66" s="108"/>
      <c r="P66" s="108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6"/>
      <c r="B67" s="107"/>
      <c r="C67" s="112"/>
      <c r="D67" s="108"/>
      <c r="E67" s="108"/>
      <c r="F67" s="80"/>
      <c r="G67" s="80"/>
      <c r="H67" s="80"/>
      <c r="I67" s="80"/>
      <c r="J67" s="80"/>
      <c r="K67" s="80"/>
      <c r="L67" s="80"/>
      <c r="M67" s="80"/>
      <c r="N67" s="80"/>
      <c r="O67" s="108"/>
      <c r="P67" s="108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7"/>
      <c r="C68" s="112"/>
      <c r="D68" s="108"/>
      <c r="E68" s="108"/>
      <c r="F68" s="80"/>
      <c r="G68" s="80"/>
      <c r="H68" s="80"/>
      <c r="I68" s="80"/>
      <c r="J68" s="80"/>
      <c r="K68" s="80"/>
      <c r="L68" s="80"/>
      <c r="M68" s="80"/>
      <c r="N68" s="80"/>
      <c r="O68" s="108"/>
      <c r="P68" s="108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7"/>
      <c r="C69" s="112"/>
      <c r="D69" s="108"/>
      <c r="E69" s="108"/>
      <c r="F69" s="80"/>
      <c r="G69" s="80"/>
      <c r="H69" s="80"/>
      <c r="I69" s="80"/>
      <c r="J69" s="80"/>
      <c r="K69" s="80"/>
      <c r="L69" s="80"/>
      <c r="M69" s="80"/>
      <c r="N69" s="80"/>
      <c r="O69" s="108"/>
      <c r="P69" s="108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7"/>
      <c r="C70" s="103"/>
      <c r="D70" s="108"/>
      <c r="E70" s="108"/>
      <c r="F70" s="80"/>
      <c r="G70" s="80"/>
      <c r="H70" s="80"/>
      <c r="I70" s="80"/>
      <c r="J70" s="80"/>
      <c r="K70" s="80"/>
      <c r="L70" s="80"/>
      <c r="M70" s="80"/>
      <c r="N70" s="80"/>
      <c r="O70" s="108"/>
      <c r="P70" s="108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7"/>
      <c r="C71" s="112"/>
      <c r="D71" s="108"/>
      <c r="E71" s="108"/>
      <c r="F71" s="80"/>
      <c r="G71" s="80"/>
      <c r="H71" s="80"/>
      <c r="I71" s="80"/>
      <c r="J71" s="80"/>
      <c r="K71" s="80"/>
      <c r="L71" s="80"/>
      <c r="M71" s="80"/>
      <c r="N71" s="80"/>
      <c r="O71" s="108"/>
      <c r="P71" s="108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7"/>
      <c r="C72" s="112"/>
      <c r="D72" s="108"/>
      <c r="E72" s="108"/>
      <c r="F72" s="80"/>
      <c r="G72" s="80"/>
      <c r="H72" s="80"/>
      <c r="I72" s="80"/>
      <c r="J72" s="80"/>
      <c r="K72" s="80"/>
      <c r="L72" s="80"/>
      <c r="M72" s="80"/>
      <c r="N72" s="80"/>
      <c r="O72" s="108"/>
      <c r="P72" s="108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7"/>
      <c r="C73" s="112"/>
      <c r="D73" s="108"/>
      <c r="E73" s="108"/>
      <c r="F73" s="80"/>
      <c r="G73" s="80"/>
      <c r="H73" s="80"/>
      <c r="I73" s="80"/>
      <c r="J73" s="80"/>
      <c r="K73" s="80"/>
      <c r="L73" s="80"/>
      <c r="M73" s="80"/>
      <c r="N73" s="80"/>
      <c r="O73" s="108"/>
      <c r="P73" s="108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7"/>
      <c r="C74" s="112"/>
      <c r="D74" s="108"/>
      <c r="E74" s="108"/>
      <c r="F74" s="80"/>
      <c r="G74" s="80"/>
      <c r="H74" s="80"/>
      <c r="I74" s="80"/>
      <c r="J74" s="80"/>
      <c r="K74" s="80"/>
      <c r="L74" s="80"/>
      <c r="M74" s="80"/>
      <c r="N74" s="80"/>
      <c r="O74" s="108"/>
      <c r="P74" s="108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7"/>
      <c r="C75" s="112"/>
      <c r="D75" s="108"/>
      <c r="E75" s="108"/>
      <c r="F75" s="80"/>
      <c r="G75" s="80"/>
      <c r="H75" s="80"/>
      <c r="I75" s="80"/>
      <c r="J75" s="80"/>
      <c r="K75" s="80"/>
      <c r="L75" s="80"/>
      <c r="M75" s="80"/>
      <c r="N75" s="80"/>
      <c r="O75" s="108"/>
      <c r="P75" s="108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7"/>
      <c r="C76" s="112"/>
      <c r="D76" s="108"/>
      <c r="E76" s="108"/>
      <c r="F76" s="80"/>
      <c r="G76" s="80"/>
      <c r="H76" s="80"/>
      <c r="I76" s="80"/>
      <c r="J76" s="80"/>
      <c r="K76" s="80"/>
      <c r="L76" s="80"/>
      <c r="M76" s="80"/>
      <c r="N76" s="80"/>
      <c r="O76" s="108"/>
      <c r="P76" s="108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8"/>
      <c r="C77" s="112"/>
      <c r="D77" s="108"/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108"/>
      <c r="P77" s="108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8"/>
      <c r="C78" s="112"/>
      <c r="D78" s="108"/>
      <c r="E78" s="108"/>
      <c r="F78" s="80"/>
      <c r="G78" s="80"/>
      <c r="H78" s="80"/>
      <c r="I78" s="80"/>
      <c r="J78" s="80"/>
      <c r="K78" s="80"/>
      <c r="L78" s="80"/>
      <c r="M78" s="80"/>
      <c r="N78" s="80"/>
      <c r="O78" s="108"/>
      <c r="P78" s="108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09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8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09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8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09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8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09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8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x14ac:dyDescent="0.2">
      <c r="A83" s="102"/>
      <c r="B83" s="109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8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x14ac:dyDescent="0.2">
      <c r="A84" s="102"/>
      <c r="B84" s="109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8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x14ac:dyDescent="0.2">
      <c r="A85" s="94"/>
      <c r="B85" s="109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8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x14ac:dyDescent="0.2">
      <c r="A86" s="94"/>
      <c r="B86" s="109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8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x14ac:dyDescent="0.2">
      <c r="A87" s="94"/>
      <c r="B87" s="109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8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x14ac:dyDescent="0.2">
      <c r="A88" s="94"/>
      <c r="B88" s="109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8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x14ac:dyDescent="0.2">
      <c r="A89" s="96"/>
      <c r="B89" s="110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8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x14ac:dyDescent="0.2">
      <c r="A90" s="96"/>
      <c r="B90" s="110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8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x14ac:dyDescent="0.2">
      <c r="A91" s="96"/>
      <c r="B91" s="110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8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6"/>
      <c r="B92" s="110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8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x14ac:dyDescent="0.2">
      <c r="A93" s="96"/>
      <c r="B93" s="110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8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x14ac:dyDescent="0.2">
      <c r="A94" s="96"/>
      <c r="B94" s="110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8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x14ac:dyDescent="0.2">
      <c r="A95" s="96"/>
      <c r="B95" s="110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8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x14ac:dyDescent="0.2">
      <c r="A96" s="96"/>
      <c r="B96" s="110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8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x14ac:dyDescent="0.2">
      <c r="A97" s="96"/>
      <c r="B97" s="110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8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x14ac:dyDescent="0.2">
      <c r="A98" s="96"/>
      <c r="B98" s="110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8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0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8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x14ac:dyDescent="0.2">
      <c r="A100" s="95"/>
      <c r="B100" s="110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8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x14ac:dyDescent="0.2">
      <c r="A101" s="95"/>
      <c r="B101" s="110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8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x14ac:dyDescent="0.2">
      <c r="A102" s="95"/>
      <c r="B102" s="110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8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x14ac:dyDescent="0.2">
      <c r="A103" s="95"/>
      <c r="B103" s="110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8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x14ac:dyDescent="0.2">
      <c r="A104" s="95"/>
      <c r="B104" s="110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8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x14ac:dyDescent="0.2">
      <c r="A105" s="95"/>
      <c r="B105" s="110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8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x14ac:dyDescent="0.2">
      <c r="A106" s="95"/>
      <c r="B106" s="110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8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x14ac:dyDescent="0.2">
      <c r="A107" s="95"/>
      <c r="B107" s="110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8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x14ac:dyDescent="0.2">
      <c r="A108" s="95"/>
      <c r="B108" s="110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8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x14ac:dyDescent="0.2">
      <c r="A109" s="95"/>
      <c r="B109" s="110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8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x14ac:dyDescent="0.2">
      <c r="A110" s="95"/>
      <c r="B110" s="110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8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x14ac:dyDescent="0.2">
      <c r="A111" s="95"/>
      <c r="B111" s="110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8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x14ac:dyDescent="0.2">
      <c r="A112" s="95"/>
      <c r="B112" s="110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8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x14ac:dyDescent="0.2">
      <c r="A113" s="95"/>
      <c r="B113" s="110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8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x14ac:dyDescent="0.2">
      <c r="A114" s="95"/>
      <c r="B114" s="110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8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x14ac:dyDescent="0.2">
      <c r="A115" s="95"/>
      <c r="B115" s="110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8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x14ac:dyDescent="0.2">
      <c r="A116" s="95"/>
      <c r="B116" s="110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8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x14ac:dyDescent="0.2">
      <c r="A117" s="95"/>
      <c r="B117" s="110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8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0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8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x14ac:dyDescent="0.2">
      <c r="A119" s="95"/>
      <c r="B119" s="110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8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x14ac:dyDescent="0.2">
      <c r="A120" s="95"/>
      <c r="B120" s="110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8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x14ac:dyDescent="0.2">
      <c r="A121" s="95"/>
      <c r="B121" s="110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8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x14ac:dyDescent="0.2">
      <c r="A122" s="95"/>
      <c r="B122" s="110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8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x14ac:dyDescent="0.2">
      <c r="A123" s="95"/>
      <c r="B123" s="110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8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x14ac:dyDescent="0.2">
      <c r="A124" s="95"/>
      <c r="B124" s="110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8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x14ac:dyDescent="0.2">
      <c r="A125" s="95"/>
      <c r="B125" s="110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8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x14ac:dyDescent="0.2">
      <c r="A126" s="95"/>
      <c r="B126" s="110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8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x14ac:dyDescent="0.2">
      <c r="A127" s="95"/>
      <c r="B127" s="110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8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x14ac:dyDescent="0.2">
      <c r="A128" s="95"/>
      <c r="B128" s="110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8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8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8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8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8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8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8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8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8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8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8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8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8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8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8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8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8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8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8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8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8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8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8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8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8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8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8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8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8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8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0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0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0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0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0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0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0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0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0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0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0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0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0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0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0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0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0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0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0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0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0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0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0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0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0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0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0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0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0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0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0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0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0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0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0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0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0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0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0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0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0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0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0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0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0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0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0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0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0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0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0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0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0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0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0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0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0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0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0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0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0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0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0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0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0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0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0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0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0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0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0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0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0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0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0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0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0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0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0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0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0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0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0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0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0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0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0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0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0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0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0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0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0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0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0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0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0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0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0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0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0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0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0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0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0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0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0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0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0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0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0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0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0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0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0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0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0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0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0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0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0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0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0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0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0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0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0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0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0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0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0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0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0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0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0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0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0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0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0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0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0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0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0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0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0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0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0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0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0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0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0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0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0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0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0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0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0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0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0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0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0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0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0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0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0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0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0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0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0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0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0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0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0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0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0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0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0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0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0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0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0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0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0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0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0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0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0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0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0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0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0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0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0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0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0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0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0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0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0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0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0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0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0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0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0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0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0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0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0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0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0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0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0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0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0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0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0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0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0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0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0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0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0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0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0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0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0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0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0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0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0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0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0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0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0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0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0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0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0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0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0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0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0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0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0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0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0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0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0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0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0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0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0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0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0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0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0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0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0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0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0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0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0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0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0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0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0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0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0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0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0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0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0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0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0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0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0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0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0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0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0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0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0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0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0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0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0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0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0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0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0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0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0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0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0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0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0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0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0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0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0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0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0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0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0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0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0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0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0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0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0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0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0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0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0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0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0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0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0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0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0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0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0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0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0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0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0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0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0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0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0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0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0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0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0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0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0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0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0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0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0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0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0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0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0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0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0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0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0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0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0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0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0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0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0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0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0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0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0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0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0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0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0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0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0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0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0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0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0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0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0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0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0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0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0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0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0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0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0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0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0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0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0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0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0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0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0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0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0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0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0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3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Dr Ranka Krivokapić</v>
      </c>
      <c r="E4" s="54"/>
    </row>
    <row r="5" spans="1:6" s="6" customFormat="1" x14ac:dyDescent="0.2">
      <c r="A5" s="55" t="str">
        <f>Evidencija!A4</f>
        <v>PREDMET:  POMORSKE AGENCIJE</v>
      </c>
      <c r="B5" s="3"/>
      <c r="C5" s="5"/>
      <c r="D5" s="5" t="str">
        <f>Evidencija!F4</f>
        <v>ECTS kredita: 4.00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6" t="s">
        <v>13</v>
      </c>
      <c r="B7" s="149" t="s">
        <v>18</v>
      </c>
      <c r="C7" s="154" t="s">
        <v>14</v>
      </c>
      <c r="D7" s="155"/>
      <c r="E7" s="143" t="s">
        <v>15</v>
      </c>
    </row>
    <row r="8" spans="1:6" s="9" customFormat="1" ht="12.75" customHeight="1" thickBot="1" x14ac:dyDescent="0.25">
      <c r="A8" s="147"/>
      <c r="B8" s="150"/>
      <c r="C8" s="152" t="s">
        <v>16</v>
      </c>
      <c r="D8" s="153" t="s">
        <v>17</v>
      </c>
      <c r="E8" s="144"/>
    </row>
    <row r="9" spans="1:6" s="9" customFormat="1" ht="13.5" customHeight="1" thickBot="1" x14ac:dyDescent="0.25">
      <c r="A9" s="148"/>
      <c r="B9" s="151"/>
      <c r="C9" s="152"/>
      <c r="D9" s="153"/>
      <c r="E9" s="145"/>
    </row>
    <row r="10" spans="1:6" x14ac:dyDescent="0.2">
      <c r="A10" s="43" t="str">
        <f>Evidencija!A9</f>
        <v>26 / 16</v>
      </c>
      <c r="B10" s="44" t="str">
        <f>Evidencija!B9</f>
        <v>Đokić Stefan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x14ac:dyDescent="0.2">
      <c r="A11" s="43" t="str">
        <f>Evidencija!A10</f>
        <v>41 / 16</v>
      </c>
      <c r="B11" s="44" t="str">
        <f>Evidencija!B10</f>
        <v>Sinđić Ivana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 t="str">
        <f>Evidencija!A11</f>
        <v>60 / 16</v>
      </c>
      <c r="B12" s="44" t="str">
        <f>Evidencija!B11</f>
        <v>Petrović Željko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3 / 15</v>
      </c>
      <c r="B13" s="44" t="str">
        <f>Evidencija!B12</f>
        <v>Suljević Ildan</v>
      </c>
      <c r="C13" s="45">
        <f>IF(SUM(Evidencija!C12:Q12)=0,"-",SUM(Evidencija!C12:Q12))</f>
        <v>9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 t="str">
        <f>Evidencija!A13</f>
        <v>28 / 15</v>
      </c>
      <c r="B14" s="44" t="str">
        <f>Evidencija!B13</f>
        <v>Šoškić Brajan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35 / 15</v>
      </c>
      <c r="B15" s="44" t="str">
        <f>Evidencija!B14</f>
        <v>Pavićević Ivana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43 / 15</v>
      </c>
      <c r="B16" s="44" t="str">
        <f>Evidencija!B15</f>
        <v>Milaš Blažo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 t="str">
        <f>Evidencija!A16</f>
        <v>46 / 15</v>
      </c>
      <c r="B17" s="44" t="str">
        <f>Evidencija!B16</f>
        <v>Bićanin Boris</v>
      </c>
      <c r="C17" s="45">
        <f>IF(SUM(Evidencija!C16:Q16)=0,"-",SUM(Evidencija!C16:Q16))</f>
        <v>40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47 / 15</v>
      </c>
      <c r="B18" s="44" t="str">
        <f>Evidencija!B17</f>
        <v>Mekić Haris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 t="str">
        <f>Evidencija!A18</f>
        <v>59 / 15</v>
      </c>
      <c r="B19" s="44" t="str">
        <f>Evidencija!B18</f>
        <v>Bogdanović Rade</v>
      </c>
      <c r="C19" s="45">
        <f>IF(SUM(Evidencija!C18:Q18)=0,"-",SUM(Evidencija!C18:Q18))</f>
        <v>15</v>
      </c>
      <c r="D19" s="46">
        <f>IF(SUM(Evidencija!R18:S18)=0,"-",MAX(Evidencija!R18:S18))</f>
        <v>25</v>
      </c>
      <c r="E19" s="47" t="str">
        <f>Evidencija!U18</f>
        <v>F</v>
      </c>
      <c r="F19" s="10"/>
    </row>
    <row r="20" spans="1:6" x14ac:dyDescent="0.2">
      <c r="A20" s="43" t="str">
        <f>Evidencija!A19</f>
        <v>74 / 15</v>
      </c>
      <c r="B20" s="44" t="str">
        <f>Evidencija!B19</f>
        <v>Savić Ognjen</v>
      </c>
      <c r="C20" s="45">
        <f>IF(SUM(Evidencija!C19:Q19)=0,"-",SUM(Evidencija!C19:Q19))</f>
        <v>71.5</v>
      </c>
      <c r="D20" s="46">
        <f>IF(SUM(Evidencija!R19:S19)=0,"-",MAX(Evidencija!R19:S19))</f>
        <v>27</v>
      </c>
      <c r="E20" s="47" t="str">
        <f>Evidencija!U19</f>
        <v>A</v>
      </c>
      <c r="F20" s="10"/>
    </row>
    <row r="21" spans="1:6" x14ac:dyDescent="0.2">
      <c r="A21" s="43" t="str">
        <f>Evidencija!A20</f>
        <v>78 / 15</v>
      </c>
      <c r="B21" s="44" t="str">
        <f>Evidencija!B20</f>
        <v>Vuković Nikola</v>
      </c>
      <c r="C21" s="45">
        <f>IF(SUM(Evidencija!C20:Q20)=0,"-",SUM(Evidencija!C20:Q20))</f>
        <v>34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20 / 14</v>
      </c>
      <c r="B22" s="44" t="str">
        <f>Evidencija!B21</f>
        <v>Lakonić Ilija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26 / 14</v>
      </c>
      <c r="B23" s="44" t="str">
        <f>Evidencija!B22</f>
        <v>Deretić Matija</v>
      </c>
      <c r="C23" s="45">
        <f>IF(SUM(Evidencija!C22:Q22)=0,"-",SUM(Evidencija!C22:Q22))</f>
        <v>2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2">
      <c r="A24" s="43" t="str">
        <f>Evidencija!A23</f>
        <v>104 / 14</v>
      </c>
      <c r="B24" s="44" t="str">
        <f>Evidencija!B23</f>
        <v>Elkwwas Fadi</v>
      </c>
      <c r="C24" s="45">
        <f>IF(SUM(Evidencija!C23:Q23)=0,"-",SUM(Evidencija!C23:Q23))</f>
        <v>53</v>
      </c>
      <c r="D24" s="46">
        <f>IF(SUM(Evidencija!R23:S23)=0,"-",MAX(Evidencija!R23:S23))</f>
        <v>19</v>
      </c>
      <c r="E24" s="47" t="str">
        <f>Evidencija!U23</f>
        <v>C</v>
      </c>
      <c r="F24" s="11"/>
    </row>
    <row r="25" spans="1:6" x14ac:dyDescent="0.2">
      <c r="A25" s="43" t="str">
        <f>Evidencija!A24</f>
        <v>119 / 14</v>
      </c>
      <c r="B25" s="44" t="str">
        <f>Evidencija!B24</f>
        <v>Andrić Davor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 t="str">
        <f>Evidencija!A25</f>
        <v>56 / 13</v>
      </c>
      <c r="B26" s="44" t="str">
        <f>Evidencija!B25</f>
        <v>Terzić Mladen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98 / 13</v>
      </c>
      <c r="B27" s="44" t="str">
        <f>Evidencija!B26</f>
        <v>Gužvica Strahinja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 t="str">
        <f>Evidencija!A27</f>
        <v>102 / 13</v>
      </c>
      <c r="B28" s="44" t="str">
        <f>Evidencija!B27</f>
        <v>Bracanović Ilija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 t="str">
        <f>Evidencija!A28</f>
        <v>109 / 13</v>
      </c>
      <c r="B29" s="44" t="str">
        <f>Evidencija!B28</f>
        <v>Jovović Nemanja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117 / 13</v>
      </c>
      <c r="B30" s="44" t="str">
        <f>Evidencija!B29</f>
        <v>Čurović Stefan</v>
      </c>
      <c r="C30" s="45">
        <f>IF(SUM(Evidencija!C29:Q29)=0,"-",SUM(Evidencija!C29:Q29))</f>
        <v>21</v>
      </c>
      <c r="D30" s="46" t="str">
        <f>IF(SUM(Evidencija!R29:S29)=0,"-",MAX(Evidencija!R29:S29))</f>
        <v>-</v>
      </c>
      <c r="E30" s="47" t="str">
        <f>Evidencija!U29</f>
        <v>F</v>
      </c>
      <c r="F30" s="11"/>
    </row>
    <row r="31" spans="1:6" x14ac:dyDescent="0.2">
      <c r="A31" s="43" t="str">
        <f>Evidencija!A30</f>
        <v>128 / 13</v>
      </c>
      <c r="B31" s="44" t="str">
        <f>Evidencija!B30</f>
        <v>Pešić Ljubomir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 t="str">
        <f>Evidencija!A31</f>
        <v>76 / 10</v>
      </c>
      <c r="B32" s="44" t="str">
        <f>Evidencija!B31</f>
        <v>Kosanović Mihailo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 t="str">
        <f>Evidencija!A32</f>
        <v>98 / 09</v>
      </c>
      <c r="B33" s="44" t="str">
        <f>Evidencija!B32</f>
        <v>Lipovina Ivan</v>
      </c>
      <c r="C33" s="45">
        <f>IF(SUM(Evidencija!C32:Q32)=0,"-",SUM(Evidencija!C32:Q32))</f>
        <v>37</v>
      </c>
      <c r="D33" s="46">
        <f>IF(SUM(Evidencija!R32:S32)=0,"-",MAX(Evidencija!R32:S32))</f>
        <v>13</v>
      </c>
      <c r="E33" s="47" t="str">
        <f>Evidencija!U32</f>
        <v>E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-</v>
      </c>
      <c r="E1" s="24" t="str">
        <f>Zakljucne!A3</f>
        <v>STUDIJSKI PROGRAM: NAUTIKA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 POMORSKE AGENCIJE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Dr Ranka Krivokapić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 xml:space="preserve">SARADNIK:  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4.00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-</v>
      </c>
      <c r="C9" s="26" t="s">
        <v>30</v>
      </c>
      <c r="D9" s="156" t="s">
        <v>31</v>
      </c>
      <c r="E9" s="157"/>
      <c r="F9" s="158" t="s">
        <v>27</v>
      </c>
      <c r="G9" s="159"/>
      <c r="H9" s="156" t="s">
        <v>29</v>
      </c>
      <c r="I9" s="157"/>
      <c r="J9" s="158" t="s">
        <v>25</v>
      </c>
      <c r="K9" s="159"/>
      <c r="L9" s="156" t="s">
        <v>26</v>
      </c>
      <c r="M9" s="157"/>
      <c r="N9" s="158" t="s">
        <v>28</v>
      </c>
      <c r="O9" s="159"/>
      <c r="P9" s="156" t="s">
        <v>32</v>
      </c>
      <c r="Q9" s="157"/>
      <c r="R9" s="158" t="s">
        <v>33</v>
      </c>
      <c r="S9" s="157"/>
    </row>
    <row r="10" spans="1:19" ht="15.75" thickBot="1" x14ac:dyDescent="0.3">
      <c r="A10" s="22" t="str">
        <f>Zakljucne!E19</f>
        <v>F</v>
      </c>
      <c r="C10" s="27">
        <f>D10+F10+H10+J10+L10+N10</f>
        <v>9</v>
      </c>
      <c r="D10" s="28">
        <f>COUNTIF($A$1:$A$300,"A")</f>
        <v>1</v>
      </c>
      <c r="E10" s="29">
        <f>D10/$C$10*100</f>
        <v>11.111111111111111</v>
      </c>
      <c r="F10" s="30">
        <f>COUNTIF($A$1:$A$300,"B")</f>
        <v>0</v>
      </c>
      <c r="G10" s="31">
        <f>F10/$C$10*100</f>
        <v>0</v>
      </c>
      <c r="H10" s="28">
        <f>COUNTIF($A$1:$A$300,"C")</f>
        <v>1</v>
      </c>
      <c r="I10" s="29">
        <f>H10/$C$10*100</f>
        <v>11.111111111111111</v>
      </c>
      <c r="J10" s="30">
        <f>COUNTIF($A$1:$A$300,"D")</f>
        <v>0</v>
      </c>
      <c r="K10" s="31">
        <f>J10/$C$10*100</f>
        <v>0</v>
      </c>
      <c r="L10" s="28">
        <f>COUNTIF($A$1:$A$300,"E")</f>
        <v>1</v>
      </c>
      <c r="M10" s="29">
        <f>L10/$C$10*100</f>
        <v>11.111111111111111</v>
      </c>
      <c r="N10" s="30">
        <f>COUNTIF($A$1:$A$300,"F")</f>
        <v>6</v>
      </c>
      <c r="O10" s="31">
        <f>N10/$C$10*100</f>
        <v>66.666666666666657</v>
      </c>
      <c r="P10" s="32">
        <f>D10+F10+H10+J10+L10</f>
        <v>3</v>
      </c>
      <c r="Q10" s="29">
        <f>P10/$C$10*100</f>
        <v>33.333333333333329</v>
      </c>
      <c r="R10" s="33">
        <f>N10</f>
        <v>6</v>
      </c>
      <c r="S10" s="29">
        <f>R10/$C$10*100</f>
        <v>66.666666666666657</v>
      </c>
    </row>
    <row r="11" spans="1:19" ht="15" x14ac:dyDescent="0.25">
      <c r="A11" s="22" t="str">
        <f>Zakljucne!E20</f>
        <v>A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C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F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E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SPIROI</cp:lastModifiedBy>
  <cp:lastPrinted>2017-02-15T09:11:27Z</cp:lastPrinted>
  <dcterms:created xsi:type="dcterms:W3CDTF">2009-11-01T12:11:22Z</dcterms:created>
  <dcterms:modified xsi:type="dcterms:W3CDTF">2020-01-25T22:46:46Z</dcterms:modified>
  <cp:category>Formular FZP Zeljko Pekic</cp:category>
</cp:coreProperties>
</file>