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c\Desktop\g23\my\"/>
    </mc:Choice>
  </mc:AlternateContent>
  <bookViews>
    <workbookView xWindow="0" yWindow="0" windowWidth="20490" windowHeight="9045" tabRatio="500" firstSheet="1" activeTab="2"/>
  </bookViews>
  <sheets>
    <sheet name="Apredlog" sheetId="1" r:id="rId1"/>
    <sheet name="Bpredlog" sheetId="2" r:id="rId2"/>
    <sheet name="Cpredlog" sheetId="3" r:id="rId3"/>
    <sheet name="Dpredlog" sheetId="4" r:id="rId4"/>
    <sheet name="zakljucneA" sheetId="5" r:id="rId5"/>
    <sheet name="zakljucneB " sheetId="6" r:id="rId6"/>
    <sheet name="zakljucneC" sheetId="7" r:id="rId7"/>
    <sheet name="zakljucneD" sheetId="8" r:id="rId8"/>
    <sheet name="A" sheetId="9" r:id="rId9"/>
    <sheet name="B" sheetId="10" r:id="rId10"/>
    <sheet name="C" sheetId="11" r:id="rId11"/>
    <sheet name="D" sheetId="12" r:id="rId12"/>
    <sheet name="OBR3" sheetId="13" r:id="rId13"/>
    <sheet name="MY" sheetId="14" r:id="rId14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U9" i="4" l="1"/>
  <c r="U10" i="4"/>
  <c r="U8" i="4"/>
  <c r="U9" i="3"/>
  <c r="U10" i="3"/>
  <c r="U11" i="3"/>
  <c r="U12" i="3"/>
  <c r="U13" i="3"/>
  <c r="U14" i="3"/>
  <c r="U15" i="3"/>
  <c r="U16" i="3"/>
  <c r="U17" i="3"/>
  <c r="U8" i="3"/>
  <c r="U19" i="2"/>
  <c r="K49" i="14" l="1"/>
  <c r="J49" i="14"/>
  <c r="I49" i="14"/>
  <c r="K48" i="14"/>
  <c r="J48" i="14"/>
  <c r="I48" i="14"/>
  <c r="K47" i="14"/>
  <c r="J47" i="14"/>
  <c r="I47" i="14"/>
  <c r="K46" i="14"/>
  <c r="J46" i="14"/>
  <c r="I46" i="14"/>
  <c r="K45" i="14"/>
  <c r="J45" i="14"/>
  <c r="I45" i="14"/>
  <c r="K44" i="14"/>
  <c r="J44" i="14"/>
  <c r="I44" i="14"/>
  <c r="K43" i="14"/>
  <c r="J43" i="14"/>
  <c r="I43" i="14"/>
  <c r="K42" i="14"/>
  <c r="J42" i="14"/>
  <c r="I42" i="14"/>
  <c r="K41" i="14"/>
  <c r="J41" i="14"/>
  <c r="I41" i="14"/>
  <c r="K40" i="14"/>
  <c r="J40" i="14"/>
  <c r="I40" i="14"/>
  <c r="K39" i="14"/>
  <c r="J39" i="14"/>
  <c r="I39" i="14"/>
  <c r="K38" i="14"/>
  <c r="J38" i="14"/>
  <c r="I38" i="14"/>
  <c r="K37" i="14"/>
  <c r="J37" i="14"/>
  <c r="I37" i="14"/>
  <c r="K36" i="14"/>
  <c r="J36" i="14"/>
  <c r="I36" i="14"/>
  <c r="K35" i="14"/>
  <c r="J35" i="14"/>
  <c r="I35" i="14"/>
  <c r="K34" i="14"/>
  <c r="J34" i="14"/>
  <c r="I34" i="14"/>
  <c r="K33" i="14"/>
  <c r="J33" i="14"/>
  <c r="I33" i="14"/>
  <c r="K32" i="14"/>
  <c r="J32" i="14"/>
  <c r="I32" i="14"/>
  <c r="K31" i="14"/>
  <c r="J31" i="14"/>
  <c r="I31" i="14"/>
  <c r="O30" i="14"/>
  <c r="N30" i="14"/>
  <c r="M30" i="14"/>
  <c r="K30" i="14"/>
  <c r="J30" i="14"/>
  <c r="I30" i="14"/>
  <c r="O29" i="14"/>
  <c r="N29" i="14"/>
  <c r="M29" i="14"/>
  <c r="K29" i="14"/>
  <c r="J29" i="14"/>
  <c r="I29" i="14"/>
  <c r="O28" i="14"/>
  <c r="N28" i="14"/>
  <c r="M28" i="14"/>
  <c r="K28" i="14"/>
  <c r="J28" i="14"/>
  <c r="I28" i="14"/>
  <c r="O27" i="14"/>
  <c r="N27" i="14"/>
  <c r="M27" i="14"/>
  <c r="K27" i="14"/>
  <c r="J27" i="14"/>
  <c r="I27" i="14"/>
  <c r="O26" i="14"/>
  <c r="N26" i="14"/>
  <c r="M26" i="14"/>
  <c r="K26" i="14"/>
  <c r="J26" i="14"/>
  <c r="I26" i="14"/>
  <c r="O25" i="14"/>
  <c r="N25" i="14"/>
  <c r="M25" i="14"/>
  <c r="K25" i="14"/>
  <c r="J25" i="14"/>
  <c r="I25" i="14"/>
  <c r="O24" i="14"/>
  <c r="N24" i="14"/>
  <c r="M24" i="14"/>
  <c r="K24" i="14"/>
  <c r="J24" i="14"/>
  <c r="I24" i="14"/>
  <c r="O23" i="14"/>
  <c r="N23" i="14"/>
  <c r="M23" i="14"/>
  <c r="K23" i="14"/>
  <c r="J23" i="14"/>
  <c r="I23" i="14"/>
  <c r="O22" i="14"/>
  <c r="N22" i="14"/>
  <c r="M22" i="14"/>
  <c r="K22" i="14"/>
  <c r="J22" i="14"/>
  <c r="I22" i="14"/>
  <c r="O21" i="14"/>
  <c r="N21" i="14"/>
  <c r="M21" i="14"/>
  <c r="K21" i="14"/>
  <c r="J21" i="14"/>
  <c r="I21" i="14"/>
  <c r="O20" i="14"/>
  <c r="N20" i="14"/>
  <c r="M20" i="14"/>
  <c r="K20" i="14"/>
  <c r="J20" i="14"/>
  <c r="I20" i="14"/>
  <c r="G20" i="14"/>
  <c r="F20" i="14"/>
  <c r="E20" i="14"/>
  <c r="O19" i="14"/>
  <c r="N19" i="14"/>
  <c r="M19" i="14"/>
  <c r="K19" i="14"/>
  <c r="J19" i="14"/>
  <c r="I19" i="14"/>
  <c r="G19" i="14"/>
  <c r="F19" i="14"/>
  <c r="E19" i="14"/>
  <c r="O18" i="14"/>
  <c r="N18" i="14"/>
  <c r="M18" i="14"/>
  <c r="K18" i="14"/>
  <c r="J18" i="14"/>
  <c r="I18" i="14"/>
  <c r="G18" i="14"/>
  <c r="F18" i="14"/>
  <c r="E18" i="14"/>
  <c r="O17" i="14"/>
  <c r="N17" i="14"/>
  <c r="M17" i="14"/>
  <c r="K17" i="14"/>
  <c r="J17" i="14"/>
  <c r="I17" i="14"/>
  <c r="G17" i="14"/>
  <c r="F17" i="14"/>
  <c r="E17" i="14"/>
  <c r="O16" i="14"/>
  <c r="N16" i="14"/>
  <c r="M16" i="14"/>
  <c r="K16" i="14"/>
  <c r="J16" i="14"/>
  <c r="I16" i="14"/>
  <c r="G16" i="14"/>
  <c r="F16" i="14"/>
  <c r="E16" i="14"/>
  <c r="O15" i="14"/>
  <c r="N15" i="14"/>
  <c r="M15" i="14"/>
  <c r="K15" i="14"/>
  <c r="J15" i="14"/>
  <c r="I15" i="14"/>
  <c r="G15" i="14"/>
  <c r="F15" i="14"/>
  <c r="E15" i="14"/>
  <c r="O14" i="14"/>
  <c r="N14" i="14"/>
  <c r="M14" i="14"/>
  <c r="K14" i="14"/>
  <c r="J14" i="14"/>
  <c r="I14" i="14"/>
  <c r="O13" i="14"/>
  <c r="N13" i="14"/>
  <c r="M13" i="14"/>
  <c r="K13" i="14"/>
  <c r="J13" i="14"/>
  <c r="I13" i="14"/>
  <c r="F13" i="14"/>
  <c r="O12" i="14"/>
  <c r="N12" i="14"/>
  <c r="M12" i="14"/>
  <c r="O11" i="14"/>
  <c r="N11" i="14"/>
  <c r="M11" i="14"/>
  <c r="J11" i="14"/>
  <c r="I11" i="14"/>
  <c r="O10" i="14"/>
  <c r="N10" i="14"/>
  <c r="M10" i="14"/>
  <c r="O9" i="14"/>
  <c r="N9" i="14"/>
  <c r="M9" i="14"/>
  <c r="J9" i="14"/>
  <c r="O8" i="14"/>
  <c r="N8" i="14"/>
  <c r="M8" i="14"/>
  <c r="O7" i="14"/>
  <c r="N7" i="14"/>
  <c r="M7" i="14"/>
  <c r="J7" i="14"/>
  <c r="E7" i="14"/>
  <c r="O6" i="14"/>
  <c r="N6" i="14"/>
  <c r="M6" i="14"/>
  <c r="J5" i="14"/>
  <c r="E5" i="14"/>
  <c r="N4" i="14"/>
  <c r="J3" i="14"/>
  <c r="E3" i="14"/>
  <c r="N2" i="14"/>
  <c r="J2" i="14"/>
  <c r="F2" i="14"/>
  <c r="B2" i="14"/>
  <c r="A25" i="13"/>
  <c r="Q18" i="13"/>
  <c r="M18" i="13"/>
  <c r="K18" i="13"/>
  <c r="G18" i="13"/>
  <c r="F18" i="13"/>
  <c r="C18" i="13"/>
  <c r="O18" i="13" s="1"/>
  <c r="A12" i="13"/>
  <c r="A7" i="13"/>
  <c r="J29" i="12"/>
  <c r="I29" i="12"/>
  <c r="J28" i="12"/>
  <c r="I28" i="12"/>
  <c r="J27" i="12"/>
  <c r="I27" i="12"/>
  <c r="J4" i="12"/>
  <c r="B10" i="4" s="1"/>
  <c r="N5" i="14" s="1"/>
  <c r="I4" i="12"/>
  <c r="J3" i="12"/>
  <c r="I3" i="12"/>
  <c r="J2" i="12"/>
  <c r="B8" i="4" s="1"/>
  <c r="N3" i="14" s="1"/>
  <c r="I2" i="12"/>
  <c r="A8" i="4" s="1"/>
  <c r="J48" i="11"/>
  <c r="I48" i="11"/>
  <c r="J47" i="11"/>
  <c r="I47" i="11"/>
  <c r="J46" i="11"/>
  <c r="I46" i="11"/>
  <c r="J45" i="11"/>
  <c r="I45" i="11"/>
  <c r="J44" i="11"/>
  <c r="I44" i="11"/>
  <c r="J43" i="11"/>
  <c r="I43" i="11"/>
  <c r="J42" i="11"/>
  <c r="I42" i="11"/>
  <c r="J41" i="11"/>
  <c r="I41" i="11"/>
  <c r="J40" i="11"/>
  <c r="I40" i="11"/>
  <c r="J39" i="11"/>
  <c r="I39" i="11"/>
  <c r="J38" i="11"/>
  <c r="I38" i="11"/>
  <c r="J37" i="11"/>
  <c r="I37" i="11"/>
  <c r="J36" i="11"/>
  <c r="I36" i="11"/>
  <c r="J35" i="11"/>
  <c r="I35" i="11"/>
  <c r="J34" i="11"/>
  <c r="I34" i="11"/>
  <c r="J33" i="11"/>
  <c r="I33" i="11"/>
  <c r="J32" i="11"/>
  <c r="I32" i="11"/>
  <c r="J31" i="11"/>
  <c r="I31" i="11"/>
  <c r="J30" i="11"/>
  <c r="I30" i="11"/>
  <c r="J29" i="11"/>
  <c r="I29" i="11"/>
  <c r="J28" i="11"/>
  <c r="I28" i="11"/>
  <c r="J27" i="11"/>
  <c r="I27" i="11"/>
  <c r="J26" i="11"/>
  <c r="I26" i="11"/>
  <c r="J25" i="11"/>
  <c r="I25" i="11"/>
  <c r="J24" i="11"/>
  <c r="I24" i="11"/>
  <c r="J23" i="11"/>
  <c r="I23" i="11"/>
  <c r="J22" i="11"/>
  <c r="I22" i="11"/>
  <c r="J21" i="11"/>
  <c r="I21" i="11"/>
  <c r="J20" i="11"/>
  <c r="I20" i="11"/>
  <c r="J19" i="11"/>
  <c r="I19" i="11"/>
  <c r="J18" i="11"/>
  <c r="I18" i="11"/>
  <c r="J17" i="11"/>
  <c r="I17" i="11"/>
  <c r="J16" i="11"/>
  <c r="I16" i="11"/>
  <c r="J15" i="11"/>
  <c r="I15" i="11"/>
  <c r="J14" i="11"/>
  <c r="I14" i="11"/>
  <c r="J13" i="11"/>
  <c r="I13" i="11"/>
  <c r="J12" i="11"/>
  <c r="I12" i="11"/>
  <c r="J11" i="11"/>
  <c r="B17" i="3" s="1"/>
  <c r="J12" i="14" s="1"/>
  <c r="I11" i="11"/>
  <c r="A17" i="3" s="1"/>
  <c r="J10" i="11"/>
  <c r="I10" i="11"/>
  <c r="J9" i="11"/>
  <c r="B15" i="3" s="1"/>
  <c r="B15" i="7" s="1"/>
  <c r="I9" i="11"/>
  <c r="A15" i="3" s="1"/>
  <c r="J8" i="11"/>
  <c r="I8" i="11"/>
  <c r="A14" i="3" s="1"/>
  <c r="J7" i="11"/>
  <c r="B13" i="3" s="1"/>
  <c r="J8" i="14" s="1"/>
  <c r="I7" i="11"/>
  <c r="J6" i="11"/>
  <c r="I6" i="11"/>
  <c r="J5" i="11"/>
  <c r="B11" i="3" s="1"/>
  <c r="B11" i="7" s="1"/>
  <c r="I5" i="11"/>
  <c r="A11" i="3" s="1"/>
  <c r="J4" i="11"/>
  <c r="I4" i="11"/>
  <c r="J3" i="11"/>
  <c r="B9" i="3" s="1"/>
  <c r="J4" i="14" s="1"/>
  <c r="I3" i="11"/>
  <c r="A9" i="3" s="1"/>
  <c r="J2" i="11"/>
  <c r="I2" i="11"/>
  <c r="J28" i="10"/>
  <c r="I28" i="10"/>
  <c r="J27" i="10"/>
  <c r="I27" i="10"/>
  <c r="J26" i="10"/>
  <c r="I26" i="10"/>
  <c r="J25" i="10"/>
  <c r="I25" i="10"/>
  <c r="J24" i="10"/>
  <c r="B30" i="2" s="1"/>
  <c r="I24" i="10"/>
  <c r="J23" i="10"/>
  <c r="I23" i="10"/>
  <c r="J13" i="10"/>
  <c r="I13" i="10"/>
  <c r="A19" i="2" s="1"/>
  <c r="E14" i="14" s="1"/>
  <c r="J12" i="10"/>
  <c r="I12" i="10"/>
  <c r="A18" i="2" s="1"/>
  <c r="E13" i="14" s="1"/>
  <c r="J11" i="10"/>
  <c r="B17" i="2" s="1"/>
  <c r="I11" i="10"/>
  <c r="A17" i="2" s="1"/>
  <c r="E12" i="14" s="1"/>
  <c r="J10" i="10"/>
  <c r="I10" i="10"/>
  <c r="A16" i="2" s="1"/>
  <c r="J9" i="10"/>
  <c r="I9" i="10"/>
  <c r="A15" i="2" s="1"/>
  <c r="E10" i="14" s="1"/>
  <c r="J8" i="10"/>
  <c r="I8" i="10"/>
  <c r="A14" i="2" s="1"/>
  <c r="E9" i="14" s="1"/>
  <c r="J7" i="10"/>
  <c r="B13" i="2" s="1"/>
  <c r="I7" i="10"/>
  <c r="A13" i="2" s="1"/>
  <c r="E8" i="14" s="1"/>
  <c r="J6" i="10"/>
  <c r="I6" i="10"/>
  <c r="A12" i="2" s="1"/>
  <c r="A12" i="6" s="1"/>
  <c r="J5" i="10"/>
  <c r="I5" i="10"/>
  <c r="A11" i="2" s="1"/>
  <c r="E6" i="14" s="1"/>
  <c r="J4" i="10"/>
  <c r="I4" i="10"/>
  <c r="A10" i="2" s="1"/>
  <c r="A10" i="6" s="1"/>
  <c r="J3" i="10"/>
  <c r="B9" i="2" s="1"/>
  <c r="I3" i="10"/>
  <c r="A9" i="2" s="1"/>
  <c r="E4" i="14" s="1"/>
  <c r="J2" i="10"/>
  <c r="I2" i="10"/>
  <c r="A8" i="2" s="1"/>
  <c r="A8" i="6" s="1"/>
  <c r="J8" i="9"/>
  <c r="B14" i="1" s="1"/>
  <c r="I8" i="9"/>
  <c r="J7" i="9"/>
  <c r="I7" i="9"/>
  <c r="J6" i="9"/>
  <c r="I6" i="9"/>
  <c r="J5" i="9"/>
  <c r="I5" i="9"/>
  <c r="J4" i="9"/>
  <c r="B10" i="1" s="1"/>
  <c r="I4" i="9"/>
  <c r="J3" i="9"/>
  <c r="I3" i="9"/>
  <c r="J2" i="9"/>
  <c r="B8" i="1" s="1"/>
  <c r="I2" i="9"/>
  <c r="A8" i="1" s="1"/>
  <c r="E10" i="8"/>
  <c r="D10" i="8"/>
  <c r="B10" i="8"/>
  <c r="E9" i="8"/>
  <c r="D9" i="8"/>
  <c r="E8" i="8"/>
  <c r="D8" i="8"/>
  <c r="B8" i="8"/>
  <c r="E17" i="7"/>
  <c r="D17" i="7"/>
  <c r="B17" i="7"/>
  <c r="E16" i="7"/>
  <c r="D16" i="7"/>
  <c r="B16" i="7"/>
  <c r="E15" i="7"/>
  <c r="D15" i="7"/>
  <c r="E14" i="7"/>
  <c r="D14" i="7"/>
  <c r="B14" i="7"/>
  <c r="E13" i="7"/>
  <c r="D13" i="7"/>
  <c r="E12" i="7"/>
  <c r="D12" i="7"/>
  <c r="B12" i="7"/>
  <c r="E11" i="7"/>
  <c r="D11" i="7"/>
  <c r="E10" i="7"/>
  <c r="D10" i="7"/>
  <c r="B10" i="7"/>
  <c r="E9" i="7"/>
  <c r="D9" i="7"/>
  <c r="E8" i="7"/>
  <c r="D8" i="7"/>
  <c r="B8" i="7"/>
  <c r="E19" i="6"/>
  <c r="D19" i="6"/>
  <c r="E18" i="6"/>
  <c r="D18" i="6"/>
  <c r="A18" i="6"/>
  <c r="E17" i="6"/>
  <c r="D17" i="6"/>
  <c r="A17" i="6"/>
  <c r="E16" i="6"/>
  <c r="D16" i="6"/>
  <c r="E15" i="6"/>
  <c r="D15" i="6"/>
  <c r="E14" i="6"/>
  <c r="D14" i="6"/>
  <c r="B14" i="6"/>
  <c r="A14" i="6"/>
  <c r="E13" i="6"/>
  <c r="D13" i="6"/>
  <c r="E12" i="6"/>
  <c r="D12" i="6"/>
  <c r="E11" i="6"/>
  <c r="D11" i="6"/>
  <c r="A11" i="6"/>
  <c r="E10" i="6"/>
  <c r="D10" i="6"/>
  <c r="B10" i="6"/>
  <c r="E9" i="6"/>
  <c r="D9" i="6"/>
  <c r="E8" i="6"/>
  <c r="D8" i="6"/>
  <c r="E8" i="5"/>
  <c r="D8" i="5"/>
  <c r="T10" i="4"/>
  <c r="A10" i="4"/>
  <c r="A10" i="8" s="1"/>
  <c r="T9" i="4"/>
  <c r="B9" i="4"/>
  <c r="B9" i="8" s="1"/>
  <c r="A9" i="4"/>
  <c r="M4" i="14" s="1"/>
  <c r="T8" i="4"/>
  <c r="K12" i="14"/>
  <c r="T17" i="3"/>
  <c r="T16" i="3"/>
  <c r="B16" i="3"/>
  <c r="A16" i="3"/>
  <c r="A16" i="7" s="1"/>
  <c r="T15" i="3"/>
  <c r="T14" i="3"/>
  <c r="B14" i="3"/>
  <c r="T13" i="3"/>
  <c r="A13" i="3"/>
  <c r="A13" i="7" s="1"/>
  <c r="T12" i="3"/>
  <c r="B12" i="3"/>
  <c r="A12" i="3"/>
  <c r="A12" i="7" s="1"/>
  <c r="T11" i="3"/>
  <c r="F10" i="7"/>
  <c r="T10" i="3"/>
  <c r="B10" i="3"/>
  <c r="A10" i="3"/>
  <c r="I5" i="14" s="1"/>
  <c r="T9" i="3"/>
  <c r="K4" i="14" s="1"/>
  <c r="T8" i="3"/>
  <c r="B8" i="3"/>
  <c r="A8" i="3"/>
  <c r="A8" i="7" s="1"/>
  <c r="B32" i="2"/>
  <c r="B31" i="2"/>
  <c r="B29" i="2"/>
  <c r="T19" i="2"/>
  <c r="B19" i="2"/>
  <c r="T18" i="2"/>
  <c r="B18" i="2"/>
  <c r="B18" i="6" s="1"/>
  <c r="T17" i="2"/>
  <c r="U17" i="2" s="1"/>
  <c r="T16" i="2"/>
  <c r="U16" i="2" s="1"/>
  <c r="B16" i="2"/>
  <c r="F11" i="14" s="1"/>
  <c r="T15" i="2"/>
  <c r="U15" i="2" s="1"/>
  <c r="B15" i="2"/>
  <c r="T14" i="2"/>
  <c r="B14" i="2"/>
  <c r="F9" i="14" s="1"/>
  <c r="T13" i="2"/>
  <c r="U13" i="2" s="1"/>
  <c r="T12" i="2"/>
  <c r="U12" i="2" s="1"/>
  <c r="B12" i="2"/>
  <c r="F7" i="14" s="1"/>
  <c r="T11" i="2"/>
  <c r="U11" i="2" s="1"/>
  <c r="B11" i="2"/>
  <c r="B11" i="6" s="1"/>
  <c r="T10" i="2"/>
  <c r="B10" i="2"/>
  <c r="F5" i="14" s="1"/>
  <c r="T9" i="2"/>
  <c r="U9" i="2" s="1"/>
  <c r="T8" i="2"/>
  <c r="U8" i="2" s="1"/>
  <c r="B8" i="2"/>
  <c r="F3" i="14" s="1"/>
  <c r="B13" i="1"/>
  <c r="B12" i="1"/>
  <c r="B11" i="1"/>
  <c r="B9" i="1"/>
  <c r="U8" i="1"/>
  <c r="T8" i="1"/>
  <c r="U18" i="2" l="1"/>
  <c r="G13" i="14" s="1"/>
  <c r="U14" i="2"/>
  <c r="G9" i="14" s="1"/>
  <c r="U10" i="2"/>
  <c r="G5" i="14" s="1"/>
  <c r="C20" i="13"/>
  <c r="C21" i="13"/>
  <c r="F9" i="6"/>
  <c r="G4" i="14"/>
  <c r="F13" i="6"/>
  <c r="G8" i="14"/>
  <c r="G12" i="14"/>
  <c r="F17" i="6"/>
  <c r="K7" i="14"/>
  <c r="F12" i="7"/>
  <c r="F14" i="7"/>
  <c r="K9" i="14"/>
  <c r="K11" i="14"/>
  <c r="F16" i="7"/>
  <c r="F10" i="8"/>
  <c r="O5" i="14"/>
  <c r="B8" i="5"/>
  <c r="B3" i="14"/>
  <c r="F4" i="14"/>
  <c r="B9" i="6"/>
  <c r="F8" i="14"/>
  <c r="B13" i="6"/>
  <c r="F12" i="14"/>
  <c r="B17" i="6"/>
  <c r="G6" i="14"/>
  <c r="F11" i="6"/>
  <c r="G10" i="14"/>
  <c r="F15" i="6"/>
  <c r="G14" i="14"/>
  <c r="F19" i="6"/>
  <c r="F11" i="7"/>
  <c r="K6" i="14"/>
  <c r="K10" i="14"/>
  <c r="F15" i="7"/>
  <c r="I9" i="14"/>
  <c r="A14" i="7"/>
  <c r="K8" i="14"/>
  <c r="F13" i="7"/>
  <c r="O4" i="14"/>
  <c r="F9" i="8"/>
  <c r="F12" i="6"/>
  <c r="G7" i="14"/>
  <c r="F16" i="6"/>
  <c r="G11" i="14"/>
  <c r="L21" i="13"/>
  <c r="O3" i="14"/>
  <c r="F21" i="13"/>
  <c r="J21" i="13"/>
  <c r="D21" i="13"/>
  <c r="H21" i="13"/>
  <c r="F8" i="8"/>
  <c r="A3" i="14"/>
  <c r="A8" i="5"/>
  <c r="I4" i="14"/>
  <c r="A9" i="7"/>
  <c r="A11" i="7"/>
  <c r="I6" i="14"/>
  <c r="I10" i="14"/>
  <c r="A15" i="7"/>
  <c r="I12" i="14"/>
  <c r="A17" i="7"/>
  <c r="M3" i="14"/>
  <c r="A8" i="8"/>
  <c r="B12" i="6"/>
  <c r="I21" i="13"/>
  <c r="L18" i="13"/>
  <c r="H18" i="13"/>
  <c r="D18" i="13"/>
  <c r="C19" i="13"/>
  <c r="B15" i="6"/>
  <c r="F10" i="14"/>
  <c r="B19" i="6"/>
  <c r="F14" i="14"/>
  <c r="A15" i="6"/>
  <c r="B16" i="6"/>
  <c r="F9" i="7"/>
  <c r="A9" i="8"/>
  <c r="K5" i="14"/>
  <c r="F6" i="14"/>
  <c r="I8" i="14"/>
  <c r="F8" i="5"/>
  <c r="A9" i="6"/>
  <c r="A19" i="6"/>
  <c r="B9" i="7"/>
  <c r="A10" i="7"/>
  <c r="A16" i="6"/>
  <c r="E11" i="14"/>
  <c r="I18" i="13"/>
  <c r="S18" i="13"/>
  <c r="I3" i="14"/>
  <c r="M5" i="14"/>
  <c r="I7" i="14"/>
  <c r="B8" i="6"/>
  <c r="A13" i="6"/>
  <c r="B13" i="7"/>
  <c r="F17" i="7"/>
  <c r="E18" i="13"/>
  <c r="J18" i="13"/>
  <c r="C3" i="14"/>
  <c r="J6" i="14"/>
  <c r="J10" i="14"/>
  <c r="F10" i="6" l="1"/>
  <c r="F18" i="6"/>
  <c r="F14" i="6"/>
  <c r="E21" i="13"/>
  <c r="G21" i="13"/>
  <c r="P21" i="13"/>
  <c r="N21" i="13" s="1"/>
  <c r="M21" i="13"/>
  <c r="K21" i="13"/>
  <c r="K3" i="14"/>
  <c r="J20" i="13"/>
  <c r="K20" i="13" s="1"/>
  <c r="F20" i="13"/>
  <c r="G20" i="13" s="1"/>
  <c r="F8" i="7"/>
  <c r="H20" i="13"/>
  <c r="I20" i="13" s="1"/>
  <c r="L20" i="13"/>
  <c r="M20" i="13" s="1"/>
  <c r="D20" i="13"/>
  <c r="F8" i="6"/>
  <c r="D19" i="13"/>
  <c r="H19" i="13"/>
  <c r="I19" i="13" s="1"/>
  <c r="G3" i="14"/>
  <c r="L19" i="13"/>
  <c r="M19" i="13" s="1"/>
  <c r="F19" i="13"/>
  <c r="G19" i="13" s="1"/>
  <c r="J19" i="13"/>
  <c r="K19" i="13" s="1"/>
  <c r="P18" i="13"/>
  <c r="N18" i="13" s="1"/>
  <c r="R18" i="13" s="1"/>
  <c r="P20" i="13" l="1"/>
  <c r="E20" i="13"/>
  <c r="P19" i="13"/>
  <c r="R21" i="13"/>
  <c r="O21" i="13"/>
  <c r="E19" i="13"/>
  <c r="S21" i="13" l="1"/>
  <c r="Q21" i="13"/>
  <c r="N19" i="13"/>
  <c r="N20" i="13"/>
  <c r="R19" i="13" l="1"/>
  <c r="O19" i="13"/>
  <c r="R20" i="13"/>
  <c r="O20" i="13"/>
  <c r="S20" i="13" l="1"/>
  <c r="Q20" i="13"/>
  <c r="S19" i="13"/>
  <c r="Q19" i="13"/>
</calcChain>
</file>

<file path=xl/sharedStrings.xml><?xml version="1.0" encoding="utf-8"?>
<sst xmlns="http://schemas.openxmlformats.org/spreadsheetml/2006/main" count="448" uniqueCount="154">
  <si>
    <t>OBRAZAC za evidenciju osvojenih poena na predmetu i predlog ocjene</t>
  </si>
  <si>
    <t>STUDIJSKI PROGRAM: Matematika</t>
  </si>
  <si>
    <t>STUDIJE: AKADEMSKE OSNOVNE - PMF-a</t>
  </si>
  <si>
    <t>PREDMET: PROGRAMIRANJE 1</t>
  </si>
  <si>
    <t>Broj ECTS kredita
6</t>
  </si>
  <si>
    <t>NASTAVNIK: Prof. dr Milenko Mosurović</t>
  </si>
  <si>
    <t>SARADNIK: mr Kosta Pavlović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</si>
  <si>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</si>
  <si>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</si>
  <si>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</si>
  <si>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</si>
  <si>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</si>
  <si>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</si>
  <si>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</si>
  <si>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</si>
  <si>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</si>
  <si>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</si>
  <si>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</si>
  <si>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</si>
  <si>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</si>
  <si>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</si>
  <si>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</si>
  <si>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</si>
  <si>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</si>
  <si>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</si>
  <si>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PREDMETNI NASTAVNIK</t>
  </si>
  <si>
    <t>STUDIJSKI PROGRAM: Matematika i računarske nauke</t>
  </si>
  <si>
    <t>STUDIJSKI PROGRAM: Računarske nauke</t>
  </si>
  <si>
    <t>STUDIJSKI PROGRAM: Računarstvo i informacione tehnologije</t>
  </si>
  <si>
    <t>STUDIJE: PRIMJENJENE OSNOVNE - PMF-a</t>
  </si>
  <si>
    <t>PREDMET: PROGRAMIRANJE I</t>
  </si>
  <si>
    <t>OBRAZAC ZA ZAKLJUČNE OCJENE</t>
  </si>
  <si>
    <t>STUDIJE: AKADEMSKE OSNOVNE</t>
  </si>
  <si>
    <t>BROJ ECTS KREDITA: 6</t>
  </si>
  <si>
    <t>PREZIME I IME STUDENTA</t>
  </si>
  <si>
    <t>OSVOJENI BROJ POENA</t>
  </si>
  <si>
    <t>ZAKLJUČNA OCJENA</t>
  </si>
  <si>
    <t>U TOKU SEMESTRA</t>
  </si>
  <si>
    <t>NA ZAVRŠNOM ISPITU</t>
  </si>
  <si>
    <t>DATUM:</t>
  </si>
  <si>
    <t>PRODEKAN ZA NASTAVU</t>
  </si>
  <si>
    <t>Indeks</t>
  </si>
  <si>
    <t>God. Upisa</t>
  </si>
  <si>
    <t>Ime</t>
  </si>
  <si>
    <t>Prezime</t>
  </si>
  <si>
    <t>Vid</t>
  </si>
  <si>
    <t>Put</t>
  </si>
  <si>
    <t>Plan</t>
  </si>
  <si>
    <t>1</t>
  </si>
  <si>
    <t>2021</t>
  </si>
  <si>
    <t>Tanja</t>
  </si>
  <si>
    <t>Vukasović</t>
  </si>
  <si>
    <t>B</t>
  </si>
  <si>
    <t>2017</t>
  </si>
  <si>
    <t>2</t>
  </si>
  <si>
    <t>Anđela</t>
  </si>
  <si>
    <t>Nikolić</t>
  </si>
  <si>
    <t>4</t>
  </si>
  <si>
    <t>Ilija</t>
  </si>
  <si>
    <t>Crvenica</t>
  </si>
  <si>
    <t>S</t>
  </si>
  <si>
    <t>8</t>
  </si>
  <si>
    <t>Iva</t>
  </si>
  <si>
    <t>Janković</t>
  </si>
  <si>
    <t>11</t>
  </si>
  <si>
    <t>Minela</t>
  </si>
  <si>
    <t>Pućurica</t>
  </si>
  <si>
    <t>17</t>
  </si>
  <si>
    <t>Bojana</t>
  </si>
  <si>
    <t>Tatar</t>
  </si>
  <si>
    <t>18</t>
  </si>
  <si>
    <t>Rade</t>
  </si>
  <si>
    <t>Despotović</t>
  </si>
  <si>
    <t>30</t>
  </si>
  <si>
    <t>Sandra</t>
  </si>
  <si>
    <t>Bulatović</t>
  </si>
  <si>
    <t>37</t>
  </si>
  <si>
    <t>Vojislav</t>
  </si>
  <si>
    <t>Vukotić</t>
  </si>
  <si>
    <t>2020</t>
  </si>
  <si>
    <t>Luka</t>
  </si>
  <si>
    <t>Vukčević</t>
  </si>
  <si>
    <t>25</t>
  </si>
  <si>
    <t>Petar</t>
  </si>
  <si>
    <t>Borozan</t>
  </si>
  <si>
    <t>2018</t>
  </si>
  <si>
    <t>Aleksandar</t>
  </si>
  <si>
    <t>Lazarević</t>
  </si>
  <si>
    <t>3</t>
  </si>
  <si>
    <t>9</t>
  </si>
  <si>
    <t>Milena</t>
  </si>
  <si>
    <t>14</t>
  </si>
  <si>
    <t>Saša</t>
  </si>
  <si>
    <t>Drašković</t>
  </si>
  <si>
    <t>Jelena</t>
  </si>
  <si>
    <t>Savić</t>
  </si>
  <si>
    <t>Nikolina</t>
  </si>
  <si>
    <t>Todorović</t>
  </si>
  <si>
    <t>23</t>
  </si>
  <si>
    <t>Danilo</t>
  </si>
  <si>
    <t>Vujović</t>
  </si>
  <si>
    <t>36</t>
  </si>
  <si>
    <t>Katarina</t>
  </si>
  <si>
    <t>Samardžić</t>
  </si>
  <si>
    <t>43</t>
  </si>
  <si>
    <t>Mirela</t>
  </si>
  <si>
    <t>Abazović</t>
  </si>
  <si>
    <t>47</t>
  </si>
  <si>
    <t>Dragan</t>
  </si>
  <si>
    <t>Pehar</t>
  </si>
  <si>
    <t>2019</t>
  </si>
  <si>
    <t>Nikola</t>
  </si>
  <si>
    <t>Zečević</t>
  </si>
  <si>
    <t>Bodin</t>
  </si>
  <si>
    <t>Orlandić</t>
  </si>
  <si>
    <t>Jovan</t>
  </si>
  <si>
    <t>Raičević</t>
  </si>
  <si>
    <t>16</t>
  </si>
  <si>
    <t>Una</t>
  </si>
  <si>
    <t>Marković</t>
  </si>
  <si>
    <t>Emin</t>
  </si>
  <si>
    <t>Adžiablahović</t>
  </si>
  <si>
    <t>UNIVERZITET  CRNE  GORE</t>
  </si>
  <si>
    <t>PRIRODNO MATEMATIČKI FAKULTET PODGORICA</t>
  </si>
  <si>
    <t>Studijski program:  Matematika/ Matematika i računarske nauke/ Računarske nauke/Računarstvo i informacione tehnologije</t>
  </si>
  <si>
    <t>I Z V J E Š T A J</t>
  </si>
  <si>
    <t>o uspjehu studenata</t>
  </si>
  <si>
    <t>Br.</t>
  </si>
  <si>
    <t>NAZIV PREDMETA (KURSA)</t>
  </si>
  <si>
    <t>Broj studenata izašlih na ispit</t>
  </si>
  <si>
    <t>U S P J E H - O C J E N 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</si>
  <si>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</si>
  <si>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</si>
  <si>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</si>
  <si>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</si>
  <si>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</si>
  <si>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</si>
  <si>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</si>
  <si>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</si>
  <si>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</t>
  </si>
  <si>
    <t>%</t>
  </si>
  <si>
    <t>PROGRAMIRANJE 1 (A)</t>
  </si>
  <si>
    <t>PROGRAMIRANJE 1 (B)</t>
  </si>
  <si>
    <t>PROGRAMIRANJE 1 (C)</t>
  </si>
  <si>
    <t>PROGRAMIRANJE I (D)</t>
  </si>
  <si>
    <t>Rukovodilac studijskog programa:</t>
  </si>
  <si>
    <t>Prodekan za nastavu</t>
  </si>
  <si>
    <t>Prof. dr Sanja Rašović</t>
  </si>
  <si>
    <t>Doc. dr Aleksandar Popović</t>
  </si>
  <si>
    <t>Doc. dr Miljan Bigović</t>
  </si>
  <si>
    <t>PROGRAMIRANJE 1</t>
  </si>
  <si>
    <t>PROGRAMIRANJE I</t>
  </si>
  <si>
    <t>GODINA</t>
  </si>
  <si>
    <t>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</si>
</sst>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9" x14ac:knownFonts="1">
    <font>
      <sz val="10"/>
      <color rgb="FF000000"/>
      <name val="Arial"/>
      <charset val="1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9C0006"/>
      <name val="Calibri"/>
      <family val="2"/>
      <charset val="1"/>
    </font>
    <font>
      <i/>
      <sz val="11"/>
      <color rgb="FF7F7F7F"/>
      <name val="Calibri"/>
      <family val="2"/>
      <charset val="1"/>
    </font>
    <font>
      <sz val="11"/>
      <color rgb="FF0061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9C5700"/>
      <name val="Calibri"/>
      <family val="2"/>
      <charset val="1"/>
    </font>
    <font>
      <sz val="18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/>
      <i/>
      <sz val="14"/>
      <color rgb="FF000000"/>
      <name val="Arial"/>
      <charset val="1"/>
    </font>
    <font>
      <b/>
      <sz val="10"/>
      <color rgb="FF000000"/>
      <name val="Arial"/>
      <charset val="1"/>
    </font>
    <font>
      <b/>
      <sz val="8"/>
      <color rgb="FF000000"/>
      <name val="Arial"/>
      <charset val="1"/>
    </font>
    <font>
      <sz val="12"/>
      <color rgb="FF000000"/>
      <name val="Arial"/>
      <charset val="1"/>
    </font>
    <font>
      <sz val="8"/>
      <color rgb="FF000000"/>
      <name val="Arial"/>
      <charset val="1"/>
    </font>
    <font>
      <b/>
      <sz val="9"/>
      <color rgb="FF000000"/>
      <name val="Arial"/>
      <charset val="1"/>
    </font>
    <font>
      <sz val="6"/>
      <color rgb="FF000000"/>
      <name val="Arial"/>
      <charset val="1"/>
    </font>
    <font>
      <b/>
      <sz val="12"/>
      <color rgb="FF000000"/>
      <name val="Arial"/>
      <charset val="1"/>
    </font>
    <font>
      <sz val="10"/>
      <name val="Arial"/>
      <charset val="1"/>
    </font>
    <font>
      <sz val="12"/>
      <color rgb="FF000000"/>
      <name val="Times New Roman"/>
      <charset val="1"/>
    </font>
    <font>
      <b/>
      <sz val="11"/>
      <color rgb="FF000000"/>
      <name val="Arial"/>
      <charset val="1"/>
    </font>
    <font>
      <sz val="10"/>
      <color rgb="FF000000"/>
      <name val="Calibri"/>
      <charset val="1"/>
    </font>
    <font>
      <sz val="11"/>
      <color rgb="FF000000"/>
      <name val="Calibri"/>
      <charset val="1"/>
    </font>
    <font>
      <b/>
      <sz val="14"/>
      <color rgb="FF000000"/>
      <name val="Arial"/>
      <charset val="1"/>
    </font>
    <font>
      <b/>
      <sz val="18"/>
      <color rgb="FF000000"/>
      <name val="Arial"/>
      <charset val="1"/>
    </font>
    <font>
      <sz val="10"/>
      <color rgb="FF000000"/>
      <name val="Times New Roman"/>
      <charset val="1"/>
    </font>
    <font>
      <sz val="10"/>
      <color rgb="FFFF0000"/>
      <name val="Arial"/>
      <charset val="1"/>
    </font>
    <font>
      <sz val="10"/>
      <color rgb="FF000000"/>
      <name val="Arial"/>
      <family val="2"/>
      <charset val="1"/>
    </font>
    <font>
      <sz val="10"/>
      <color rgb="FF000000"/>
      <name val="Arial"/>
      <charset val="1"/>
    </font>
  </fonts>
  <fills count="33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B9CDE5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7CE"/>
      </patternFill>
    </fill>
    <fill>
      <patternFill patternType="solid">
        <fgColor rgb="FF95B3D7"/>
        <bgColor rgb="FFB2B2B2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B2B2B2"/>
      </patternFill>
    </fill>
    <fill>
      <patternFill patternType="solid">
        <fgColor rgb="FF93CDDD"/>
        <bgColor rgb="FF95B3D7"/>
      </patternFill>
    </fill>
    <fill>
      <patternFill patternType="solid">
        <fgColor rgb="FFFAC090"/>
        <bgColor rgb="FFE6B9B8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9C5700"/>
      </patternFill>
    </fill>
    <fill>
      <patternFill patternType="solid">
        <fgColor rgb="FF9BBB59"/>
        <bgColor rgb="FFB2B2B2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D99694"/>
      </patternFill>
    </fill>
    <fill>
      <patternFill patternType="solid">
        <fgColor rgb="FFFFC7CE"/>
        <bgColor rgb="FFFCD5B5"/>
      </patternFill>
    </fill>
    <fill>
      <patternFill patternType="solid">
        <fgColor rgb="FFC6EFCE"/>
        <bgColor rgb="FFCCFFCC"/>
      </patternFill>
    </fill>
    <fill>
      <patternFill patternType="solid">
        <fgColor rgb="FFFFEB9C"/>
        <bgColor rgb="FFFCD5B5"/>
      </patternFill>
    </fill>
    <fill>
      <patternFill patternType="solid">
        <fgColor rgb="FFFFFFCC"/>
        <bgColor rgb="FFEBF1DE"/>
      </patternFill>
    </fill>
    <fill>
      <patternFill patternType="solid">
        <fgColor rgb="FFCCFFCC"/>
        <bgColor rgb="FFC6EFCE"/>
      </patternFill>
    </fill>
    <fill>
      <patternFill patternType="solid">
        <fgColor rgb="FFF2F2F2"/>
        <bgColor rgb="FFEBF1DE"/>
      </patternFill>
    </fill>
    <fill>
      <patternFill patternType="solid">
        <fgColor rgb="FFFFFF00"/>
        <bgColor rgb="FFFFEB9C"/>
      </patternFill>
    </fill>
  </fills>
  <borders count="3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double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 style="double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 style="double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double">
        <color auto="1"/>
      </right>
      <top/>
      <bottom style="thick">
        <color auto="1"/>
      </bottom>
      <diagonal/>
    </border>
  </borders>
  <cellStyleXfs count="54">
    <xf numFmtId="0" fontId="0" fillId="0" borderId="0"/>
    <xf numFmtId="0" fontId="1" fillId="2" borderId="0" applyBorder="0" applyProtection="0"/>
    <xf numFmtId="0" fontId="1" fillId="2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8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3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4" borderId="0" applyBorder="0" applyProtection="0"/>
    <xf numFmtId="0" fontId="1" fillId="15" borderId="0" applyBorder="0" applyProtection="0"/>
    <xf numFmtId="0" fontId="1" fillId="15" borderId="0" applyBorder="0" applyProtection="0"/>
    <xf numFmtId="0" fontId="1" fillId="16" borderId="0" applyBorder="0" applyProtection="0"/>
    <xf numFmtId="0" fontId="1" fillId="16" borderId="0" applyBorder="0" applyProtection="0"/>
    <xf numFmtId="0" fontId="1" fillId="17" borderId="0" applyBorder="0" applyProtection="0"/>
    <xf numFmtId="0" fontId="1" fillId="17" borderId="0" applyBorder="0" applyProtection="0"/>
    <xf numFmtId="0" fontId="1" fillId="18" borderId="0" applyBorder="0" applyProtection="0"/>
    <xf numFmtId="0" fontId="1" fillId="18" borderId="0" applyBorder="0" applyProtection="0"/>
    <xf numFmtId="0" fontId="1" fillId="19" borderId="0" applyBorder="0" applyProtection="0"/>
    <xf numFmtId="0" fontId="1" fillId="19" borderId="0" applyBorder="0" applyProtection="0"/>
    <xf numFmtId="0" fontId="2" fillId="20" borderId="0" applyBorder="0" applyProtection="0"/>
    <xf numFmtId="0" fontId="2" fillId="21" borderId="0" applyBorder="0" applyProtection="0"/>
    <xf numFmtId="0" fontId="2" fillId="22" borderId="0" applyBorder="0" applyProtection="0"/>
    <xf numFmtId="0" fontId="2" fillId="23" borderId="0" applyBorder="0" applyProtection="0"/>
    <xf numFmtId="0" fontId="2" fillId="24" borderId="0" applyBorder="0" applyProtection="0"/>
    <xf numFmtId="0" fontId="2" fillId="25" borderId="0" applyBorder="0" applyProtection="0"/>
    <xf numFmtId="0" fontId="3" fillId="26" borderId="0" applyBorder="0" applyProtection="0"/>
    <xf numFmtId="0" fontId="4" fillId="0" borderId="0" applyBorder="0" applyProtection="0"/>
    <xf numFmtId="0" fontId="5" fillId="27" borderId="0" applyBorder="0" applyProtection="0"/>
    <xf numFmtId="0" fontId="6" fillId="0" borderId="0" applyBorder="0" applyProtection="0"/>
    <xf numFmtId="0" fontId="7" fillId="28" borderId="0" applyBorder="0" applyProtection="0"/>
    <xf numFmtId="0" fontId="1" fillId="0" borderId="0"/>
    <xf numFmtId="0" fontId="1" fillId="0" borderId="0"/>
    <xf numFmtId="0" fontId="28" fillId="29" borderId="1" applyProtection="0"/>
    <xf numFmtId="0" fontId="28" fillId="29" borderId="1" applyProtection="0"/>
    <xf numFmtId="0" fontId="8" fillId="0" borderId="0" applyBorder="0" applyProtection="0"/>
    <xf numFmtId="0" fontId="9" fillId="0" borderId="0" applyBorder="0" applyProtection="0"/>
  </cellStyleXfs>
  <cellXfs count="10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2" xfId="0" applyFont="1" applyBorder="1" applyAlignment="1">
      <alignment vertical="center"/>
    </xf>
    <xf numFmtId="0" fontId="16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0" fillId="0" borderId="2" xfId="0" applyFont="1" applyBorder="1"/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right"/>
    </xf>
    <xf numFmtId="0" fontId="0" fillId="0" borderId="3" xfId="0" applyFont="1" applyBorder="1" applyAlignment="1">
      <alignment horizontal="center"/>
    </xf>
    <xf numFmtId="49" fontId="0" fillId="0" borderId="2" xfId="0" applyNumberFormat="1" applyFont="1" applyBorder="1"/>
    <xf numFmtId="0" fontId="0" fillId="0" borderId="4" xfId="0" applyFont="1" applyBorder="1" applyAlignment="1">
      <alignment horizontal="center"/>
    </xf>
    <xf numFmtId="0" fontId="17" fillId="0" borderId="0" xfId="0" applyFont="1"/>
    <xf numFmtId="0" fontId="16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0" fillId="0" borderId="6" xfId="0" applyFont="1" applyBorder="1"/>
    <xf numFmtId="0" fontId="0" fillId="0" borderId="7" xfId="0" applyFont="1" applyBorder="1" applyAlignment="1">
      <alignment horizontal="center"/>
    </xf>
    <xf numFmtId="0" fontId="0" fillId="0" borderId="3" xfId="0" applyFont="1" applyBorder="1"/>
    <xf numFmtId="0" fontId="18" fillId="0" borderId="3" xfId="0" applyFont="1" applyBorder="1"/>
    <xf numFmtId="0" fontId="0" fillId="0" borderId="0" xfId="0" applyFont="1" applyAlignment="1">
      <alignment horizontal="right"/>
    </xf>
    <xf numFmtId="0" fontId="0" fillId="0" borderId="3" xfId="0" applyFont="1" applyBorder="1" applyAlignment="1">
      <alignment horizontal="center"/>
    </xf>
    <xf numFmtId="0" fontId="18" fillId="0" borderId="2" xfId="0" applyFont="1" applyBorder="1" applyAlignment="1">
      <alignment horizontal="right"/>
    </xf>
    <xf numFmtId="0" fontId="19" fillId="30" borderId="2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right"/>
    </xf>
    <xf numFmtId="1" fontId="0" fillId="0" borderId="11" xfId="0" applyNumberFormat="1" applyFont="1" applyBorder="1" applyAlignment="1">
      <alignment horizontal="center"/>
    </xf>
    <xf numFmtId="1" fontId="0" fillId="0" borderId="11" xfId="0" applyNumberFormat="1" applyFont="1" applyBorder="1" applyAlignment="1">
      <alignment horizontal="center" vertical="top" wrapText="1"/>
    </xf>
    <xf numFmtId="0" fontId="0" fillId="0" borderId="11" xfId="0" applyFont="1" applyBorder="1" applyAlignment="1">
      <alignment horizontal="center"/>
    </xf>
    <xf numFmtId="164" fontId="0" fillId="0" borderId="11" xfId="0" applyNumberFormat="1" applyFont="1" applyBorder="1" applyAlignment="1">
      <alignment horizontal="center"/>
    </xf>
    <xf numFmtId="164" fontId="19" fillId="0" borderId="11" xfId="0" applyNumberFormat="1" applyFont="1" applyBorder="1" applyAlignment="1">
      <alignment horizontal="center" vertical="top" wrapText="1"/>
    </xf>
    <xf numFmtId="2" fontId="0" fillId="0" borderId="2" xfId="0" applyNumberFormat="1" applyFont="1" applyBorder="1" applyAlignment="1">
      <alignment horizontal="center"/>
    </xf>
    <xf numFmtId="0" fontId="19" fillId="0" borderId="0" xfId="0" applyFont="1" applyAlignment="1">
      <alignment horizontal="right" vertical="top" wrapText="1"/>
    </xf>
    <xf numFmtId="0" fontId="0" fillId="0" borderId="11" xfId="0" applyFont="1" applyBorder="1" applyAlignment="1">
      <alignment horizontal="right"/>
    </xf>
    <xf numFmtId="1" fontId="19" fillId="0" borderId="11" xfId="0" applyNumberFormat="1" applyFont="1" applyBorder="1" applyAlignment="1">
      <alignment horizontal="center" vertical="top" wrapText="1"/>
    </xf>
    <xf numFmtId="0" fontId="1" fillId="0" borderId="0" xfId="48" applyFont="1"/>
    <xf numFmtId="1" fontId="0" fillId="0" borderId="0" xfId="0" applyNumberFormat="1" applyFont="1"/>
    <xf numFmtId="164" fontId="0" fillId="0" borderId="0" xfId="0" applyNumberFormat="1" applyFont="1"/>
    <xf numFmtId="0" fontId="21" fillId="0" borderId="0" xfId="0" applyFont="1"/>
    <xf numFmtId="0" fontId="1" fillId="0" borderId="0" xfId="49" applyFont="1"/>
    <xf numFmtId="1" fontId="22" fillId="0" borderId="0" xfId="0" applyNumberFormat="1" applyFont="1"/>
    <xf numFmtId="0" fontId="2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center"/>
    </xf>
    <xf numFmtId="0" fontId="19" fillId="0" borderId="21" xfId="0" applyFont="1" applyBorder="1" applyAlignment="1">
      <alignment horizontal="center" wrapText="1"/>
    </xf>
    <xf numFmtId="0" fontId="19" fillId="0" borderId="22" xfId="0" applyFont="1" applyBorder="1" applyAlignment="1">
      <alignment horizontal="center" wrapText="1"/>
    </xf>
    <xf numFmtId="0" fontId="19" fillId="0" borderId="23" xfId="0" applyFont="1" applyBorder="1" applyAlignment="1">
      <alignment horizontal="center" wrapText="1"/>
    </xf>
    <xf numFmtId="0" fontId="19" fillId="0" borderId="24" xfId="0" applyFont="1" applyBorder="1" applyAlignment="1">
      <alignment horizontal="center" wrapText="1"/>
    </xf>
    <xf numFmtId="0" fontId="19" fillId="0" borderId="25" xfId="0" applyFont="1" applyBorder="1" applyAlignment="1">
      <alignment wrapText="1"/>
    </xf>
    <xf numFmtId="0" fontId="19" fillId="0" borderId="25" xfId="0" applyFont="1" applyBorder="1" applyAlignment="1">
      <alignment horizontal="center" wrapText="1"/>
    </xf>
    <xf numFmtId="0" fontId="19" fillId="0" borderId="26" xfId="0" applyFont="1" applyBorder="1" applyAlignment="1">
      <alignment horizontal="center" wrapText="1"/>
    </xf>
    <xf numFmtId="0" fontId="19" fillId="0" borderId="27" xfId="0" applyFont="1" applyBorder="1" applyAlignment="1">
      <alignment horizontal="center" wrapText="1"/>
    </xf>
    <xf numFmtId="0" fontId="19" fillId="0" borderId="28" xfId="0" applyFont="1" applyBorder="1" applyAlignment="1">
      <alignment horizontal="center" wrapText="1"/>
    </xf>
    <xf numFmtId="0" fontId="19" fillId="0" borderId="29" xfId="0" applyFont="1" applyBorder="1" applyAlignment="1">
      <alignment horizontal="center" wrapText="1"/>
    </xf>
    <xf numFmtId="0" fontId="19" fillId="0" borderId="18" xfId="0" applyFont="1" applyBorder="1" applyAlignment="1">
      <alignment horizontal="center" wrapText="1"/>
    </xf>
    <xf numFmtId="0" fontId="19" fillId="0" borderId="30" xfId="0" applyFont="1" applyBorder="1" applyAlignment="1">
      <alignment horizontal="center" wrapText="1"/>
    </xf>
    <xf numFmtId="0" fontId="19" fillId="0" borderId="22" xfId="0" applyFont="1" applyBorder="1" applyAlignment="1">
      <alignment wrapText="1"/>
    </xf>
    <xf numFmtId="0" fontId="19" fillId="0" borderId="31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wrapText="1"/>
    </xf>
    <xf numFmtId="0" fontId="26" fillId="32" borderId="0" xfId="0" applyFont="1" applyFill="1" applyBorder="1"/>
    <xf numFmtId="0" fontId="27" fillId="0" borderId="2" xfId="0" applyFont="1" applyBorder="1"/>
    <xf numFmtId="0" fontId="14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right" vertical="center" textRotation="90" wrapText="1"/>
    </xf>
    <xf numFmtId="0" fontId="15" fillId="0" borderId="2" xfId="0" applyFont="1" applyBorder="1" applyAlignment="1">
      <alignment horizontal="center" vertical="center" textRotation="90" wrapText="1"/>
    </xf>
    <xf numFmtId="0" fontId="12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0" fillId="30" borderId="2" xfId="0" applyFont="1" applyFill="1" applyBorder="1"/>
    <xf numFmtId="0" fontId="11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3" fillId="0" borderId="2" xfId="0" applyFont="1" applyBorder="1"/>
    <xf numFmtId="0" fontId="14" fillId="0" borderId="2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left"/>
    </xf>
    <xf numFmtId="0" fontId="0" fillId="0" borderId="2" xfId="0" applyFont="1" applyBorder="1"/>
    <xf numFmtId="0" fontId="14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right" vertical="center" textRotation="90" wrapText="1"/>
    </xf>
    <xf numFmtId="0" fontId="15" fillId="0" borderId="5" xfId="0" applyFont="1" applyBorder="1" applyAlignment="1">
      <alignment horizontal="center" vertical="center" textRotation="90" wrapText="1"/>
    </xf>
    <xf numFmtId="0" fontId="0" fillId="0" borderId="2" xfId="0" applyFont="1" applyBorder="1" applyAlignment="1">
      <alignment horizontal="center"/>
    </xf>
    <xf numFmtId="0" fontId="19" fillId="0" borderId="8" xfId="0" applyFont="1" applyBorder="1" applyAlignment="1">
      <alignment wrapText="1"/>
    </xf>
    <xf numFmtId="0" fontId="15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20" fillId="0" borderId="2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19" fillId="0" borderId="12" xfId="0" applyFont="1" applyBorder="1" applyAlignment="1">
      <alignment horizont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wrapText="1"/>
    </xf>
    <xf numFmtId="0" fontId="19" fillId="0" borderId="15" xfId="0" applyFont="1" applyBorder="1" applyAlignment="1">
      <alignment horizontal="center" wrapText="1"/>
    </xf>
    <xf numFmtId="0" fontId="19" fillId="0" borderId="16" xfId="0" applyFont="1" applyBorder="1" applyAlignment="1">
      <alignment horizontal="center" wrapText="1"/>
    </xf>
    <xf numFmtId="0" fontId="19" fillId="0" borderId="17" xfId="0" applyFont="1" applyBorder="1" applyAlignment="1">
      <alignment horizontal="center" wrapText="1"/>
    </xf>
    <xf numFmtId="0" fontId="19" fillId="0" borderId="2" xfId="0" applyFont="1" applyBorder="1" applyAlignment="1">
      <alignment horizontal="center" wrapText="1"/>
    </xf>
    <xf numFmtId="0" fontId="19" fillId="0" borderId="18" xfId="0" applyFont="1" applyBorder="1" applyAlignment="1">
      <alignment horizontal="center" wrapText="1"/>
    </xf>
    <xf numFmtId="0" fontId="25" fillId="0" borderId="19" xfId="0" applyFont="1" applyBorder="1" applyAlignment="1">
      <alignment horizontal="center" wrapText="1"/>
    </xf>
    <xf numFmtId="0" fontId="25" fillId="0" borderId="20" xfId="0" applyFont="1" applyBorder="1" applyAlignment="1">
      <alignment horizontal="center" wrapText="1"/>
    </xf>
    <xf numFmtId="0" fontId="23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/>
    </xf>
    <xf numFmtId="0" fontId="11" fillId="31" borderId="0" xfId="0" applyFont="1" applyFill="1" applyBorder="1" applyAlignment="1">
      <alignment horizontal="center"/>
    </xf>
  </cellXfs>
  <cellStyles count="54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 2" xfId="9"/>
    <cellStyle name="20% - Accent5 3" xfId="10"/>
    <cellStyle name="20% - Accent6 2" xfId="11"/>
    <cellStyle name="20% - Accent6 3" xfId="12"/>
    <cellStyle name="40% - Accent1 2" xfId="13"/>
    <cellStyle name="40% - Accent1 3" xfId="14"/>
    <cellStyle name="40% - Accent2 2" xfId="15"/>
    <cellStyle name="40% - Accent2 3" xfId="16"/>
    <cellStyle name="40% - Accent3 2" xfId="17"/>
    <cellStyle name="40% - Accent3 3" xfId="18"/>
    <cellStyle name="40% - Accent4 2" xfId="19"/>
    <cellStyle name="40% - Accent4 3" xfId="20"/>
    <cellStyle name="40% - Accent5 2" xfId="21"/>
    <cellStyle name="40% - Accent5 3" xfId="22"/>
    <cellStyle name="40% - Accent6 2" xfId="23"/>
    <cellStyle name="40% - Accent6 3" xfId="24"/>
    <cellStyle name="60% - Accent1 2" xfId="25"/>
    <cellStyle name="60% - Accent1 3" xfId="26"/>
    <cellStyle name="60% - Accent2 2" xfId="27"/>
    <cellStyle name="60% - Accent2 3" xfId="28"/>
    <cellStyle name="60% - Accent3 2" xfId="29"/>
    <cellStyle name="60% - Accent3 3" xfId="30"/>
    <cellStyle name="60% - Accent4 2" xfId="31"/>
    <cellStyle name="60% - Accent4 3" xfId="32"/>
    <cellStyle name="60% - Accent5 2" xfId="33"/>
    <cellStyle name="60% - Accent5 3" xfId="34"/>
    <cellStyle name="60% - Accent6 2" xfId="35"/>
    <cellStyle name="60% - Accent6 3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Bad 2" xfId="43"/>
    <cellStyle name="Explanatory Text 2" xfId="44"/>
    <cellStyle name="Good 2" xfId="45"/>
    <cellStyle name="Heading 4 2" xfId="46"/>
    <cellStyle name="Neutral 2" xfId="47"/>
    <cellStyle name="Normal" xfId="0" builtinId="0"/>
    <cellStyle name="Normal 2" xfId="48"/>
    <cellStyle name="Normal 3" xfId="49"/>
    <cellStyle name="Note 2" xfId="50"/>
    <cellStyle name="Note 3" xfId="51"/>
    <cellStyle name="Title 2" xfId="52"/>
    <cellStyle name="Warning Text 2" xfId="5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F2F2F2"/>
      <rgbColor rgb="FF0000FF"/>
      <rgbColor rgb="FFFFFF00"/>
      <rgbColor rgb="FFFF00FF"/>
      <rgbColor rgb="FFDCE6F2"/>
      <rgbColor rgb="FF9C0006"/>
      <rgbColor rgb="FF006100"/>
      <rgbColor rgb="FF000080"/>
      <rgbColor rgb="FFD7E4BD"/>
      <rgbColor rgb="FF800080"/>
      <rgbColor rgb="FFFDEADA"/>
      <rgbColor rgb="FFCCC1DA"/>
      <rgbColor rgb="FF7F7F7F"/>
      <rgbColor rgb="FF95B3D7"/>
      <rgbColor rgb="FFC0504D"/>
      <rgbColor rgb="FFFFFFCC"/>
      <rgbColor rgb="FFDBEEF4"/>
      <rgbColor rgb="FF660066"/>
      <rgbColor rgb="FFD99694"/>
      <rgbColor rgb="FF0066CC"/>
      <rgbColor rgb="FFB9CDE5"/>
      <rgbColor rgb="FF000080"/>
      <rgbColor rgb="FFFF00FF"/>
      <rgbColor rgb="FFC3D69B"/>
      <rgbColor rgb="FFEBF1DE"/>
      <rgbColor rgb="FF800080"/>
      <rgbColor rgb="FF800000"/>
      <rgbColor rgb="FF008080"/>
      <rgbColor rgb="FF0000FF"/>
      <rgbColor rgb="FFE6E0EC"/>
      <rgbColor rgb="FFC6EFCE"/>
      <rgbColor rgb="FFCCFFCC"/>
      <rgbColor rgb="FFFFEB9C"/>
      <rgbColor rgb="FF93CDDD"/>
      <rgbColor rgb="FFE6B9B8"/>
      <rgbColor rgb="FFB3A2C7"/>
      <rgbColor rgb="FFFAC090"/>
      <rgbColor rgb="FF4F81BD"/>
      <rgbColor rgb="FF4BACC6"/>
      <rgbColor rgb="FF9BBB59"/>
      <rgbColor rgb="FFFCD5B5"/>
      <rgbColor rgb="FFF79646"/>
      <rgbColor rgb="FFFFC7CE"/>
      <rgbColor rgb="FF8064A2"/>
      <rgbColor rgb="FFB2B2B2"/>
      <rgbColor rgb="FF003366"/>
      <rgbColor rgb="FFB7DEE8"/>
      <rgbColor rgb="FF003300"/>
      <rgbColor rgb="FF333300"/>
      <rgbColor rgb="FF9C5700"/>
      <rgbColor rgb="FFF2DCDB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zoomScaleNormal="100" workbookViewId="0">
      <selection activeCell="O8" sqref="O8"/>
    </sheetView>
  </sheetViews>
  <sheetFormatPr defaultColWidth="14.42578125" defaultRowHeight="12.75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6" width="8" customWidth="1"/>
  </cols>
  <sheetData>
    <row r="1" spans="1:26" ht="18.75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1"/>
      <c r="T1" s="71"/>
      <c r="U1" s="71"/>
      <c r="V1" s="1"/>
      <c r="W1" s="1"/>
      <c r="X1" s="1"/>
      <c r="Y1" s="1"/>
      <c r="Z1" s="1"/>
    </row>
    <row r="2" spans="1:26" ht="12.75" customHeight="1" x14ac:dyDescent="0.2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3" t="s">
        <v>2</v>
      </c>
      <c r="P2" s="73"/>
      <c r="Q2" s="73"/>
      <c r="R2" s="73"/>
      <c r="S2" s="73"/>
      <c r="T2" s="73"/>
      <c r="U2" s="73"/>
      <c r="V2" s="1"/>
      <c r="W2" s="1"/>
      <c r="X2" s="1"/>
      <c r="Y2" s="1"/>
      <c r="Z2" s="1"/>
    </row>
    <row r="3" spans="1:26" ht="21" customHeight="1" x14ac:dyDescent="0.2">
      <c r="A3" s="74" t="s">
        <v>3</v>
      </c>
      <c r="B3" s="74"/>
      <c r="C3" s="74"/>
      <c r="D3" s="75" t="s">
        <v>4</v>
      </c>
      <c r="E3" s="75"/>
      <c r="F3" s="75"/>
      <c r="G3" s="75"/>
      <c r="H3" s="76" t="s">
        <v>5</v>
      </c>
      <c r="I3" s="76"/>
      <c r="J3" s="76"/>
      <c r="K3" s="76"/>
      <c r="L3" s="76"/>
      <c r="M3" s="76"/>
      <c r="N3" s="76"/>
      <c r="O3" s="76"/>
      <c r="P3" s="76"/>
      <c r="Q3" s="77" t="s">
        <v>6</v>
      </c>
      <c r="R3" s="77"/>
      <c r="S3" s="77"/>
      <c r="T3" s="77"/>
      <c r="U3" s="77"/>
      <c r="V3" s="1"/>
      <c r="W3" s="1"/>
      <c r="X3" s="1"/>
      <c r="Y3" s="1"/>
      <c r="Z3" s="1"/>
    </row>
    <row r="4" spans="1:26" ht="6.75" customHeight="1" x14ac:dyDescent="0.2">
      <c r="A4" s="1"/>
      <c r="B4" s="1"/>
      <c r="C4" s="1"/>
      <c r="D4" s="2"/>
      <c r="E4" s="2"/>
      <c r="F4" s="2"/>
      <c r="G4" s="2"/>
      <c r="H4" s="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 x14ac:dyDescent="0.2">
      <c r="A5" s="64" t="s">
        <v>7</v>
      </c>
      <c r="B5" s="65" t="s">
        <v>8</v>
      </c>
      <c r="C5" s="66" t="s">
        <v>9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7" t="s">
        <v>10</v>
      </c>
      <c r="U5" s="68" t="s">
        <v>11</v>
      </c>
      <c r="V5" s="1"/>
      <c r="W5" s="1"/>
      <c r="X5" s="1"/>
      <c r="Y5" s="1"/>
      <c r="Z5" s="1"/>
    </row>
    <row r="6" spans="1:26" ht="21" customHeight="1" x14ac:dyDescent="0.2">
      <c r="A6" s="64"/>
      <c r="B6" s="64"/>
      <c r="C6" s="3"/>
      <c r="D6" s="69" t="s">
        <v>12</v>
      </c>
      <c r="E6" s="69"/>
      <c r="F6" s="69"/>
      <c r="G6" s="69"/>
      <c r="H6" s="69"/>
      <c r="I6" s="69" t="s">
        <v>13</v>
      </c>
      <c r="J6" s="69"/>
      <c r="K6" s="69"/>
      <c r="L6" s="69" t="s">
        <v>14</v>
      </c>
      <c r="M6" s="69"/>
      <c r="N6" s="69"/>
      <c r="O6" s="69" t="s">
        <v>15</v>
      </c>
      <c r="P6" s="69"/>
      <c r="Q6" s="69"/>
      <c r="R6" s="69" t="s">
        <v>16</v>
      </c>
      <c r="S6" s="69"/>
      <c r="T6" s="67"/>
      <c r="U6" s="67"/>
      <c r="V6" s="1"/>
      <c r="W6" s="1"/>
      <c r="X6" s="1"/>
      <c r="Y6" s="1"/>
      <c r="Z6" s="1"/>
    </row>
    <row r="7" spans="1:26" ht="21" customHeight="1" x14ac:dyDescent="0.2">
      <c r="A7" s="64"/>
      <c r="B7" s="64"/>
      <c r="C7" s="4" t="s">
        <v>17</v>
      </c>
      <c r="D7" s="5" t="s">
        <v>18</v>
      </c>
      <c r="E7" s="5" t="s">
        <v>19</v>
      </c>
      <c r="F7" s="5" t="s">
        <v>20</v>
      </c>
      <c r="G7" s="5" t="s">
        <v>21</v>
      </c>
      <c r="H7" s="5" t="s">
        <v>22</v>
      </c>
      <c r="I7" s="5" t="s">
        <v>18</v>
      </c>
      <c r="J7" s="5" t="s">
        <v>19</v>
      </c>
      <c r="K7" s="5" t="s">
        <v>20</v>
      </c>
      <c r="L7" s="5" t="s">
        <v>18</v>
      </c>
      <c r="M7" s="5" t="s">
        <v>19</v>
      </c>
      <c r="N7" s="5" t="s">
        <v>20</v>
      </c>
      <c r="O7" s="5" t="s">
        <v>18</v>
      </c>
      <c r="P7" s="5" t="s">
        <v>19</v>
      </c>
      <c r="Q7" s="5" t="s">
        <v>20</v>
      </c>
      <c r="R7" s="5" t="s">
        <v>23</v>
      </c>
      <c r="S7" s="5" t="s">
        <v>24</v>
      </c>
      <c r="T7" s="67"/>
      <c r="U7" s="67"/>
      <c r="V7" s="1"/>
      <c r="W7" s="1"/>
      <c r="X7" s="1"/>
      <c r="Y7" s="1"/>
      <c r="Z7" s="1"/>
    </row>
    <row r="8" spans="1:26" ht="12.75" customHeight="1" x14ac:dyDescent="0.2">
      <c r="A8" s="6" t="str">
        <f>A!I2</f>
        <v>/</v>
      </c>
      <c r="B8" s="6" t="str">
        <f>A!J2</f>
        <v xml:space="preserve"> </v>
      </c>
      <c r="C8" s="7"/>
      <c r="D8" s="7"/>
      <c r="E8" s="7"/>
      <c r="F8" s="7"/>
      <c r="G8" s="7"/>
      <c r="H8" s="7"/>
      <c r="I8" s="6"/>
      <c r="J8" s="6"/>
      <c r="K8" s="6"/>
      <c r="L8" s="6"/>
      <c r="M8" s="6"/>
      <c r="N8" s="6"/>
      <c r="O8" s="8"/>
      <c r="P8" s="8"/>
      <c r="Q8" s="6"/>
      <c r="R8" s="7"/>
      <c r="S8" s="7"/>
      <c r="T8" s="9">
        <f>SUM(D8:E8,O8,P8,MAX(R8,S8))</f>
        <v>0</v>
      </c>
      <c r="U8" s="9" t="str">
        <f>IF(T8&gt;85,"A",IF(T8&gt;75,"B",IF(T8&gt;65,"C",IF(T8&gt;55,"D",IF(T8&gt;44,"E","F")))))</f>
        <v>F</v>
      </c>
      <c r="V8" s="1"/>
      <c r="W8" s="1"/>
      <c r="X8" s="1"/>
      <c r="Y8" s="1"/>
      <c r="Z8" s="1"/>
    </row>
    <row r="9" spans="1:26" ht="12.75" customHeight="1" x14ac:dyDescent="0.2">
      <c r="A9" s="6"/>
      <c r="B9" s="6" t="str">
        <f>A!J3</f>
        <v xml:space="preserve"> </v>
      </c>
      <c r="C9" s="7"/>
      <c r="D9" s="7"/>
      <c r="E9" s="7"/>
      <c r="F9" s="7"/>
      <c r="G9" s="7"/>
      <c r="H9" s="7"/>
      <c r="I9" s="6"/>
      <c r="J9" s="6"/>
      <c r="K9" s="6"/>
      <c r="L9" s="6"/>
      <c r="M9" s="6"/>
      <c r="N9" s="6"/>
      <c r="O9" s="8"/>
      <c r="P9" s="8"/>
      <c r="Q9" s="6"/>
      <c r="R9" s="7"/>
      <c r="S9" s="7"/>
      <c r="T9" s="9"/>
      <c r="U9" s="9"/>
      <c r="V9" s="1"/>
      <c r="W9" s="1"/>
      <c r="X9" s="1"/>
      <c r="Y9" s="1"/>
      <c r="Z9" s="1"/>
    </row>
    <row r="10" spans="1:26" ht="12.75" customHeight="1" x14ac:dyDescent="0.2">
      <c r="A10" s="6"/>
      <c r="B10" s="6" t="str">
        <f>A!J4</f>
        <v xml:space="preserve"> </v>
      </c>
      <c r="C10" s="7"/>
      <c r="D10" s="7"/>
      <c r="E10" s="7"/>
      <c r="F10" s="7"/>
      <c r="G10" s="7"/>
      <c r="H10" s="7"/>
      <c r="I10" s="6"/>
      <c r="J10" s="6"/>
      <c r="K10" s="6"/>
      <c r="L10" s="6"/>
      <c r="M10" s="6"/>
      <c r="N10" s="6"/>
      <c r="O10" s="8"/>
      <c r="P10" s="8"/>
      <c r="Q10" s="6"/>
      <c r="R10" s="7"/>
      <c r="S10" s="7"/>
      <c r="T10" s="9"/>
      <c r="U10" s="9"/>
      <c r="V10" s="1"/>
      <c r="W10" s="1"/>
      <c r="X10" s="1"/>
      <c r="Y10" s="1"/>
      <c r="Z10" s="1"/>
    </row>
    <row r="11" spans="1:26" ht="12.75" customHeight="1" x14ac:dyDescent="0.2">
      <c r="A11" s="6"/>
      <c r="B11" s="6" t="str">
        <f>A!J5</f>
        <v xml:space="preserve"> </v>
      </c>
      <c r="C11" s="7"/>
      <c r="D11" s="7"/>
      <c r="E11" s="7"/>
      <c r="F11" s="7"/>
      <c r="G11" s="7"/>
      <c r="H11" s="7"/>
      <c r="I11" s="6"/>
      <c r="J11" s="6"/>
      <c r="K11" s="6"/>
      <c r="L11" s="6"/>
      <c r="M11" s="6"/>
      <c r="N11" s="6"/>
      <c r="O11" s="8"/>
      <c r="P11" s="8"/>
      <c r="Q11" s="6"/>
      <c r="R11" s="7"/>
      <c r="S11" s="7"/>
      <c r="T11" s="9"/>
      <c r="U11" s="9"/>
      <c r="V11" s="1"/>
      <c r="W11" s="1"/>
      <c r="X11" s="1"/>
      <c r="Y11" s="1"/>
      <c r="Z11" s="1"/>
    </row>
    <row r="12" spans="1:26" ht="12.75" customHeight="1" x14ac:dyDescent="0.2">
      <c r="A12" s="6"/>
      <c r="B12" s="6" t="str">
        <f>A!J6</f>
        <v xml:space="preserve"> </v>
      </c>
      <c r="C12" s="7"/>
      <c r="D12" s="7"/>
      <c r="E12" s="7"/>
      <c r="F12" s="7"/>
      <c r="G12" s="7"/>
      <c r="H12" s="7"/>
      <c r="I12" s="6"/>
      <c r="J12" s="6"/>
      <c r="K12" s="6"/>
      <c r="L12" s="6"/>
      <c r="M12" s="6"/>
      <c r="N12" s="6"/>
      <c r="O12" s="8"/>
      <c r="P12" s="8"/>
      <c r="Q12" s="6"/>
      <c r="R12" s="7"/>
      <c r="S12" s="7"/>
      <c r="T12" s="9"/>
      <c r="U12" s="9"/>
      <c r="V12" s="1"/>
      <c r="W12" s="1"/>
      <c r="X12" s="1"/>
      <c r="Y12" s="1"/>
      <c r="Z12" s="1"/>
    </row>
    <row r="13" spans="1:26" ht="12.75" customHeight="1" x14ac:dyDescent="0.2">
      <c r="A13" s="6"/>
      <c r="B13" s="6" t="str">
        <f>A!J7</f>
        <v xml:space="preserve"> </v>
      </c>
      <c r="C13" s="7"/>
      <c r="D13" s="7"/>
      <c r="E13" s="7"/>
      <c r="F13" s="7"/>
      <c r="G13" s="7"/>
      <c r="H13" s="7"/>
      <c r="I13" s="6"/>
      <c r="J13" s="6"/>
      <c r="K13" s="6"/>
      <c r="L13" s="6"/>
      <c r="M13" s="6"/>
      <c r="N13" s="6"/>
      <c r="O13" s="8"/>
      <c r="P13" s="8"/>
      <c r="Q13" s="6"/>
      <c r="R13" s="7"/>
      <c r="S13" s="7"/>
      <c r="T13" s="9"/>
      <c r="U13" s="9"/>
      <c r="V13" s="1"/>
      <c r="W13" s="1"/>
      <c r="X13" s="1"/>
      <c r="Y13" s="1"/>
      <c r="Z13" s="1"/>
    </row>
    <row r="14" spans="1:26" ht="12.75" customHeight="1" x14ac:dyDescent="0.2">
      <c r="A14" s="6"/>
      <c r="B14" s="6" t="str">
        <f>A!J8</f>
        <v xml:space="preserve"> </v>
      </c>
      <c r="C14" s="7"/>
      <c r="D14" s="7"/>
      <c r="E14" s="7"/>
      <c r="F14" s="7"/>
      <c r="G14" s="7"/>
      <c r="H14" s="7"/>
      <c r="I14" s="6"/>
      <c r="J14" s="6"/>
      <c r="K14" s="6"/>
      <c r="L14" s="6"/>
      <c r="M14" s="6"/>
      <c r="N14" s="6"/>
      <c r="O14" s="8"/>
      <c r="P14" s="8"/>
      <c r="Q14" s="6"/>
      <c r="R14" s="7"/>
      <c r="S14" s="7"/>
      <c r="T14" s="9"/>
      <c r="U14" s="9"/>
      <c r="V14" s="1"/>
      <c r="W14" s="1"/>
      <c r="X14" s="1"/>
      <c r="Y14" s="1"/>
      <c r="Z14" s="1"/>
    </row>
    <row r="15" spans="1:26" ht="12.75" customHeight="1" x14ac:dyDescent="0.2">
      <c r="A15" s="10"/>
      <c r="B15" s="6"/>
      <c r="C15" s="7"/>
      <c r="D15" s="7"/>
      <c r="E15" s="7"/>
      <c r="F15" s="7"/>
      <c r="G15" s="7"/>
      <c r="H15" s="7"/>
      <c r="I15" s="6"/>
      <c r="J15" s="6"/>
      <c r="K15" s="6"/>
      <c r="L15" s="6"/>
      <c r="M15" s="6"/>
      <c r="N15" s="6"/>
      <c r="O15" s="8"/>
      <c r="P15" s="8"/>
      <c r="Q15" s="6"/>
      <c r="R15" s="7"/>
      <c r="S15" s="7"/>
      <c r="T15" s="9"/>
      <c r="U15" s="9"/>
      <c r="V15" s="1"/>
      <c r="W15" s="1"/>
      <c r="X15" s="1"/>
      <c r="Y15" s="1"/>
      <c r="Z15" s="1"/>
    </row>
    <row r="16" spans="1:26" ht="12.75" customHeight="1" x14ac:dyDescent="0.2">
      <c r="A16" s="10"/>
      <c r="B16" s="6"/>
      <c r="C16" s="7"/>
      <c r="D16" s="7"/>
      <c r="E16" s="7"/>
      <c r="F16" s="7"/>
      <c r="G16" s="7"/>
      <c r="H16" s="7"/>
      <c r="I16" s="6"/>
      <c r="J16" s="6"/>
      <c r="K16" s="6"/>
      <c r="L16" s="6"/>
      <c r="M16" s="6"/>
      <c r="N16" s="6"/>
      <c r="O16" s="8"/>
      <c r="P16" s="8"/>
      <c r="Q16" s="6"/>
      <c r="R16" s="7"/>
      <c r="S16" s="7"/>
      <c r="T16" s="9"/>
      <c r="U16" s="9"/>
      <c r="V16" s="1"/>
      <c r="W16" s="1"/>
      <c r="X16" s="1"/>
      <c r="Y16" s="1"/>
      <c r="Z16" s="1"/>
    </row>
    <row r="17" spans="1:26" ht="12.75" customHeight="1" x14ac:dyDescent="0.2">
      <c r="A17" s="10"/>
      <c r="B17" s="6"/>
      <c r="C17" s="7"/>
      <c r="D17" s="7"/>
      <c r="E17" s="7"/>
      <c r="F17" s="7"/>
      <c r="G17" s="7"/>
      <c r="H17" s="7"/>
      <c r="I17" s="6"/>
      <c r="J17" s="6"/>
      <c r="K17" s="6"/>
      <c r="L17" s="6"/>
      <c r="M17" s="6"/>
      <c r="N17" s="6"/>
      <c r="O17" s="8"/>
      <c r="P17" s="8"/>
      <c r="Q17" s="6"/>
      <c r="R17" s="7"/>
      <c r="S17" s="7"/>
      <c r="T17" s="9"/>
      <c r="U17" s="9"/>
      <c r="V17" s="1"/>
      <c r="W17" s="1"/>
      <c r="X17" s="1"/>
      <c r="Y17" s="1"/>
      <c r="Z17" s="1"/>
    </row>
    <row r="18" spans="1:26" ht="12.75" customHeight="1" x14ac:dyDescent="0.2">
      <c r="A18" s="10"/>
      <c r="B18" s="6"/>
      <c r="C18" s="7"/>
      <c r="D18" s="7"/>
      <c r="E18" s="7"/>
      <c r="F18" s="7"/>
      <c r="G18" s="7"/>
      <c r="H18" s="7"/>
      <c r="I18" s="6"/>
      <c r="J18" s="6"/>
      <c r="K18" s="6"/>
      <c r="L18" s="6"/>
      <c r="M18" s="6"/>
      <c r="N18" s="6"/>
      <c r="O18" s="8"/>
      <c r="P18" s="8"/>
      <c r="Q18" s="6"/>
      <c r="R18" s="7"/>
      <c r="S18" s="7"/>
      <c r="T18" s="9"/>
      <c r="U18" s="9"/>
      <c r="V18" s="1"/>
      <c r="W18" s="1"/>
      <c r="X18" s="1"/>
      <c r="Y18" s="1"/>
      <c r="Z18" s="1"/>
    </row>
    <row r="19" spans="1:26" ht="12.75" customHeight="1" x14ac:dyDescent="0.2">
      <c r="A19" s="10"/>
      <c r="B19" s="6"/>
      <c r="C19" s="7"/>
      <c r="D19" s="7"/>
      <c r="E19" s="7"/>
      <c r="F19" s="7"/>
      <c r="G19" s="7"/>
      <c r="H19" s="7"/>
      <c r="I19" s="6"/>
      <c r="J19" s="6"/>
      <c r="K19" s="6"/>
      <c r="L19" s="6"/>
      <c r="M19" s="6"/>
      <c r="N19" s="6"/>
      <c r="O19" s="8"/>
      <c r="P19" s="8"/>
      <c r="Q19" s="6"/>
      <c r="R19" s="7"/>
      <c r="S19" s="7"/>
      <c r="T19" s="9"/>
      <c r="U19" s="9"/>
      <c r="V19" s="1"/>
      <c r="W19" s="1"/>
      <c r="X19" s="1"/>
      <c r="Y19" s="1"/>
      <c r="Z19" s="1"/>
    </row>
    <row r="20" spans="1:26" ht="12.75" customHeight="1" x14ac:dyDescent="0.2">
      <c r="A20" s="10"/>
      <c r="B20" s="6"/>
      <c r="C20" s="7"/>
      <c r="D20" s="7"/>
      <c r="E20" s="7"/>
      <c r="F20" s="7"/>
      <c r="G20" s="7"/>
      <c r="H20" s="7"/>
      <c r="I20" s="6"/>
      <c r="J20" s="6"/>
      <c r="K20" s="6"/>
      <c r="L20" s="6"/>
      <c r="M20" s="6"/>
      <c r="N20" s="6"/>
      <c r="O20" s="8"/>
      <c r="P20" s="8"/>
      <c r="Q20" s="6"/>
      <c r="R20" s="7"/>
      <c r="S20" s="11"/>
      <c r="T20" s="7"/>
      <c r="U20" s="7"/>
      <c r="V20" s="1"/>
      <c r="W20" s="1"/>
      <c r="X20" s="1"/>
      <c r="Y20" s="1"/>
      <c r="Z20" s="1"/>
    </row>
    <row r="21" spans="1:26" ht="12.75" customHeight="1" x14ac:dyDescent="0.2">
      <c r="A21" s="1"/>
      <c r="B21" s="1"/>
      <c r="C21" s="1"/>
      <c r="D21" s="2"/>
      <c r="E21" s="2"/>
      <c r="F21" s="2"/>
      <c r="G21" s="2"/>
      <c r="H21" s="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/>
      <c r="B22" s="1"/>
      <c r="C22" s="1"/>
      <c r="D22" s="2"/>
      <c r="E22" s="2"/>
      <c r="F22" s="2"/>
      <c r="G22" s="2"/>
      <c r="H22" s="2"/>
      <c r="I22" s="1"/>
      <c r="J22" s="1"/>
      <c r="K22" s="1"/>
      <c r="L22" s="1"/>
      <c r="M22" s="1"/>
      <c r="N22" s="1"/>
      <c r="O22" s="1"/>
      <c r="P22" s="12" t="s">
        <v>25</v>
      </c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1"/>
      <c r="C23" s="1"/>
      <c r="D23" s="2"/>
      <c r="E23" s="2"/>
      <c r="F23" s="2"/>
      <c r="G23" s="2"/>
      <c r="H23" s="2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8">
    <mergeCell ref="A1:R1"/>
    <mergeCell ref="S1:U1"/>
    <mergeCell ref="A2:N2"/>
    <mergeCell ref="O2:U2"/>
    <mergeCell ref="A3:C3"/>
    <mergeCell ref="D3:G3"/>
    <mergeCell ref="H3:P3"/>
    <mergeCell ref="Q3:U3"/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</mergeCells>
  <pageMargins left="0.7" right="0.7" top="0.75" bottom="0.75" header="0.511811023622047" footer="0.511811023622047"/>
  <pageSetup paperSize="9" orientation="landscape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0"/>
  <sheetViews>
    <sheetView zoomScale="180" zoomScaleNormal="180" workbookViewId="0">
      <selection activeCell="H8" sqref="H8"/>
    </sheetView>
  </sheetViews>
  <sheetFormatPr defaultColWidth="14.42578125" defaultRowHeight="12.75" x14ac:dyDescent="0.2"/>
  <cols>
    <col min="1" max="2" width="8" customWidth="1"/>
    <col min="3" max="3" width="17.7109375" customWidth="1"/>
    <col min="4" max="9" width="8" customWidth="1"/>
    <col min="10" max="10" width="20.85546875" customWidth="1"/>
    <col min="11" max="29" width="8" customWidth="1"/>
  </cols>
  <sheetData>
    <row r="1" spans="1:29" ht="12.75" customHeight="1" x14ac:dyDescent="0.2">
      <c r="A1" t="s">
        <v>41</v>
      </c>
      <c r="B1" t="s">
        <v>42</v>
      </c>
      <c r="C1" t="s">
        <v>43</v>
      </c>
      <c r="D1" t="s">
        <v>44</v>
      </c>
      <c r="E1" t="s">
        <v>45</v>
      </c>
      <c r="F1" t="s">
        <v>46</v>
      </c>
      <c r="G1" t="s">
        <v>47</v>
      </c>
      <c r="P1" s="38"/>
      <c r="Q1" s="38"/>
      <c r="R1" s="38"/>
      <c r="S1" s="38"/>
      <c r="T1" s="39"/>
    </row>
    <row r="2" spans="1:29" ht="12.75" customHeight="1" x14ac:dyDescent="0.2">
      <c r="A2" t="s">
        <v>48</v>
      </c>
      <c r="B2" t="s">
        <v>49</v>
      </c>
      <c r="C2" t="s">
        <v>50</v>
      </c>
      <c r="D2" t="s">
        <v>51</v>
      </c>
      <c r="E2" t="s">
        <v>52</v>
      </c>
      <c r="F2" t="s">
        <v>48</v>
      </c>
      <c r="G2" t="s">
        <v>53</v>
      </c>
      <c r="I2" s="40" t="str">
        <f t="shared" ref="I2:I13" si="0">CONCATENATE(A2,"/",B2)</f>
        <v>1/2021</v>
      </c>
      <c r="J2" s="40" t="str">
        <f t="shared" ref="J2:J13" si="1">CONCATENATE(D2," ",C2)</f>
        <v>Vukasović Tanja</v>
      </c>
      <c r="P2" s="38"/>
      <c r="Q2" s="38"/>
      <c r="R2" s="38"/>
      <c r="S2" s="38"/>
      <c r="T2" s="39"/>
      <c r="Z2" s="38"/>
      <c r="AA2" s="38"/>
      <c r="AB2" s="38"/>
      <c r="AC2" s="39"/>
    </row>
    <row r="3" spans="1:29" ht="12.75" customHeight="1" x14ac:dyDescent="0.2">
      <c r="A3" t="s">
        <v>54</v>
      </c>
      <c r="B3" t="s">
        <v>49</v>
      </c>
      <c r="C3" t="s">
        <v>55</v>
      </c>
      <c r="D3" t="s">
        <v>56</v>
      </c>
      <c r="E3" t="s">
        <v>52</v>
      </c>
      <c r="F3" t="s">
        <v>48</v>
      </c>
      <c r="G3" t="s">
        <v>53</v>
      </c>
      <c r="I3" s="40" t="str">
        <f t="shared" si="0"/>
        <v>2/2021</v>
      </c>
      <c r="J3" s="40" t="str">
        <f t="shared" si="1"/>
        <v>Nikolić Anđela</v>
      </c>
      <c r="P3" s="38"/>
      <c r="Q3" s="38"/>
      <c r="R3" s="38"/>
      <c r="S3" s="38"/>
      <c r="T3" s="39"/>
      <c r="Z3" s="38"/>
      <c r="AA3" s="38"/>
      <c r="AB3" s="38"/>
      <c r="AC3" s="39"/>
    </row>
    <row r="4" spans="1:29" ht="12.75" customHeight="1" x14ac:dyDescent="0.2">
      <c r="A4" t="s">
        <v>57</v>
      </c>
      <c r="B4" t="s">
        <v>49</v>
      </c>
      <c r="C4" t="s">
        <v>58</v>
      </c>
      <c r="D4" t="s">
        <v>59</v>
      </c>
      <c r="E4" t="s">
        <v>60</v>
      </c>
      <c r="F4" t="s">
        <v>48</v>
      </c>
      <c r="G4" t="s">
        <v>53</v>
      </c>
      <c r="I4" s="40" t="str">
        <f t="shared" si="0"/>
        <v>4/2021</v>
      </c>
      <c r="J4" s="40" t="str">
        <f t="shared" si="1"/>
        <v>Crvenica Ilija</v>
      </c>
      <c r="P4" s="38"/>
      <c r="Q4" s="38"/>
      <c r="R4" s="38"/>
      <c r="S4" s="38"/>
      <c r="T4" s="39"/>
      <c r="Z4" s="38"/>
      <c r="AA4" s="38"/>
      <c r="AB4" s="38"/>
      <c r="AC4" s="39"/>
    </row>
    <row r="5" spans="1:29" ht="12.75" customHeight="1" x14ac:dyDescent="0.2">
      <c r="A5" t="s">
        <v>61</v>
      </c>
      <c r="B5" t="s">
        <v>49</v>
      </c>
      <c r="C5" t="s">
        <v>62</v>
      </c>
      <c r="D5" t="s">
        <v>63</v>
      </c>
      <c r="E5" t="s">
        <v>52</v>
      </c>
      <c r="F5" t="s">
        <v>48</v>
      </c>
      <c r="G5" t="s">
        <v>53</v>
      </c>
      <c r="I5" s="40" t="str">
        <f t="shared" si="0"/>
        <v>8/2021</v>
      </c>
      <c r="J5" s="40" t="str">
        <f t="shared" si="1"/>
        <v>Janković Iva</v>
      </c>
      <c r="P5" s="38"/>
      <c r="Q5" s="38"/>
      <c r="R5" s="38"/>
      <c r="S5" s="38"/>
      <c r="T5" s="39"/>
      <c r="Z5" s="38"/>
      <c r="AA5" s="38"/>
      <c r="AB5" s="38"/>
      <c r="AC5" s="39"/>
    </row>
    <row r="6" spans="1:29" ht="12.75" customHeight="1" x14ac:dyDescent="0.2">
      <c r="A6" t="s">
        <v>64</v>
      </c>
      <c r="B6" t="s">
        <v>49</v>
      </c>
      <c r="C6" t="s">
        <v>65</v>
      </c>
      <c r="D6" t="s">
        <v>66</v>
      </c>
      <c r="E6" t="s">
        <v>52</v>
      </c>
      <c r="F6" t="s">
        <v>48</v>
      </c>
      <c r="G6" t="s">
        <v>53</v>
      </c>
      <c r="I6" s="40" t="str">
        <f t="shared" si="0"/>
        <v>11/2021</v>
      </c>
      <c r="J6" s="40" t="str">
        <f t="shared" si="1"/>
        <v>Pućurica Minela</v>
      </c>
      <c r="P6" s="38"/>
      <c r="Q6" s="38"/>
      <c r="R6" s="38"/>
      <c r="S6" s="38"/>
      <c r="T6" s="39"/>
      <c r="Z6" s="38"/>
      <c r="AA6" s="38"/>
      <c r="AB6" s="38"/>
      <c r="AC6" s="39"/>
    </row>
    <row r="7" spans="1:29" ht="12.75" customHeight="1" x14ac:dyDescent="0.2">
      <c r="A7" t="s">
        <v>67</v>
      </c>
      <c r="B7" t="s">
        <v>49</v>
      </c>
      <c r="C7" t="s">
        <v>68</v>
      </c>
      <c r="D7" t="s">
        <v>69</v>
      </c>
      <c r="E7" t="s">
        <v>52</v>
      </c>
      <c r="F7" t="s">
        <v>48</v>
      </c>
      <c r="G7" t="s">
        <v>53</v>
      </c>
      <c r="I7" s="40" t="str">
        <f t="shared" si="0"/>
        <v>17/2021</v>
      </c>
      <c r="J7" s="40" t="str">
        <f t="shared" si="1"/>
        <v>Tatar Bojana</v>
      </c>
      <c r="P7" s="38"/>
      <c r="Q7" s="38"/>
      <c r="R7" s="38"/>
      <c r="S7" s="38"/>
      <c r="T7" s="39"/>
      <c r="Z7" s="38"/>
      <c r="AA7" s="38"/>
      <c r="AB7" s="38"/>
      <c r="AC7" s="39"/>
    </row>
    <row r="8" spans="1:29" ht="12.75" customHeight="1" x14ac:dyDescent="0.2">
      <c r="A8" t="s">
        <v>70</v>
      </c>
      <c r="B8" t="s">
        <v>49</v>
      </c>
      <c r="C8" t="s">
        <v>71</v>
      </c>
      <c r="D8" t="s">
        <v>72</v>
      </c>
      <c r="E8" t="s">
        <v>52</v>
      </c>
      <c r="F8" t="s">
        <v>48</v>
      </c>
      <c r="G8" t="s">
        <v>53</v>
      </c>
      <c r="I8" s="40" t="str">
        <f t="shared" si="0"/>
        <v>18/2021</v>
      </c>
      <c r="J8" s="40" t="str">
        <f t="shared" si="1"/>
        <v>Despotović Rade</v>
      </c>
      <c r="P8" s="38"/>
      <c r="Q8" s="38"/>
      <c r="R8" s="38"/>
      <c r="S8" s="38"/>
      <c r="T8" s="39"/>
      <c r="Z8" s="38"/>
      <c r="AA8" s="38"/>
      <c r="AB8" s="38"/>
      <c r="AC8" s="39"/>
    </row>
    <row r="9" spans="1:29" ht="12.75" customHeight="1" x14ac:dyDescent="0.2">
      <c r="A9" t="s">
        <v>73</v>
      </c>
      <c r="B9" t="s">
        <v>49</v>
      </c>
      <c r="C9" t="s">
        <v>74</v>
      </c>
      <c r="D9" t="s">
        <v>75</v>
      </c>
      <c r="E9" t="s">
        <v>60</v>
      </c>
      <c r="F9" t="s">
        <v>48</v>
      </c>
      <c r="G9" t="s">
        <v>53</v>
      </c>
      <c r="I9" s="40" t="str">
        <f t="shared" si="0"/>
        <v>30/2021</v>
      </c>
      <c r="J9" s="40" t="str">
        <f t="shared" si="1"/>
        <v>Bulatović Sandra</v>
      </c>
      <c r="P9" s="38"/>
      <c r="Q9" s="38"/>
      <c r="R9" s="38"/>
      <c r="S9" s="38"/>
      <c r="T9" s="39"/>
      <c r="Z9" s="38"/>
      <c r="AA9" s="38"/>
      <c r="AB9" s="38"/>
      <c r="AC9" s="39"/>
    </row>
    <row r="10" spans="1:29" ht="12.75" customHeight="1" x14ac:dyDescent="0.2">
      <c r="A10" t="s">
        <v>76</v>
      </c>
      <c r="B10" t="s">
        <v>49</v>
      </c>
      <c r="C10" t="s">
        <v>77</v>
      </c>
      <c r="D10" t="s">
        <v>78</v>
      </c>
      <c r="E10" t="s">
        <v>60</v>
      </c>
      <c r="F10" t="s">
        <v>48</v>
      </c>
      <c r="G10" t="s">
        <v>53</v>
      </c>
      <c r="I10" s="40" t="str">
        <f t="shared" si="0"/>
        <v>37/2021</v>
      </c>
      <c r="J10" s="40" t="str">
        <f t="shared" si="1"/>
        <v>Vukotić Vojislav</v>
      </c>
      <c r="P10" s="38"/>
      <c r="Q10" s="38"/>
      <c r="R10" s="38"/>
      <c r="S10" s="38"/>
      <c r="T10" s="39"/>
      <c r="Z10" s="38"/>
      <c r="AA10" s="38"/>
      <c r="AB10" s="38"/>
      <c r="AC10" s="39"/>
    </row>
    <row r="11" spans="1:29" ht="12.75" customHeight="1" x14ac:dyDescent="0.2">
      <c r="A11" t="s">
        <v>48</v>
      </c>
      <c r="B11" t="s">
        <v>79</v>
      </c>
      <c r="C11" t="s">
        <v>80</v>
      </c>
      <c r="D11" t="s">
        <v>81</v>
      </c>
      <c r="E11" t="s">
        <v>60</v>
      </c>
      <c r="F11" t="s">
        <v>48</v>
      </c>
      <c r="G11" t="s">
        <v>53</v>
      </c>
      <c r="I11" s="40" t="str">
        <f t="shared" si="0"/>
        <v>1/2020</v>
      </c>
      <c r="J11" s="40" t="str">
        <f t="shared" si="1"/>
        <v>Vukčević Luka</v>
      </c>
      <c r="P11" s="38"/>
      <c r="Q11" s="38"/>
      <c r="R11" s="38"/>
      <c r="S11" s="38"/>
      <c r="T11" s="39"/>
      <c r="Z11" s="38"/>
      <c r="AA11" s="38"/>
      <c r="AB11" s="38"/>
      <c r="AC11" s="39"/>
    </row>
    <row r="12" spans="1:29" ht="12.75" customHeight="1" x14ac:dyDescent="0.2">
      <c r="A12" t="s">
        <v>82</v>
      </c>
      <c r="B12" t="s">
        <v>79</v>
      </c>
      <c r="C12" t="s">
        <v>83</v>
      </c>
      <c r="D12" t="s">
        <v>84</v>
      </c>
      <c r="E12" t="s">
        <v>60</v>
      </c>
      <c r="F12" t="s">
        <v>48</v>
      </c>
      <c r="G12" t="s">
        <v>53</v>
      </c>
      <c r="I12" s="40" t="str">
        <f t="shared" si="0"/>
        <v>25/2020</v>
      </c>
      <c r="J12" s="40" t="str">
        <f t="shared" si="1"/>
        <v>Borozan Petar</v>
      </c>
      <c r="P12" s="38"/>
      <c r="Q12" s="38"/>
      <c r="R12" s="38"/>
      <c r="S12" s="38"/>
      <c r="T12" s="39"/>
      <c r="Z12" s="38"/>
      <c r="AA12" s="38"/>
      <c r="AB12" s="38"/>
      <c r="AC12" s="39"/>
    </row>
    <row r="13" spans="1:29" ht="12.75" customHeight="1" x14ac:dyDescent="0.2">
      <c r="A13" t="s">
        <v>54</v>
      </c>
      <c r="B13" t="s">
        <v>85</v>
      </c>
      <c r="C13" t="s">
        <v>86</v>
      </c>
      <c r="D13" t="s">
        <v>87</v>
      </c>
      <c r="E13" t="s">
        <v>60</v>
      </c>
      <c r="F13" t="s">
        <v>88</v>
      </c>
      <c r="G13" t="s">
        <v>53</v>
      </c>
      <c r="I13" s="40" t="str">
        <f t="shared" si="0"/>
        <v>2/2018</v>
      </c>
      <c r="J13" s="40" t="str">
        <f t="shared" si="1"/>
        <v>Lazarević Aleksandar</v>
      </c>
      <c r="P13" s="38"/>
      <c r="Q13" s="38"/>
      <c r="R13" s="38"/>
      <c r="S13" s="38"/>
      <c r="T13" s="39"/>
      <c r="Z13" s="38"/>
      <c r="AA13" s="38"/>
      <c r="AB13" s="38"/>
      <c r="AC13" s="39"/>
    </row>
    <row r="14" spans="1:29" ht="12.75" customHeight="1" x14ac:dyDescent="0.25">
      <c r="A14" s="37"/>
      <c r="B14" s="37"/>
      <c r="C14" s="37"/>
      <c r="D14" s="37"/>
      <c r="E14" s="37"/>
      <c r="F14" s="37"/>
      <c r="G14" s="37"/>
      <c r="I14" s="40"/>
      <c r="J14" s="40"/>
      <c r="P14" s="38"/>
      <c r="Q14" s="38"/>
      <c r="R14" s="38"/>
      <c r="S14" s="38"/>
      <c r="T14" s="39"/>
      <c r="Z14" s="38"/>
      <c r="AA14" s="38"/>
      <c r="AB14" s="38"/>
      <c r="AC14" s="39"/>
    </row>
    <row r="15" spans="1:29" ht="12.75" customHeight="1" x14ac:dyDescent="0.25">
      <c r="A15" s="37"/>
      <c r="B15" s="37"/>
      <c r="C15" s="37"/>
      <c r="D15" s="37"/>
      <c r="E15" s="37"/>
      <c r="F15" s="37"/>
      <c r="G15" s="37"/>
      <c r="I15" s="40"/>
      <c r="J15" s="40"/>
      <c r="P15" s="38"/>
      <c r="Q15" s="38"/>
      <c r="R15" s="38"/>
      <c r="S15" s="38"/>
      <c r="T15" s="39"/>
      <c r="Z15" s="38"/>
      <c r="AA15" s="38"/>
      <c r="AB15" s="38"/>
      <c r="AC15" s="39"/>
    </row>
    <row r="16" spans="1:29" ht="12.75" customHeight="1" x14ac:dyDescent="0.25">
      <c r="A16" s="37"/>
      <c r="B16" s="37"/>
      <c r="C16" s="37"/>
      <c r="D16" s="37"/>
      <c r="E16" s="37"/>
      <c r="F16" s="37"/>
      <c r="G16" s="37"/>
      <c r="I16" s="40"/>
      <c r="J16" s="40"/>
      <c r="P16" s="38"/>
      <c r="Q16" s="38"/>
      <c r="R16" s="38"/>
      <c r="S16" s="38"/>
      <c r="T16" s="39"/>
      <c r="Z16" s="38"/>
      <c r="AA16" s="38"/>
      <c r="AB16" s="38"/>
      <c r="AC16" s="39"/>
    </row>
    <row r="17" spans="1:29" ht="12.75" customHeight="1" x14ac:dyDescent="0.25">
      <c r="A17" s="37"/>
      <c r="B17" s="37"/>
      <c r="C17" s="37"/>
      <c r="D17" s="37"/>
      <c r="E17" s="37"/>
      <c r="F17" s="37"/>
      <c r="G17" s="37"/>
      <c r="I17" s="40"/>
      <c r="J17" s="40"/>
      <c r="P17" s="38"/>
      <c r="Q17" s="38"/>
      <c r="R17" s="38"/>
      <c r="S17" s="38"/>
      <c r="T17" s="39"/>
      <c r="Z17" s="38"/>
      <c r="AA17" s="38"/>
      <c r="AB17" s="38"/>
      <c r="AC17" s="39"/>
    </row>
    <row r="18" spans="1:29" ht="12.75" customHeight="1" x14ac:dyDescent="0.25">
      <c r="A18" s="37"/>
      <c r="B18" s="37"/>
      <c r="C18" s="37"/>
      <c r="D18" s="37"/>
      <c r="E18" s="37"/>
      <c r="F18" s="37"/>
      <c r="G18" s="37"/>
      <c r="I18" s="40"/>
      <c r="J18" s="40"/>
      <c r="P18" s="38"/>
      <c r="Q18" s="38"/>
      <c r="R18" s="38"/>
      <c r="S18" s="38"/>
      <c r="T18" s="39"/>
      <c r="Z18" s="38"/>
      <c r="AA18" s="38"/>
      <c r="AB18" s="38"/>
      <c r="AC18" s="39"/>
    </row>
    <row r="19" spans="1:29" ht="12.75" customHeight="1" x14ac:dyDescent="0.25">
      <c r="A19" s="37"/>
      <c r="B19" s="37"/>
      <c r="C19" s="37"/>
      <c r="D19" s="37"/>
      <c r="E19" s="37"/>
      <c r="F19" s="37"/>
      <c r="G19" s="37"/>
      <c r="I19" s="40"/>
      <c r="J19" s="40"/>
      <c r="P19" s="38"/>
      <c r="Q19" s="38"/>
      <c r="R19" s="38"/>
      <c r="S19" s="38"/>
      <c r="T19" s="39"/>
      <c r="Z19" s="38"/>
      <c r="AA19" s="38"/>
      <c r="AB19" s="38"/>
      <c r="AC19" s="39"/>
    </row>
    <row r="20" spans="1:29" ht="12.75" customHeight="1" x14ac:dyDescent="0.2">
      <c r="A20" s="40"/>
      <c r="B20" s="40"/>
      <c r="C20" s="40"/>
      <c r="D20" s="40"/>
      <c r="E20" s="40"/>
      <c r="F20" s="40"/>
      <c r="G20" s="40"/>
      <c r="I20" s="40"/>
      <c r="J20" s="40"/>
      <c r="P20" s="38"/>
      <c r="Q20" s="38"/>
      <c r="R20" s="38"/>
      <c r="S20" s="38"/>
      <c r="T20" s="39"/>
      <c r="Z20" s="38"/>
      <c r="AA20" s="38"/>
      <c r="AB20" s="38"/>
      <c r="AC20" s="39"/>
    </row>
    <row r="21" spans="1:29" ht="12.75" customHeight="1" x14ac:dyDescent="0.2">
      <c r="I21" s="40"/>
      <c r="J21" s="40"/>
      <c r="P21" s="38"/>
      <c r="Q21" s="38"/>
      <c r="R21" s="38"/>
      <c r="S21" s="38"/>
      <c r="T21" s="39"/>
      <c r="Z21" s="38"/>
      <c r="AA21" s="38"/>
      <c r="AB21" s="38"/>
      <c r="AC21" s="39"/>
    </row>
    <row r="22" spans="1:29" ht="12.75" customHeight="1" x14ac:dyDescent="0.2">
      <c r="I22" s="40"/>
      <c r="J22" s="40"/>
      <c r="P22" s="38"/>
      <c r="Q22" s="38"/>
      <c r="R22" s="38"/>
      <c r="S22" s="38"/>
      <c r="T22" s="39"/>
      <c r="Z22" s="38"/>
      <c r="AA22" s="38"/>
      <c r="AB22" s="38"/>
      <c r="AC22" s="39"/>
    </row>
    <row r="23" spans="1:29" ht="12.75" customHeight="1" x14ac:dyDescent="0.2">
      <c r="I23" s="40" t="str">
        <f t="shared" ref="I23:I28" si="2">CONCATENATE(A23,"/",B23)</f>
        <v>/</v>
      </c>
      <c r="J23" s="40" t="str">
        <f t="shared" ref="J23:J28" si="3">CONCATENATE(D23," ",C23)</f>
        <v xml:space="preserve"> </v>
      </c>
      <c r="P23" s="38"/>
      <c r="Q23" s="38"/>
      <c r="R23" s="38"/>
      <c r="S23" s="38"/>
      <c r="T23" s="39"/>
      <c r="Z23" s="38"/>
      <c r="AA23" s="38"/>
      <c r="AB23" s="38"/>
      <c r="AC23" s="39"/>
    </row>
    <row r="24" spans="1:29" ht="12.75" customHeight="1" x14ac:dyDescent="0.2">
      <c r="I24" s="40" t="str">
        <f t="shared" si="2"/>
        <v>/</v>
      </c>
      <c r="J24" s="40" t="str">
        <f t="shared" si="3"/>
        <v xml:space="preserve"> </v>
      </c>
      <c r="P24" s="38"/>
      <c r="Q24" s="38"/>
      <c r="R24" s="38"/>
      <c r="S24" s="38"/>
      <c r="T24" s="39"/>
      <c r="Z24" s="38"/>
      <c r="AA24" s="38"/>
      <c r="AB24" s="38"/>
      <c r="AC24" s="39"/>
    </row>
    <row r="25" spans="1:29" ht="12.75" customHeight="1" x14ac:dyDescent="0.2">
      <c r="I25" s="40" t="str">
        <f t="shared" si="2"/>
        <v>/</v>
      </c>
      <c r="J25" s="40" t="str">
        <f t="shared" si="3"/>
        <v xml:space="preserve"> </v>
      </c>
      <c r="P25" s="38"/>
      <c r="Q25" s="38"/>
      <c r="R25" s="38"/>
      <c r="S25" s="38"/>
      <c r="T25" s="39"/>
      <c r="Z25" s="38"/>
      <c r="AA25" s="38"/>
      <c r="AB25" s="38"/>
      <c r="AC25" s="39"/>
    </row>
    <row r="26" spans="1:29" ht="12.75" customHeight="1" x14ac:dyDescent="0.2">
      <c r="I26" s="40" t="str">
        <f t="shared" si="2"/>
        <v>/</v>
      </c>
      <c r="J26" s="40" t="str">
        <f t="shared" si="3"/>
        <v xml:space="preserve"> </v>
      </c>
      <c r="P26" s="38"/>
      <c r="Q26" s="38"/>
      <c r="R26" s="38"/>
      <c r="S26" s="38"/>
      <c r="T26" s="39"/>
      <c r="Z26" s="38"/>
      <c r="AA26" s="38"/>
      <c r="AB26" s="38"/>
      <c r="AC26" s="39"/>
    </row>
    <row r="27" spans="1:29" ht="12.75" customHeight="1" x14ac:dyDescent="0.2">
      <c r="I27" s="40" t="str">
        <f t="shared" si="2"/>
        <v>/</v>
      </c>
      <c r="J27" s="40" t="str">
        <f t="shared" si="3"/>
        <v xml:space="preserve"> </v>
      </c>
      <c r="P27" s="38"/>
      <c r="Q27" s="38"/>
      <c r="R27" s="38"/>
      <c r="S27" s="38"/>
      <c r="T27" s="39"/>
      <c r="Z27" s="38"/>
      <c r="AA27" s="38"/>
      <c r="AB27" s="38"/>
      <c r="AC27" s="39"/>
    </row>
    <row r="28" spans="1:29" ht="12.75" customHeight="1" x14ac:dyDescent="0.2">
      <c r="I28" s="40" t="str">
        <f t="shared" si="2"/>
        <v>/</v>
      </c>
      <c r="J28" s="40" t="str">
        <f t="shared" si="3"/>
        <v xml:space="preserve"> </v>
      </c>
      <c r="P28" s="38"/>
      <c r="Q28" s="38"/>
      <c r="R28" s="38"/>
      <c r="S28" s="38"/>
      <c r="T28" s="39"/>
      <c r="Z28" s="38"/>
      <c r="AA28" s="38"/>
      <c r="AB28" s="38"/>
      <c r="AC28" s="39"/>
    </row>
    <row r="29" spans="1:29" ht="12.75" customHeight="1" x14ac:dyDescent="0.2"/>
    <row r="30" spans="1:29" ht="12.75" customHeight="1" x14ac:dyDescent="0.2"/>
    <row r="31" spans="1:29" ht="12.75" customHeight="1" x14ac:dyDescent="0.2"/>
    <row r="32" spans="1:29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.511811023622047" footer="0.511811023622047"/>
  <pageSetup orientation="landscape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0"/>
  <sheetViews>
    <sheetView zoomScale="180" zoomScaleNormal="180" workbookViewId="0">
      <selection activeCell="J19" sqref="J19"/>
    </sheetView>
  </sheetViews>
  <sheetFormatPr defaultColWidth="14.42578125" defaultRowHeight="12.75" x14ac:dyDescent="0.2"/>
  <cols>
    <col min="1" max="1" width="8" customWidth="1"/>
    <col min="2" max="2" width="11.85546875" customWidth="1"/>
    <col min="3" max="3" width="17.5703125" customWidth="1"/>
    <col min="4" max="9" width="8" customWidth="1"/>
    <col min="10" max="10" width="20.7109375" customWidth="1"/>
    <col min="11" max="29" width="8" customWidth="1"/>
  </cols>
  <sheetData>
    <row r="1" spans="1:29" ht="12.75" customHeight="1" x14ac:dyDescent="0.25">
      <c r="A1" s="41" t="s">
        <v>41</v>
      </c>
      <c r="B1" s="41" t="s">
        <v>42</v>
      </c>
      <c r="C1" s="41" t="s">
        <v>43</v>
      </c>
      <c r="D1" s="41" t="s">
        <v>44</v>
      </c>
      <c r="E1" s="41" t="s">
        <v>45</v>
      </c>
      <c r="F1" s="41" t="s">
        <v>46</v>
      </c>
      <c r="G1" s="41" t="s">
        <v>47</v>
      </c>
      <c r="P1" s="38"/>
      <c r="Q1" s="38"/>
      <c r="R1" s="38"/>
      <c r="S1" s="38"/>
      <c r="T1" s="39"/>
      <c r="Z1" s="1"/>
      <c r="AA1" s="1"/>
    </row>
    <row r="2" spans="1:29" ht="12.75" customHeight="1" x14ac:dyDescent="0.25">
      <c r="A2" s="41" t="s">
        <v>89</v>
      </c>
      <c r="B2" s="41" t="s">
        <v>49</v>
      </c>
      <c r="C2" s="41" t="s">
        <v>90</v>
      </c>
      <c r="D2" s="41" t="s">
        <v>63</v>
      </c>
      <c r="E2" s="41" t="s">
        <v>52</v>
      </c>
      <c r="F2" s="41" t="s">
        <v>48</v>
      </c>
      <c r="G2" s="41" t="s">
        <v>53</v>
      </c>
      <c r="I2" s="40" t="str">
        <f t="shared" ref="I2:I48" si="0">CONCATENATE(A2,"/",B2)</f>
        <v>9/2021</v>
      </c>
      <c r="J2" s="40" t="str">
        <f t="shared" ref="J2:J48" si="1">CONCATENATE(D2," ",C2)</f>
        <v>Janković Milena</v>
      </c>
      <c r="P2" s="38"/>
      <c r="Q2" s="38"/>
      <c r="R2" s="38"/>
      <c r="S2" s="38"/>
      <c r="T2" s="39"/>
      <c r="Z2" s="38"/>
      <c r="AA2" s="38"/>
      <c r="AB2" s="38"/>
      <c r="AC2" s="39"/>
    </row>
    <row r="3" spans="1:29" ht="12.75" customHeight="1" x14ac:dyDescent="0.25">
      <c r="A3" s="41" t="s">
        <v>91</v>
      </c>
      <c r="B3" s="41" t="s">
        <v>49</v>
      </c>
      <c r="C3" s="41" t="s">
        <v>92</v>
      </c>
      <c r="D3" s="41" t="s">
        <v>93</v>
      </c>
      <c r="E3" s="41" t="s">
        <v>60</v>
      </c>
      <c r="F3" s="41" t="s">
        <v>48</v>
      </c>
      <c r="G3" s="41" t="s">
        <v>53</v>
      </c>
      <c r="I3" s="40" t="str">
        <f t="shared" si="0"/>
        <v>14/2021</v>
      </c>
      <c r="J3" s="40" t="str">
        <f t="shared" si="1"/>
        <v>Drašković Saša</v>
      </c>
      <c r="P3" s="38"/>
      <c r="Q3" s="38"/>
      <c r="R3" s="38"/>
      <c r="S3" s="38"/>
      <c r="T3" s="39"/>
      <c r="Z3" s="38"/>
      <c r="AA3" s="38"/>
      <c r="AB3" s="38"/>
      <c r="AC3" s="39"/>
    </row>
    <row r="4" spans="1:29" ht="12.75" customHeight="1" x14ac:dyDescent="0.25">
      <c r="A4" s="41" t="s">
        <v>67</v>
      </c>
      <c r="B4" s="41" t="s">
        <v>49</v>
      </c>
      <c r="C4" s="41" t="s">
        <v>94</v>
      </c>
      <c r="D4" s="41" t="s">
        <v>95</v>
      </c>
      <c r="E4" s="41" t="s">
        <v>60</v>
      </c>
      <c r="F4" s="41" t="s">
        <v>48</v>
      </c>
      <c r="G4" s="41" t="s">
        <v>53</v>
      </c>
      <c r="I4" s="40" t="str">
        <f t="shared" si="0"/>
        <v>17/2021</v>
      </c>
      <c r="J4" s="40" t="str">
        <f t="shared" si="1"/>
        <v>Savić Jelena</v>
      </c>
      <c r="P4" s="38"/>
      <c r="Q4" s="38"/>
      <c r="R4" s="38"/>
      <c r="S4" s="38"/>
      <c r="T4" s="39"/>
      <c r="Z4" s="38"/>
      <c r="AA4" s="38"/>
      <c r="AB4" s="38"/>
      <c r="AC4" s="39"/>
    </row>
    <row r="5" spans="1:29" ht="12.75" customHeight="1" x14ac:dyDescent="0.25">
      <c r="A5" s="41" t="s">
        <v>70</v>
      </c>
      <c r="B5" s="41" t="s">
        <v>49</v>
      </c>
      <c r="C5" s="41" t="s">
        <v>96</v>
      </c>
      <c r="D5" s="41" t="s">
        <v>97</v>
      </c>
      <c r="E5" s="41" t="s">
        <v>52</v>
      </c>
      <c r="F5" s="41" t="s">
        <v>48</v>
      </c>
      <c r="G5" s="41" t="s">
        <v>53</v>
      </c>
      <c r="I5" s="40" t="str">
        <f t="shared" si="0"/>
        <v>18/2021</v>
      </c>
      <c r="J5" s="40" t="str">
        <f t="shared" si="1"/>
        <v>Todorović Nikolina</v>
      </c>
      <c r="P5" s="38"/>
      <c r="Q5" s="38"/>
      <c r="R5" s="38"/>
      <c r="S5" s="38"/>
      <c r="T5" s="39"/>
      <c r="Z5" s="38"/>
      <c r="AA5" s="38"/>
      <c r="AB5" s="38"/>
      <c r="AC5" s="39"/>
    </row>
    <row r="6" spans="1:29" ht="12.75" customHeight="1" x14ac:dyDescent="0.25">
      <c r="A6" s="41" t="s">
        <v>98</v>
      </c>
      <c r="B6" s="41" t="s">
        <v>49</v>
      </c>
      <c r="C6" s="41" t="s">
        <v>99</v>
      </c>
      <c r="D6" s="41" t="s">
        <v>100</v>
      </c>
      <c r="E6" s="41" t="s">
        <v>52</v>
      </c>
      <c r="F6" s="41" t="s">
        <v>48</v>
      </c>
      <c r="G6" s="41" t="s">
        <v>53</v>
      </c>
      <c r="I6" s="40" t="str">
        <f t="shared" si="0"/>
        <v>23/2021</v>
      </c>
      <c r="J6" s="40" t="str">
        <f t="shared" si="1"/>
        <v>Vujović Danilo</v>
      </c>
      <c r="P6" s="38"/>
      <c r="Q6" s="38"/>
      <c r="R6" s="38"/>
      <c r="S6" s="38"/>
      <c r="T6" s="39"/>
      <c r="Z6" s="38"/>
      <c r="AA6" s="38"/>
      <c r="AB6" s="38"/>
      <c r="AC6" s="39"/>
    </row>
    <row r="7" spans="1:29" ht="12.75" customHeight="1" x14ac:dyDescent="0.25">
      <c r="A7" s="41" t="s">
        <v>101</v>
      </c>
      <c r="B7" s="41" t="s">
        <v>49</v>
      </c>
      <c r="C7" s="41" t="s">
        <v>102</v>
      </c>
      <c r="D7" s="41" t="s">
        <v>103</v>
      </c>
      <c r="E7" s="41" t="s">
        <v>60</v>
      </c>
      <c r="F7" s="41" t="s">
        <v>48</v>
      </c>
      <c r="G7" s="41" t="s">
        <v>53</v>
      </c>
      <c r="I7" s="40" t="str">
        <f t="shared" si="0"/>
        <v>36/2021</v>
      </c>
      <c r="J7" s="40" t="str">
        <f t="shared" si="1"/>
        <v>Samardžić Katarina</v>
      </c>
      <c r="P7" s="38"/>
      <c r="Q7" s="38"/>
      <c r="R7" s="38"/>
      <c r="S7" s="38"/>
      <c r="T7" s="39"/>
      <c r="Z7" s="38"/>
      <c r="AA7" s="38"/>
      <c r="AB7" s="38"/>
      <c r="AC7" s="39"/>
    </row>
    <row r="8" spans="1:29" ht="12.75" customHeight="1" x14ac:dyDescent="0.25">
      <c r="A8" s="41" t="s">
        <v>104</v>
      </c>
      <c r="B8" s="41" t="s">
        <v>49</v>
      </c>
      <c r="C8" s="41" t="s">
        <v>105</v>
      </c>
      <c r="D8" s="41" t="s">
        <v>106</v>
      </c>
      <c r="E8" s="41" t="s">
        <v>60</v>
      </c>
      <c r="F8" s="41" t="s">
        <v>48</v>
      </c>
      <c r="G8" s="41" t="s">
        <v>53</v>
      </c>
      <c r="I8" s="40" t="str">
        <f t="shared" si="0"/>
        <v>43/2021</v>
      </c>
      <c r="J8" s="40" t="str">
        <f t="shared" si="1"/>
        <v>Abazović Mirela</v>
      </c>
      <c r="P8" s="38"/>
      <c r="Q8" s="38"/>
      <c r="R8" s="38"/>
      <c r="S8" s="38"/>
      <c r="T8" s="39"/>
      <c r="Z8" s="38"/>
      <c r="AA8" s="38"/>
      <c r="AB8" s="38"/>
      <c r="AC8" s="39"/>
    </row>
    <row r="9" spans="1:29" ht="12.75" customHeight="1" x14ac:dyDescent="0.25">
      <c r="A9" s="41" t="s">
        <v>107</v>
      </c>
      <c r="B9" s="41" t="s">
        <v>79</v>
      </c>
      <c r="C9" s="41" t="s">
        <v>108</v>
      </c>
      <c r="D9" s="41" t="s">
        <v>109</v>
      </c>
      <c r="E9" s="41" t="s">
        <v>60</v>
      </c>
      <c r="F9" s="41" t="s">
        <v>48</v>
      </c>
      <c r="G9" s="41" t="s">
        <v>53</v>
      </c>
      <c r="I9" s="40" t="str">
        <f t="shared" si="0"/>
        <v>47/2020</v>
      </c>
      <c r="J9" s="40" t="str">
        <f t="shared" si="1"/>
        <v>Pehar Dragan</v>
      </c>
      <c r="P9" s="38"/>
      <c r="Q9" s="38"/>
      <c r="R9" s="38"/>
      <c r="S9" s="38"/>
      <c r="T9" s="39"/>
      <c r="Z9" s="38"/>
      <c r="AA9" s="38"/>
      <c r="AB9" s="38"/>
      <c r="AC9" s="39"/>
    </row>
    <row r="10" spans="1:29" ht="12.75" customHeight="1" x14ac:dyDescent="0.25">
      <c r="A10" s="41" t="s">
        <v>57</v>
      </c>
      <c r="B10" s="41" t="s">
        <v>110</v>
      </c>
      <c r="C10" s="41" t="s">
        <v>111</v>
      </c>
      <c r="D10" s="41" t="s">
        <v>112</v>
      </c>
      <c r="E10" s="41" t="s">
        <v>60</v>
      </c>
      <c r="F10" s="41" t="s">
        <v>88</v>
      </c>
      <c r="G10" s="41" t="s">
        <v>53</v>
      </c>
      <c r="I10" s="40" t="str">
        <f t="shared" si="0"/>
        <v>4/2019</v>
      </c>
      <c r="J10" s="40" t="str">
        <f t="shared" si="1"/>
        <v>Zečević Nikola</v>
      </c>
      <c r="P10" s="38"/>
      <c r="Q10" s="38"/>
      <c r="R10" s="38"/>
      <c r="S10" s="38"/>
      <c r="T10" s="39"/>
      <c r="Z10" s="38"/>
      <c r="AA10" s="38"/>
      <c r="AB10" s="38"/>
      <c r="AC10" s="39"/>
    </row>
    <row r="11" spans="1:29" ht="12.75" customHeight="1" x14ac:dyDescent="0.25">
      <c r="A11" s="41" t="s">
        <v>89</v>
      </c>
      <c r="B11" s="41" t="s">
        <v>110</v>
      </c>
      <c r="C11" s="41" t="s">
        <v>113</v>
      </c>
      <c r="D11" s="41" t="s">
        <v>114</v>
      </c>
      <c r="E11" s="41" t="s">
        <v>60</v>
      </c>
      <c r="F11" s="41" t="s">
        <v>54</v>
      </c>
      <c r="G11" s="41" t="s">
        <v>53</v>
      </c>
      <c r="I11" s="40" t="str">
        <f t="shared" si="0"/>
        <v>9/2019</v>
      </c>
      <c r="J11" s="40" t="str">
        <f t="shared" si="1"/>
        <v>Orlandić Bodin</v>
      </c>
      <c r="P11" s="38"/>
      <c r="Q11" s="38"/>
      <c r="R11" s="38"/>
      <c r="S11" s="38"/>
      <c r="T11" s="39"/>
      <c r="Z11" s="38"/>
      <c r="AA11" s="38"/>
      <c r="AB11" s="38"/>
      <c r="AC11" s="39"/>
    </row>
    <row r="12" spans="1:29" ht="12.75" customHeight="1" x14ac:dyDescent="0.25">
      <c r="A12" s="41"/>
      <c r="B12" s="41"/>
      <c r="C12" s="41"/>
      <c r="D12" s="41"/>
      <c r="E12" s="41"/>
      <c r="F12" s="41"/>
      <c r="G12" s="41"/>
      <c r="I12" s="40" t="str">
        <f t="shared" si="0"/>
        <v>/</v>
      </c>
      <c r="J12" s="40" t="str">
        <f t="shared" si="1"/>
        <v xml:space="preserve"> </v>
      </c>
      <c r="P12" s="38"/>
      <c r="Q12" s="38"/>
      <c r="R12" s="38"/>
      <c r="S12" s="38"/>
      <c r="T12" s="39"/>
      <c r="Z12" s="38"/>
      <c r="AA12" s="38"/>
      <c r="AB12" s="38"/>
      <c r="AC12" s="39"/>
    </row>
    <row r="13" spans="1:29" ht="12.75" customHeight="1" x14ac:dyDescent="0.25">
      <c r="A13" s="41"/>
      <c r="B13" s="41"/>
      <c r="C13" s="41"/>
      <c r="D13" s="41"/>
      <c r="E13" s="41"/>
      <c r="F13" s="41"/>
      <c r="G13" s="41"/>
      <c r="I13" s="40" t="str">
        <f t="shared" si="0"/>
        <v>/</v>
      </c>
      <c r="J13" s="40" t="str">
        <f t="shared" si="1"/>
        <v xml:space="preserve"> </v>
      </c>
      <c r="P13" s="38"/>
      <c r="Q13" s="38"/>
      <c r="R13" s="38"/>
      <c r="S13" s="38"/>
      <c r="T13" s="39"/>
      <c r="Z13" s="38"/>
      <c r="AA13" s="38"/>
      <c r="AB13" s="38"/>
      <c r="AC13" s="39"/>
    </row>
    <row r="14" spans="1:29" ht="12.75" customHeight="1" x14ac:dyDescent="0.25">
      <c r="A14" s="41"/>
      <c r="B14" s="41"/>
      <c r="C14" s="41"/>
      <c r="D14" s="41"/>
      <c r="E14" s="41"/>
      <c r="F14" s="41"/>
      <c r="G14" s="41"/>
      <c r="I14" s="40" t="str">
        <f t="shared" si="0"/>
        <v>/</v>
      </c>
      <c r="J14" s="40" t="str">
        <f t="shared" si="1"/>
        <v xml:space="preserve"> </v>
      </c>
      <c r="P14" s="38"/>
      <c r="Q14" s="38"/>
      <c r="R14" s="38"/>
      <c r="S14" s="38"/>
      <c r="T14" s="39"/>
      <c r="Z14" s="38"/>
      <c r="AA14" s="38"/>
      <c r="AB14" s="38"/>
      <c r="AC14" s="39"/>
    </row>
    <row r="15" spans="1:29" ht="12.75" customHeight="1" x14ac:dyDescent="0.25">
      <c r="A15" s="41"/>
      <c r="B15" s="41"/>
      <c r="C15" s="41"/>
      <c r="D15" s="41"/>
      <c r="E15" s="41"/>
      <c r="F15" s="41"/>
      <c r="G15" s="41"/>
      <c r="I15" s="40" t="str">
        <f t="shared" si="0"/>
        <v>/</v>
      </c>
      <c r="J15" s="40" t="str">
        <f t="shared" si="1"/>
        <v xml:space="preserve"> </v>
      </c>
      <c r="P15" s="38"/>
      <c r="Q15" s="38"/>
      <c r="R15" s="38"/>
      <c r="S15" s="38"/>
      <c r="T15" s="39"/>
      <c r="Z15" s="38"/>
      <c r="AA15" s="38"/>
      <c r="AB15" s="38"/>
      <c r="AC15" s="39"/>
    </row>
    <row r="16" spans="1:29" ht="12.75" customHeight="1" x14ac:dyDescent="0.25">
      <c r="A16" s="41"/>
      <c r="B16" s="41"/>
      <c r="C16" s="41"/>
      <c r="D16" s="41"/>
      <c r="E16" s="41"/>
      <c r="F16" s="41"/>
      <c r="G16" s="41"/>
      <c r="I16" s="40" t="str">
        <f t="shared" si="0"/>
        <v>/</v>
      </c>
      <c r="J16" s="40" t="str">
        <f t="shared" si="1"/>
        <v xml:space="preserve"> </v>
      </c>
      <c r="P16" s="38"/>
      <c r="Q16" s="38"/>
      <c r="R16" s="38"/>
      <c r="S16" s="38"/>
      <c r="T16" s="39"/>
      <c r="Z16" s="38"/>
      <c r="AA16" s="38"/>
      <c r="AB16" s="38"/>
      <c r="AC16" s="39"/>
    </row>
    <row r="17" spans="1:29" ht="12.75" customHeight="1" x14ac:dyDescent="0.25">
      <c r="A17" s="41"/>
      <c r="B17" s="41"/>
      <c r="C17" s="41"/>
      <c r="D17" s="41"/>
      <c r="E17" s="41"/>
      <c r="F17" s="41"/>
      <c r="G17" s="41"/>
      <c r="I17" s="40" t="str">
        <f t="shared" si="0"/>
        <v>/</v>
      </c>
      <c r="J17" s="40" t="str">
        <f t="shared" si="1"/>
        <v xml:space="preserve"> </v>
      </c>
      <c r="P17" s="38"/>
      <c r="Q17" s="38"/>
      <c r="R17" s="38"/>
      <c r="S17" s="38"/>
      <c r="T17" s="39"/>
      <c r="Z17" s="38"/>
      <c r="AA17" s="38"/>
      <c r="AB17" s="38"/>
      <c r="AC17" s="39"/>
    </row>
    <row r="18" spans="1:29" ht="12.75" customHeight="1" x14ac:dyDescent="0.25">
      <c r="A18" s="41"/>
      <c r="B18" s="41"/>
      <c r="C18" s="41"/>
      <c r="D18" s="41"/>
      <c r="E18" s="41"/>
      <c r="F18" s="41"/>
      <c r="G18" s="41"/>
      <c r="I18" s="40" t="str">
        <f t="shared" si="0"/>
        <v>/</v>
      </c>
      <c r="J18" s="40" t="str">
        <f t="shared" si="1"/>
        <v xml:space="preserve"> </v>
      </c>
      <c r="P18" s="38"/>
      <c r="Q18" s="38"/>
      <c r="R18" s="38"/>
      <c r="S18" s="38"/>
      <c r="T18" s="39"/>
      <c r="Z18" s="38"/>
      <c r="AA18" s="38"/>
      <c r="AB18" s="38"/>
      <c r="AC18" s="39"/>
    </row>
    <row r="19" spans="1:29" ht="12.75" customHeight="1" x14ac:dyDescent="0.25">
      <c r="A19" s="41"/>
      <c r="B19" s="41"/>
      <c r="C19" s="41"/>
      <c r="D19" s="41"/>
      <c r="E19" s="41"/>
      <c r="F19" s="41"/>
      <c r="G19" s="41"/>
      <c r="I19" s="40" t="str">
        <f t="shared" si="0"/>
        <v>/</v>
      </c>
      <c r="J19" s="40" t="str">
        <f t="shared" si="1"/>
        <v xml:space="preserve"> </v>
      </c>
      <c r="P19" s="38"/>
      <c r="Q19" s="38"/>
      <c r="R19" s="38"/>
      <c r="S19" s="38"/>
      <c r="T19" s="39"/>
      <c r="Z19" s="38"/>
      <c r="AA19" s="38"/>
      <c r="AB19" s="38"/>
      <c r="AC19" s="39"/>
    </row>
    <row r="20" spans="1:29" ht="12.75" customHeight="1" x14ac:dyDescent="0.25">
      <c r="A20" s="41"/>
      <c r="B20" s="41"/>
      <c r="C20" s="41"/>
      <c r="D20" s="41"/>
      <c r="E20" s="41"/>
      <c r="F20" s="41"/>
      <c r="G20" s="41"/>
      <c r="I20" s="40" t="str">
        <f t="shared" si="0"/>
        <v>/</v>
      </c>
      <c r="J20" s="40" t="str">
        <f t="shared" si="1"/>
        <v xml:space="preserve"> </v>
      </c>
      <c r="P20" s="38"/>
      <c r="Q20" s="38"/>
      <c r="R20" s="38"/>
      <c r="S20" s="38"/>
      <c r="T20" s="39"/>
      <c r="Z20" s="38"/>
      <c r="AA20" s="38"/>
      <c r="AB20" s="38"/>
      <c r="AC20" s="39"/>
    </row>
    <row r="21" spans="1:29" ht="12.75" customHeight="1" x14ac:dyDescent="0.25">
      <c r="A21" s="41"/>
      <c r="B21" s="41"/>
      <c r="C21" s="41"/>
      <c r="D21" s="41"/>
      <c r="E21" s="41"/>
      <c r="F21" s="41"/>
      <c r="G21" s="41"/>
      <c r="I21" s="40" t="str">
        <f t="shared" si="0"/>
        <v>/</v>
      </c>
      <c r="J21" s="40" t="str">
        <f t="shared" si="1"/>
        <v xml:space="preserve"> </v>
      </c>
      <c r="P21" s="38"/>
      <c r="Q21" s="38"/>
      <c r="R21" s="38"/>
      <c r="S21" s="38"/>
      <c r="T21" s="39"/>
      <c r="Z21" s="38"/>
      <c r="AA21" s="38"/>
      <c r="AB21" s="38"/>
      <c r="AC21" s="39"/>
    </row>
    <row r="22" spans="1:29" ht="12.75" customHeight="1" x14ac:dyDescent="0.25">
      <c r="A22" s="41"/>
      <c r="B22" s="41"/>
      <c r="C22" s="41"/>
      <c r="D22" s="41"/>
      <c r="E22" s="41"/>
      <c r="F22" s="41"/>
      <c r="G22" s="41"/>
      <c r="I22" s="40" t="str">
        <f t="shared" si="0"/>
        <v>/</v>
      </c>
      <c r="J22" s="40" t="str">
        <f t="shared" si="1"/>
        <v xml:space="preserve"> </v>
      </c>
      <c r="P22" s="38"/>
      <c r="Q22" s="38"/>
      <c r="R22" s="38"/>
      <c r="S22" s="38"/>
      <c r="T22" s="39"/>
      <c r="Z22" s="38"/>
      <c r="AA22" s="38"/>
      <c r="AB22" s="38"/>
      <c r="AC22" s="39"/>
    </row>
    <row r="23" spans="1:29" ht="12.75" customHeight="1" x14ac:dyDescent="0.25">
      <c r="A23" s="41"/>
      <c r="B23" s="41"/>
      <c r="C23" s="41"/>
      <c r="D23" s="41"/>
      <c r="E23" s="41"/>
      <c r="F23" s="41"/>
      <c r="G23" s="41"/>
      <c r="I23" s="40" t="str">
        <f t="shared" si="0"/>
        <v>/</v>
      </c>
      <c r="J23" s="40" t="str">
        <f t="shared" si="1"/>
        <v xml:space="preserve"> </v>
      </c>
      <c r="P23" s="38"/>
      <c r="Q23" s="38"/>
      <c r="R23" s="38"/>
      <c r="S23" s="38"/>
      <c r="T23" s="39"/>
      <c r="Z23" s="38"/>
      <c r="AA23" s="38"/>
      <c r="AB23" s="38"/>
      <c r="AC23" s="39"/>
    </row>
    <row r="24" spans="1:29" ht="12.75" customHeight="1" x14ac:dyDescent="0.25">
      <c r="A24" s="41"/>
      <c r="B24" s="41"/>
      <c r="C24" s="41"/>
      <c r="D24" s="41"/>
      <c r="E24" s="41"/>
      <c r="F24" s="41"/>
      <c r="G24" s="41"/>
      <c r="I24" s="40" t="str">
        <f t="shared" si="0"/>
        <v>/</v>
      </c>
      <c r="J24" s="40" t="str">
        <f t="shared" si="1"/>
        <v xml:space="preserve"> </v>
      </c>
      <c r="P24" s="38"/>
      <c r="Q24" s="38"/>
      <c r="R24" s="38"/>
      <c r="S24" s="38"/>
      <c r="T24" s="39"/>
      <c r="Z24" s="38"/>
      <c r="AA24" s="38"/>
      <c r="AB24" s="38"/>
      <c r="AC24" s="39"/>
    </row>
    <row r="25" spans="1:29" ht="12.75" customHeight="1" x14ac:dyDescent="0.25">
      <c r="A25" s="41"/>
      <c r="B25" s="41"/>
      <c r="C25" s="41"/>
      <c r="D25" s="41"/>
      <c r="E25" s="41"/>
      <c r="F25" s="41"/>
      <c r="G25" s="41"/>
      <c r="I25" s="40" t="str">
        <f t="shared" si="0"/>
        <v>/</v>
      </c>
      <c r="J25" s="40" t="str">
        <f t="shared" si="1"/>
        <v xml:space="preserve"> </v>
      </c>
      <c r="P25" s="38"/>
      <c r="Q25" s="38"/>
      <c r="R25" s="38"/>
      <c r="S25" s="38"/>
      <c r="T25" s="39"/>
      <c r="Z25" s="38"/>
      <c r="AA25" s="38"/>
      <c r="AB25" s="38"/>
      <c r="AC25" s="39"/>
    </row>
    <row r="26" spans="1:29" ht="12.75" customHeight="1" x14ac:dyDescent="0.25">
      <c r="A26" s="41"/>
      <c r="B26" s="41"/>
      <c r="C26" s="41"/>
      <c r="D26" s="41"/>
      <c r="E26" s="41"/>
      <c r="F26" s="41"/>
      <c r="G26" s="41"/>
      <c r="I26" s="40" t="str">
        <f t="shared" si="0"/>
        <v>/</v>
      </c>
      <c r="J26" s="40" t="str">
        <f t="shared" si="1"/>
        <v xml:space="preserve"> </v>
      </c>
      <c r="P26" s="38"/>
      <c r="Q26" s="38"/>
      <c r="R26" s="38"/>
      <c r="S26" s="38"/>
      <c r="T26" s="39"/>
      <c r="Z26" s="38"/>
      <c r="AA26" s="38"/>
      <c r="AB26" s="38"/>
      <c r="AC26" s="39"/>
    </row>
    <row r="27" spans="1:29" ht="12.75" customHeight="1" x14ac:dyDescent="0.25">
      <c r="A27" s="41"/>
      <c r="B27" s="41"/>
      <c r="C27" s="41"/>
      <c r="D27" s="41"/>
      <c r="E27" s="41"/>
      <c r="F27" s="41"/>
      <c r="G27" s="41"/>
      <c r="I27" s="40" t="str">
        <f t="shared" si="0"/>
        <v>/</v>
      </c>
      <c r="J27" s="40" t="str">
        <f t="shared" si="1"/>
        <v xml:space="preserve"> </v>
      </c>
      <c r="P27" s="38"/>
      <c r="Q27" s="38"/>
      <c r="R27" s="38"/>
      <c r="S27" s="38"/>
      <c r="T27" s="39"/>
      <c r="Z27" s="38"/>
      <c r="AA27" s="38"/>
      <c r="AB27" s="38"/>
      <c r="AC27" s="39"/>
    </row>
    <row r="28" spans="1:29" ht="12.75" customHeight="1" x14ac:dyDescent="0.25">
      <c r="A28" s="41"/>
      <c r="B28" s="41"/>
      <c r="C28" s="41"/>
      <c r="D28" s="41"/>
      <c r="E28" s="41"/>
      <c r="F28" s="41"/>
      <c r="G28" s="41"/>
      <c r="I28" s="40" t="str">
        <f t="shared" si="0"/>
        <v>/</v>
      </c>
      <c r="J28" s="40" t="str">
        <f t="shared" si="1"/>
        <v xml:space="preserve"> </v>
      </c>
      <c r="P28" s="38"/>
      <c r="Q28" s="38"/>
      <c r="R28" s="38"/>
      <c r="S28" s="38"/>
      <c r="T28" s="39"/>
      <c r="Z28" s="38"/>
      <c r="AA28" s="38"/>
      <c r="AB28" s="38"/>
      <c r="AC28" s="39"/>
    </row>
    <row r="29" spans="1:29" ht="12.75" customHeight="1" x14ac:dyDescent="0.25">
      <c r="A29" s="41"/>
      <c r="B29" s="41"/>
      <c r="C29" s="41"/>
      <c r="D29" s="41"/>
      <c r="E29" s="41"/>
      <c r="F29" s="41"/>
      <c r="G29" s="41"/>
      <c r="I29" s="40" t="str">
        <f t="shared" si="0"/>
        <v>/</v>
      </c>
      <c r="J29" s="40" t="str">
        <f t="shared" si="1"/>
        <v xml:space="preserve"> </v>
      </c>
      <c r="P29" s="38"/>
      <c r="Q29" s="38"/>
      <c r="R29" s="38"/>
      <c r="S29" s="38"/>
      <c r="T29" s="39"/>
      <c r="Z29" s="38"/>
      <c r="AA29" s="38"/>
      <c r="AB29" s="38"/>
      <c r="AC29" s="39"/>
    </row>
    <row r="30" spans="1:29" ht="12.75" customHeight="1" x14ac:dyDescent="0.25">
      <c r="A30" s="41"/>
      <c r="B30" s="41"/>
      <c r="C30" s="41"/>
      <c r="D30" s="41"/>
      <c r="E30" s="41"/>
      <c r="F30" s="41"/>
      <c r="G30" s="41"/>
      <c r="I30" s="40" t="str">
        <f t="shared" si="0"/>
        <v>/</v>
      </c>
      <c r="J30" s="40" t="str">
        <f t="shared" si="1"/>
        <v xml:space="preserve"> </v>
      </c>
      <c r="P30" s="38"/>
      <c r="Q30" s="38"/>
      <c r="R30" s="38"/>
      <c r="S30" s="38"/>
      <c r="T30" s="39"/>
      <c r="Z30" s="38"/>
      <c r="AA30" s="38"/>
      <c r="AB30" s="38"/>
      <c r="AC30" s="39"/>
    </row>
    <row r="31" spans="1:29" ht="12.75" customHeight="1" x14ac:dyDescent="0.25">
      <c r="A31" s="41"/>
      <c r="B31" s="41"/>
      <c r="C31" s="41"/>
      <c r="D31" s="41"/>
      <c r="E31" s="41"/>
      <c r="F31" s="41"/>
      <c r="G31" s="41"/>
      <c r="I31" s="40" t="str">
        <f t="shared" si="0"/>
        <v>/</v>
      </c>
      <c r="J31" s="40" t="str">
        <f t="shared" si="1"/>
        <v xml:space="preserve"> </v>
      </c>
      <c r="P31" s="38"/>
      <c r="Q31" s="38"/>
      <c r="R31" s="38"/>
      <c r="S31" s="38"/>
      <c r="T31" s="39"/>
      <c r="Z31" s="38"/>
      <c r="AA31" s="38"/>
      <c r="AB31" s="38"/>
      <c r="AC31" s="39"/>
    </row>
    <row r="32" spans="1:29" ht="12.75" customHeight="1" x14ac:dyDescent="0.25">
      <c r="A32" s="41"/>
      <c r="B32" s="41"/>
      <c r="C32" s="41"/>
      <c r="D32" s="41"/>
      <c r="E32" s="41"/>
      <c r="F32" s="41"/>
      <c r="G32" s="41"/>
      <c r="I32" s="40" t="str">
        <f t="shared" si="0"/>
        <v>/</v>
      </c>
      <c r="J32" s="40" t="str">
        <f t="shared" si="1"/>
        <v xml:space="preserve"> </v>
      </c>
      <c r="P32" s="38"/>
      <c r="Q32" s="38"/>
      <c r="R32" s="38"/>
      <c r="S32" s="38"/>
      <c r="T32" s="39"/>
      <c r="Z32" s="38"/>
      <c r="AA32" s="38"/>
      <c r="AB32" s="38"/>
      <c r="AC32" s="39"/>
    </row>
    <row r="33" spans="1:10" ht="12.75" customHeight="1" x14ac:dyDescent="0.25">
      <c r="A33" s="41"/>
      <c r="B33" s="41"/>
      <c r="C33" s="41"/>
      <c r="D33" s="41"/>
      <c r="E33" s="41"/>
      <c r="F33" s="41"/>
      <c r="G33" s="41"/>
      <c r="I33" s="40" t="str">
        <f t="shared" si="0"/>
        <v>/</v>
      </c>
      <c r="J33" s="40" t="str">
        <f t="shared" si="1"/>
        <v xml:space="preserve"> </v>
      </c>
    </row>
    <row r="34" spans="1:10" ht="12.75" customHeight="1" x14ac:dyDescent="0.25">
      <c r="A34" s="41"/>
      <c r="B34" s="41"/>
      <c r="C34" s="41"/>
      <c r="D34" s="41"/>
      <c r="E34" s="41"/>
      <c r="F34" s="41"/>
      <c r="G34" s="41"/>
      <c r="I34" s="40" t="str">
        <f t="shared" si="0"/>
        <v>/</v>
      </c>
      <c r="J34" s="40" t="str">
        <f t="shared" si="1"/>
        <v xml:space="preserve"> </v>
      </c>
    </row>
    <row r="35" spans="1:10" ht="12.75" customHeight="1" x14ac:dyDescent="0.25">
      <c r="A35" s="41"/>
      <c r="B35" s="41"/>
      <c r="C35" s="41"/>
      <c r="D35" s="41"/>
      <c r="E35" s="41"/>
      <c r="F35" s="41"/>
      <c r="G35" s="41"/>
      <c r="I35" s="40" t="str">
        <f t="shared" si="0"/>
        <v>/</v>
      </c>
      <c r="J35" s="40" t="str">
        <f t="shared" si="1"/>
        <v xml:space="preserve"> </v>
      </c>
    </row>
    <row r="36" spans="1:10" ht="12.75" customHeight="1" x14ac:dyDescent="0.25">
      <c r="A36" s="41"/>
      <c r="B36" s="41"/>
      <c r="C36" s="41"/>
      <c r="D36" s="41"/>
      <c r="E36" s="41"/>
      <c r="F36" s="41"/>
      <c r="G36" s="41"/>
      <c r="I36" s="40" t="str">
        <f t="shared" si="0"/>
        <v>/</v>
      </c>
      <c r="J36" s="40" t="str">
        <f t="shared" si="1"/>
        <v xml:space="preserve"> </v>
      </c>
    </row>
    <row r="37" spans="1:10" ht="12.75" customHeight="1" x14ac:dyDescent="0.25">
      <c r="A37" s="41"/>
      <c r="B37" s="41"/>
      <c r="C37" s="41"/>
      <c r="D37" s="41"/>
      <c r="E37" s="41"/>
      <c r="F37" s="41"/>
      <c r="G37" s="41"/>
      <c r="I37" s="40" t="str">
        <f t="shared" si="0"/>
        <v>/</v>
      </c>
      <c r="J37" s="40" t="str">
        <f t="shared" si="1"/>
        <v xml:space="preserve"> </v>
      </c>
    </row>
    <row r="38" spans="1:10" ht="12.75" customHeight="1" x14ac:dyDescent="0.25">
      <c r="A38" s="41"/>
      <c r="B38" s="41"/>
      <c r="C38" s="41"/>
      <c r="D38" s="41"/>
      <c r="E38" s="41"/>
      <c r="F38" s="41"/>
      <c r="G38" s="41"/>
      <c r="I38" s="40" t="str">
        <f t="shared" si="0"/>
        <v>/</v>
      </c>
      <c r="J38" s="40" t="str">
        <f t="shared" si="1"/>
        <v xml:space="preserve"> </v>
      </c>
    </row>
    <row r="39" spans="1:10" ht="12.75" customHeight="1" x14ac:dyDescent="0.25">
      <c r="A39" s="41"/>
      <c r="B39" s="41"/>
      <c r="C39" s="41"/>
      <c r="D39" s="41"/>
      <c r="E39" s="41"/>
      <c r="F39" s="41"/>
      <c r="G39" s="41"/>
      <c r="I39" s="40" t="str">
        <f t="shared" si="0"/>
        <v>/</v>
      </c>
      <c r="J39" s="40" t="str">
        <f t="shared" si="1"/>
        <v xml:space="preserve"> </v>
      </c>
    </row>
    <row r="40" spans="1:10" ht="12.75" customHeight="1" x14ac:dyDescent="0.25">
      <c r="A40" s="41"/>
      <c r="B40" s="41"/>
      <c r="C40" s="41"/>
      <c r="D40" s="41"/>
      <c r="E40" s="41"/>
      <c r="F40" s="41"/>
      <c r="G40" s="41"/>
      <c r="I40" s="40" t="str">
        <f t="shared" si="0"/>
        <v>/</v>
      </c>
      <c r="J40" s="40" t="str">
        <f t="shared" si="1"/>
        <v xml:space="preserve"> </v>
      </c>
    </row>
    <row r="41" spans="1:10" ht="12.75" customHeight="1" x14ac:dyDescent="0.25">
      <c r="A41" s="41"/>
      <c r="B41" s="41"/>
      <c r="C41" s="41"/>
      <c r="D41" s="41"/>
      <c r="E41" s="41"/>
      <c r="F41" s="41"/>
      <c r="G41" s="41"/>
      <c r="I41" s="40" t="str">
        <f t="shared" si="0"/>
        <v>/</v>
      </c>
      <c r="J41" s="40" t="str">
        <f t="shared" si="1"/>
        <v xml:space="preserve"> </v>
      </c>
    </row>
    <row r="42" spans="1:10" ht="12.75" customHeight="1" x14ac:dyDescent="0.25">
      <c r="A42" s="37"/>
      <c r="B42" s="37"/>
      <c r="C42" s="37"/>
      <c r="D42" s="37"/>
      <c r="E42" s="37"/>
      <c r="F42" s="37"/>
      <c r="G42" s="37"/>
      <c r="I42" s="40" t="str">
        <f t="shared" si="0"/>
        <v>/</v>
      </c>
      <c r="J42" s="40" t="str">
        <f t="shared" si="1"/>
        <v xml:space="preserve"> </v>
      </c>
    </row>
    <row r="43" spans="1:10" ht="12.75" customHeight="1" x14ac:dyDescent="0.25">
      <c r="A43" s="37"/>
      <c r="B43" s="37"/>
      <c r="C43" s="37"/>
      <c r="D43" s="37"/>
      <c r="E43" s="37"/>
      <c r="F43" s="37"/>
      <c r="G43" s="37"/>
      <c r="I43" s="40" t="str">
        <f t="shared" si="0"/>
        <v>/</v>
      </c>
      <c r="J43" s="40" t="str">
        <f t="shared" si="1"/>
        <v xml:space="preserve"> </v>
      </c>
    </row>
    <row r="44" spans="1:10" ht="12.75" customHeight="1" x14ac:dyDescent="0.25">
      <c r="A44" s="37"/>
      <c r="B44" s="37"/>
      <c r="C44" s="37"/>
      <c r="D44" s="37"/>
      <c r="E44" s="37"/>
      <c r="F44" s="37"/>
      <c r="G44" s="37"/>
      <c r="I44" s="40" t="str">
        <f t="shared" si="0"/>
        <v>/</v>
      </c>
      <c r="J44" s="40" t="str">
        <f t="shared" si="1"/>
        <v xml:space="preserve"> </v>
      </c>
    </row>
    <row r="45" spans="1:10" ht="12.75" customHeight="1" x14ac:dyDescent="0.25">
      <c r="A45" s="37"/>
      <c r="B45" s="37"/>
      <c r="C45" s="37"/>
      <c r="D45" s="37"/>
      <c r="E45" s="37"/>
      <c r="F45" s="37"/>
      <c r="G45" s="37"/>
      <c r="I45" s="40" t="str">
        <f t="shared" si="0"/>
        <v>/</v>
      </c>
      <c r="J45" s="40" t="str">
        <f t="shared" si="1"/>
        <v xml:space="preserve"> </v>
      </c>
    </row>
    <row r="46" spans="1:10" ht="12.75" customHeight="1" x14ac:dyDescent="0.25">
      <c r="A46" s="37"/>
      <c r="B46" s="37"/>
      <c r="C46" s="37"/>
      <c r="D46" s="37"/>
      <c r="E46" s="37"/>
      <c r="F46" s="37"/>
      <c r="G46" s="37"/>
      <c r="I46" s="40" t="str">
        <f t="shared" si="0"/>
        <v>/</v>
      </c>
      <c r="J46" s="40" t="str">
        <f t="shared" si="1"/>
        <v xml:space="preserve"> </v>
      </c>
    </row>
    <row r="47" spans="1:10" ht="12.75" customHeight="1" x14ac:dyDescent="0.25">
      <c r="A47" s="37"/>
      <c r="B47" s="37"/>
      <c r="C47" s="37"/>
      <c r="D47" s="37"/>
      <c r="E47" s="37"/>
      <c r="F47" s="37"/>
      <c r="G47" s="37"/>
      <c r="I47" s="40" t="str">
        <f t="shared" si="0"/>
        <v>/</v>
      </c>
      <c r="J47" s="40" t="str">
        <f t="shared" si="1"/>
        <v xml:space="preserve"> </v>
      </c>
    </row>
    <row r="48" spans="1:10" ht="12.75" customHeight="1" x14ac:dyDescent="0.25">
      <c r="A48" s="37"/>
      <c r="B48" s="37"/>
      <c r="C48" s="37"/>
      <c r="D48" s="37"/>
      <c r="E48" s="37"/>
      <c r="F48" s="37"/>
      <c r="G48" s="37"/>
      <c r="I48" s="40" t="str">
        <f t="shared" si="0"/>
        <v>/</v>
      </c>
      <c r="J48" s="40" t="str">
        <f t="shared" si="1"/>
        <v xml:space="preserve"> </v>
      </c>
    </row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.511811023622047" footer="0.511811023622047"/>
  <pageSetup orientation="landscape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0"/>
  <sheetViews>
    <sheetView zoomScale="180" zoomScaleNormal="180" workbookViewId="0">
      <selection activeCell="J12" sqref="J12"/>
    </sheetView>
  </sheetViews>
  <sheetFormatPr defaultColWidth="14.42578125" defaultRowHeight="12.75" x14ac:dyDescent="0.2"/>
  <cols>
    <col min="1" max="1" width="6.42578125" customWidth="1"/>
    <col min="2" max="2" width="10.28515625" customWidth="1"/>
    <col min="3" max="3" width="12.5703125" customWidth="1"/>
    <col min="4" max="4" width="10.42578125" customWidth="1"/>
    <col min="5" max="5" width="3.7109375" customWidth="1"/>
    <col min="6" max="6" width="3.85546875" customWidth="1"/>
    <col min="7" max="7" width="5" customWidth="1"/>
    <col min="8" max="8" width="9.140625" customWidth="1"/>
    <col min="9" max="9" width="9.85546875" customWidth="1"/>
    <col min="10" max="10" width="21.85546875" customWidth="1"/>
    <col min="11" max="13" width="9.140625" customWidth="1"/>
    <col min="14" max="14" width="11.7109375" customWidth="1"/>
    <col min="15" max="15" width="15" customWidth="1"/>
    <col min="16" max="17" width="9.140625" customWidth="1"/>
    <col min="18" max="18" width="20.140625" customWidth="1"/>
    <col min="19" max="29" width="9.140625" customWidth="1"/>
  </cols>
  <sheetData>
    <row r="1" spans="1:29" ht="12.75" customHeight="1" x14ac:dyDescent="0.25">
      <c r="A1" s="37" t="s">
        <v>41</v>
      </c>
      <c r="B1" s="37" t="s">
        <v>42</v>
      </c>
      <c r="C1" s="37" t="s">
        <v>43</v>
      </c>
      <c r="D1" s="37" t="s">
        <v>44</v>
      </c>
      <c r="E1" s="37" t="s">
        <v>45</v>
      </c>
      <c r="F1" s="37" t="s">
        <v>46</v>
      </c>
      <c r="G1" s="37" t="s">
        <v>47</v>
      </c>
      <c r="H1" s="1"/>
      <c r="I1" s="1"/>
      <c r="J1" s="1"/>
      <c r="K1" s="1"/>
      <c r="P1" s="38"/>
      <c r="Q1" s="38"/>
      <c r="R1" s="38"/>
      <c r="S1" s="38"/>
      <c r="T1" s="39"/>
      <c r="U1" s="1"/>
      <c r="V1" s="1"/>
      <c r="W1" s="1"/>
      <c r="X1" s="1"/>
      <c r="Y1" s="1"/>
      <c r="Z1" s="1"/>
      <c r="AA1" s="1"/>
      <c r="AB1" s="1"/>
      <c r="AC1" s="1"/>
    </row>
    <row r="2" spans="1:29" ht="12.75" customHeight="1" x14ac:dyDescent="0.25">
      <c r="A2" s="41" t="s">
        <v>61</v>
      </c>
      <c r="B2" s="41" t="s">
        <v>49</v>
      </c>
      <c r="C2" s="41" t="s">
        <v>115</v>
      </c>
      <c r="D2" s="41" t="s">
        <v>116</v>
      </c>
      <c r="E2" s="41" t="s">
        <v>60</v>
      </c>
      <c r="F2" s="41" t="s">
        <v>48</v>
      </c>
      <c r="G2" s="41" t="s">
        <v>53</v>
      </c>
      <c r="H2" s="1"/>
      <c r="I2" s="1" t="str">
        <f>CONCATENATE(A2,"/",RIGHT(B2,4))</f>
        <v>8/2021</v>
      </c>
      <c r="J2" s="1" t="str">
        <f>CONCATENATE(D2," ",C2)</f>
        <v>Raičević Jovan</v>
      </c>
      <c r="K2" s="1"/>
      <c r="P2" s="38"/>
      <c r="Q2" s="38"/>
      <c r="R2" s="38"/>
      <c r="S2" s="38"/>
      <c r="T2" s="39"/>
      <c r="U2" s="1"/>
      <c r="Y2" s="1"/>
      <c r="Z2" s="38"/>
      <c r="AA2" s="38"/>
      <c r="AB2" s="38"/>
      <c r="AC2" s="39"/>
    </row>
    <row r="3" spans="1:29" ht="12.75" customHeight="1" x14ac:dyDescent="0.25">
      <c r="A3" s="41" t="s">
        <v>117</v>
      </c>
      <c r="B3" s="41" t="s">
        <v>49</v>
      </c>
      <c r="C3" s="41" t="s">
        <v>118</v>
      </c>
      <c r="D3" s="41" t="s">
        <v>119</v>
      </c>
      <c r="E3" s="41" t="s">
        <v>52</v>
      </c>
      <c r="F3" s="41" t="s">
        <v>48</v>
      </c>
      <c r="G3" s="41" t="s">
        <v>53</v>
      </c>
      <c r="H3" s="1"/>
      <c r="I3" s="1" t="str">
        <f>CONCATENATE(A3,"/",RIGHT(B3,4))</f>
        <v>16/2021</v>
      </c>
      <c r="J3" s="1" t="str">
        <f>CONCATENATE(D3," ",C3)</f>
        <v>Marković Una</v>
      </c>
      <c r="K3" s="1"/>
      <c r="P3" s="38"/>
      <c r="Q3" s="38"/>
      <c r="R3" s="38"/>
      <c r="S3" s="38"/>
      <c r="T3" s="39"/>
      <c r="U3" s="1"/>
      <c r="Y3" s="1"/>
      <c r="Z3" s="38"/>
      <c r="AA3" s="38"/>
      <c r="AB3" s="38"/>
      <c r="AC3" s="39"/>
    </row>
    <row r="4" spans="1:29" ht="12.75" customHeight="1" x14ac:dyDescent="0.25">
      <c r="A4" s="41" t="s">
        <v>64</v>
      </c>
      <c r="B4" s="41" t="s">
        <v>79</v>
      </c>
      <c r="C4" s="41" t="s">
        <v>120</v>
      </c>
      <c r="D4" s="41" t="s">
        <v>121</v>
      </c>
      <c r="E4" s="41" t="s">
        <v>60</v>
      </c>
      <c r="F4" s="41" t="s">
        <v>48</v>
      </c>
      <c r="G4" s="41" t="s">
        <v>53</v>
      </c>
      <c r="H4" s="1"/>
      <c r="I4" s="1" t="str">
        <f>CONCATENATE(A4,"/",RIGHT(B4,4))</f>
        <v>11/2020</v>
      </c>
      <c r="J4" s="1" t="str">
        <f>CONCATENATE(D4," ",C4)</f>
        <v>Adžiablahović Emin</v>
      </c>
      <c r="K4" s="1"/>
      <c r="P4" s="38"/>
      <c r="Q4" s="38"/>
      <c r="R4" s="38"/>
      <c r="S4" s="38"/>
      <c r="T4" s="39"/>
      <c r="U4" s="1"/>
      <c r="Y4" s="1"/>
      <c r="Z4" s="38"/>
      <c r="AA4" s="38"/>
      <c r="AB4" s="38"/>
      <c r="AC4" s="39"/>
    </row>
    <row r="5" spans="1:29" ht="12.75" customHeight="1" x14ac:dyDescent="0.25">
      <c r="A5" s="37"/>
      <c r="B5" s="37"/>
      <c r="C5" s="37"/>
      <c r="D5" s="37"/>
      <c r="E5" s="37"/>
      <c r="F5" s="37"/>
      <c r="G5" s="37"/>
      <c r="H5" s="1"/>
      <c r="I5" s="1"/>
      <c r="J5" s="1"/>
      <c r="K5" s="1"/>
      <c r="P5" s="38"/>
      <c r="Q5" s="38"/>
      <c r="R5" s="38"/>
      <c r="S5" s="38"/>
      <c r="T5" s="39"/>
      <c r="U5" s="1"/>
      <c r="Y5" s="1"/>
      <c r="Z5" s="38"/>
      <c r="AA5" s="38"/>
      <c r="AB5" s="38"/>
      <c r="AC5" s="39"/>
    </row>
    <row r="6" spans="1:29" ht="12.75" customHeight="1" x14ac:dyDescent="0.25">
      <c r="A6" s="37"/>
      <c r="B6" s="37"/>
      <c r="C6" s="37"/>
      <c r="D6" s="37"/>
      <c r="E6" s="37"/>
      <c r="F6" s="37"/>
      <c r="G6" s="37"/>
      <c r="H6" s="1"/>
      <c r="I6" s="1"/>
      <c r="J6" s="1"/>
      <c r="K6" s="1"/>
      <c r="P6" s="38"/>
      <c r="Q6" s="38"/>
      <c r="R6" s="38"/>
      <c r="S6" s="38"/>
      <c r="T6" s="39"/>
      <c r="U6" s="1"/>
      <c r="Y6" s="1"/>
      <c r="Z6" s="38"/>
      <c r="AA6" s="38"/>
      <c r="AB6" s="38"/>
      <c r="AC6" s="39"/>
    </row>
    <row r="7" spans="1:29" ht="15" customHeight="1" x14ac:dyDescent="0.25">
      <c r="A7" s="37"/>
      <c r="B7" s="37"/>
      <c r="C7" s="37"/>
      <c r="D7" s="37"/>
      <c r="E7" s="37"/>
      <c r="F7" s="37"/>
      <c r="G7" s="37"/>
      <c r="H7" s="1"/>
      <c r="I7" s="1"/>
      <c r="J7" s="1"/>
      <c r="K7" s="1"/>
      <c r="P7" s="38"/>
      <c r="Q7" s="38"/>
      <c r="R7" s="42"/>
      <c r="S7" s="38"/>
      <c r="T7" s="39"/>
      <c r="U7" s="1"/>
      <c r="Y7" s="1"/>
      <c r="Z7" s="38"/>
      <c r="AA7" s="38"/>
      <c r="AB7" s="38"/>
      <c r="AC7" s="39"/>
    </row>
    <row r="8" spans="1:29" ht="12.75" customHeight="1" x14ac:dyDescent="0.25">
      <c r="A8" s="37"/>
      <c r="B8" s="37"/>
      <c r="C8" s="37"/>
      <c r="D8" s="37"/>
      <c r="E8" s="37"/>
      <c r="F8" s="37"/>
      <c r="G8" s="37"/>
      <c r="H8" s="1"/>
      <c r="I8" s="1"/>
      <c r="J8" s="1"/>
      <c r="K8" s="1"/>
      <c r="P8" s="38"/>
      <c r="Q8" s="38"/>
      <c r="R8" s="38"/>
      <c r="S8" s="38"/>
      <c r="T8" s="39"/>
      <c r="U8" s="1"/>
      <c r="Y8" s="1"/>
      <c r="Z8" s="38"/>
      <c r="AA8" s="38"/>
      <c r="AB8" s="38"/>
      <c r="AC8" s="39"/>
    </row>
    <row r="9" spans="1:29" ht="12.75" customHeight="1" x14ac:dyDescent="0.25">
      <c r="A9" s="37"/>
      <c r="B9" s="37"/>
      <c r="C9" s="37"/>
      <c r="D9" s="37"/>
      <c r="E9" s="37"/>
      <c r="F9" s="37"/>
      <c r="G9" s="37"/>
      <c r="H9" s="1"/>
      <c r="I9" s="1"/>
      <c r="J9" s="1"/>
      <c r="K9" s="1"/>
      <c r="P9" s="38"/>
      <c r="Q9" s="38"/>
      <c r="R9" s="38"/>
      <c r="S9" s="38"/>
      <c r="T9" s="39"/>
      <c r="U9" s="1"/>
      <c r="Y9" s="1"/>
      <c r="Z9" s="38"/>
      <c r="AA9" s="38"/>
      <c r="AB9" s="38"/>
      <c r="AC9" s="39"/>
    </row>
    <row r="10" spans="1:29" ht="12.75" customHeight="1" x14ac:dyDescent="0.25">
      <c r="A10" s="37"/>
      <c r="B10" s="37"/>
      <c r="C10" s="37"/>
      <c r="D10" s="37"/>
      <c r="E10" s="37"/>
      <c r="F10" s="37"/>
      <c r="G10" s="37"/>
      <c r="H10" s="1"/>
      <c r="I10" s="1"/>
      <c r="J10" s="1"/>
      <c r="K10" s="1"/>
      <c r="P10" s="38"/>
      <c r="Q10" s="38"/>
      <c r="R10" s="38"/>
      <c r="S10" s="38"/>
      <c r="T10" s="39"/>
      <c r="U10" s="1"/>
      <c r="Y10" s="1"/>
      <c r="Z10" s="38"/>
      <c r="AA10" s="38"/>
      <c r="AB10" s="38"/>
      <c r="AC10" s="39"/>
    </row>
    <row r="11" spans="1:29" ht="12.75" customHeight="1" x14ac:dyDescent="0.25">
      <c r="A11" s="37"/>
      <c r="B11" s="37"/>
      <c r="C11" s="37"/>
      <c r="D11" s="37"/>
      <c r="E11" s="37"/>
      <c r="F11" s="37"/>
      <c r="G11" s="37"/>
      <c r="H11" s="1"/>
      <c r="I11" s="1"/>
      <c r="J11" s="1"/>
      <c r="K11" s="1"/>
      <c r="P11" s="38"/>
      <c r="Q11" s="38"/>
      <c r="R11" s="38"/>
      <c r="S11" s="38"/>
      <c r="T11" s="39"/>
      <c r="U11" s="1"/>
      <c r="Y11" s="1"/>
      <c r="Z11" s="38"/>
      <c r="AA11" s="38"/>
      <c r="AB11" s="38"/>
      <c r="AC11" s="39"/>
    </row>
    <row r="12" spans="1:29" ht="12.75" customHeight="1" x14ac:dyDescent="0.25">
      <c r="A12" s="37"/>
      <c r="B12" s="37"/>
      <c r="C12" s="37"/>
      <c r="D12" s="37"/>
      <c r="E12" s="37"/>
      <c r="F12" s="37"/>
      <c r="G12" s="37"/>
      <c r="H12" s="1"/>
      <c r="I12" s="1"/>
      <c r="J12" s="1"/>
      <c r="K12" s="1"/>
      <c r="P12" s="38"/>
      <c r="Q12" s="38"/>
      <c r="R12" s="38"/>
      <c r="S12" s="38"/>
      <c r="T12" s="39"/>
      <c r="U12" s="1"/>
      <c r="Y12" s="1"/>
      <c r="Z12" s="38"/>
      <c r="AA12" s="38"/>
      <c r="AB12" s="38"/>
      <c r="AC12" s="39"/>
    </row>
    <row r="13" spans="1:29" ht="12.75" customHeight="1" x14ac:dyDescent="0.25">
      <c r="A13" s="37"/>
      <c r="B13" s="37"/>
      <c r="C13" s="37"/>
      <c r="D13" s="37"/>
      <c r="E13" s="37"/>
      <c r="F13" s="37"/>
      <c r="G13" s="37"/>
      <c r="H13" s="1"/>
      <c r="I13" s="1"/>
      <c r="J13" s="1"/>
      <c r="K13" s="1"/>
      <c r="P13" s="38"/>
      <c r="Q13" s="38"/>
      <c r="R13" s="38"/>
      <c r="S13" s="38"/>
      <c r="T13" s="39"/>
      <c r="U13" s="1"/>
      <c r="Y13" s="1"/>
      <c r="Z13" s="38"/>
      <c r="AA13" s="38"/>
      <c r="AB13" s="38"/>
      <c r="AC13" s="39"/>
    </row>
    <row r="14" spans="1:29" ht="12.75" customHeight="1" x14ac:dyDescent="0.25">
      <c r="A14" s="37"/>
      <c r="B14" s="37"/>
      <c r="C14" s="37"/>
      <c r="D14" s="37"/>
      <c r="E14" s="37"/>
      <c r="F14" s="37"/>
      <c r="G14" s="37"/>
      <c r="H14" s="1"/>
      <c r="I14" s="1"/>
      <c r="J14" s="1"/>
      <c r="K14" s="1"/>
      <c r="P14" s="38"/>
      <c r="Q14" s="38"/>
      <c r="R14" s="38"/>
      <c r="S14" s="38"/>
      <c r="T14" s="39"/>
      <c r="U14" s="1"/>
      <c r="Y14" s="1"/>
      <c r="Z14" s="38"/>
      <c r="AA14" s="38"/>
      <c r="AB14" s="38"/>
      <c r="AC14" s="39"/>
    </row>
    <row r="15" spans="1:29" ht="12.75" customHeight="1" x14ac:dyDescent="0.25">
      <c r="A15" s="37"/>
      <c r="B15" s="37"/>
      <c r="C15" s="37"/>
      <c r="D15" s="37"/>
      <c r="E15" s="37"/>
      <c r="F15" s="37"/>
      <c r="G15" s="37"/>
      <c r="H15" s="1"/>
      <c r="I15" s="1"/>
      <c r="J15" s="1"/>
      <c r="K15" s="1"/>
      <c r="P15" s="38"/>
      <c r="Q15" s="38"/>
      <c r="R15" s="38"/>
      <c r="S15" s="38"/>
      <c r="T15" s="39"/>
      <c r="U15" s="1"/>
      <c r="Y15" s="1"/>
      <c r="Z15" s="38"/>
      <c r="AA15" s="38"/>
      <c r="AB15" s="38"/>
      <c r="AC15" s="39"/>
    </row>
    <row r="16" spans="1:29" ht="12.75" customHeight="1" x14ac:dyDescent="0.25">
      <c r="A16" s="37"/>
      <c r="B16" s="37"/>
      <c r="C16" s="37"/>
      <c r="D16" s="37"/>
      <c r="E16" s="37"/>
      <c r="F16" s="37"/>
      <c r="G16" s="37"/>
      <c r="H16" s="1"/>
      <c r="I16" s="1"/>
      <c r="J16" s="1"/>
      <c r="K16" s="1"/>
      <c r="P16" s="38"/>
      <c r="Q16" s="38"/>
      <c r="R16" s="38"/>
      <c r="S16" s="38"/>
      <c r="T16" s="39"/>
      <c r="U16" s="1"/>
      <c r="Y16" s="1"/>
      <c r="Z16" s="38"/>
      <c r="AA16" s="38"/>
      <c r="AB16" s="38"/>
      <c r="AC16" s="39"/>
    </row>
    <row r="17" spans="1:29" ht="12.75" customHeight="1" x14ac:dyDescent="0.25">
      <c r="A17" s="37"/>
      <c r="B17" s="37"/>
      <c r="C17" s="37"/>
      <c r="D17" s="37"/>
      <c r="E17" s="37"/>
      <c r="F17" s="37"/>
      <c r="G17" s="37"/>
      <c r="H17" s="1"/>
      <c r="I17" s="1"/>
      <c r="J17" s="1"/>
      <c r="K17" s="1"/>
      <c r="P17" s="38"/>
      <c r="Q17" s="38"/>
      <c r="R17" s="38"/>
      <c r="S17" s="38"/>
      <c r="T17" s="39"/>
      <c r="U17" s="1"/>
      <c r="Y17" s="1"/>
      <c r="Z17" s="38"/>
      <c r="AA17" s="38"/>
      <c r="AB17" s="38"/>
      <c r="AC17" s="39"/>
    </row>
    <row r="18" spans="1:29" ht="12.75" customHeight="1" x14ac:dyDescent="0.25">
      <c r="A18" s="37"/>
      <c r="B18" s="37"/>
      <c r="C18" s="37"/>
      <c r="D18" s="37"/>
      <c r="E18" s="37"/>
      <c r="F18" s="37"/>
      <c r="G18" s="37"/>
      <c r="H18" s="1"/>
      <c r="I18" s="1"/>
      <c r="J18" s="1"/>
      <c r="K18" s="1"/>
      <c r="P18" s="38"/>
      <c r="Q18" s="38"/>
      <c r="R18" s="38"/>
      <c r="S18" s="38"/>
      <c r="T18" s="39"/>
      <c r="U18" s="1"/>
      <c r="Y18" s="1"/>
      <c r="Z18" s="38"/>
      <c r="AA18" s="38"/>
      <c r="AB18" s="38"/>
      <c r="AC18" s="39"/>
    </row>
    <row r="19" spans="1:29" ht="12.75" customHeight="1" x14ac:dyDescent="0.25">
      <c r="A19" s="37"/>
      <c r="B19" s="37"/>
      <c r="C19" s="37"/>
      <c r="D19" s="37"/>
      <c r="E19" s="37"/>
      <c r="F19" s="37"/>
      <c r="G19" s="37"/>
      <c r="H19" s="1"/>
      <c r="I19" s="1"/>
      <c r="J19" s="1"/>
      <c r="K19" s="1"/>
      <c r="P19" s="38"/>
      <c r="Q19" s="38"/>
      <c r="R19" s="38"/>
      <c r="S19" s="38"/>
      <c r="T19" s="39"/>
      <c r="U19" s="1"/>
      <c r="Y19" s="1"/>
      <c r="Z19" s="38"/>
      <c r="AA19" s="38"/>
      <c r="AB19" s="38"/>
      <c r="AC19" s="39"/>
    </row>
    <row r="20" spans="1:29" ht="12.75" customHeight="1" x14ac:dyDescent="0.25">
      <c r="A20" s="37"/>
      <c r="B20" s="37"/>
      <c r="C20" s="37"/>
      <c r="D20" s="37"/>
      <c r="E20" s="37"/>
      <c r="F20" s="37"/>
      <c r="G20" s="37"/>
      <c r="H20" s="1"/>
      <c r="I20" s="1"/>
      <c r="J20" s="1"/>
      <c r="K20" s="1"/>
      <c r="P20" s="38"/>
      <c r="Q20" s="38"/>
      <c r="R20" s="38"/>
      <c r="S20" s="38"/>
      <c r="T20" s="39"/>
      <c r="U20" s="1"/>
      <c r="Y20" s="1"/>
      <c r="Z20" s="38"/>
      <c r="AA20" s="38"/>
      <c r="AB20" s="38"/>
      <c r="AC20" s="39"/>
    </row>
    <row r="21" spans="1:29" ht="12.75" customHeight="1" x14ac:dyDescent="0.25">
      <c r="A21" s="37"/>
      <c r="B21" s="37"/>
      <c r="C21" s="37"/>
      <c r="D21" s="37"/>
      <c r="E21" s="37"/>
      <c r="F21" s="37"/>
      <c r="G21" s="37"/>
      <c r="H21" s="1"/>
      <c r="I21" s="1"/>
      <c r="J21" s="1"/>
      <c r="K21" s="1"/>
      <c r="P21" s="38"/>
      <c r="Q21" s="38"/>
      <c r="R21" s="38"/>
      <c r="S21" s="38"/>
      <c r="T21" s="39"/>
      <c r="U21" s="1"/>
      <c r="Y21" s="1"/>
      <c r="Z21" s="38"/>
      <c r="AA21" s="38"/>
      <c r="AB21" s="38"/>
      <c r="AC21" s="39"/>
    </row>
    <row r="22" spans="1:29" ht="15" customHeight="1" x14ac:dyDescent="0.25">
      <c r="A22" s="37"/>
      <c r="B22" s="37"/>
      <c r="C22" s="37"/>
      <c r="D22" s="37"/>
      <c r="E22" s="37"/>
      <c r="F22" s="37"/>
      <c r="G22" s="37"/>
      <c r="H22" s="1"/>
      <c r="I22" s="1"/>
      <c r="J22" s="1"/>
      <c r="K22" s="1"/>
      <c r="P22" s="38"/>
      <c r="Q22" s="38"/>
      <c r="R22" s="42"/>
      <c r="S22" s="38"/>
      <c r="T22" s="39"/>
      <c r="U22" s="1"/>
      <c r="Y22" s="1"/>
      <c r="Z22" s="38"/>
      <c r="AA22" s="38"/>
      <c r="AB22" s="38"/>
      <c r="AC22" s="39"/>
    </row>
    <row r="23" spans="1:29" ht="12.75" customHeight="1" x14ac:dyDescent="0.25">
      <c r="A23" s="37"/>
      <c r="B23" s="37"/>
      <c r="C23" s="37"/>
      <c r="D23" s="37"/>
      <c r="E23" s="37"/>
      <c r="F23" s="37"/>
      <c r="G23" s="37"/>
      <c r="H23" s="1"/>
      <c r="I23" s="1"/>
      <c r="J23" s="1"/>
      <c r="K23" s="1"/>
      <c r="P23" s="38"/>
      <c r="Q23" s="38"/>
      <c r="R23" s="38"/>
      <c r="S23" s="38"/>
      <c r="T23" s="39"/>
      <c r="U23" s="1"/>
      <c r="Y23" s="1"/>
      <c r="Z23" s="38"/>
      <c r="AA23" s="38"/>
      <c r="AB23" s="38"/>
      <c r="AC23" s="39"/>
    </row>
    <row r="24" spans="1:29" ht="15" customHeight="1" x14ac:dyDescent="0.25">
      <c r="A24" s="37"/>
      <c r="B24" s="37"/>
      <c r="C24" s="37"/>
      <c r="D24" s="37"/>
      <c r="E24" s="37"/>
      <c r="F24" s="37"/>
      <c r="G24" s="37"/>
      <c r="H24" s="1"/>
      <c r="I24" s="1"/>
      <c r="J24" s="1"/>
      <c r="K24" s="1"/>
      <c r="P24" s="38"/>
      <c r="Q24" s="38"/>
      <c r="R24" s="42"/>
      <c r="S24" s="38"/>
      <c r="T24" s="39"/>
      <c r="U24" s="1"/>
      <c r="Y24" s="1"/>
      <c r="Z24" s="38"/>
      <c r="AA24" s="38"/>
      <c r="AB24" s="38"/>
      <c r="AC24" s="39"/>
    </row>
    <row r="25" spans="1:29" ht="12.75" customHeight="1" x14ac:dyDescent="0.25">
      <c r="A25" s="37"/>
      <c r="B25" s="37"/>
      <c r="C25" s="37"/>
      <c r="D25" s="37"/>
      <c r="E25" s="37"/>
      <c r="F25" s="37"/>
      <c r="G25" s="37"/>
      <c r="H25" s="1"/>
      <c r="I25" s="1"/>
      <c r="J25" s="1"/>
      <c r="K25" s="1"/>
      <c r="P25" s="38"/>
      <c r="Q25" s="38"/>
      <c r="R25" s="38"/>
      <c r="S25" s="38"/>
      <c r="T25" s="39"/>
      <c r="U25" s="1"/>
      <c r="Y25" s="1"/>
      <c r="Z25" s="38"/>
      <c r="AA25" s="38"/>
      <c r="AB25" s="38"/>
      <c r="AC25" s="39"/>
    </row>
    <row r="26" spans="1:29" ht="12.75" customHeight="1" x14ac:dyDescent="0.25">
      <c r="A26" s="37"/>
      <c r="B26" s="37"/>
      <c r="C26" s="37"/>
      <c r="D26" s="37"/>
      <c r="E26" s="37"/>
      <c r="F26" s="37"/>
      <c r="G26" s="37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2.75" customHeight="1" x14ac:dyDescent="0.25">
      <c r="A27" s="37"/>
      <c r="B27" s="37"/>
      <c r="C27" s="37"/>
      <c r="D27" s="37"/>
      <c r="E27" s="37"/>
      <c r="F27" s="37"/>
      <c r="G27" s="37"/>
      <c r="H27" s="1"/>
      <c r="I27" s="1" t="str">
        <f>CONCATENATE(A27,"/",RIGHT(B27,4))</f>
        <v>/</v>
      </c>
      <c r="J27" s="1" t="str">
        <f>CONCATENATE(D27," ",C27)</f>
        <v xml:space="preserve"> 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2.75" customHeight="1" x14ac:dyDescent="0.25">
      <c r="A28" s="37"/>
      <c r="B28" s="37"/>
      <c r="C28" s="37"/>
      <c r="D28" s="37"/>
      <c r="E28" s="37"/>
      <c r="F28" s="37"/>
      <c r="G28" s="37"/>
      <c r="H28" s="1"/>
      <c r="I28" s="1" t="str">
        <f>CONCATENATE(A28,"/",RIGHT(B28,4))</f>
        <v>/</v>
      </c>
      <c r="J28" s="1" t="str">
        <f>CONCATENATE(D28," ",C28)</f>
        <v xml:space="preserve"> 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2.75" customHeight="1" x14ac:dyDescent="0.25">
      <c r="A29" s="37"/>
      <c r="B29" s="37"/>
      <c r="C29" s="37"/>
      <c r="D29" s="37"/>
      <c r="E29" s="37"/>
      <c r="F29" s="37"/>
      <c r="G29" s="37"/>
      <c r="H29" s="1"/>
      <c r="I29" s="1" t="str">
        <f>CONCATENATE(A29,"/",RIGHT(B29,4))</f>
        <v>/</v>
      </c>
      <c r="J29" s="1" t="str">
        <f>CONCATENATE(D29," ",C29)</f>
        <v xml:space="preserve"> 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5.75" customHeight="1" x14ac:dyDescent="0.2"/>
    <row r="227" spans="1:29" ht="15.75" customHeight="1" x14ac:dyDescent="0.2"/>
    <row r="228" spans="1:29" ht="15.75" customHeight="1" x14ac:dyDescent="0.2"/>
    <row r="229" spans="1:29" ht="15.75" customHeight="1" x14ac:dyDescent="0.2"/>
    <row r="230" spans="1:29" ht="15.75" customHeight="1" x14ac:dyDescent="0.2"/>
    <row r="231" spans="1:29" ht="15.75" customHeight="1" x14ac:dyDescent="0.2"/>
    <row r="232" spans="1:29" ht="15.75" customHeight="1" x14ac:dyDescent="0.2"/>
    <row r="233" spans="1:29" ht="15.75" customHeight="1" x14ac:dyDescent="0.2"/>
    <row r="234" spans="1:29" ht="15.75" customHeight="1" x14ac:dyDescent="0.2"/>
    <row r="235" spans="1:29" ht="15.75" customHeight="1" x14ac:dyDescent="0.2"/>
    <row r="236" spans="1:29" ht="15.75" customHeight="1" x14ac:dyDescent="0.2"/>
    <row r="237" spans="1:29" ht="15.75" customHeight="1" x14ac:dyDescent="0.2"/>
    <row r="238" spans="1:29" ht="15.75" customHeight="1" x14ac:dyDescent="0.2"/>
    <row r="239" spans="1:29" ht="15.75" customHeight="1" x14ac:dyDescent="0.2"/>
    <row r="240" spans="1:29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.511811023622047" footer="0.511811023622047"/>
  <pageSetup orientation="landscape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8" zoomScale="180" zoomScaleNormal="180" workbookViewId="0">
      <selection activeCell="A8" sqref="A8"/>
    </sheetView>
  </sheetViews>
  <sheetFormatPr defaultColWidth="14.42578125" defaultRowHeight="12.75" x14ac:dyDescent="0.2"/>
  <cols>
    <col min="1" max="1" width="4.85546875" customWidth="1"/>
    <col min="2" max="2" width="31.5703125" customWidth="1"/>
    <col min="3" max="3" width="12.140625" customWidth="1"/>
    <col min="4" max="17" width="4.7109375" customWidth="1"/>
    <col min="18" max="19" width="5.140625" customWidth="1"/>
    <col min="20" max="26" width="8" customWidth="1"/>
  </cols>
  <sheetData>
    <row r="1" spans="1:26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.75" customHeight="1" x14ac:dyDescent="0.2">
      <c r="A2" s="104" t="s">
        <v>122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"/>
      <c r="U2" s="1"/>
      <c r="V2" s="1"/>
      <c r="W2" s="1"/>
      <c r="X2" s="1"/>
      <c r="Y2" s="1"/>
      <c r="Z2" s="1"/>
    </row>
    <row r="3" spans="1:26" ht="22.5" customHeight="1" x14ac:dyDescent="0.2">
      <c r="A3" s="104" t="s">
        <v>123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"/>
      <c r="U3" s="1"/>
      <c r="V3" s="1"/>
      <c r="W3" s="1"/>
      <c r="X3" s="1"/>
      <c r="Y3" s="1"/>
      <c r="Z3" s="1"/>
    </row>
    <row r="4" spans="1:26" ht="22.5" customHeight="1" x14ac:dyDescent="0.2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6.5" customHeight="1" x14ac:dyDescent="0.2">
      <c r="A6" s="105" t="s">
        <v>124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"/>
      <c r="U6" s="1"/>
      <c r="V6" s="1"/>
      <c r="W6" s="1"/>
      <c r="X6" s="1"/>
      <c r="Y6" s="1"/>
      <c r="Z6" s="1"/>
    </row>
    <row r="7" spans="1:26" ht="18.75" customHeight="1" x14ac:dyDescent="0.2">
      <c r="A7" s="105" t="str">
        <f>CONCATENATE("Semestar: III(treći), akademska ",MY!Q2," godina")</f>
        <v>Semestar: III(treći), akademska 2021/22 godina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"/>
      <c r="U7" s="1"/>
      <c r="V7" s="1"/>
      <c r="W7" s="1"/>
      <c r="X7" s="1"/>
      <c r="Y7" s="1"/>
      <c r="Z7" s="1"/>
    </row>
    <row r="8" spans="1:26" ht="18.75" customHeight="1" x14ac:dyDescent="0.2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4" customHeight="1" x14ac:dyDescent="0.35">
      <c r="A10" s="106" t="s">
        <v>125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"/>
      <c r="U10" s="1"/>
      <c r="V10" s="1"/>
      <c r="W10" s="1"/>
      <c r="X10" s="1"/>
      <c r="Y10" s="1"/>
      <c r="Z10" s="1"/>
    </row>
    <row r="11" spans="1:26" ht="15" customHeight="1" x14ac:dyDescent="0.2">
      <c r="A11" s="91" t="s">
        <v>126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1"/>
      <c r="U11" s="1"/>
      <c r="V11" s="1"/>
      <c r="W11" s="1"/>
      <c r="X11" s="1"/>
      <c r="Y11" s="1"/>
      <c r="Z11" s="1"/>
    </row>
    <row r="12" spans="1:26" ht="15" customHeight="1" x14ac:dyDescent="0.2">
      <c r="A12" s="91" t="str">
        <f>CONCATENATE("po završetku ljetnjeg semestra akademske ",MY!Q2," godine")</f>
        <v>po završetku ljetnjeg semestra akademske 2021/22 godine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1"/>
      <c r="U12" s="1"/>
      <c r="V12" s="1"/>
      <c r="W12" s="1"/>
      <c r="X12" s="1"/>
      <c r="Y12" s="1"/>
      <c r="Z12" s="1"/>
    </row>
    <row r="13" spans="1:26" ht="15" customHeight="1" x14ac:dyDescent="0.2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1"/>
      <c r="U13" s="1"/>
      <c r="V13" s="1"/>
      <c r="W13" s="1"/>
      <c r="X13" s="1"/>
      <c r="Y13" s="1"/>
      <c r="Z13" s="1"/>
    </row>
    <row r="14" spans="1:26" ht="13.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4.75" customHeight="1" x14ac:dyDescent="0.25">
      <c r="A15" s="94" t="s">
        <v>127</v>
      </c>
      <c r="B15" s="95" t="s">
        <v>128</v>
      </c>
      <c r="C15" s="96" t="s">
        <v>129</v>
      </c>
      <c r="D15" s="97" t="s">
        <v>130</v>
      </c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8" t="s">
        <v>131</v>
      </c>
      <c r="Q15" s="98"/>
      <c r="R15" s="98"/>
      <c r="S15" s="98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94"/>
      <c r="B16" s="95"/>
      <c r="C16" s="96"/>
      <c r="D16" s="99" t="s">
        <v>132</v>
      </c>
      <c r="E16" s="99"/>
      <c r="F16" s="100" t="s">
        <v>133</v>
      </c>
      <c r="G16" s="100"/>
      <c r="H16" s="100" t="s">
        <v>134</v>
      </c>
      <c r="I16" s="100"/>
      <c r="J16" s="100" t="s">
        <v>135</v>
      </c>
      <c r="K16" s="100"/>
      <c r="L16" s="100" t="s">
        <v>136</v>
      </c>
      <c r="M16" s="100"/>
      <c r="N16" s="101" t="s">
        <v>137</v>
      </c>
      <c r="O16" s="101"/>
      <c r="P16" s="102" t="s">
        <v>138</v>
      </c>
      <c r="Q16" s="102"/>
      <c r="R16" s="103" t="s">
        <v>139</v>
      </c>
      <c r="S16" s="103"/>
      <c r="T16" s="1"/>
      <c r="U16" s="1"/>
      <c r="V16" s="1"/>
      <c r="W16" s="1"/>
      <c r="X16" s="1"/>
      <c r="Y16" s="1"/>
      <c r="Z16" s="1"/>
    </row>
    <row r="17" spans="1:26" ht="23.25" customHeight="1" x14ac:dyDescent="0.25">
      <c r="A17" s="94"/>
      <c r="B17" s="95"/>
      <c r="C17" s="96"/>
      <c r="D17" s="46" t="s">
        <v>127</v>
      </c>
      <c r="E17" s="46" t="s">
        <v>140</v>
      </c>
      <c r="F17" s="46" t="s">
        <v>127</v>
      </c>
      <c r="G17" s="46" t="s">
        <v>140</v>
      </c>
      <c r="H17" s="46" t="s">
        <v>127</v>
      </c>
      <c r="I17" s="46" t="s">
        <v>140</v>
      </c>
      <c r="J17" s="46" t="s">
        <v>127</v>
      </c>
      <c r="K17" s="46" t="s">
        <v>140</v>
      </c>
      <c r="L17" s="46" t="s">
        <v>127</v>
      </c>
      <c r="M17" s="46" t="s">
        <v>140</v>
      </c>
      <c r="N17" s="46" t="s">
        <v>127</v>
      </c>
      <c r="O17" s="47" t="s">
        <v>140</v>
      </c>
      <c r="P17" s="46" t="s">
        <v>127</v>
      </c>
      <c r="Q17" s="47" t="s">
        <v>140</v>
      </c>
      <c r="R17" s="46" t="s">
        <v>127</v>
      </c>
      <c r="S17" s="48" t="s">
        <v>140</v>
      </c>
      <c r="T17" s="1"/>
      <c r="U17" s="1"/>
      <c r="V17" s="1"/>
      <c r="W17" s="1"/>
      <c r="X17" s="1"/>
      <c r="Y17" s="1"/>
      <c r="Z17" s="1"/>
    </row>
    <row r="18" spans="1:26" ht="15" customHeight="1" x14ac:dyDescent="0.25">
      <c r="A18" s="49">
        <v>1</v>
      </c>
      <c r="B18" s="50" t="s">
        <v>141</v>
      </c>
      <c r="C18" s="51">
        <f>COUNTIF(Apredlog!T8:T15,"&gt;0")</f>
        <v>0</v>
      </c>
      <c r="D18" s="52">
        <f>COUNTIF(Apredlog!$U8:$U15,"A")</f>
        <v>0</v>
      </c>
      <c r="E18" s="52">
        <f>IF($C18=0,0,D18*100/$C18)</f>
        <v>0</v>
      </c>
      <c r="F18" s="52">
        <f>COUNTIF(Apredlog!$U8:$U15,"B")</f>
        <v>0</v>
      </c>
      <c r="G18" s="52">
        <f>IF($C18=0,0,F18*100/$C18)</f>
        <v>0</v>
      </c>
      <c r="H18" s="52">
        <f>COUNTIF(Apredlog!$U8:$U15,"C")</f>
        <v>0</v>
      </c>
      <c r="I18" s="52">
        <f>IF($C18=0,0,H18*100/$C18)</f>
        <v>0</v>
      </c>
      <c r="J18" s="52">
        <f>COUNTIF(Apredlog!$U8:$U15,"D")</f>
        <v>0</v>
      </c>
      <c r="K18" s="52">
        <f>IF($C18=0,0,J18*100/$C18)</f>
        <v>0</v>
      </c>
      <c r="L18" s="52">
        <f>COUNTIF(Apredlog!$U8:$U15,"E")</f>
        <v>0</v>
      </c>
      <c r="M18" s="52">
        <f>IF($C18=0,0,L18*100/$C18)</f>
        <v>0</v>
      </c>
      <c r="N18" s="52">
        <f>C18-P18</f>
        <v>0</v>
      </c>
      <c r="O18" s="53">
        <f>IF($C18=0,0,N18*100/$C18)</f>
        <v>0</v>
      </c>
      <c r="P18" s="52">
        <f>SUM(D18,F18,H18,J18,L18)</f>
        <v>0</v>
      </c>
      <c r="Q18" s="53">
        <f>IF(C18=0,0,P18*100/($P18+$R18))</f>
        <v>0</v>
      </c>
      <c r="R18" s="52">
        <f>N18</f>
        <v>0</v>
      </c>
      <c r="S18" s="54">
        <f>IF(C18=0,0,R18*100/($P18+$R18))</f>
        <v>0</v>
      </c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49">
        <v>2</v>
      </c>
      <c r="B19" s="50" t="s">
        <v>142</v>
      </c>
      <c r="C19" s="51">
        <f>COUNTIF(Bpredlog!T8:T39,"&gt;0")</f>
        <v>8</v>
      </c>
      <c r="D19" s="52">
        <f>COUNTIF(Bpredlog!$U8:$U38,"A")</f>
        <v>0</v>
      </c>
      <c r="E19" s="52">
        <f>IF($C19=0,0,D19*100/$C19)</f>
        <v>0</v>
      </c>
      <c r="F19" s="52">
        <f>COUNTIF(Bpredlog!$U8:$U38,"B")</f>
        <v>0</v>
      </c>
      <c r="G19" s="52">
        <f>IF($C19=0,0,F19*100/$C19)</f>
        <v>0</v>
      </c>
      <c r="H19" s="52">
        <f>COUNTIF(Bpredlog!$U8:$U38,"C")</f>
        <v>0</v>
      </c>
      <c r="I19" s="52">
        <f>IF($C19=0,0,H19*100/$C19)</f>
        <v>0</v>
      </c>
      <c r="J19" s="52">
        <f>COUNTIF(Bpredlog!$U8:$U38,"D")</f>
        <v>3</v>
      </c>
      <c r="K19" s="52">
        <f>IF($C19=0,0,J19*100/$C19)</f>
        <v>37.5</v>
      </c>
      <c r="L19" s="52">
        <f>COUNTIF(Bpredlog!$U8:$U38,"E")</f>
        <v>3</v>
      </c>
      <c r="M19" s="52">
        <f>IF($C19=0,0,L19*100/$C19)</f>
        <v>37.5</v>
      </c>
      <c r="N19" s="52">
        <f>C19-P19</f>
        <v>2</v>
      </c>
      <c r="O19" s="55">
        <f>IF($C19=0,0,N19*100/$C19)</f>
        <v>25</v>
      </c>
      <c r="P19" s="52">
        <f>SUM(D19,F19,H19,J19,L19)</f>
        <v>6</v>
      </c>
      <c r="Q19" s="55">
        <f>IF(C19=0,0,P19*100/($P19+$R19))</f>
        <v>75</v>
      </c>
      <c r="R19" s="52">
        <f>N19</f>
        <v>2</v>
      </c>
      <c r="S19" s="54">
        <f>IF(C19=0,0,R19*100/($P19+$R19))</f>
        <v>25</v>
      </c>
      <c r="T19" s="1"/>
      <c r="U19" s="1"/>
      <c r="V19" s="1"/>
      <c r="W19" s="1"/>
      <c r="X19" s="1"/>
      <c r="Y19" s="1"/>
      <c r="Z19" s="1"/>
    </row>
    <row r="20" spans="1:26" ht="15.75" customHeight="1" x14ac:dyDescent="0.25">
      <c r="A20" s="49">
        <v>3</v>
      </c>
      <c r="B20" s="50" t="s">
        <v>143</v>
      </c>
      <c r="C20" s="51">
        <f>COUNTIF(Cpredlog!T8:T36,"&gt;0")</f>
        <v>6</v>
      </c>
      <c r="D20" s="52">
        <f>COUNTIF(Cpredlog!$U8:$U36,"A")</f>
        <v>0</v>
      </c>
      <c r="E20" s="52">
        <f>IF($C20=0,0,D20*100/$C20)</f>
        <v>0</v>
      </c>
      <c r="F20" s="52">
        <f>COUNTIF(Cpredlog!$U8:$U36,"B")</f>
        <v>0</v>
      </c>
      <c r="G20" s="52">
        <f>IF($C20=0,0,F20*100/$C20)</f>
        <v>0</v>
      </c>
      <c r="H20" s="52">
        <f>COUNTIF(Cpredlog!$U8:$U36,"C")</f>
        <v>0</v>
      </c>
      <c r="I20" s="52">
        <f>IF($C20=0,0,H20*100/$C20)</f>
        <v>0</v>
      </c>
      <c r="J20" s="52">
        <f>COUNTIF(Cpredlog!$U8:$U36,"D")</f>
        <v>1</v>
      </c>
      <c r="K20" s="52">
        <f>IF($C20=0,0,J20*100/$C20)</f>
        <v>16.666666666666668</v>
      </c>
      <c r="L20" s="52">
        <f>COUNTIF(Cpredlog!$U8:$U36,"E")</f>
        <v>3</v>
      </c>
      <c r="M20" s="52">
        <f>IF($C20=0,0,L20*100/$C20)</f>
        <v>50</v>
      </c>
      <c r="N20" s="52">
        <f>C20-P20</f>
        <v>2</v>
      </c>
      <c r="O20" s="55">
        <f>IF($C20=0,0,N20*100/$C20)</f>
        <v>33.333333333333336</v>
      </c>
      <c r="P20" s="52">
        <f>SUM(D20,F20,H20,J20,L20)</f>
        <v>4</v>
      </c>
      <c r="Q20" s="55">
        <f>IF(C20=0,0,P20*100/($P20+$R20))</f>
        <v>66.666666666666671</v>
      </c>
      <c r="R20" s="52">
        <f>N20</f>
        <v>2</v>
      </c>
      <c r="S20" s="54">
        <f>IF(C20=0,0,R20*100/($P20+$R20))</f>
        <v>33.333333333333336</v>
      </c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49">
        <v>4</v>
      </c>
      <c r="B21" s="50" t="s">
        <v>144</v>
      </c>
      <c r="C21" s="51">
        <f>COUNTIF(Dpredlog!T8:T32,"&gt;0")</f>
        <v>3</v>
      </c>
      <c r="D21" s="52">
        <f>COUNTIF(Dpredlog!$U8:$U32,"A")</f>
        <v>0</v>
      </c>
      <c r="E21" s="52">
        <f>IF($C21=0,0,D21*100/$C21)</f>
        <v>0</v>
      </c>
      <c r="F21" s="52">
        <f>COUNTIF(Dpredlog!$U8:$U32,"B")</f>
        <v>0</v>
      </c>
      <c r="G21" s="52">
        <f>IF($C21=0,0,F21*100/$C21)</f>
        <v>0</v>
      </c>
      <c r="H21" s="52">
        <f>COUNTIF(Dpredlog!$U8:$U32,"C")</f>
        <v>0</v>
      </c>
      <c r="I21" s="52">
        <f>IF($C21=0,0,H21*100/$C21)</f>
        <v>0</v>
      </c>
      <c r="J21" s="52">
        <f>COUNTIF(Dpredlog!$U8:$U32,"D")</f>
        <v>1</v>
      </c>
      <c r="K21" s="52">
        <f>IF($C21=0,0,J21*100/$C21)</f>
        <v>33.333333333333336</v>
      </c>
      <c r="L21" s="52">
        <f>COUNTIF(Dpredlog!$U8:$U32,"E")</f>
        <v>1</v>
      </c>
      <c r="M21" s="52">
        <f>IF($C21=0,0,L21*100/$C21)</f>
        <v>33.333333333333336</v>
      </c>
      <c r="N21" s="52">
        <f>C21-P21</f>
        <v>1</v>
      </c>
      <c r="O21" s="56">
        <f>IF($C21=0,0,N21*100/$C21)</f>
        <v>33.333333333333336</v>
      </c>
      <c r="P21" s="52">
        <f>SUM(D21,F21,H21,J21,L21)</f>
        <v>2</v>
      </c>
      <c r="Q21" s="55">
        <f>IF(C21=0,0,P21*100/($P21+$R21))</f>
        <v>66.666666666666671</v>
      </c>
      <c r="R21" s="52">
        <f>N21</f>
        <v>1</v>
      </c>
      <c r="S21" s="54">
        <f>IF(C21=0,0,R21*100/($P21+$R21))</f>
        <v>33.333333333333336</v>
      </c>
      <c r="T21" s="1"/>
      <c r="U21" s="1"/>
      <c r="V21" s="1"/>
      <c r="W21" s="1"/>
      <c r="X21" s="1"/>
      <c r="Y21" s="1"/>
      <c r="Z21" s="1"/>
    </row>
    <row r="22" spans="1:26" ht="16.5" customHeight="1" x14ac:dyDescent="0.25">
      <c r="A22" s="57">
        <v>5</v>
      </c>
      <c r="B22" s="58"/>
      <c r="C22" s="47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59"/>
      <c r="P22" s="46"/>
      <c r="Q22" s="59"/>
      <c r="R22" s="46"/>
      <c r="S22" s="48"/>
      <c r="T22" s="1"/>
      <c r="U22" s="1"/>
      <c r="V22" s="1"/>
      <c r="W22" s="1"/>
      <c r="X22" s="1"/>
      <c r="Y22" s="1"/>
      <c r="Z22" s="1"/>
    </row>
    <row r="23" spans="1:26" ht="16.5" customHeight="1" x14ac:dyDescent="0.25">
      <c r="A23" s="60"/>
      <c r="B23" s="61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1"/>
      <c r="C24" s="1"/>
      <c r="D24" s="93" t="s">
        <v>145</v>
      </c>
      <c r="E24" s="93"/>
      <c r="F24" s="93"/>
      <c r="G24" s="93"/>
      <c r="H24" s="93"/>
      <c r="I24" s="93"/>
      <c r="J24" s="1"/>
      <c r="K24" s="1"/>
      <c r="L24" s="1"/>
      <c r="M24" s="1"/>
      <c r="N24" s="93" t="s">
        <v>146</v>
      </c>
      <c r="O24" s="93"/>
      <c r="P24" s="93"/>
      <c r="Q24" s="93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93" t="str">
        <f>CONCATENATE("Podgorica,   jan. 20",RIGHT(MY!Q2,2),". god.")</f>
        <v>Podgorica,   jan. 2022. god.</v>
      </c>
      <c r="B25" s="93"/>
      <c r="C25" s="1"/>
      <c r="D25" s="93"/>
      <c r="E25" s="93"/>
      <c r="F25" s="93"/>
      <c r="G25" s="93"/>
      <c r="H25" s="93"/>
      <c r="I25" s="93"/>
      <c r="J25" s="1"/>
      <c r="K25" s="1"/>
      <c r="L25" s="1"/>
      <c r="M25" s="1"/>
      <c r="N25" s="93"/>
      <c r="O25" s="93"/>
      <c r="P25" s="93"/>
      <c r="Q25" s="93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2">
      <c r="A26" s="1"/>
      <c r="B26" s="1"/>
      <c r="C26" s="1"/>
      <c r="D26" s="91" t="s">
        <v>147</v>
      </c>
      <c r="E26" s="91"/>
      <c r="F26" s="91"/>
      <c r="G26" s="91"/>
      <c r="H26" s="91"/>
      <c r="I26" s="91"/>
      <c r="J26" s="9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customHeight="1" x14ac:dyDescent="0.2">
      <c r="A27" s="1"/>
      <c r="B27" s="1"/>
      <c r="C27" s="1"/>
      <c r="D27" s="91" t="s">
        <v>148</v>
      </c>
      <c r="E27" s="91"/>
      <c r="F27" s="91"/>
      <c r="G27" s="91"/>
      <c r="H27" s="91"/>
      <c r="I27" s="91"/>
      <c r="J27" s="91"/>
      <c r="K27" s="1"/>
      <c r="L27" s="1"/>
      <c r="M27" s="92" t="s">
        <v>149</v>
      </c>
      <c r="N27" s="92"/>
      <c r="O27" s="92"/>
      <c r="P27" s="92"/>
      <c r="Q27" s="92"/>
      <c r="R27" s="92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/>
    <row r="229" spans="1:26" ht="15.75" customHeight="1" x14ac:dyDescent="0.2"/>
    <row r="230" spans="1:26" ht="15.75" customHeight="1" x14ac:dyDescent="0.2"/>
    <row r="231" spans="1:26" ht="15.75" customHeight="1" x14ac:dyDescent="0.2"/>
    <row r="232" spans="1:26" ht="15.75" customHeight="1" x14ac:dyDescent="0.2"/>
    <row r="233" spans="1:26" ht="15.75" customHeight="1" x14ac:dyDescent="0.2"/>
    <row r="234" spans="1:26" ht="15.75" customHeight="1" x14ac:dyDescent="0.2"/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8">
    <mergeCell ref="P16:Q16"/>
    <mergeCell ref="R16:S16"/>
    <mergeCell ref="A2:S2"/>
    <mergeCell ref="A3:S3"/>
    <mergeCell ref="A6:S6"/>
    <mergeCell ref="A7:S7"/>
    <mergeCell ref="A10:S10"/>
    <mergeCell ref="A25:B25"/>
    <mergeCell ref="D25:I25"/>
    <mergeCell ref="N25:Q25"/>
    <mergeCell ref="A11:S11"/>
    <mergeCell ref="A12:S12"/>
    <mergeCell ref="A15:A17"/>
    <mergeCell ref="B15:B17"/>
    <mergeCell ref="C15:C17"/>
    <mergeCell ref="D15:O15"/>
    <mergeCell ref="P15:S15"/>
    <mergeCell ref="D16:E16"/>
    <mergeCell ref="F16:G16"/>
    <mergeCell ref="H16:I16"/>
    <mergeCell ref="J16:K16"/>
    <mergeCell ref="L16:M16"/>
    <mergeCell ref="N16:O16"/>
    <mergeCell ref="D26:J26"/>
    <mergeCell ref="D27:J27"/>
    <mergeCell ref="M27:R27"/>
    <mergeCell ref="D24:I24"/>
    <mergeCell ref="N24:Q24"/>
  </mergeCells>
  <pageMargins left="0.7" right="0.7" top="0.75" bottom="0.75" header="0.511811023622047" footer="0.511811023622047"/>
  <pageSetup orientation="landscape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zoomScale="180" zoomScaleNormal="180" workbookViewId="0">
      <selection activeCell="B20" sqref="B20"/>
    </sheetView>
  </sheetViews>
  <sheetFormatPr defaultColWidth="14.42578125" defaultRowHeight="12.75" x14ac:dyDescent="0.2"/>
  <cols>
    <col min="1" max="1" width="7.7109375" customWidth="1"/>
    <col min="2" max="2" width="19.7109375" customWidth="1"/>
    <col min="3" max="3" width="2" customWidth="1"/>
    <col min="4" max="4" width="3.28515625" customWidth="1"/>
    <col min="5" max="5" width="7.5703125" customWidth="1"/>
    <col min="6" max="6" width="19.7109375" customWidth="1"/>
    <col min="7" max="7" width="3" customWidth="1"/>
    <col min="8" max="8" width="3.7109375" customWidth="1"/>
    <col min="9" max="9" width="7.5703125" customWidth="1"/>
    <col min="10" max="10" width="19.7109375" customWidth="1"/>
    <col min="11" max="12" width="3" customWidth="1"/>
    <col min="13" max="13" width="7.5703125" customWidth="1"/>
    <col min="14" max="14" width="19.7109375" customWidth="1"/>
    <col min="15" max="15" width="2.5703125" customWidth="1"/>
    <col min="16" max="20" width="9.140625" customWidth="1"/>
    <col min="21" max="26" width="8" customWidth="1"/>
  </cols>
  <sheetData>
    <row r="1" spans="1:26" ht="12.75" customHeight="1" x14ac:dyDescent="0.2">
      <c r="A1" s="107" t="s">
        <v>150</v>
      </c>
      <c r="B1" s="107"/>
      <c r="C1" s="107"/>
      <c r="D1" s="1"/>
      <c r="E1" s="107" t="s">
        <v>150</v>
      </c>
      <c r="F1" s="107"/>
      <c r="G1" s="107"/>
      <c r="H1" s="1"/>
      <c r="I1" s="107" t="s">
        <v>150</v>
      </c>
      <c r="J1" s="107"/>
      <c r="K1" s="107"/>
      <c r="L1" s="1"/>
      <c r="M1" s="107" t="s">
        <v>151</v>
      </c>
      <c r="N1" s="107"/>
      <c r="O1" s="107"/>
      <c r="P1" s="1"/>
      <c r="Q1" s="62" t="s">
        <v>152</v>
      </c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1" t="str">
        <f>CONCATENATE("smjer: A ; sk. ",Q2)</f>
        <v>smjer: A ; sk. 2021/22</v>
      </c>
      <c r="C2" s="1"/>
      <c r="D2" s="1"/>
      <c r="E2" s="1"/>
      <c r="F2" s="1" t="str">
        <f>CONCATENATE("smjer: B ; sk. ",Q2)</f>
        <v>smjer: B ; sk. 2021/22</v>
      </c>
      <c r="G2" s="1"/>
      <c r="H2" s="1"/>
      <c r="I2" s="1"/>
      <c r="J2" s="1" t="str">
        <f>CONCATENATE("smjer: C ; sk. ",Q2)</f>
        <v>smjer: C ; sk. 2021/22</v>
      </c>
      <c r="K2" s="1"/>
      <c r="L2" s="1"/>
      <c r="M2" s="1"/>
      <c r="N2" s="1" t="str">
        <f>CONCATENATE("smjer: D ; sk. ",Q2)</f>
        <v>smjer: D ; sk. 2021/22</v>
      </c>
      <c r="O2" s="1"/>
      <c r="P2" s="1"/>
      <c r="Q2" s="1" t="s">
        <v>153</v>
      </c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0" t="str">
        <f>Apredlog!A8</f>
        <v>/</v>
      </c>
      <c r="B3" s="6" t="str">
        <f>Apredlog!B8</f>
        <v xml:space="preserve"> </v>
      </c>
      <c r="C3" s="6" t="str">
        <f>Apredlog!U8</f>
        <v>F</v>
      </c>
      <c r="D3" s="1"/>
      <c r="E3" s="10" t="str">
        <f>Bpredlog!A8</f>
        <v>1/2021</v>
      </c>
      <c r="F3" s="6" t="str">
        <f>Bpredlog!B8</f>
        <v>Vukasović Tanja</v>
      </c>
      <c r="G3" s="6" t="str">
        <f>Bpredlog!U8</f>
        <v>F</v>
      </c>
      <c r="H3" s="1"/>
      <c r="I3" s="10" t="str">
        <f>Cpredlog!A8</f>
        <v>9/2021</v>
      </c>
      <c r="J3" s="10" t="str">
        <f>Cpredlog!B8</f>
        <v>Janković Milena</v>
      </c>
      <c r="K3" s="6" t="str">
        <f>Cpredlog!U8</f>
        <v>E</v>
      </c>
      <c r="L3" s="1"/>
      <c r="M3" s="6" t="str">
        <f>Dpredlog!A8</f>
        <v>8/2021</v>
      </c>
      <c r="N3" s="6" t="str">
        <f>Dpredlog!B8</f>
        <v>Raičević Jovan</v>
      </c>
      <c r="O3" s="6" t="str">
        <f>Dpredlog!U8</f>
        <v>F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0"/>
      <c r="B4" s="6"/>
      <c r="C4" s="6"/>
      <c r="D4" s="1"/>
      <c r="E4" s="10" t="str">
        <f>Bpredlog!A9</f>
        <v>2/2021</v>
      </c>
      <c r="F4" s="6" t="str">
        <f>Bpredlog!B9</f>
        <v>Nikolić Anđela</v>
      </c>
      <c r="G4" s="6" t="str">
        <f>Bpredlog!U9</f>
        <v>E</v>
      </c>
      <c r="H4" s="1"/>
      <c r="I4" s="10" t="str">
        <f>Cpredlog!A9</f>
        <v>14/2021</v>
      </c>
      <c r="J4" s="10" t="str">
        <f>Cpredlog!B9</f>
        <v>Drašković Saša</v>
      </c>
      <c r="K4" s="6" t="str">
        <f>Cpredlog!U9</f>
        <v>F</v>
      </c>
      <c r="L4" s="1"/>
      <c r="M4" s="6" t="str">
        <f>Dpredlog!A9</f>
        <v>16/2021</v>
      </c>
      <c r="N4" s="6" t="str">
        <f>Dpredlog!B9</f>
        <v>Marković Una</v>
      </c>
      <c r="O4" s="6" t="str">
        <f>Dpredlog!U9</f>
        <v>E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0"/>
      <c r="B5" s="6"/>
      <c r="C5" s="6"/>
      <c r="D5" s="1"/>
      <c r="E5" s="10" t="str">
        <f>Bpredlog!A10</f>
        <v>4/2021</v>
      </c>
      <c r="F5" s="6" t="str">
        <f>Bpredlog!B10</f>
        <v>Crvenica Ilija</v>
      </c>
      <c r="G5" s="6" t="str">
        <f>Bpredlog!U10</f>
        <v>E</v>
      </c>
      <c r="H5" s="1"/>
      <c r="I5" s="10" t="str">
        <f>Cpredlog!A10</f>
        <v>17/2021</v>
      </c>
      <c r="J5" s="10" t="str">
        <f>Cpredlog!B10</f>
        <v>Savić Jelena</v>
      </c>
      <c r="K5" s="6" t="str">
        <f>Cpredlog!U10</f>
        <v>F</v>
      </c>
      <c r="L5" s="1"/>
      <c r="M5" s="6" t="str">
        <f>Dpredlog!A10</f>
        <v>11/2020</v>
      </c>
      <c r="N5" s="6" t="str">
        <f>Dpredlog!B10</f>
        <v>Adžiablahović Emin</v>
      </c>
      <c r="O5" s="6" t="str">
        <f>Dpredlog!U10</f>
        <v>D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0"/>
      <c r="B6" s="6"/>
      <c r="C6" s="6"/>
      <c r="D6" s="1"/>
      <c r="E6" s="10" t="str">
        <f>Bpredlog!A11</f>
        <v>8/2021</v>
      </c>
      <c r="F6" s="6" t="str">
        <f>Bpredlog!B11</f>
        <v>Janković Iva</v>
      </c>
      <c r="G6" s="6" t="str">
        <f>Bpredlog!U11</f>
        <v>D</v>
      </c>
      <c r="H6" s="1"/>
      <c r="I6" s="10" t="str">
        <f>Cpredlog!A11</f>
        <v>18/2021</v>
      </c>
      <c r="J6" s="10" t="str">
        <f>Cpredlog!B11</f>
        <v>Todorović Nikolina</v>
      </c>
      <c r="K6" s="6" t="str">
        <f>Cpredlog!U11</f>
        <v>D</v>
      </c>
      <c r="L6" s="1"/>
      <c r="M6" s="6">
        <f>Dpredlog!A11</f>
        <v>0</v>
      </c>
      <c r="N6" s="6">
        <f>Dpredlog!B11</f>
        <v>0</v>
      </c>
      <c r="O6" s="6">
        <f>Dpredlog!U11</f>
        <v>0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0"/>
      <c r="B7" s="6"/>
      <c r="C7" s="6"/>
      <c r="D7" s="1"/>
      <c r="E7" s="10" t="str">
        <f>Bpredlog!A12</f>
        <v>11/2021</v>
      </c>
      <c r="F7" s="6" t="str">
        <f>Bpredlog!B12</f>
        <v>Pućurica Minela</v>
      </c>
      <c r="G7" s="6" t="str">
        <f>Bpredlog!U12</f>
        <v>F</v>
      </c>
      <c r="H7" s="1"/>
      <c r="I7" s="10" t="str">
        <f>Cpredlog!A12</f>
        <v>23/2021</v>
      </c>
      <c r="J7" s="10" t="str">
        <f>Cpredlog!B12</f>
        <v>Vujović Danilo</v>
      </c>
      <c r="K7" s="6" t="str">
        <f>Cpredlog!U12</f>
        <v>E</v>
      </c>
      <c r="L7" s="1"/>
      <c r="M7" s="6">
        <f>Dpredlog!A12</f>
        <v>0</v>
      </c>
      <c r="N7" s="6">
        <f>Dpredlog!B12</f>
        <v>0</v>
      </c>
      <c r="O7" s="6">
        <f>Dpredlog!U12</f>
        <v>0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0"/>
      <c r="B8" s="6"/>
      <c r="C8" s="6"/>
      <c r="D8" s="1"/>
      <c r="E8" s="10" t="str">
        <f>Bpredlog!A13</f>
        <v>17/2021</v>
      </c>
      <c r="F8" s="6" t="str">
        <f>Bpredlog!B13</f>
        <v>Tatar Bojana</v>
      </c>
      <c r="G8" s="6" t="str">
        <f>Bpredlog!U13</f>
        <v>F</v>
      </c>
      <c r="H8" s="1"/>
      <c r="I8" s="10" t="str">
        <f>Cpredlog!A13</f>
        <v>36/2021</v>
      </c>
      <c r="J8" s="10" t="str">
        <f>Cpredlog!B13</f>
        <v>Samardžić Katarina</v>
      </c>
      <c r="K8" s="6" t="str">
        <f>Cpredlog!U13</f>
        <v>F</v>
      </c>
      <c r="L8" s="1"/>
      <c r="M8" s="6">
        <f>Dpredlog!A13</f>
        <v>0</v>
      </c>
      <c r="N8" s="6">
        <f>Dpredlog!B13</f>
        <v>0</v>
      </c>
      <c r="O8" s="6">
        <f>Dpredlog!U13</f>
        <v>0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0"/>
      <c r="B9" s="6"/>
      <c r="C9" s="6"/>
      <c r="D9" s="1"/>
      <c r="E9" s="10" t="str">
        <f>Bpredlog!A14</f>
        <v>18/2021</v>
      </c>
      <c r="F9" s="6" t="str">
        <f>Bpredlog!B14</f>
        <v>Despotović Rade</v>
      </c>
      <c r="G9" s="6" t="str">
        <f>Bpredlog!U14</f>
        <v>D</v>
      </c>
      <c r="H9" s="1"/>
      <c r="I9" s="10" t="str">
        <f>Cpredlog!A14</f>
        <v>43/2021</v>
      </c>
      <c r="J9" s="10" t="str">
        <f>Cpredlog!B14</f>
        <v>Abazović Mirela</v>
      </c>
      <c r="K9" s="6" t="str">
        <f>Cpredlog!U14</f>
        <v>F</v>
      </c>
      <c r="L9" s="1"/>
      <c r="M9" s="6">
        <f>Dpredlog!A14</f>
        <v>0</v>
      </c>
      <c r="N9" s="6">
        <f>Dpredlog!B14</f>
        <v>0</v>
      </c>
      <c r="O9" s="6">
        <f>Dpredlog!U14</f>
        <v>0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0"/>
      <c r="B10" s="6"/>
      <c r="C10" s="6"/>
      <c r="D10" s="1"/>
      <c r="E10" s="10" t="str">
        <f>Bpredlog!A15</f>
        <v>30/2021</v>
      </c>
      <c r="F10" s="6" t="str">
        <f>Bpredlog!B15</f>
        <v>Bulatović Sandra</v>
      </c>
      <c r="G10" s="6" t="str">
        <f>Bpredlog!U15</f>
        <v>F</v>
      </c>
      <c r="H10" s="1"/>
      <c r="I10" s="10" t="str">
        <f>Cpredlog!A15</f>
        <v>47/2020</v>
      </c>
      <c r="J10" s="10" t="str">
        <f>Cpredlog!B15</f>
        <v>Pehar Dragan</v>
      </c>
      <c r="K10" s="6" t="str">
        <f>Cpredlog!U15</f>
        <v>F</v>
      </c>
      <c r="L10" s="1"/>
      <c r="M10" s="6">
        <f>Dpredlog!A15</f>
        <v>0</v>
      </c>
      <c r="N10" s="6">
        <f>Dpredlog!B15</f>
        <v>0</v>
      </c>
      <c r="O10" s="6">
        <f>Dpredlog!U15</f>
        <v>0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0"/>
      <c r="B11" s="6"/>
      <c r="C11" s="6"/>
      <c r="D11" s="1"/>
      <c r="E11" s="10" t="str">
        <f>Bpredlog!A16</f>
        <v>37/2021</v>
      </c>
      <c r="F11" s="6" t="str">
        <f>Bpredlog!B16</f>
        <v>Vukotić Vojislav</v>
      </c>
      <c r="G11" s="6" t="str">
        <f>Bpredlog!U16</f>
        <v>F</v>
      </c>
      <c r="H11" s="1"/>
      <c r="I11" s="10" t="str">
        <f>Cpredlog!A16</f>
        <v>4/2019</v>
      </c>
      <c r="J11" s="10" t="str">
        <f>Cpredlog!B16</f>
        <v>Zečević Nikola</v>
      </c>
      <c r="K11" s="6" t="str">
        <f>Cpredlog!U16</f>
        <v>F</v>
      </c>
      <c r="L11" s="1"/>
      <c r="M11" s="6">
        <f>Dpredlog!A16</f>
        <v>0</v>
      </c>
      <c r="N11" s="6">
        <f>Dpredlog!B16</f>
        <v>0</v>
      </c>
      <c r="O11" s="6">
        <f>Dpredlog!U16</f>
        <v>0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0"/>
      <c r="B12" s="6"/>
      <c r="C12" s="6"/>
      <c r="D12" s="1"/>
      <c r="E12" s="10" t="str">
        <f>Bpredlog!A17</f>
        <v>1/2020</v>
      </c>
      <c r="F12" s="6" t="str">
        <f>Bpredlog!B17</f>
        <v>Vukčević Luka</v>
      </c>
      <c r="G12" s="6" t="str">
        <f>Bpredlog!U17</f>
        <v>D</v>
      </c>
      <c r="H12" s="1"/>
      <c r="I12" s="10" t="str">
        <f>Cpredlog!A17</f>
        <v>9/2019</v>
      </c>
      <c r="J12" s="10" t="str">
        <f>Cpredlog!B17</f>
        <v>Orlandić Bodin</v>
      </c>
      <c r="K12" s="6" t="str">
        <f>Cpredlog!U17</f>
        <v>E</v>
      </c>
      <c r="L12" s="1"/>
      <c r="M12" s="6">
        <f>Dpredlog!A17</f>
        <v>0</v>
      </c>
      <c r="N12" s="6">
        <f>Dpredlog!B17</f>
        <v>0</v>
      </c>
      <c r="O12" s="6">
        <f>Dpredlog!U17</f>
        <v>0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/>
      <c r="B13" s="1"/>
      <c r="C13" s="1"/>
      <c r="D13" s="1"/>
      <c r="E13" s="10" t="str">
        <f>Bpredlog!A18</f>
        <v>25/2020</v>
      </c>
      <c r="F13" s="6" t="str">
        <f>Bpredlog!B18</f>
        <v>Borozan Petar</v>
      </c>
      <c r="G13" s="6" t="str">
        <f>Bpredlog!U18</f>
        <v>E</v>
      </c>
      <c r="H13" s="1"/>
      <c r="I13" s="10">
        <f>Cpredlog!A18</f>
        <v>0</v>
      </c>
      <c r="J13" s="10">
        <f>Cpredlog!B18</f>
        <v>0</v>
      </c>
      <c r="K13" s="6">
        <f>Cpredlog!U18</f>
        <v>0</v>
      </c>
      <c r="L13" s="1"/>
      <c r="M13" s="6">
        <f>Dpredlog!A18</f>
        <v>0</v>
      </c>
      <c r="N13" s="6">
        <f>Dpredlog!B18</f>
        <v>0</v>
      </c>
      <c r="O13" s="6">
        <f>Dpredlog!U18</f>
        <v>0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"/>
      <c r="B14" s="1"/>
      <c r="C14" s="1"/>
      <c r="D14" s="1"/>
      <c r="E14" s="10" t="str">
        <f>Bpredlog!A19</f>
        <v>2/2018</v>
      </c>
      <c r="F14" s="6" t="str">
        <f>Bpredlog!B19</f>
        <v>Lazarević Aleksandar</v>
      </c>
      <c r="G14" s="6" t="str">
        <f>Bpredlog!U19</f>
        <v>F</v>
      </c>
      <c r="H14" s="1"/>
      <c r="I14" s="10">
        <f>Cpredlog!A19</f>
        <v>0</v>
      </c>
      <c r="J14" s="10">
        <f>Cpredlog!B19</f>
        <v>0</v>
      </c>
      <c r="K14" s="6">
        <f>Cpredlog!U19</f>
        <v>0</v>
      </c>
      <c r="L14" s="1"/>
      <c r="M14" s="6">
        <f>Dpredlog!A19</f>
        <v>0</v>
      </c>
      <c r="N14" s="6">
        <f>Dpredlog!B19</f>
        <v>0</v>
      </c>
      <c r="O14" s="6">
        <f>Dpredlog!U19</f>
        <v>0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1"/>
      <c r="C15" s="1"/>
      <c r="D15" s="1"/>
      <c r="E15" s="10">
        <f>Bpredlog!A20</f>
        <v>0</v>
      </c>
      <c r="F15" s="6">
        <f>Bpredlog!B20</f>
        <v>0</v>
      </c>
      <c r="G15" s="6">
        <f>Bpredlog!U20</f>
        <v>0</v>
      </c>
      <c r="H15" s="1"/>
      <c r="I15" s="10">
        <f>Cpredlog!A20</f>
        <v>0</v>
      </c>
      <c r="J15" s="10">
        <f>Cpredlog!B20</f>
        <v>0</v>
      </c>
      <c r="K15" s="6">
        <f>Cpredlog!U20</f>
        <v>0</v>
      </c>
      <c r="L15" s="1"/>
      <c r="M15" s="6">
        <f>Dpredlog!A20</f>
        <v>0</v>
      </c>
      <c r="N15" s="6">
        <f>Dpredlog!B20</f>
        <v>0</v>
      </c>
      <c r="O15" s="6">
        <f>Dpredlog!U20</f>
        <v>0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"/>
      <c r="B16" s="1"/>
      <c r="C16" s="1"/>
      <c r="D16" s="1"/>
      <c r="E16" s="10">
        <f>Bpredlog!A21</f>
        <v>0</v>
      </c>
      <c r="F16" s="6">
        <f>Bpredlog!B21</f>
        <v>0</v>
      </c>
      <c r="G16" s="6">
        <f>Bpredlog!U21</f>
        <v>0</v>
      </c>
      <c r="H16" s="1"/>
      <c r="I16" s="10">
        <f>Cpredlog!A21</f>
        <v>0</v>
      </c>
      <c r="J16" s="10">
        <f>Cpredlog!B21</f>
        <v>0</v>
      </c>
      <c r="K16" s="6">
        <f>Cpredlog!U21</f>
        <v>0</v>
      </c>
      <c r="L16" s="1"/>
      <c r="M16" s="6">
        <f>Dpredlog!A21</f>
        <v>0</v>
      </c>
      <c r="N16" s="6">
        <f>Dpredlog!B21</f>
        <v>0</v>
      </c>
      <c r="O16" s="6">
        <f>Dpredlog!U21</f>
        <v>0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1"/>
      <c r="C17" s="1"/>
      <c r="D17" s="1"/>
      <c r="E17" s="10">
        <f>Bpredlog!A22</f>
        <v>0</v>
      </c>
      <c r="F17" s="6">
        <f>Bpredlog!B22</f>
        <v>0</v>
      </c>
      <c r="G17" s="6">
        <f>Bpredlog!U22</f>
        <v>0</v>
      </c>
      <c r="H17" s="1"/>
      <c r="I17" s="10">
        <f>Cpredlog!A22</f>
        <v>0</v>
      </c>
      <c r="J17" s="10">
        <f>Cpredlog!B22</f>
        <v>0</v>
      </c>
      <c r="K17" s="6">
        <f>Cpredlog!U22</f>
        <v>0</v>
      </c>
      <c r="L17" s="1"/>
      <c r="M17" s="6">
        <f>Dpredlog!A22</f>
        <v>0</v>
      </c>
      <c r="N17" s="6">
        <f>Dpredlog!B22</f>
        <v>0</v>
      </c>
      <c r="O17" s="6">
        <f>Dpredlog!U22</f>
        <v>0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1"/>
      <c r="C18" s="1"/>
      <c r="D18" s="1"/>
      <c r="E18" s="10">
        <f>Bpredlog!A23</f>
        <v>0</v>
      </c>
      <c r="F18" s="6">
        <f>Bpredlog!B23</f>
        <v>0</v>
      </c>
      <c r="G18" s="6">
        <f>Bpredlog!U23</f>
        <v>0</v>
      </c>
      <c r="H18" s="1"/>
      <c r="I18" s="10">
        <f>Cpredlog!A23</f>
        <v>0</v>
      </c>
      <c r="J18" s="10">
        <f>Cpredlog!B23</f>
        <v>0</v>
      </c>
      <c r="K18" s="6">
        <f>Cpredlog!U23</f>
        <v>0</v>
      </c>
      <c r="L18" s="1"/>
      <c r="M18" s="6">
        <f>Dpredlog!A23</f>
        <v>0</v>
      </c>
      <c r="N18" s="6">
        <f>Dpredlog!B23</f>
        <v>0</v>
      </c>
      <c r="O18" s="6">
        <f>Dpredlog!U23</f>
        <v>0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1"/>
      <c r="C19" s="1"/>
      <c r="D19" s="1"/>
      <c r="E19" s="10">
        <f>Bpredlog!A24</f>
        <v>0</v>
      </c>
      <c r="F19" s="6">
        <f>Bpredlog!B24</f>
        <v>0</v>
      </c>
      <c r="G19" s="6">
        <f>Bpredlog!U24</f>
        <v>0</v>
      </c>
      <c r="H19" s="1"/>
      <c r="I19" s="10">
        <f>Cpredlog!A24</f>
        <v>0</v>
      </c>
      <c r="J19" s="10">
        <f>Cpredlog!B24</f>
        <v>0</v>
      </c>
      <c r="K19" s="6">
        <f>Cpredlog!U24</f>
        <v>0</v>
      </c>
      <c r="L19" s="1"/>
      <c r="M19" s="6">
        <f>Dpredlog!A24</f>
        <v>0</v>
      </c>
      <c r="N19" s="6">
        <f>Dpredlog!B24</f>
        <v>0</v>
      </c>
      <c r="O19" s="6">
        <f>Dpredlog!U24</f>
        <v>0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1"/>
      <c r="C20" s="1"/>
      <c r="D20" s="1"/>
      <c r="E20" s="10">
        <f>Bpredlog!A25</f>
        <v>0</v>
      </c>
      <c r="F20" s="6">
        <f>Bpredlog!B25</f>
        <v>0</v>
      </c>
      <c r="G20" s="6">
        <f>Bpredlog!U25</f>
        <v>0</v>
      </c>
      <c r="H20" s="1"/>
      <c r="I20" s="10">
        <f>Cpredlog!A25</f>
        <v>0</v>
      </c>
      <c r="J20" s="10">
        <f>Cpredlog!B25</f>
        <v>0</v>
      </c>
      <c r="K20" s="6">
        <f>Cpredlog!U25</f>
        <v>0</v>
      </c>
      <c r="L20" s="1"/>
      <c r="M20" s="6">
        <f>Dpredlog!A25</f>
        <v>0</v>
      </c>
      <c r="N20" s="6">
        <f>Dpredlog!B25</f>
        <v>0</v>
      </c>
      <c r="O20" s="6">
        <f>Dpredlog!U25</f>
        <v>0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1"/>
      <c r="C21" s="1"/>
      <c r="D21" s="1"/>
      <c r="E21" s="10"/>
      <c r="F21" s="6"/>
      <c r="G21" s="6"/>
      <c r="H21" s="1"/>
      <c r="I21" s="10">
        <f>Cpredlog!A26</f>
        <v>0</v>
      </c>
      <c r="J21" s="10">
        <f>Cpredlog!B26</f>
        <v>0</v>
      </c>
      <c r="K21" s="6">
        <f>Cpredlog!U26</f>
        <v>0</v>
      </c>
      <c r="L21" s="1"/>
      <c r="M21" s="6">
        <f>Dpredlog!A26</f>
        <v>0</v>
      </c>
      <c r="N21" s="6">
        <f>Dpredlog!B26</f>
        <v>0</v>
      </c>
      <c r="O21" s="6">
        <f>Dpredlog!U26</f>
        <v>0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1"/>
      <c r="C22" s="1"/>
      <c r="D22" s="1"/>
      <c r="E22" s="10"/>
      <c r="F22" s="6"/>
      <c r="G22" s="6"/>
      <c r="H22" s="1"/>
      <c r="I22" s="10">
        <f>Cpredlog!A27</f>
        <v>0</v>
      </c>
      <c r="J22" s="10">
        <f>Cpredlog!B27</f>
        <v>0</v>
      </c>
      <c r="K22" s="6">
        <f>Cpredlog!U27</f>
        <v>0</v>
      </c>
      <c r="L22" s="1"/>
      <c r="M22" s="6">
        <f>Dpredlog!A27</f>
        <v>0</v>
      </c>
      <c r="N22" s="6">
        <f>Dpredlog!B27</f>
        <v>0</v>
      </c>
      <c r="O22" s="6">
        <f>Dpredlog!U27</f>
        <v>0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1"/>
      <c r="C23" s="1"/>
      <c r="D23" s="1"/>
      <c r="E23" s="10"/>
      <c r="F23" s="6"/>
      <c r="G23" s="6"/>
      <c r="H23" s="1"/>
      <c r="I23" s="10">
        <f>Cpredlog!A28</f>
        <v>0</v>
      </c>
      <c r="J23" s="10">
        <f>Cpredlog!B28</f>
        <v>0</v>
      </c>
      <c r="K23" s="6">
        <f>Cpredlog!U28</f>
        <v>0</v>
      </c>
      <c r="L23" s="1"/>
      <c r="M23" s="6">
        <f>Dpredlog!A28</f>
        <v>0</v>
      </c>
      <c r="N23" s="6">
        <f>Dpredlog!B28</f>
        <v>0</v>
      </c>
      <c r="O23" s="6">
        <f>Dpredlog!U28</f>
        <v>0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1"/>
      <c r="C24" s="1"/>
      <c r="D24" s="1"/>
      <c r="E24" s="10"/>
      <c r="F24" s="6"/>
      <c r="G24" s="6"/>
      <c r="H24" s="1"/>
      <c r="I24" s="10">
        <f>Cpredlog!A29</f>
        <v>0</v>
      </c>
      <c r="J24" s="10">
        <f>Cpredlog!B29</f>
        <v>0</v>
      </c>
      <c r="K24" s="6">
        <f>Cpredlog!U29</f>
        <v>0</v>
      </c>
      <c r="L24" s="1"/>
      <c r="M24" s="6">
        <f>Dpredlog!A29</f>
        <v>0</v>
      </c>
      <c r="N24" s="6">
        <f>Dpredlog!B29</f>
        <v>0</v>
      </c>
      <c r="O24" s="6">
        <f>Dpredlog!U29</f>
        <v>0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1"/>
      <c r="C25" s="1"/>
      <c r="D25" s="1"/>
      <c r="E25" s="10"/>
      <c r="F25" s="6"/>
      <c r="G25" s="6"/>
      <c r="H25" s="1"/>
      <c r="I25" s="10">
        <f>Cpredlog!A30</f>
        <v>0</v>
      </c>
      <c r="J25" s="10">
        <f>Cpredlog!B30</f>
        <v>0</v>
      </c>
      <c r="K25" s="6">
        <f>Cpredlog!U30</f>
        <v>0</v>
      </c>
      <c r="L25" s="1"/>
      <c r="M25" s="6">
        <f>Dpredlog!A30</f>
        <v>0</v>
      </c>
      <c r="N25" s="6">
        <f>Dpredlog!B30</f>
        <v>0</v>
      </c>
      <c r="O25" s="6">
        <f>Dpredlog!U30</f>
        <v>0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1"/>
      <c r="E26" s="10"/>
      <c r="F26" s="6"/>
      <c r="G26" s="6"/>
      <c r="H26" s="1"/>
      <c r="I26" s="10">
        <f>Cpredlog!A31</f>
        <v>0</v>
      </c>
      <c r="J26" s="10">
        <f>Cpredlog!B31</f>
        <v>0</v>
      </c>
      <c r="K26" s="6">
        <f>Cpredlog!U31</f>
        <v>0</v>
      </c>
      <c r="L26" s="1"/>
      <c r="M26" s="6">
        <f>Dpredlog!A31</f>
        <v>0</v>
      </c>
      <c r="N26" s="6">
        <f>Dpredlog!B31</f>
        <v>0</v>
      </c>
      <c r="O26" s="6">
        <f>Dpredlog!U31</f>
        <v>0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"/>
      <c r="C27" s="1"/>
      <c r="D27" s="1"/>
      <c r="E27" s="10"/>
      <c r="F27" s="6"/>
      <c r="G27" s="6"/>
      <c r="H27" s="1"/>
      <c r="I27" s="10">
        <f>Cpredlog!A32</f>
        <v>0</v>
      </c>
      <c r="J27" s="10">
        <f>Cpredlog!B32</f>
        <v>0</v>
      </c>
      <c r="K27" s="6">
        <f>Cpredlog!U32</f>
        <v>0</v>
      </c>
      <c r="L27" s="1"/>
      <c r="M27" s="6">
        <f>Dpredlog!A32</f>
        <v>0</v>
      </c>
      <c r="N27" s="6">
        <f>Dpredlog!B32</f>
        <v>0</v>
      </c>
      <c r="O27" s="6">
        <f>Dpredlog!U32</f>
        <v>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1"/>
      <c r="C28" s="1"/>
      <c r="D28" s="1"/>
      <c r="E28" s="10"/>
      <c r="F28" s="6"/>
      <c r="G28" s="6"/>
      <c r="H28" s="1"/>
      <c r="I28" s="10">
        <f>Cpredlog!A33</f>
        <v>0</v>
      </c>
      <c r="J28" s="10">
        <f>Cpredlog!B33</f>
        <v>0</v>
      </c>
      <c r="K28" s="6">
        <f>Cpredlog!U33</f>
        <v>0</v>
      </c>
      <c r="L28" s="1"/>
      <c r="M28" s="6" t="e">
        <f>Dpredlog!#REF!</f>
        <v>#REF!</v>
      </c>
      <c r="N28" s="6" t="e">
        <f>Dpredlog!#REF!</f>
        <v>#REF!</v>
      </c>
      <c r="O28" s="6" t="e">
        <f>Dpredlog!#REF!</f>
        <v>#REF!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"/>
      <c r="C29" s="1"/>
      <c r="D29" s="1"/>
      <c r="E29" s="10"/>
      <c r="F29" s="6"/>
      <c r="G29" s="6"/>
      <c r="H29" s="1"/>
      <c r="I29" s="10">
        <f>Cpredlog!A34</f>
        <v>0</v>
      </c>
      <c r="J29" s="10">
        <f>Cpredlog!B34</f>
        <v>0</v>
      </c>
      <c r="K29" s="6">
        <f>Cpredlog!U34</f>
        <v>0</v>
      </c>
      <c r="L29" s="1"/>
      <c r="M29" s="6" t="e">
        <f>Dpredlog!#REF!</f>
        <v>#REF!</v>
      </c>
      <c r="N29" s="6" t="e">
        <f>Dpredlog!#REF!</f>
        <v>#REF!</v>
      </c>
      <c r="O29" s="6" t="e">
        <f>Dpredlog!#REF!</f>
        <v>#REF!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"/>
      <c r="C30" s="1"/>
      <c r="D30" s="1"/>
      <c r="E30" s="10"/>
      <c r="F30" s="6"/>
      <c r="G30" s="6"/>
      <c r="H30" s="1"/>
      <c r="I30" s="10">
        <f>Cpredlog!A35</f>
        <v>0</v>
      </c>
      <c r="J30" s="10">
        <f>Cpredlog!B35</f>
        <v>0</v>
      </c>
      <c r="K30" s="6">
        <f>Cpredlog!U35</f>
        <v>0</v>
      </c>
      <c r="L30" s="1"/>
      <c r="M30" s="6" t="e">
        <f>Dpredlog!#REF!</f>
        <v>#REF!</v>
      </c>
      <c r="N30" s="6" t="e">
        <f>Dpredlog!#REF!</f>
        <v>#REF!</v>
      </c>
      <c r="O30" s="6" t="e">
        <f>Dpredlog!#REF!</f>
        <v>#REF!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"/>
      <c r="C31" s="1"/>
      <c r="D31" s="1"/>
      <c r="E31" s="10"/>
      <c r="F31" s="6"/>
      <c r="G31" s="6"/>
      <c r="H31" s="1"/>
      <c r="I31" s="10">
        <f>Cpredlog!A36</f>
        <v>0</v>
      </c>
      <c r="J31" s="10">
        <f>Cpredlog!B36</f>
        <v>0</v>
      </c>
      <c r="K31" s="6">
        <f>Cpredlog!U36</f>
        <v>0</v>
      </c>
      <c r="L31" s="1"/>
      <c r="M31" s="6"/>
      <c r="N31" s="6"/>
      <c r="O31" s="6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"/>
      <c r="C32" s="1"/>
      <c r="D32" s="1"/>
      <c r="E32" s="10"/>
      <c r="F32" s="6"/>
      <c r="G32" s="6"/>
      <c r="H32" s="1"/>
      <c r="I32" s="63" t="e">
        <f>Cpredlog!#REF!</f>
        <v>#REF!</v>
      </c>
      <c r="J32" s="63" t="e">
        <f>Cpredlog!#REF!</f>
        <v>#REF!</v>
      </c>
      <c r="K32" s="6" t="e">
        <f>Cpredlog!#REF!</f>
        <v>#REF!</v>
      </c>
      <c r="L32" s="1"/>
      <c r="M32" s="6"/>
      <c r="N32" s="6"/>
      <c r="O32" s="6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63" t="e">
        <f>Cpredlog!#REF!</f>
        <v>#REF!</v>
      </c>
      <c r="J33" s="63" t="e">
        <f>Cpredlog!#REF!</f>
        <v>#REF!</v>
      </c>
      <c r="K33" s="6" t="e">
        <f>Cpredlog!#REF!</f>
        <v>#REF!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1"/>
      <c r="F34" s="1"/>
      <c r="G34" s="1"/>
      <c r="H34" s="1"/>
      <c r="I34" s="63" t="e">
        <f>Cpredlog!#REF!</f>
        <v>#REF!</v>
      </c>
      <c r="J34" s="63" t="e">
        <f>Cpredlog!#REF!</f>
        <v>#REF!</v>
      </c>
      <c r="K34" s="6" t="e">
        <f>Cpredlog!#REF!</f>
        <v>#REF!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1"/>
      <c r="E35" s="1"/>
      <c r="F35" s="1"/>
      <c r="G35" s="1"/>
      <c r="H35" s="1"/>
      <c r="I35" s="63" t="e">
        <f>Cpredlog!#REF!</f>
        <v>#REF!</v>
      </c>
      <c r="J35" s="63" t="e">
        <f>Cpredlog!#REF!</f>
        <v>#REF!</v>
      </c>
      <c r="K35" s="6" t="e">
        <f>Cpredlog!#REF!</f>
        <v>#REF!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63" t="e">
        <f>Cpredlog!#REF!</f>
        <v>#REF!</v>
      </c>
      <c r="J36" s="63" t="e">
        <f>Cpredlog!#REF!</f>
        <v>#REF!</v>
      </c>
      <c r="K36" s="6" t="e">
        <f>Cpredlog!#REF!</f>
        <v>#REF!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63" t="e">
        <f>Cpredlog!#REF!</f>
        <v>#REF!</v>
      </c>
      <c r="J37" s="63" t="e">
        <f>Cpredlog!#REF!</f>
        <v>#REF!</v>
      </c>
      <c r="K37" s="6" t="e">
        <f>Cpredlog!#REF!</f>
        <v>#REF!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63" t="e">
        <f>Cpredlog!#REF!</f>
        <v>#REF!</v>
      </c>
      <c r="J38" s="63" t="e">
        <f>Cpredlog!#REF!</f>
        <v>#REF!</v>
      </c>
      <c r="K38" s="6" t="e">
        <f>Cpredlog!#REF!</f>
        <v>#REF!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63" t="e">
        <f>Cpredlog!#REF!</f>
        <v>#REF!</v>
      </c>
      <c r="J39" s="63" t="e">
        <f>Cpredlog!#REF!</f>
        <v>#REF!</v>
      </c>
      <c r="K39" s="6" t="e">
        <f>Cpredlog!#REF!</f>
        <v>#REF!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63" t="e">
        <f>Cpredlog!#REF!</f>
        <v>#REF!</v>
      </c>
      <c r="J40" s="63" t="e">
        <f>Cpredlog!#REF!</f>
        <v>#REF!</v>
      </c>
      <c r="K40" s="6" t="e">
        <f>Cpredlog!#REF!</f>
        <v>#REF!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63" t="e">
        <f>Cpredlog!#REF!</f>
        <v>#REF!</v>
      </c>
      <c r="J41" s="63" t="e">
        <f>Cpredlog!#REF!</f>
        <v>#REF!</v>
      </c>
      <c r="K41" s="6" t="e">
        <f>Cpredlog!#REF!</f>
        <v>#REF!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63" t="e">
        <f>Cpredlog!#REF!</f>
        <v>#REF!</v>
      </c>
      <c r="J42" s="63" t="e">
        <f>Cpredlog!#REF!</f>
        <v>#REF!</v>
      </c>
      <c r="K42" s="6" t="e">
        <f>Cpredlog!#REF!</f>
        <v>#REF!</v>
      </c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63" t="e">
        <f>Cpredlog!#REF!</f>
        <v>#REF!</v>
      </c>
      <c r="J43" s="63" t="e">
        <f>Cpredlog!#REF!</f>
        <v>#REF!</v>
      </c>
      <c r="K43" s="6" t="e">
        <f>Cpredlog!#REF!</f>
        <v>#REF!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63" t="e">
        <f>Cpredlog!#REF!</f>
        <v>#REF!</v>
      </c>
      <c r="J44" s="63" t="e">
        <f>Cpredlog!#REF!</f>
        <v>#REF!</v>
      </c>
      <c r="K44" s="6" t="e">
        <f>Cpredlog!#REF!</f>
        <v>#REF!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63" t="e">
        <f>Cpredlog!#REF!</f>
        <v>#REF!</v>
      </c>
      <c r="J45" s="63" t="e">
        <f>Cpredlog!#REF!</f>
        <v>#REF!</v>
      </c>
      <c r="K45" s="6" t="e">
        <f>Cpredlog!#REF!</f>
        <v>#REF!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63" t="e">
        <f>Cpredlog!#REF!</f>
        <v>#REF!</v>
      </c>
      <c r="J46" s="63" t="e">
        <f>Cpredlog!#REF!</f>
        <v>#REF!</v>
      </c>
      <c r="K46" s="6" t="e">
        <f>Cpredlog!#REF!</f>
        <v>#REF!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63" t="e">
        <f>Cpredlog!#REF!</f>
        <v>#REF!</v>
      </c>
      <c r="J47" s="63" t="e">
        <f>Cpredlog!#REF!</f>
        <v>#REF!</v>
      </c>
      <c r="K47" s="6" t="e">
        <f>Cpredlog!#REF!</f>
        <v>#REF!</v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63" t="e">
        <f>Cpredlog!#REF!</f>
        <v>#REF!</v>
      </c>
      <c r="J48" s="63" t="e">
        <f>Cpredlog!#REF!</f>
        <v>#REF!</v>
      </c>
      <c r="K48" s="6" t="e">
        <f>Cpredlog!#REF!</f>
        <v>#REF!</v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63" t="e">
        <f>Cpredlog!#REF!</f>
        <v>#REF!</v>
      </c>
      <c r="J49" s="63" t="e">
        <f>Cpredlog!#REF!</f>
        <v>#REF!</v>
      </c>
      <c r="K49" s="6" t="e">
        <f>Cpredlog!#REF!</f>
        <v>#REF!</v>
      </c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63"/>
      <c r="J50" s="10"/>
      <c r="K50" s="6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63"/>
      <c r="J51" s="10"/>
      <c r="K51" s="6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63"/>
      <c r="J52" s="10"/>
      <c r="K52" s="6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0"/>
      <c r="J53" s="10"/>
      <c r="K53" s="6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0"/>
      <c r="J54" s="10"/>
      <c r="K54" s="6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0"/>
      <c r="J55" s="10"/>
      <c r="K55" s="6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0"/>
      <c r="J56" s="10"/>
      <c r="K56" s="6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/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">
    <mergeCell ref="A1:C1"/>
    <mergeCell ref="E1:G1"/>
    <mergeCell ref="I1:K1"/>
    <mergeCell ref="M1:O1"/>
  </mergeCells>
  <pageMargins left="0.7" right="0.7" top="0.75" bottom="0.75" header="0.511811023622047" footer="0.511811023622047"/>
  <pageSetup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8"/>
  <sheetViews>
    <sheetView topLeftCell="A3" zoomScaleNormal="100" workbookViewId="0">
      <selection activeCell="S19" sqref="S19"/>
    </sheetView>
  </sheetViews>
  <sheetFormatPr defaultColWidth="14.42578125" defaultRowHeight="12.75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6" width="8" customWidth="1"/>
  </cols>
  <sheetData>
    <row r="1" spans="1:26" ht="18.75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1"/>
      <c r="T1" s="71"/>
      <c r="U1" s="71"/>
      <c r="V1" s="1"/>
      <c r="W1" s="1"/>
      <c r="X1" s="1"/>
      <c r="Y1" s="1"/>
      <c r="Z1" s="1"/>
    </row>
    <row r="2" spans="1:26" ht="12.75" customHeight="1" x14ac:dyDescent="0.2">
      <c r="A2" s="72" t="s">
        <v>26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3" t="s">
        <v>2</v>
      </c>
      <c r="P2" s="73"/>
      <c r="Q2" s="73"/>
      <c r="R2" s="73"/>
      <c r="S2" s="73"/>
      <c r="T2" s="73"/>
      <c r="U2" s="73"/>
      <c r="V2" s="1"/>
      <c r="W2" s="1"/>
      <c r="X2" s="1"/>
      <c r="Y2" s="1"/>
      <c r="Z2" s="1"/>
    </row>
    <row r="3" spans="1:26" ht="21" customHeight="1" x14ac:dyDescent="0.2">
      <c r="A3" s="74" t="s">
        <v>3</v>
      </c>
      <c r="B3" s="74"/>
      <c r="C3" s="74"/>
      <c r="D3" s="75" t="s">
        <v>4</v>
      </c>
      <c r="E3" s="75"/>
      <c r="F3" s="75"/>
      <c r="G3" s="75"/>
      <c r="H3" s="76" t="s">
        <v>5</v>
      </c>
      <c r="I3" s="76"/>
      <c r="J3" s="76"/>
      <c r="K3" s="76"/>
      <c r="L3" s="76"/>
      <c r="M3" s="76"/>
      <c r="N3" s="76"/>
      <c r="O3" s="76"/>
      <c r="P3" s="76"/>
      <c r="Q3" s="77" t="s">
        <v>6</v>
      </c>
      <c r="R3" s="77"/>
      <c r="S3" s="77"/>
      <c r="T3" s="77"/>
      <c r="U3" s="77"/>
      <c r="V3" s="1"/>
      <c r="W3" s="1"/>
      <c r="X3" s="1"/>
      <c r="Y3" s="1"/>
      <c r="Z3" s="1"/>
    </row>
    <row r="4" spans="1:26" ht="6.75" customHeight="1" x14ac:dyDescent="0.2">
      <c r="A4" s="1"/>
      <c r="B4" s="1"/>
      <c r="C4" s="1"/>
      <c r="D4" s="2"/>
      <c r="E4" s="2"/>
      <c r="F4" s="2"/>
      <c r="G4" s="2"/>
      <c r="H4" s="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 x14ac:dyDescent="0.2">
      <c r="A5" s="64" t="s">
        <v>7</v>
      </c>
      <c r="B5" s="65" t="s">
        <v>8</v>
      </c>
      <c r="C5" s="66" t="s">
        <v>9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7" t="s">
        <v>10</v>
      </c>
      <c r="U5" s="68" t="s">
        <v>11</v>
      </c>
      <c r="V5" s="1"/>
      <c r="W5" s="1"/>
      <c r="X5" s="1"/>
      <c r="Y5" s="1"/>
      <c r="Z5" s="1"/>
    </row>
    <row r="6" spans="1:26" ht="21" customHeight="1" x14ac:dyDescent="0.2">
      <c r="A6" s="64"/>
      <c r="B6" s="64"/>
      <c r="C6" s="3"/>
      <c r="D6" s="69" t="s">
        <v>12</v>
      </c>
      <c r="E6" s="69"/>
      <c r="F6" s="69"/>
      <c r="G6" s="69"/>
      <c r="H6" s="69"/>
      <c r="I6" s="69" t="s">
        <v>13</v>
      </c>
      <c r="J6" s="69"/>
      <c r="K6" s="69"/>
      <c r="L6" s="69" t="s">
        <v>14</v>
      </c>
      <c r="M6" s="69"/>
      <c r="N6" s="69"/>
      <c r="O6" s="69" t="s">
        <v>15</v>
      </c>
      <c r="P6" s="69"/>
      <c r="Q6" s="69"/>
      <c r="R6" s="69" t="s">
        <v>16</v>
      </c>
      <c r="S6" s="69"/>
      <c r="T6" s="67"/>
      <c r="U6" s="67"/>
      <c r="V6" s="1"/>
      <c r="W6" s="1"/>
      <c r="X6" s="1"/>
      <c r="Y6" s="1"/>
      <c r="Z6" s="1"/>
    </row>
    <row r="7" spans="1:26" ht="21" customHeight="1" x14ac:dyDescent="0.2">
      <c r="A7" s="64"/>
      <c r="B7" s="64"/>
      <c r="C7" s="4" t="s">
        <v>17</v>
      </c>
      <c r="D7" s="5" t="s">
        <v>18</v>
      </c>
      <c r="E7" s="5" t="s">
        <v>19</v>
      </c>
      <c r="F7" s="5" t="s">
        <v>20</v>
      </c>
      <c r="G7" s="5" t="s">
        <v>21</v>
      </c>
      <c r="H7" s="5" t="s">
        <v>22</v>
      </c>
      <c r="I7" s="5" t="s">
        <v>18</v>
      </c>
      <c r="J7" s="5" t="s">
        <v>19</v>
      </c>
      <c r="K7" s="5" t="s">
        <v>20</v>
      </c>
      <c r="L7" s="5" t="s">
        <v>18</v>
      </c>
      <c r="M7" s="5" t="s">
        <v>19</v>
      </c>
      <c r="N7" s="5" t="s">
        <v>20</v>
      </c>
      <c r="O7" s="5" t="s">
        <v>18</v>
      </c>
      <c r="P7" s="5" t="s">
        <v>19</v>
      </c>
      <c r="Q7" s="5" t="s">
        <v>20</v>
      </c>
      <c r="R7" s="5" t="s">
        <v>23</v>
      </c>
      <c r="S7" s="5" t="s">
        <v>24</v>
      </c>
      <c r="T7" s="67"/>
      <c r="U7" s="67"/>
      <c r="V7" s="1"/>
      <c r="W7" s="1"/>
      <c r="X7" s="1"/>
      <c r="Y7" s="1"/>
      <c r="Z7" s="1"/>
    </row>
    <row r="8" spans="1:26" ht="12.75" customHeight="1" x14ac:dyDescent="0.2">
      <c r="A8" s="6" t="str">
        <f>B!I2</f>
        <v>1/2021</v>
      </c>
      <c r="B8" s="6" t="str">
        <f>B!J2</f>
        <v>Vukasović Tanja</v>
      </c>
      <c r="C8" s="7"/>
      <c r="D8" s="7"/>
      <c r="E8" s="7"/>
      <c r="F8" s="7"/>
      <c r="G8" s="7"/>
      <c r="H8" s="7"/>
      <c r="I8" s="6">
        <v>0</v>
      </c>
      <c r="J8" s="6">
        <v>0</v>
      </c>
      <c r="K8" s="6"/>
      <c r="L8" s="6"/>
      <c r="M8" s="6"/>
      <c r="N8" s="6"/>
      <c r="O8" s="8">
        <v>4</v>
      </c>
      <c r="P8" s="8"/>
      <c r="Q8" s="6"/>
      <c r="R8" s="7">
        <v>30</v>
      </c>
      <c r="S8" s="7"/>
      <c r="T8" s="9">
        <f t="shared" ref="T8:T19" si="0">SUM(D8:E8,I8:J8,O8,P8,MAX(R8,S8))</f>
        <v>34</v>
      </c>
      <c r="U8" s="9" t="str">
        <f>IF(T8&gt;89,"A",IF(T8&gt;79,"B",IF(T8&gt;69,"C",IF(T8&gt;59,"D",IF(T8&gt;49,"E","F")))))</f>
        <v>F</v>
      </c>
      <c r="V8" s="1"/>
      <c r="W8" s="1"/>
      <c r="X8" s="1"/>
      <c r="Y8" s="1"/>
      <c r="Z8" s="1"/>
    </row>
    <row r="9" spans="1:26" ht="12.75" customHeight="1" x14ac:dyDescent="0.2">
      <c r="A9" s="6" t="str">
        <f>B!I3</f>
        <v>2/2021</v>
      </c>
      <c r="B9" s="6" t="str">
        <f>B!J3</f>
        <v>Nikolić Anđela</v>
      </c>
      <c r="C9" s="7"/>
      <c r="D9" s="7"/>
      <c r="E9" s="7"/>
      <c r="F9" s="7"/>
      <c r="G9" s="7"/>
      <c r="H9" s="7"/>
      <c r="I9" s="6">
        <v>5</v>
      </c>
      <c r="J9" s="6">
        <v>5</v>
      </c>
      <c r="K9" s="6"/>
      <c r="L9" s="6"/>
      <c r="M9" s="6"/>
      <c r="N9" s="6"/>
      <c r="O9" s="8">
        <v>6</v>
      </c>
      <c r="P9" s="8"/>
      <c r="Q9" s="6"/>
      <c r="R9" s="7">
        <v>27</v>
      </c>
      <c r="S9" s="7">
        <v>34</v>
      </c>
      <c r="T9" s="9">
        <f t="shared" si="0"/>
        <v>50</v>
      </c>
      <c r="U9" s="20" t="str">
        <f t="shared" ref="U9:U19" si="1">IF(T9&gt;89,"A",IF(T9&gt;79,"B",IF(T9&gt;69,"C",IF(T9&gt;59,"D",IF(T9&gt;49,"E","F")))))</f>
        <v>E</v>
      </c>
      <c r="V9" s="1"/>
      <c r="W9" s="1"/>
      <c r="X9" s="1"/>
      <c r="Y9" s="1"/>
      <c r="Z9" s="1"/>
    </row>
    <row r="10" spans="1:26" ht="12.75" customHeight="1" x14ac:dyDescent="0.2">
      <c r="A10" s="6" t="str">
        <f>B!I4</f>
        <v>4/2021</v>
      </c>
      <c r="B10" s="6" t="str">
        <f>B!J4</f>
        <v>Crvenica Ilija</v>
      </c>
      <c r="C10" s="7"/>
      <c r="D10" s="7"/>
      <c r="E10" s="7"/>
      <c r="F10" s="7"/>
      <c r="G10" s="7"/>
      <c r="H10" s="7"/>
      <c r="I10" s="6">
        <v>5</v>
      </c>
      <c r="J10" s="6">
        <v>10</v>
      </c>
      <c r="K10" s="6"/>
      <c r="L10" s="6"/>
      <c r="M10" s="6"/>
      <c r="N10" s="6"/>
      <c r="O10" s="8">
        <v>7</v>
      </c>
      <c r="P10" s="8"/>
      <c r="Q10" s="6"/>
      <c r="R10" s="7">
        <v>16</v>
      </c>
      <c r="S10" s="7">
        <v>28</v>
      </c>
      <c r="T10" s="9">
        <f t="shared" si="0"/>
        <v>50</v>
      </c>
      <c r="U10" s="20" t="str">
        <f t="shared" si="1"/>
        <v>E</v>
      </c>
      <c r="V10" s="1"/>
      <c r="W10" s="1"/>
      <c r="X10" s="1"/>
      <c r="Y10" s="1"/>
      <c r="Z10" s="1"/>
    </row>
    <row r="11" spans="1:26" ht="12.75" customHeight="1" x14ac:dyDescent="0.2">
      <c r="A11" s="6" t="str">
        <f>B!I5</f>
        <v>8/2021</v>
      </c>
      <c r="B11" s="6" t="str">
        <f>B!J5</f>
        <v>Janković Iva</v>
      </c>
      <c r="C11" s="7"/>
      <c r="D11" s="7"/>
      <c r="E11" s="7"/>
      <c r="F11" s="7"/>
      <c r="G11" s="7"/>
      <c r="H11" s="7"/>
      <c r="I11" s="6">
        <v>5</v>
      </c>
      <c r="J11" s="6">
        <v>10</v>
      </c>
      <c r="K11" s="6"/>
      <c r="L11" s="6"/>
      <c r="M11" s="6"/>
      <c r="N11" s="6"/>
      <c r="O11" s="8">
        <v>8</v>
      </c>
      <c r="P11" s="8"/>
      <c r="Q11" s="6"/>
      <c r="R11" s="7">
        <v>28</v>
      </c>
      <c r="S11" s="7">
        <v>38</v>
      </c>
      <c r="T11" s="9">
        <f t="shared" si="0"/>
        <v>61</v>
      </c>
      <c r="U11" s="20" t="str">
        <f t="shared" si="1"/>
        <v>D</v>
      </c>
      <c r="V11" s="1"/>
      <c r="W11" s="1"/>
      <c r="X11" s="1"/>
      <c r="Y11" s="1"/>
      <c r="Z11" s="1"/>
    </row>
    <row r="12" spans="1:26" ht="12.75" customHeight="1" x14ac:dyDescent="0.2">
      <c r="A12" s="6" t="str">
        <f>B!I6</f>
        <v>11/2021</v>
      </c>
      <c r="B12" s="6" t="str">
        <f>B!J6</f>
        <v>Pućurica Minela</v>
      </c>
      <c r="C12" s="7"/>
      <c r="D12" s="7"/>
      <c r="E12" s="7"/>
      <c r="F12" s="7"/>
      <c r="G12" s="7"/>
      <c r="H12" s="7"/>
      <c r="I12" s="6">
        <v>0</v>
      </c>
      <c r="J12" s="6">
        <v>0</v>
      </c>
      <c r="K12" s="6"/>
      <c r="L12" s="6"/>
      <c r="M12" s="6"/>
      <c r="N12" s="6"/>
      <c r="O12" s="8">
        <v>2</v>
      </c>
      <c r="P12" s="8"/>
      <c r="Q12" s="6"/>
      <c r="R12" s="7">
        <v>26</v>
      </c>
      <c r="S12" s="7"/>
      <c r="T12" s="9">
        <f t="shared" si="0"/>
        <v>28</v>
      </c>
      <c r="U12" s="20" t="str">
        <f t="shared" si="1"/>
        <v>F</v>
      </c>
      <c r="V12" s="1"/>
      <c r="W12" s="1"/>
      <c r="X12" s="1"/>
      <c r="Y12" s="1"/>
      <c r="Z12" s="1"/>
    </row>
    <row r="13" spans="1:26" ht="12.75" customHeight="1" x14ac:dyDescent="0.2">
      <c r="A13" s="6" t="str">
        <f>B!I7</f>
        <v>17/2021</v>
      </c>
      <c r="B13" s="6" t="str">
        <f>B!J7</f>
        <v>Tatar Bojana</v>
      </c>
      <c r="C13" s="7"/>
      <c r="D13" s="7"/>
      <c r="E13" s="7"/>
      <c r="F13" s="7"/>
      <c r="G13" s="7"/>
      <c r="H13" s="7"/>
      <c r="I13" s="6"/>
      <c r="J13" s="6"/>
      <c r="K13" s="6"/>
      <c r="L13" s="6"/>
      <c r="M13" s="6"/>
      <c r="N13" s="6"/>
      <c r="O13" s="8"/>
      <c r="P13" s="8"/>
      <c r="Q13" s="6"/>
      <c r="R13" s="7"/>
      <c r="S13" s="7"/>
      <c r="T13" s="9">
        <f t="shared" si="0"/>
        <v>0</v>
      </c>
      <c r="U13" s="20" t="str">
        <f t="shared" si="1"/>
        <v>F</v>
      </c>
      <c r="V13" s="1"/>
      <c r="W13" s="1"/>
      <c r="X13" s="1"/>
      <c r="Y13" s="1"/>
      <c r="Z13" s="1"/>
    </row>
    <row r="14" spans="1:26" ht="12.75" customHeight="1" x14ac:dyDescent="0.2">
      <c r="A14" s="6" t="str">
        <f>B!I8</f>
        <v>18/2021</v>
      </c>
      <c r="B14" s="6" t="str">
        <f>B!J8</f>
        <v>Despotović Rade</v>
      </c>
      <c r="C14" s="7"/>
      <c r="D14" s="7"/>
      <c r="E14" s="7"/>
      <c r="F14" s="7"/>
      <c r="G14" s="7"/>
      <c r="H14" s="7"/>
      <c r="I14" s="6">
        <v>5</v>
      </c>
      <c r="J14" s="6">
        <v>10</v>
      </c>
      <c r="K14" s="6"/>
      <c r="L14" s="6"/>
      <c r="M14" s="6"/>
      <c r="N14" s="6"/>
      <c r="O14" s="8">
        <v>8</v>
      </c>
      <c r="P14" s="8"/>
      <c r="Q14" s="6"/>
      <c r="R14" s="7">
        <v>22</v>
      </c>
      <c r="S14" s="7">
        <v>37</v>
      </c>
      <c r="T14" s="9">
        <f t="shared" si="0"/>
        <v>60</v>
      </c>
      <c r="U14" s="20" t="str">
        <f t="shared" si="1"/>
        <v>D</v>
      </c>
      <c r="V14" s="1"/>
      <c r="W14" s="1"/>
      <c r="X14" s="1"/>
      <c r="Y14" s="1"/>
      <c r="Z14" s="1"/>
    </row>
    <row r="15" spans="1:26" ht="12.75" customHeight="1" x14ac:dyDescent="0.2">
      <c r="A15" s="6" t="str">
        <f>B!I9</f>
        <v>30/2021</v>
      </c>
      <c r="B15" s="6" t="str">
        <f>B!J9</f>
        <v>Bulatović Sandra</v>
      </c>
      <c r="C15" s="7"/>
      <c r="D15" s="7"/>
      <c r="E15" s="7"/>
      <c r="F15" s="7"/>
      <c r="G15" s="7"/>
      <c r="H15" s="7"/>
      <c r="I15" s="6"/>
      <c r="J15" s="6"/>
      <c r="K15" s="6"/>
      <c r="L15" s="6"/>
      <c r="M15" s="6"/>
      <c r="N15" s="6"/>
      <c r="O15" s="8"/>
      <c r="P15" s="8"/>
      <c r="Q15" s="6"/>
      <c r="R15" s="7"/>
      <c r="S15" s="7"/>
      <c r="T15" s="9">
        <f t="shared" si="0"/>
        <v>0</v>
      </c>
      <c r="U15" s="20" t="str">
        <f t="shared" si="1"/>
        <v>F</v>
      </c>
      <c r="V15" s="1"/>
      <c r="W15" s="1"/>
      <c r="X15" s="1"/>
      <c r="Y15" s="1"/>
      <c r="Z15" s="1"/>
    </row>
    <row r="16" spans="1:26" ht="12.75" customHeight="1" x14ac:dyDescent="0.2">
      <c r="A16" s="6" t="str">
        <f>B!I10</f>
        <v>37/2021</v>
      </c>
      <c r="B16" s="6" t="str">
        <f>B!J10</f>
        <v>Vukotić Vojislav</v>
      </c>
      <c r="C16" s="7"/>
      <c r="D16" s="7"/>
      <c r="E16" s="7"/>
      <c r="F16" s="7"/>
      <c r="G16" s="7"/>
      <c r="H16" s="7"/>
      <c r="I16" s="6"/>
      <c r="J16" s="6"/>
      <c r="K16" s="6"/>
      <c r="L16" s="6"/>
      <c r="M16" s="6"/>
      <c r="N16" s="6"/>
      <c r="O16" s="8"/>
      <c r="P16" s="8"/>
      <c r="Q16" s="6"/>
      <c r="R16" s="7"/>
      <c r="S16" s="7"/>
      <c r="T16" s="9">
        <f t="shared" si="0"/>
        <v>0</v>
      </c>
      <c r="U16" s="20" t="str">
        <f t="shared" si="1"/>
        <v>F</v>
      </c>
      <c r="V16" s="1"/>
      <c r="W16" s="1"/>
      <c r="X16" s="1"/>
      <c r="Y16" s="1"/>
      <c r="Z16" s="1"/>
    </row>
    <row r="17" spans="1:26" ht="12.75" customHeight="1" x14ac:dyDescent="0.2">
      <c r="A17" s="6" t="str">
        <f>B!I11</f>
        <v>1/2020</v>
      </c>
      <c r="B17" s="6" t="str">
        <f>B!J11</f>
        <v>Vukčević Luka</v>
      </c>
      <c r="C17" s="7"/>
      <c r="D17" s="7"/>
      <c r="E17" s="7"/>
      <c r="F17" s="7"/>
      <c r="G17" s="7"/>
      <c r="H17" s="7"/>
      <c r="I17" s="6">
        <v>5</v>
      </c>
      <c r="J17" s="6">
        <v>10</v>
      </c>
      <c r="K17" s="6"/>
      <c r="L17" s="6"/>
      <c r="M17" s="6"/>
      <c r="N17" s="6"/>
      <c r="O17" s="8">
        <v>14</v>
      </c>
      <c r="P17" s="8"/>
      <c r="Q17" s="6"/>
      <c r="R17" s="7">
        <v>22</v>
      </c>
      <c r="S17" s="7">
        <v>31</v>
      </c>
      <c r="T17" s="9">
        <f t="shared" si="0"/>
        <v>60</v>
      </c>
      <c r="U17" s="20" t="str">
        <f t="shared" si="1"/>
        <v>D</v>
      </c>
      <c r="V17" s="1"/>
      <c r="W17" s="1"/>
      <c r="X17" s="1"/>
      <c r="Y17" s="1"/>
      <c r="Z17" s="1"/>
    </row>
    <row r="18" spans="1:26" ht="12.75" customHeight="1" x14ac:dyDescent="0.2">
      <c r="A18" s="6" t="str">
        <f>B!I12</f>
        <v>25/2020</v>
      </c>
      <c r="B18" s="6" t="str">
        <f>B!J12</f>
        <v>Borozan Petar</v>
      </c>
      <c r="C18" s="7"/>
      <c r="D18" s="7"/>
      <c r="E18" s="7"/>
      <c r="F18" s="7"/>
      <c r="G18" s="7"/>
      <c r="H18" s="7"/>
      <c r="I18" s="6">
        <v>5</v>
      </c>
      <c r="J18" s="6">
        <v>10</v>
      </c>
      <c r="K18" s="6"/>
      <c r="L18" s="6"/>
      <c r="M18" s="6"/>
      <c r="N18" s="6"/>
      <c r="O18" s="8">
        <v>8</v>
      </c>
      <c r="P18" s="8"/>
      <c r="Q18" s="6"/>
      <c r="R18" s="7">
        <v>7</v>
      </c>
      <c r="S18" s="7">
        <v>27</v>
      </c>
      <c r="T18" s="9">
        <f t="shared" si="0"/>
        <v>50</v>
      </c>
      <c r="U18" s="20" t="str">
        <f t="shared" si="1"/>
        <v>E</v>
      </c>
      <c r="V18" s="1"/>
      <c r="W18" s="1"/>
      <c r="X18" s="1"/>
      <c r="Y18" s="1"/>
      <c r="Z18" s="1"/>
    </row>
    <row r="19" spans="1:26" ht="12.75" customHeight="1" x14ac:dyDescent="0.2">
      <c r="A19" s="6" t="str">
        <f>B!I13</f>
        <v>2/2018</v>
      </c>
      <c r="B19" s="6" t="str">
        <f>B!J13</f>
        <v>Lazarević Aleksandar</v>
      </c>
      <c r="C19" s="7"/>
      <c r="D19" s="7"/>
      <c r="E19" s="7"/>
      <c r="F19" s="7"/>
      <c r="G19" s="7"/>
      <c r="H19" s="7"/>
      <c r="I19" s="6"/>
      <c r="J19" s="6"/>
      <c r="K19" s="6"/>
      <c r="L19" s="6"/>
      <c r="M19" s="6"/>
      <c r="N19" s="6"/>
      <c r="O19" s="8"/>
      <c r="P19" s="8"/>
      <c r="Q19" s="6"/>
      <c r="R19" s="7"/>
      <c r="S19" s="7"/>
      <c r="T19" s="9">
        <f t="shared" si="0"/>
        <v>0</v>
      </c>
      <c r="U19" s="20" t="str">
        <f t="shared" si="1"/>
        <v>F</v>
      </c>
      <c r="V19" s="1"/>
      <c r="W19" s="1"/>
      <c r="X19" s="1"/>
      <c r="Y19" s="1"/>
      <c r="Z19" s="1"/>
    </row>
    <row r="20" spans="1:26" ht="12.75" customHeight="1" x14ac:dyDescent="0.2">
      <c r="A20" s="6"/>
      <c r="B20" s="6"/>
      <c r="C20" s="7"/>
      <c r="D20" s="7"/>
      <c r="E20" s="7"/>
      <c r="F20" s="7"/>
      <c r="G20" s="7"/>
      <c r="H20" s="7"/>
      <c r="I20" s="6"/>
      <c r="J20" s="6"/>
      <c r="K20" s="6"/>
      <c r="L20" s="6"/>
      <c r="M20" s="6"/>
      <c r="N20" s="6"/>
      <c r="O20" s="8"/>
      <c r="P20" s="8"/>
      <c r="Q20" s="6"/>
      <c r="R20" s="7"/>
      <c r="S20" s="7"/>
      <c r="T20" s="9"/>
      <c r="U20" s="9"/>
      <c r="V20" s="1"/>
      <c r="W20" s="1"/>
      <c r="X20" s="1"/>
      <c r="Y20" s="1"/>
      <c r="Z20" s="1"/>
    </row>
    <row r="21" spans="1:26" ht="12.75" customHeight="1" x14ac:dyDescent="0.2">
      <c r="A21" s="6"/>
      <c r="B21" s="6"/>
      <c r="C21" s="7"/>
      <c r="D21" s="7"/>
      <c r="E21" s="7"/>
      <c r="F21" s="7"/>
      <c r="G21" s="7"/>
      <c r="H21" s="7"/>
      <c r="I21" s="6"/>
      <c r="J21" s="6"/>
      <c r="K21" s="6"/>
      <c r="L21" s="6"/>
      <c r="M21" s="6"/>
      <c r="N21" s="6"/>
      <c r="O21" s="8"/>
      <c r="P21" s="8"/>
      <c r="Q21" s="6"/>
      <c r="R21" s="7"/>
      <c r="S21" s="7"/>
      <c r="T21" s="9"/>
      <c r="U21" s="9"/>
      <c r="V21" s="1"/>
      <c r="W21" s="1"/>
      <c r="X21" s="1"/>
      <c r="Y21" s="1"/>
      <c r="Z21" s="1"/>
    </row>
    <row r="22" spans="1:26" ht="12.75" customHeight="1" x14ac:dyDescent="0.2">
      <c r="A22" s="6"/>
      <c r="B22" s="6"/>
      <c r="C22" s="7"/>
      <c r="D22" s="7"/>
      <c r="E22" s="7"/>
      <c r="F22" s="7"/>
      <c r="G22" s="7"/>
      <c r="H22" s="7"/>
      <c r="I22" s="6"/>
      <c r="J22" s="6"/>
      <c r="K22" s="6"/>
      <c r="L22" s="6"/>
      <c r="M22" s="6"/>
      <c r="N22" s="6"/>
      <c r="O22" s="8"/>
      <c r="P22" s="8"/>
      <c r="Q22" s="6"/>
      <c r="R22" s="7"/>
      <c r="S22" s="7"/>
      <c r="T22" s="9"/>
      <c r="U22" s="9"/>
      <c r="V22" s="1"/>
      <c r="W22" s="1"/>
      <c r="X22" s="1"/>
      <c r="Y22" s="1"/>
      <c r="Z22" s="1"/>
    </row>
    <row r="23" spans="1:26" ht="12.75" customHeight="1" x14ac:dyDescent="0.2">
      <c r="A23" s="6"/>
      <c r="B23" s="6"/>
      <c r="C23" s="7"/>
      <c r="D23" s="7"/>
      <c r="E23" s="7"/>
      <c r="F23" s="7"/>
      <c r="G23" s="7"/>
      <c r="H23" s="7"/>
      <c r="I23" s="6"/>
      <c r="J23" s="6"/>
      <c r="K23" s="6"/>
      <c r="L23" s="6"/>
      <c r="M23" s="6"/>
      <c r="N23" s="6"/>
      <c r="O23" s="8"/>
      <c r="P23" s="8"/>
      <c r="Q23" s="6"/>
      <c r="R23" s="7"/>
      <c r="S23" s="7"/>
      <c r="T23" s="9"/>
      <c r="U23" s="9"/>
      <c r="V23" s="1"/>
      <c r="W23" s="1"/>
      <c r="X23" s="1"/>
      <c r="Y23" s="1"/>
      <c r="Z23" s="1"/>
    </row>
    <row r="24" spans="1:26" ht="12.75" customHeight="1" x14ac:dyDescent="0.2">
      <c r="A24" s="6"/>
      <c r="B24" s="6"/>
      <c r="C24" s="7"/>
      <c r="D24" s="7"/>
      <c r="E24" s="7"/>
      <c r="F24" s="7"/>
      <c r="G24" s="7"/>
      <c r="H24" s="7"/>
      <c r="I24" s="6"/>
      <c r="J24" s="6"/>
      <c r="K24" s="6"/>
      <c r="L24" s="6"/>
      <c r="M24" s="6"/>
      <c r="N24" s="6"/>
      <c r="O24" s="8"/>
      <c r="P24" s="8"/>
      <c r="Q24" s="6"/>
      <c r="R24" s="7"/>
      <c r="S24" s="7"/>
      <c r="T24" s="9"/>
      <c r="U24" s="9"/>
      <c r="V24" s="1"/>
      <c r="W24" s="1"/>
      <c r="X24" s="1"/>
      <c r="Y24" s="1"/>
      <c r="Z24" s="1"/>
    </row>
    <row r="25" spans="1:26" ht="12.75" customHeight="1" x14ac:dyDescent="0.2">
      <c r="A25" s="6"/>
      <c r="B25" s="6"/>
      <c r="C25" s="7"/>
      <c r="D25" s="7"/>
      <c r="E25" s="7"/>
      <c r="F25" s="7"/>
      <c r="G25" s="7"/>
      <c r="H25" s="7"/>
      <c r="I25" s="6"/>
      <c r="J25" s="6"/>
      <c r="K25" s="6"/>
      <c r="L25" s="6"/>
      <c r="M25" s="6"/>
      <c r="N25" s="6"/>
      <c r="O25" s="8"/>
      <c r="P25" s="8"/>
      <c r="Q25" s="6"/>
      <c r="R25" s="7"/>
      <c r="S25" s="7"/>
      <c r="T25" s="9"/>
      <c r="U25" s="9"/>
      <c r="V25" s="1"/>
      <c r="W25" s="1"/>
      <c r="X25" s="1"/>
      <c r="Y25" s="1"/>
      <c r="Z25" s="1"/>
    </row>
    <row r="26" spans="1:26" ht="12.75" customHeight="1" x14ac:dyDescent="0.2">
      <c r="A26" s="6"/>
      <c r="B26" s="6"/>
      <c r="C26" s="7"/>
      <c r="D26" s="7"/>
      <c r="E26" s="7"/>
      <c r="F26" s="7"/>
      <c r="G26" s="7"/>
      <c r="H26" s="7"/>
      <c r="I26" s="6"/>
      <c r="J26" s="6"/>
      <c r="K26" s="6"/>
      <c r="L26" s="6"/>
      <c r="M26" s="6"/>
      <c r="N26" s="6"/>
      <c r="O26" s="8"/>
      <c r="P26" s="8"/>
      <c r="Q26" s="6"/>
      <c r="R26" s="7"/>
      <c r="S26" s="7"/>
      <c r="T26" s="9"/>
      <c r="U26" s="9"/>
      <c r="V26" s="1"/>
      <c r="W26" s="1"/>
      <c r="X26" s="1"/>
      <c r="Y26" s="1"/>
      <c r="Z26" s="1"/>
    </row>
    <row r="27" spans="1:26" ht="12.75" customHeight="1" x14ac:dyDescent="0.2">
      <c r="A27" s="6"/>
      <c r="B27" s="6"/>
      <c r="C27" s="7"/>
      <c r="D27" s="7"/>
      <c r="E27" s="7"/>
      <c r="F27" s="7"/>
      <c r="G27" s="7"/>
      <c r="H27" s="7"/>
      <c r="I27" s="6"/>
      <c r="J27" s="6"/>
      <c r="K27" s="6"/>
      <c r="L27" s="6"/>
      <c r="M27" s="6"/>
      <c r="N27" s="6"/>
      <c r="O27" s="8"/>
      <c r="P27" s="8"/>
      <c r="Q27" s="6"/>
      <c r="R27" s="7"/>
      <c r="S27" s="7"/>
      <c r="T27" s="9"/>
      <c r="U27" s="9"/>
      <c r="V27" s="1"/>
      <c r="W27" s="1"/>
      <c r="X27" s="1"/>
      <c r="Y27" s="1"/>
      <c r="Z27" s="1"/>
    </row>
    <row r="28" spans="1:26" ht="12.75" customHeight="1" x14ac:dyDescent="0.2">
      <c r="A28" s="6"/>
      <c r="B28" s="6"/>
      <c r="C28" s="7"/>
      <c r="D28" s="7"/>
      <c r="E28" s="7"/>
      <c r="F28" s="7"/>
      <c r="G28" s="7"/>
      <c r="H28" s="7"/>
      <c r="I28" s="6"/>
      <c r="J28" s="6"/>
      <c r="K28" s="6"/>
      <c r="L28" s="6"/>
      <c r="M28" s="6"/>
      <c r="N28" s="6"/>
      <c r="O28" s="8"/>
      <c r="P28" s="8"/>
      <c r="Q28" s="6"/>
      <c r="R28" s="7"/>
      <c r="S28" s="7"/>
      <c r="T28" s="9"/>
      <c r="U28" s="9"/>
      <c r="V28" s="1"/>
      <c r="W28" s="1"/>
      <c r="X28" s="1"/>
      <c r="Y28" s="1"/>
      <c r="Z28" s="1"/>
    </row>
    <row r="29" spans="1:26" ht="12.75" customHeight="1" x14ac:dyDescent="0.2">
      <c r="A29" s="6"/>
      <c r="B29" s="6" t="str">
        <f>B!J23</f>
        <v xml:space="preserve"> </v>
      </c>
      <c r="C29" s="7"/>
      <c r="D29" s="7"/>
      <c r="E29" s="7"/>
      <c r="F29" s="7"/>
      <c r="G29" s="7"/>
      <c r="H29" s="7"/>
      <c r="I29" s="6"/>
      <c r="J29" s="6"/>
      <c r="K29" s="6"/>
      <c r="L29" s="6"/>
      <c r="M29" s="6"/>
      <c r="N29" s="6"/>
      <c r="O29" s="8"/>
      <c r="P29" s="8"/>
      <c r="Q29" s="6"/>
      <c r="R29" s="7"/>
      <c r="S29" s="7"/>
      <c r="T29" s="9"/>
      <c r="U29" s="9"/>
      <c r="V29" s="1"/>
      <c r="W29" s="1"/>
      <c r="X29" s="1"/>
      <c r="Y29" s="1"/>
      <c r="Z29" s="1"/>
    </row>
    <row r="30" spans="1:26" ht="12.75" customHeight="1" x14ac:dyDescent="0.2">
      <c r="A30" s="6"/>
      <c r="B30" s="6" t="str">
        <f>B!J24</f>
        <v xml:space="preserve"> </v>
      </c>
      <c r="C30" s="7"/>
      <c r="D30" s="7"/>
      <c r="E30" s="7"/>
      <c r="F30" s="7"/>
      <c r="G30" s="7"/>
      <c r="H30" s="7"/>
      <c r="I30" s="6"/>
      <c r="J30" s="6"/>
      <c r="K30" s="6"/>
      <c r="L30" s="6"/>
      <c r="M30" s="6"/>
      <c r="N30" s="6"/>
      <c r="O30" s="8"/>
      <c r="P30" s="8"/>
      <c r="Q30" s="6"/>
      <c r="R30" s="7"/>
      <c r="S30" s="7"/>
      <c r="T30" s="9"/>
      <c r="U30" s="9"/>
      <c r="V30" s="1"/>
      <c r="W30" s="1"/>
      <c r="X30" s="1"/>
      <c r="Y30" s="1"/>
      <c r="Z30" s="1"/>
    </row>
    <row r="31" spans="1:26" ht="12.75" customHeight="1" x14ac:dyDescent="0.2">
      <c r="A31" s="6"/>
      <c r="B31" s="6" t="str">
        <f>B!J27</f>
        <v xml:space="preserve"> </v>
      </c>
      <c r="C31" s="7"/>
      <c r="D31" s="7"/>
      <c r="E31" s="7"/>
      <c r="F31" s="7"/>
      <c r="G31" s="7"/>
      <c r="H31" s="7"/>
      <c r="I31" s="6"/>
      <c r="J31" s="6"/>
      <c r="K31" s="6"/>
      <c r="L31" s="6"/>
      <c r="M31" s="6"/>
      <c r="N31" s="6"/>
      <c r="O31" s="8"/>
      <c r="P31" s="8"/>
      <c r="Q31" s="6"/>
      <c r="R31" s="7"/>
      <c r="S31" s="7"/>
      <c r="T31" s="9"/>
      <c r="U31" s="9"/>
      <c r="V31" s="1"/>
      <c r="W31" s="1"/>
      <c r="X31" s="1"/>
      <c r="Y31" s="1"/>
      <c r="Z31" s="1"/>
    </row>
    <row r="32" spans="1:26" ht="12.75" customHeight="1" x14ac:dyDescent="0.2">
      <c r="A32" s="6"/>
      <c r="B32" s="6" t="str">
        <f>B!J28</f>
        <v xml:space="preserve"> </v>
      </c>
      <c r="C32" s="7"/>
      <c r="D32" s="7"/>
      <c r="E32" s="7"/>
      <c r="F32" s="7"/>
      <c r="G32" s="7"/>
      <c r="H32" s="7"/>
      <c r="I32" s="6"/>
      <c r="J32" s="6"/>
      <c r="K32" s="6"/>
      <c r="L32" s="6"/>
      <c r="M32" s="6"/>
      <c r="N32" s="6"/>
      <c r="O32" s="8"/>
      <c r="P32" s="8"/>
      <c r="Q32" s="6"/>
      <c r="R32" s="7"/>
      <c r="S32" s="7"/>
      <c r="T32" s="9"/>
      <c r="U32" s="9"/>
      <c r="V32" s="1"/>
      <c r="W32" s="1"/>
      <c r="X32" s="1"/>
      <c r="Y32" s="1"/>
      <c r="Z32" s="1"/>
    </row>
    <row r="33" spans="1:26" ht="12.75" customHeight="1" x14ac:dyDescent="0.2">
      <c r="A33" s="6"/>
      <c r="B33" s="6"/>
      <c r="C33" s="7"/>
      <c r="D33" s="7"/>
      <c r="E33" s="7"/>
      <c r="F33" s="7"/>
      <c r="G33" s="7"/>
      <c r="H33" s="7"/>
      <c r="I33" s="6"/>
      <c r="J33" s="6"/>
      <c r="K33" s="6"/>
      <c r="L33" s="6"/>
      <c r="M33" s="6"/>
      <c r="N33" s="6"/>
      <c r="O33" s="8"/>
      <c r="P33" s="8"/>
      <c r="Q33" s="6"/>
      <c r="R33" s="7"/>
      <c r="S33" s="11"/>
      <c r="T33" s="7"/>
      <c r="U33" s="7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2"/>
      <c r="E34" s="2"/>
      <c r="F34" s="2"/>
      <c r="G34" s="2"/>
      <c r="H34" s="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"/>
      <c r="B35" s="1"/>
      <c r="C35" s="1"/>
      <c r="D35" s="2"/>
      <c r="E35" s="2"/>
      <c r="F35" s="2"/>
      <c r="G35" s="2"/>
      <c r="H35" s="2"/>
      <c r="I35" s="1"/>
      <c r="J35" s="1"/>
      <c r="K35" s="1"/>
      <c r="L35" s="1"/>
      <c r="M35" s="1"/>
      <c r="N35" s="1"/>
      <c r="O35" s="1"/>
      <c r="P35" s="12" t="s">
        <v>25</v>
      </c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2"/>
      <c r="E36" s="2"/>
      <c r="F36" s="2"/>
      <c r="G36" s="2"/>
      <c r="H36" s="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mergeCells count="18">
    <mergeCell ref="A1:R1"/>
    <mergeCell ref="S1:U1"/>
    <mergeCell ref="A2:N2"/>
    <mergeCell ref="O2:U2"/>
    <mergeCell ref="A3:C3"/>
    <mergeCell ref="D3:G3"/>
    <mergeCell ref="H3:P3"/>
    <mergeCell ref="Q3:U3"/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</mergeCells>
  <pageMargins left="0.7" right="0.7" top="0.75" bottom="0.75" header="0.511811023622047" footer="0.511811023622047"/>
  <pageSetup paperSize="9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56"/>
  <sheetViews>
    <sheetView tabSelected="1" zoomScaleNormal="100" workbookViewId="0">
      <selection activeCell="U17" sqref="U17"/>
    </sheetView>
  </sheetViews>
  <sheetFormatPr defaultColWidth="14.42578125" defaultRowHeight="12.75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3" width="9.140625" customWidth="1"/>
    <col min="24" max="26" width="8" customWidth="1"/>
  </cols>
  <sheetData>
    <row r="1" spans="1:26" ht="18.75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1"/>
      <c r="T1" s="71"/>
      <c r="U1" s="71"/>
      <c r="V1" s="1"/>
      <c r="W1" s="1"/>
      <c r="X1" s="1"/>
      <c r="Y1" s="1"/>
      <c r="Z1" s="1"/>
    </row>
    <row r="2" spans="1:26" ht="12.75" customHeight="1" x14ac:dyDescent="0.2">
      <c r="A2" s="72" t="s">
        <v>27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3" t="s">
        <v>2</v>
      </c>
      <c r="P2" s="73"/>
      <c r="Q2" s="73"/>
      <c r="R2" s="73"/>
      <c r="S2" s="73"/>
      <c r="T2" s="73"/>
      <c r="U2" s="73"/>
      <c r="V2" s="1"/>
      <c r="W2" s="1"/>
      <c r="X2" s="1"/>
      <c r="Y2" s="1"/>
      <c r="Z2" s="1"/>
    </row>
    <row r="3" spans="1:26" ht="21" customHeight="1" x14ac:dyDescent="0.2">
      <c r="A3" s="74" t="s">
        <v>3</v>
      </c>
      <c r="B3" s="74"/>
      <c r="C3" s="74"/>
      <c r="D3" s="75" t="s">
        <v>4</v>
      </c>
      <c r="E3" s="75"/>
      <c r="F3" s="75"/>
      <c r="G3" s="75"/>
      <c r="H3" s="76" t="s">
        <v>5</v>
      </c>
      <c r="I3" s="76"/>
      <c r="J3" s="76"/>
      <c r="K3" s="76"/>
      <c r="L3" s="76"/>
      <c r="M3" s="76"/>
      <c r="N3" s="76"/>
      <c r="O3" s="76"/>
      <c r="P3" s="76"/>
      <c r="Q3" s="77" t="s">
        <v>6</v>
      </c>
      <c r="R3" s="77"/>
      <c r="S3" s="77"/>
      <c r="T3" s="77"/>
      <c r="U3" s="77"/>
      <c r="V3" s="1"/>
      <c r="W3" s="1"/>
      <c r="X3" s="1"/>
      <c r="Y3" s="1"/>
      <c r="Z3" s="1"/>
    </row>
    <row r="4" spans="1:26" ht="6.75" customHeight="1" x14ac:dyDescent="0.2">
      <c r="A4" s="1"/>
      <c r="B4" s="1"/>
      <c r="C4" s="1"/>
      <c r="D4" s="2"/>
      <c r="E4" s="2"/>
      <c r="F4" s="2"/>
      <c r="G4" s="2"/>
      <c r="H4" s="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 x14ac:dyDescent="0.2">
      <c r="A5" s="78" t="s">
        <v>7</v>
      </c>
      <c r="B5" s="79" t="s">
        <v>8</v>
      </c>
      <c r="C5" s="66" t="s">
        <v>9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80" t="s">
        <v>10</v>
      </c>
      <c r="U5" s="81" t="s">
        <v>11</v>
      </c>
      <c r="V5" s="1"/>
      <c r="W5" s="1"/>
      <c r="X5" s="1"/>
      <c r="Y5" s="1"/>
      <c r="Z5" s="1"/>
    </row>
    <row r="6" spans="1:26" ht="21" customHeight="1" x14ac:dyDescent="0.2">
      <c r="A6" s="78"/>
      <c r="B6" s="78"/>
      <c r="C6" s="3"/>
      <c r="D6" s="69" t="s">
        <v>12</v>
      </c>
      <c r="E6" s="69"/>
      <c r="F6" s="69"/>
      <c r="G6" s="69"/>
      <c r="H6" s="69"/>
      <c r="I6" s="69" t="s">
        <v>13</v>
      </c>
      <c r="J6" s="69"/>
      <c r="K6" s="69"/>
      <c r="L6" s="69" t="s">
        <v>14</v>
      </c>
      <c r="M6" s="69"/>
      <c r="N6" s="69"/>
      <c r="O6" s="69" t="s">
        <v>15</v>
      </c>
      <c r="P6" s="69"/>
      <c r="Q6" s="69"/>
      <c r="R6" s="69" t="s">
        <v>16</v>
      </c>
      <c r="S6" s="69"/>
      <c r="T6" s="80"/>
      <c r="U6" s="80"/>
      <c r="V6" s="1"/>
      <c r="W6" s="1"/>
      <c r="X6" s="1"/>
      <c r="Y6" s="1"/>
      <c r="Z6" s="1"/>
    </row>
    <row r="7" spans="1:26" ht="21" customHeight="1" x14ac:dyDescent="0.2">
      <c r="A7" s="78"/>
      <c r="B7" s="78"/>
      <c r="C7" s="13" t="s">
        <v>17</v>
      </c>
      <c r="D7" s="14" t="s">
        <v>18</v>
      </c>
      <c r="E7" s="14" t="s">
        <v>19</v>
      </c>
      <c r="F7" s="14" t="s">
        <v>20</v>
      </c>
      <c r="G7" s="14" t="s">
        <v>21</v>
      </c>
      <c r="H7" s="14" t="s">
        <v>22</v>
      </c>
      <c r="I7" s="14" t="s">
        <v>18</v>
      </c>
      <c r="J7" s="14" t="s">
        <v>19</v>
      </c>
      <c r="K7" s="14" t="s">
        <v>20</v>
      </c>
      <c r="L7" s="14" t="s">
        <v>18</v>
      </c>
      <c r="M7" s="14" t="s">
        <v>19</v>
      </c>
      <c r="N7" s="14" t="s">
        <v>20</v>
      </c>
      <c r="O7" s="14" t="s">
        <v>18</v>
      </c>
      <c r="P7" s="14" t="s">
        <v>19</v>
      </c>
      <c r="Q7" s="14" t="s">
        <v>20</v>
      </c>
      <c r="R7" s="14" t="s">
        <v>23</v>
      </c>
      <c r="S7" s="14" t="s">
        <v>24</v>
      </c>
      <c r="T7" s="80"/>
      <c r="U7" s="80"/>
      <c r="V7" s="1"/>
      <c r="W7" s="1"/>
      <c r="X7" s="1"/>
      <c r="Y7" s="1"/>
      <c r="Z7" s="1"/>
    </row>
    <row r="8" spans="1:26" ht="12" customHeight="1" x14ac:dyDescent="0.2">
      <c r="A8" s="8" t="str">
        <f>'C'!I2</f>
        <v>9/2021</v>
      </c>
      <c r="B8" s="15" t="str">
        <f>'C'!J2</f>
        <v>Janković Milena</v>
      </c>
      <c r="C8" s="9"/>
      <c r="D8" s="16"/>
      <c r="E8" s="16"/>
      <c r="F8" s="9"/>
      <c r="G8" s="9"/>
      <c r="H8" s="9"/>
      <c r="I8" s="17">
        <v>5</v>
      </c>
      <c r="J8" s="17">
        <v>10</v>
      </c>
      <c r="K8" s="17"/>
      <c r="L8" s="17"/>
      <c r="M8" s="17"/>
      <c r="N8" s="17"/>
      <c r="O8" s="18">
        <v>8</v>
      </c>
      <c r="P8" s="19"/>
      <c r="Q8" s="17"/>
      <c r="R8" s="9"/>
      <c r="S8" s="9">
        <v>29</v>
      </c>
      <c r="T8" s="9">
        <f t="shared" ref="T8:T17" si="0">SUM(D8:E8,I8:J8,O8,P8,MAX(R8,S8))</f>
        <v>52</v>
      </c>
      <c r="U8" s="20" t="str">
        <f>IF(T8&gt;89,"A",IF(T8&gt;79,"B",IF(T8&gt;69,"C",IF(T8&gt;59,"D",IF(T8&gt;49,"E","F")))))</f>
        <v>E</v>
      </c>
      <c r="V8" s="1"/>
      <c r="W8" s="1"/>
      <c r="X8" s="1"/>
      <c r="Y8" s="1"/>
      <c r="Z8" s="1"/>
    </row>
    <row r="9" spans="1:26" ht="12" customHeight="1" x14ac:dyDescent="0.2">
      <c r="A9" s="8" t="str">
        <f>'C'!I3</f>
        <v>14/2021</v>
      </c>
      <c r="B9" s="6" t="str">
        <f>'C'!J3</f>
        <v>Drašković Saša</v>
      </c>
      <c r="C9" s="9"/>
      <c r="D9" s="7"/>
      <c r="E9" s="7"/>
      <c r="F9" s="9"/>
      <c r="G9" s="9"/>
      <c r="H9" s="9"/>
      <c r="I9" s="17">
        <v>5</v>
      </c>
      <c r="J9" s="17">
        <v>5</v>
      </c>
      <c r="K9" s="17"/>
      <c r="L9" s="17"/>
      <c r="M9" s="17"/>
      <c r="N9" s="17"/>
      <c r="O9" s="17">
        <v>2</v>
      </c>
      <c r="P9" s="8"/>
      <c r="Q9" s="17"/>
      <c r="R9" s="9"/>
      <c r="S9" s="9">
        <v>25</v>
      </c>
      <c r="T9" s="9">
        <f t="shared" si="0"/>
        <v>37</v>
      </c>
      <c r="U9" s="20" t="str">
        <f t="shared" ref="U9:U17" si="1">IF(T9&gt;89,"A",IF(T9&gt;79,"B",IF(T9&gt;69,"C",IF(T9&gt;59,"D",IF(T9&gt;49,"E","F")))))</f>
        <v>F</v>
      </c>
      <c r="V9" s="1"/>
      <c r="W9" s="1"/>
      <c r="X9" s="1"/>
      <c r="Y9" s="1"/>
      <c r="Z9" s="1"/>
    </row>
    <row r="10" spans="1:26" ht="12" customHeight="1" x14ac:dyDescent="0.2">
      <c r="A10" s="8" t="str">
        <f>'C'!I4</f>
        <v>17/2021</v>
      </c>
      <c r="B10" s="6" t="str">
        <f>'C'!J4</f>
        <v>Savić Jelena</v>
      </c>
      <c r="C10" s="7"/>
      <c r="D10" s="7"/>
      <c r="E10" s="7"/>
      <c r="F10" s="7"/>
      <c r="G10" s="7"/>
      <c r="H10" s="7"/>
      <c r="I10" s="6"/>
      <c r="J10" s="6"/>
      <c r="K10" s="6"/>
      <c r="L10" s="6"/>
      <c r="M10" s="6"/>
      <c r="N10" s="6"/>
      <c r="O10" s="8"/>
      <c r="P10" s="8"/>
      <c r="Q10" s="6"/>
      <c r="R10" s="7"/>
      <c r="S10" s="9"/>
      <c r="T10" s="9">
        <f t="shared" si="0"/>
        <v>0</v>
      </c>
      <c r="U10" s="20" t="str">
        <f t="shared" si="1"/>
        <v>F</v>
      </c>
      <c r="V10" s="1"/>
      <c r="W10" s="1"/>
      <c r="X10" s="1"/>
      <c r="Y10" s="1"/>
      <c r="Z10" s="1"/>
    </row>
    <row r="11" spans="1:26" ht="12" customHeight="1" x14ac:dyDescent="0.2">
      <c r="A11" s="8" t="str">
        <f>'C'!I5</f>
        <v>18/2021</v>
      </c>
      <c r="B11" s="6" t="str">
        <f>'C'!J5</f>
        <v>Todorović Nikolina</v>
      </c>
      <c r="C11" s="7"/>
      <c r="D11" s="7"/>
      <c r="E11" s="7"/>
      <c r="F11" s="7"/>
      <c r="G11" s="7"/>
      <c r="H11" s="7"/>
      <c r="I11" s="6">
        <v>5</v>
      </c>
      <c r="J11" s="6">
        <v>10</v>
      </c>
      <c r="K11" s="6"/>
      <c r="L11" s="6"/>
      <c r="M11" s="6"/>
      <c r="N11" s="6"/>
      <c r="O11" s="8">
        <v>19</v>
      </c>
      <c r="P11" s="8"/>
      <c r="Q11" s="6"/>
      <c r="R11" s="7"/>
      <c r="S11" s="9">
        <v>30</v>
      </c>
      <c r="T11" s="9">
        <f t="shared" si="0"/>
        <v>64</v>
      </c>
      <c r="U11" s="20" t="str">
        <f t="shared" si="1"/>
        <v>D</v>
      </c>
      <c r="V11" s="1"/>
      <c r="W11" s="1"/>
      <c r="X11" s="1"/>
      <c r="Y11" s="1"/>
      <c r="Z11" s="1"/>
    </row>
    <row r="12" spans="1:26" ht="12" customHeight="1" x14ac:dyDescent="0.2">
      <c r="A12" s="8" t="str">
        <f>'C'!I6</f>
        <v>23/2021</v>
      </c>
      <c r="B12" s="6" t="str">
        <f>'C'!J6</f>
        <v>Vujović Danilo</v>
      </c>
      <c r="C12" s="7"/>
      <c r="D12" s="7"/>
      <c r="E12" s="7"/>
      <c r="F12" s="7"/>
      <c r="G12" s="7"/>
      <c r="H12" s="7"/>
      <c r="I12" s="6">
        <v>5</v>
      </c>
      <c r="J12" s="6">
        <v>10</v>
      </c>
      <c r="K12" s="6"/>
      <c r="L12" s="6"/>
      <c r="M12" s="6"/>
      <c r="N12" s="6"/>
      <c r="O12" s="8">
        <v>9</v>
      </c>
      <c r="P12" s="8"/>
      <c r="Q12" s="6"/>
      <c r="R12" s="7"/>
      <c r="S12" s="9">
        <v>26</v>
      </c>
      <c r="T12" s="9">
        <f t="shared" si="0"/>
        <v>50</v>
      </c>
      <c r="U12" s="20" t="str">
        <f t="shared" si="1"/>
        <v>E</v>
      </c>
      <c r="V12" s="1"/>
      <c r="W12" s="1"/>
      <c r="X12" s="1"/>
      <c r="Y12" s="1"/>
      <c r="Z12" s="1"/>
    </row>
    <row r="13" spans="1:26" ht="12" customHeight="1" x14ac:dyDescent="0.2">
      <c r="A13" s="8" t="str">
        <f>'C'!I7</f>
        <v>36/2021</v>
      </c>
      <c r="B13" s="6" t="str">
        <f>'C'!J7</f>
        <v>Samardžić Katarina</v>
      </c>
      <c r="C13" s="7"/>
      <c r="D13" s="7"/>
      <c r="E13" s="7"/>
      <c r="F13" s="7"/>
      <c r="G13" s="7"/>
      <c r="H13" s="7"/>
      <c r="I13" s="6"/>
      <c r="J13" s="6"/>
      <c r="K13" s="6"/>
      <c r="L13" s="6"/>
      <c r="M13" s="6"/>
      <c r="N13" s="6"/>
      <c r="O13" s="21"/>
      <c r="P13" s="8"/>
      <c r="Q13" s="6"/>
      <c r="R13" s="7"/>
      <c r="S13" s="9"/>
      <c r="T13" s="9">
        <f t="shared" si="0"/>
        <v>0</v>
      </c>
      <c r="U13" s="20" t="str">
        <f t="shared" si="1"/>
        <v>F</v>
      </c>
      <c r="V13" s="1"/>
      <c r="W13" s="1"/>
      <c r="X13" s="1"/>
      <c r="Y13" s="1"/>
      <c r="Z13" s="1"/>
    </row>
    <row r="14" spans="1:26" ht="12" customHeight="1" x14ac:dyDescent="0.2">
      <c r="A14" s="8" t="str">
        <f>'C'!I8</f>
        <v>43/2021</v>
      </c>
      <c r="B14" s="6" t="str">
        <f>'C'!J8</f>
        <v>Abazović Mirela</v>
      </c>
      <c r="C14" s="7"/>
      <c r="D14" s="7"/>
      <c r="E14" s="7"/>
      <c r="F14" s="7"/>
      <c r="G14" s="7"/>
      <c r="H14" s="7"/>
      <c r="I14" s="6"/>
      <c r="J14" s="6"/>
      <c r="K14" s="6"/>
      <c r="L14" s="6"/>
      <c r="M14" s="6"/>
      <c r="N14" s="6"/>
      <c r="O14" s="8"/>
      <c r="P14" s="8"/>
      <c r="Q14" s="6"/>
      <c r="R14" s="7"/>
      <c r="S14" s="9"/>
      <c r="T14" s="9">
        <f t="shared" si="0"/>
        <v>0</v>
      </c>
      <c r="U14" s="20" t="str">
        <f t="shared" si="1"/>
        <v>F</v>
      </c>
      <c r="V14" s="1"/>
      <c r="W14" s="1"/>
      <c r="X14" s="1"/>
      <c r="Y14" s="1"/>
      <c r="Z14" s="1"/>
    </row>
    <row r="15" spans="1:26" ht="12" customHeight="1" x14ac:dyDescent="0.2">
      <c r="A15" s="8" t="str">
        <f>'C'!I9</f>
        <v>47/2020</v>
      </c>
      <c r="B15" s="6" t="str">
        <f>'C'!J9</f>
        <v>Pehar Dragan</v>
      </c>
      <c r="C15" s="7"/>
      <c r="D15" s="7"/>
      <c r="E15" s="7"/>
      <c r="F15" s="7"/>
      <c r="G15" s="7"/>
      <c r="H15" s="7"/>
      <c r="I15" s="6"/>
      <c r="J15" s="6"/>
      <c r="K15" s="6"/>
      <c r="L15" s="6"/>
      <c r="M15" s="6"/>
      <c r="N15" s="6"/>
      <c r="O15" s="8"/>
      <c r="P15" s="8"/>
      <c r="Q15" s="6"/>
      <c r="R15" s="7"/>
      <c r="S15" s="9"/>
      <c r="T15" s="9">
        <f t="shared" si="0"/>
        <v>0</v>
      </c>
      <c r="U15" s="20" t="str">
        <f t="shared" si="1"/>
        <v>F</v>
      </c>
      <c r="V15" s="1"/>
      <c r="W15" s="1"/>
      <c r="X15" s="1"/>
      <c r="Y15" s="1"/>
      <c r="Z15" s="1"/>
    </row>
    <row r="16" spans="1:26" ht="12" customHeight="1" x14ac:dyDescent="0.2">
      <c r="A16" s="8" t="str">
        <f>'C'!I10</f>
        <v>4/2019</v>
      </c>
      <c r="B16" s="6" t="str">
        <f>'C'!J10</f>
        <v>Zečević Nikola</v>
      </c>
      <c r="C16" s="7"/>
      <c r="D16" s="7"/>
      <c r="E16" s="7"/>
      <c r="F16" s="7"/>
      <c r="G16" s="7"/>
      <c r="H16" s="7"/>
      <c r="I16" s="6">
        <v>5</v>
      </c>
      <c r="J16" s="6">
        <v>5</v>
      </c>
      <c r="K16" s="6"/>
      <c r="L16" s="6"/>
      <c r="M16" s="6"/>
      <c r="N16" s="6"/>
      <c r="O16" s="8">
        <v>10</v>
      </c>
      <c r="P16" s="8"/>
      <c r="Q16" s="6"/>
      <c r="R16" s="7">
        <v>0</v>
      </c>
      <c r="S16" s="9"/>
      <c r="T16" s="9">
        <f t="shared" si="0"/>
        <v>20</v>
      </c>
      <c r="U16" s="20" t="str">
        <f t="shared" si="1"/>
        <v>F</v>
      </c>
      <c r="V16" s="1"/>
      <c r="W16" s="1"/>
      <c r="X16" s="1"/>
      <c r="Y16" s="1"/>
      <c r="Z16" s="1"/>
    </row>
    <row r="17" spans="1:26" ht="12" customHeight="1" x14ac:dyDescent="0.2">
      <c r="A17" s="8" t="str">
        <f>'C'!I11</f>
        <v>9/2019</v>
      </c>
      <c r="B17" s="6" t="str">
        <f>'C'!J11</f>
        <v>Orlandić Bodin</v>
      </c>
      <c r="C17" s="7"/>
      <c r="D17" s="7"/>
      <c r="E17" s="7"/>
      <c r="F17" s="7"/>
      <c r="G17" s="7"/>
      <c r="H17" s="7"/>
      <c r="I17" s="6">
        <v>0</v>
      </c>
      <c r="J17" s="6">
        <v>5</v>
      </c>
      <c r="K17" s="6"/>
      <c r="L17" s="6"/>
      <c r="M17" s="6"/>
      <c r="N17" s="6"/>
      <c r="O17" s="21">
        <v>10</v>
      </c>
      <c r="P17" s="8"/>
      <c r="Q17" s="6"/>
      <c r="R17" s="7">
        <v>35</v>
      </c>
      <c r="S17" s="9"/>
      <c r="T17" s="9">
        <f t="shared" si="0"/>
        <v>50</v>
      </c>
      <c r="U17" s="20" t="str">
        <f t="shared" si="1"/>
        <v>E</v>
      </c>
      <c r="V17" s="1"/>
      <c r="W17" s="1"/>
      <c r="X17" s="1"/>
      <c r="Y17" s="1"/>
      <c r="Z17" s="1"/>
    </row>
    <row r="18" spans="1:26" ht="12" customHeight="1" x14ac:dyDescent="0.2">
      <c r="A18" s="8"/>
      <c r="B18" s="6"/>
      <c r="C18" s="7"/>
      <c r="D18" s="7"/>
      <c r="E18" s="7"/>
      <c r="F18" s="7"/>
      <c r="G18" s="7"/>
      <c r="H18" s="7"/>
      <c r="I18" s="6"/>
      <c r="J18" s="6"/>
      <c r="K18" s="6"/>
      <c r="L18" s="6"/>
      <c r="M18" s="6"/>
      <c r="N18" s="6"/>
      <c r="O18" s="8"/>
      <c r="P18" s="8"/>
      <c r="Q18" s="6"/>
      <c r="R18" s="7"/>
      <c r="S18" s="9"/>
      <c r="T18" s="9"/>
      <c r="U18" s="9"/>
      <c r="V18" s="1"/>
      <c r="W18" s="1"/>
      <c r="X18" s="1"/>
      <c r="Y18" s="1"/>
      <c r="Z18" s="1"/>
    </row>
    <row r="19" spans="1:26" ht="12" customHeight="1" x14ac:dyDescent="0.2">
      <c r="A19" s="8"/>
      <c r="B19" s="6"/>
      <c r="C19" s="7"/>
      <c r="D19" s="7"/>
      <c r="E19" s="7"/>
      <c r="F19" s="7"/>
      <c r="G19" s="7"/>
      <c r="H19" s="7"/>
      <c r="I19" s="6"/>
      <c r="J19" s="6"/>
      <c r="K19" s="6"/>
      <c r="L19" s="6"/>
      <c r="M19" s="6"/>
      <c r="N19" s="6"/>
      <c r="O19" s="8"/>
      <c r="P19" s="8"/>
      <c r="Q19" s="6"/>
      <c r="R19" s="7"/>
      <c r="S19" s="9"/>
      <c r="T19" s="9"/>
      <c r="U19" s="9"/>
      <c r="V19" s="1"/>
      <c r="W19" s="1"/>
      <c r="X19" s="1"/>
      <c r="Y19" s="1"/>
      <c r="Z19" s="1"/>
    </row>
    <row r="20" spans="1:26" ht="12" customHeight="1" x14ac:dyDescent="0.2">
      <c r="A20" s="8"/>
      <c r="B20" s="6"/>
      <c r="C20" s="7"/>
      <c r="D20" s="7"/>
      <c r="E20" s="7"/>
      <c r="F20" s="7"/>
      <c r="G20" s="7"/>
      <c r="H20" s="7"/>
      <c r="I20" s="6"/>
      <c r="J20" s="6"/>
      <c r="K20" s="6"/>
      <c r="L20" s="6"/>
      <c r="M20" s="6"/>
      <c r="N20" s="6"/>
      <c r="O20" s="8"/>
      <c r="P20" s="8"/>
      <c r="Q20" s="6"/>
      <c r="R20" s="7"/>
      <c r="S20" s="9"/>
      <c r="T20" s="9"/>
      <c r="U20" s="9"/>
      <c r="V20" s="1"/>
      <c r="W20" s="1"/>
      <c r="X20" s="1"/>
      <c r="Y20" s="1"/>
      <c r="Z20" s="1"/>
    </row>
    <row r="21" spans="1:26" ht="12" customHeight="1" x14ac:dyDescent="0.2">
      <c r="A21" s="8"/>
      <c r="B21" s="6"/>
      <c r="C21" s="7"/>
      <c r="D21" s="7"/>
      <c r="E21" s="7"/>
      <c r="F21" s="7"/>
      <c r="G21" s="7"/>
      <c r="H21" s="7"/>
      <c r="I21" s="6"/>
      <c r="J21" s="6"/>
      <c r="K21" s="6"/>
      <c r="L21" s="6"/>
      <c r="M21" s="6"/>
      <c r="N21" s="6"/>
      <c r="O21" s="8"/>
      <c r="P21" s="8"/>
      <c r="Q21" s="6"/>
      <c r="R21" s="7"/>
      <c r="S21" s="9"/>
      <c r="T21" s="9"/>
      <c r="U21" s="9"/>
      <c r="V21" s="1"/>
      <c r="W21" s="1"/>
      <c r="X21" s="1"/>
      <c r="Y21" s="1"/>
      <c r="Z21" s="1"/>
    </row>
    <row r="22" spans="1:26" ht="12" customHeight="1" x14ac:dyDescent="0.2">
      <c r="A22" s="8"/>
      <c r="B22" s="6"/>
      <c r="C22" s="7"/>
      <c r="D22" s="7"/>
      <c r="E22" s="7"/>
      <c r="F22" s="7"/>
      <c r="G22" s="7"/>
      <c r="H22" s="7"/>
      <c r="I22" s="6"/>
      <c r="J22" s="6"/>
      <c r="K22" s="6"/>
      <c r="L22" s="6"/>
      <c r="M22" s="6"/>
      <c r="N22" s="6"/>
      <c r="O22" s="8"/>
      <c r="P22" s="8"/>
      <c r="Q22" s="6"/>
      <c r="R22" s="7"/>
      <c r="S22" s="9"/>
      <c r="T22" s="9"/>
      <c r="U22" s="9"/>
      <c r="V22" s="1"/>
      <c r="W22" s="1"/>
      <c r="X22" s="1"/>
      <c r="Y22" s="1"/>
      <c r="Z22" s="1"/>
    </row>
    <row r="23" spans="1:26" ht="12" customHeight="1" x14ac:dyDescent="0.2">
      <c r="A23" s="8"/>
      <c r="B23" s="6"/>
      <c r="C23" s="7"/>
      <c r="D23" s="7"/>
      <c r="E23" s="7"/>
      <c r="F23" s="7"/>
      <c r="G23" s="7"/>
      <c r="H23" s="7"/>
      <c r="I23" s="6"/>
      <c r="J23" s="6"/>
      <c r="K23" s="6"/>
      <c r="L23" s="6"/>
      <c r="M23" s="6"/>
      <c r="N23" s="6"/>
      <c r="O23" s="8"/>
      <c r="P23" s="8"/>
      <c r="Q23" s="6"/>
      <c r="R23" s="7"/>
      <c r="S23" s="9"/>
      <c r="T23" s="9"/>
      <c r="U23" s="9"/>
      <c r="V23" s="1"/>
      <c r="W23" s="1"/>
      <c r="X23" s="1"/>
      <c r="Y23" s="1"/>
      <c r="Z23" s="1"/>
    </row>
    <row r="24" spans="1:26" ht="12" customHeight="1" x14ac:dyDescent="0.2">
      <c r="A24" s="8"/>
      <c r="B24" s="6"/>
      <c r="C24" s="7"/>
      <c r="D24" s="7"/>
      <c r="E24" s="7"/>
      <c r="F24" s="7"/>
      <c r="G24" s="7"/>
      <c r="H24" s="7"/>
      <c r="I24" s="6"/>
      <c r="J24" s="6"/>
      <c r="K24" s="6"/>
      <c r="L24" s="6"/>
      <c r="M24" s="6"/>
      <c r="N24" s="6"/>
      <c r="O24" s="21"/>
      <c r="P24" s="8"/>
      <c r="Q24" s="6"/>
      <c r="R24" s="7"/>
      <c r="S24" s="9"/>
      <c r="T24" s="9"/>
      <c r="U24" s="9"/>
      <c r="V24" s="1"/>
      <c r="W24" s="1"/>
      <c r="X24" s="1"/>
      <c r="Y24" s="1"/>
      <c r="Z24" s="1"/>
    </row>
    <row r="25" spans="1:26" ht="12" customHeight="1" x14ac:dyDescent="0.2">
      <c r="A25" s="8"/>
      <c r="B25" s="6"/>
      <c r="C25" s="7"/>
      <c r="D25" s="7"/>
      <c r="E25" s="7"/>
      <c r="F25" s="7"/>
      <c r="G25" s="7"/>
      <c r="H25" s="7"/>
      <c r="I25" s="6"/>
      <c r="J25" s="6"/>
      <c r="K25" s="6"/>
      <c r="L25" s="6"/>
      <c r="M25" s="6"/>
      <c r="N25" s="6"/>
      <c r="O25" s="21"/>
      <c r="P25" s="8"/>
      <c r="Q25" s="6"/>
      <c r="R25" s="7"/>
      <c r="S25" s="9"/>
      <c r="T25" s="9"/>
      <c r="U25" s="9"/>
      <c r="V25" s="1"/>
      <c r="W25" s="1"/>
      <c r="X25" s="1"/>
      <c r="Y25" s="1"/>
      <c r="Z25" s="1"/>
    </row>
    <row r="26" spans="1:26" ht="12" customHeight="1" x14ac:dyDescent="0.2">
      <c r="A26" s="8"/>
      <c r="B26" s="6"/>
      <c r="C26" s="7"/>
      <c r="D26" s="7"/>
      <c r="E26" s="7"/>
      <c r="F26" s="7"/>
      <c r="G26" s="7"/>
      <c r="H26" s="7"/>
      <c r="I26" s="6"/>
      <c r="J26" s="6"/>
      <c r="K26" s="6"/>
      <c r="L26" s="6"/>
      <c r="M26" s="6"/>
      <c r="N26" s="6"/>
      <c r="O26" s="8"/>
      <c r="P26" s="8"/>
      <c r="Q26" s="6"/>
      <c r="R26" s="7"/>
      <c r="S26" s="9"/>
      <c r="T26" s="9"/>
      <c r="U26" s="9"/>
      <c r="V26" s="1"/>
      <c r="W26" s="1"/>
      <c r="X26" s="1"/>
      <c r="Y26" s="1"/>
      <c r="Z26" s="1"/>
    </row>
    <row r="27" spans="1:26" ht="12" customHeight="1" x14ac:dyDescent="0.2">
      <c r="A27" s="8"/>
      <c r="B27" s="6"/>
      <c r="C27" s="7"/>
      <c r="D27" s="7"/>
      <c r="E27" s="7"/>
      <c r="F27" s="7"/>
      <c r="G27" s="7"/>
      <c r="H27" s="7"/>
      <c r="I27" s="6"/>
      <c r="J27" s="6"/>
      <c r="K27" s="6"/>
      <c r="L27" s="6"/>
      <c r="M27" s="6"/>
      <c r="N27" s="6"/>
      <c r="O27" s="8"/>
      <c r="P27" s="8"/>
      <c r="Q27" s="6"/>
      <c r="R27" s="7"/>
      <c r="S27" s="9"/>
      <c r="T27" s="9"/>
      <c r="U27" s="9"/>
      <c r="V27" s="1"/>
      <c r="W27" s="1"/>
      <c r="X27" s="1"/>
      <c r="Y27" s="1"/>
      <c r="Z27" s="1"/>
    </row>
    <row r="28" spans="1:26" ht="12" customHeight="1" x14ac:dyDescent="0.2">
      <c r="A28" s="8"/>
      <c r="B28" s="6"/>
      <c r="C28" s="7"/>
      <c r="D28" s="7"/>
      <c r="E28" s="7"/>
      <c r="F28" s="7"/>
      <c r="G28" s="7"/>
      <c r="H28" s="7"/>
      <c r="I28" s="6"/>
      <c r="J28" s="6"/>
      <c r="K28" s="6"/>
      <c r="L28" s="6"/>
      <c r="M28" s="6"/>
      <c r="N28" s="6"/>
      <c r="O28" s="21"/>
      <c r="P28" s="8"/>
      <c r="Q28" s="6"/>
      <c r="R28" s="7"/>
      <c r="S28" s="9"/>
      <c r="T28" s="9"/>
      <c r="U28" s="9"/>
      <c r="V28" s="1"/>
      <c r="W28" s="1"/>
      <c r="X28" s="1"/>
      <c r="Y28" s="1"/>
      <c r="Z28" s="1"/>
    </row>
    <row r="29" spans="1:26" ht="12" customHeight="1" x14ac:dyDescent="0.2">
      <c r="A29" s="8"/>
      <c r="B29" s="6"/>
      <c r="C29" s="7"/>
      <c r="D29" s="7"/>
      <c r="E29" s="7"/>
      <c r="F29" s="7"/>
      <c r="G29" s="7"/>
      <c r="H29" s="7"/>
      <c r="I29" s="6"/>
      <c r="J29" s="6"/>
      <c r="K29" s="6"/>
      <c r="L29" s="6"/>
      <c r="M29" s="6"/>
      <c r="N29" s="6"/>
      <c r="O29" s="8"/>
      <c r="P29" s="8"/>
      <c r="Q29" s="6"/>
      <c r="R29" s="7"/>
      <c r="S29" s="9"/>
      <c r="T29" s="9"/>
      <c r="U29" s="9"/>
      <c r="V29" s="1"/>
      <c r="W29" s="1"/>
      <c r="X29" s="1"/>
      <c r="Y29" s="1"/>
      <c r="Z29" s="1"/>
    </row>
    <row r="30" spans="1:26" ht="12" customHeight="1" x14ac:dyDescent="0.2">
      <c r="A30" s="8"/>
      <c r="B30" s="6"/>
      <c r="C30" s="7"/>
      <c r="D30" s="7"/>
      <c r="E30" s="7"/>
      <c r="F30" s="7"/>
      <c r="G30" s="7"/>
      <c r="H30" s="7"/>
      <c r="I30" s="6"/>
      <c r="J30" s="6"/>
      <c r="K30" s="6"/>
      <c r="L30" s="6"/>
      <c r="M30" s="6"/>
      <c r="N30" s="6"/>
      <c r="O30" s="8"/>
      <c r="P30" s="8"/>
      <c r="Q30" s="6"/>
      <c r="R30" s="7"/>
      <c r="S30" s="9"/>
      <c r="T30" s="9"/>
      <c r="U30" s="9"/>
      <c r="V30" s="1"/>
      <c r="W30" s="1"/>
      <c r="X30" s="1"/>
      <c r="Y30" s="1"/>
      <c r="Z30" s="1"/>
    </row>
    <row r="31" spans="1:26" ht="12" customHeight="1" x14ac:dyDescent="0.2">
      <c r="A31" s="8"/>
      <c r="B31" s="6"/>
      <c r="C31" s="7"/>
      <c r="D31" s="7"/>
      <c r="E31" s="7"/>
      <c r="F31" s="7"/>
      <c r="G31" s="7"/>
      <c r="H31" s="7"/>
      <c r="I31" s="6"/>
      <c r="J31" s="6"/>
      <c r="K31" s="6"/>
      <c r="L31" s="6"/>
      <c r="M31" s="6"/>
      <c r="N31" s="6"/>
      <c r="O31" s="8"/>
      <c r="P31" s="8"/>
      <c r="Q31" s="6"/>
      <c r="R31" s="7"/>
      <c r="S31" s="9"/>
      <c r="T31" s="9"/>
      <c r="U31" s="9"/>
      <c r="V31" s="1"/>
      <c r="W31" s="1"/>
      <c r="X31" s="1"/>
      <c r="Y31" s="1"/>
      <c r="Z31" s="1"/>
    </row>
    <row r="32" spans="1:26" ht="12" customHeight="1" x14ac:dyDescent="0.2">
      <c r="A32" s="8"/>
      <c r="B32" s="6"/>
      <c r="C32" s="7"/>
      <c r="D32" s="7"/>
      <c r="E32" s="7"/>
      <c r="F32" s="7"/>
      <c r="G32" s="7"/>
      <c r="H32" s="7"/>
      <c r="I32" s="6"/>
      <c r="J32" s="6"/>
      <c r="K32" s="6"/>
      <c r="L32" s="6"/>
      <c r="M32" s="6"/>
      <c r="N32" s="6"/>
      <c r="O32" s="21"/>
      <c r="P32" s="8"/>
      <c r="Q32" s="6"/>
      <c r="R32" s="7"/>
      <c r="S32" s="9"/>
      <c r="T32" s="9"/>
      <c r="U32" s="9"/>
      <c r="V32" s="1"/>
      <c r="W32" s="1"/>
      <c r="X32" s="1"/>
      <c r="Y32" s="1"/>
      <c r="Z32" s="1"/>
    </row>
    <row r="33" spans="1:26" ht="12" customHeight="1" x14ac:dyDescent="0.2">
      <c r="A33" s="8"/>
      <c r="B33" s="6"/>
      <c r="C33" s="7"/>
      <c r="D33" s="7"/>
      <c r="E33" s="7"/>
      <c r="F33" s="7"/>
      <c r="G33" s="7"/>
      <c r="H33" s="7"/>
      <c r="I33" s="6"/>
      <c r="J33" s="6"/>
      <c r="K33" s="6"/>
      <c r="L33" s="6"/>
      <c r="M33" s="6"/>
      <c r="N33" s="6"/>
      <c r="O33" s="21"/>
      <c r="P33" s="8"/>
      <c r="Q33" s="6"/>
      <c r="R33" s="7"/>
      <c r="S33" s="9"/>
      <c r="T33" s="9"/>
      <c r="U33" s="9"/>
      <c r="V33" s="1"/>
      <c r="W33" s="1"/>
      <c r="X33" s="1"/>
      <c r="Y33" s="1"/>
      <c r="Z33" s="1"/>
    </row>
    <row r="34" spans="1:26" ht="12" customHeight="1" x14ac:dyDescent="0.2">
      <c r="A34" s="8"/>
      <c r="B34" s="6"/>
      <c r="C34" s="7"/>
      <c r="D34" s="7"/>
      <c r="E34" s="7"/>
      <c r="F34" s="7"/>
      <c r="G34" s="7"/>
      <c r="H34" s="7"/>
      <c r="I34" s="6"/>
      <c r="J34" s="6"/>
      <c r="K34" s="6"/>
      <c r="L34" s="6"/>
      <c r="M34" s="6"/>
      <c r="N34" s="6"/>
      <c r="O34" s="8"/>
      <c r="P34" s="8"/>
      <c r="Q34" s="6"/>
      <c r="R34" s="7"/>
      <c r="S34" s="9"/>
      <c r="T34" s="9"/>
      <c r="U34" s="9"/>
      <c r="V34" s="1"/>
      <c r="W34" s="1"/>
      <c r="X34" s="1"/>
      <c r="Y34" s="1"/>
      <c r="Z34" s="1"/>
    </row>
    <row r="35" spans="1:26" ht="12" customHeight="1" x14ac:dyDescent="0.2">
      <c r="A35" s="8"/>
      <c r="B35" s="6"/>
      <c r="C35" s="7"/>
      <c r="D35" s="7"/>
      <c r="E35" s="7"/>
      <c r="F35" s="7"/>
      <c r="G35" s="7"/>
      <c r="H35" s="7"/>
      <c r="I35" s="6"/>
      <c r="J35" s="6"/>
      <c r="K35" s="6"/>
      <c r="L35" s="6"/>
      <c r="M35" s="6"/>
      <c r="N35" s="6"/>
      <c r="O35" s="8"/>
      <c r="P35" s="8"/>
      <c r="Q35" s="6"/>
      <c r="R35" s="7"/>
      <c r="S35" s="9"/>
      <c r="T35" s="9"/>
      <c r="U35" s="9"/>
      <c r="V35" s="1"/>
      <c r="W35" s="1"/>
      <c r="X35" s="1"/>
      <c r="Y35" s="1"/>
      <c r="Z35" s="1"/>
    </row>
    <row r="36" spans="1:26" ht="12" customHeight="1" x14ac:dyDescent="0.2">
      <c r="A36" s="8"/>
      <c r="B36" s="6"/>
      <c r="C36" s="7"/>
      <c r="D36" s="7"/>
      <c r="E36" s="7"/>
      <c r="F36" s="7"/>
      <c r="G36" s="7"/>
      <c r="H36" s="7"/>
      <c r="I36" s="6"/>
      <c r="J36" s="6"/>
      <c r="K36" s="6"/>
      <c r="L36" s="6"/>
      <c r="M36" s="6"/>
      <c r="N36" s="6"/>
      <c r="O36" s="8"/>
      <c r="P36" s="8"/>
      <c r="Q36" s="6"/>
      <c r="R36" s="11"/>
      <c r="S36" s="7"/>
      <c r="T36" s="7"/>
      <c r="U36" s="7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2"/>
      <c r="E37" s="2"/>
      <c r="F37" s="2"/>
      <c r="G37" s="2"/>
      <c r="H37" s="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"/>
      <c r="B38" s="1"/>
      <c r="C38" s="1"/>
      <c r="D38" s="2"/>
      <c r="E38" s="2"/>
      <c r="F38" s="2"/>
      <c r="G38" s="2"/>
      <c r="H38" s="2"/>
      <c r="I38" s="1"/>
      <c r="J38" s="1"/>
      <c r="K38" s="1"/>
      <c r="L38" s="1"/>
      <c r="M38" s="1"/>
      <c r="N38" s="1"/>
      <c r="O38" s="1"/>
      <c r="P38" s="12" t="s">
        <v>25</v>
      </c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/>
    <row r="199" spans="1:26" ht="15.75" customHeight="1" x14ac:dyDescent="0.2"/>
    <row r="200" spans="1:26" ht="15.75" customHeight="1" x14ac:dyDescent="0.2"/>
    <row r="201" spans="1:26" ht="15.75" customHeight="1" x14ac:dyDescent="0.2"/>
    <row r="202" spans="1:26" ht="15.75" customHeight="1" x14ac:dyDescent="0.2"/>
    <row r="203" spans="1:26" ht="15.75" customHeight="1" x14ac:dyDescent="0.2"/>
    <row r="204" spans="1:26" ht="15.75" customHeight="1" x14ac:dyDescent="0.2"/>
    <row r="205" spans="1:26" ht="15.75" customHeight="1" x14ac:dyDescent="0.2"/>
    <row r="206" spans="1:26" ht="15.75" customHeight="1" x14ac:dyDescent="0.2"/>
    <row r="207" spans="1:26" ht="15.75" customHeight="1" x14ac:dyDescent="0.2"/>
    <row r="208" spans="1:26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</sheetData>
  <mergeCells count="18">
    <mergeCell ref="A1:R1"/>
    <mergeCell ref="S1:U1"/>
    <mergeCell ref="A2:N2"/>
    <mergeCell ref="O2:U2"/>
    <mergeCell ref="A3:C3"/>
    <mergeCell ref="D3:G3"/>
    <mergeCell ref="H3:P3"/>
    <mergeCell ref="Q3:U3"/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</mergeCells>
  <pageMargins left="0.7" right="0.7" top="0.75" bottom="0.75" header="0.511811023622047" footer="0.511811023622047"/>
  <pageSetup paperSize="9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55"/>
  <sheetViews>
    <sheetView topLeftCell="A2" zoomScaleNormal="100" workbookViewId="0">
      <selection activeCell="R15" sqref="R15"/>
    </sheetView>
  </sheetViews>
  <sheetFormatPr defaultColWidth="14.42578125" defaultRowHeight="12.75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6" width="8" customWidth="1"/>
  </cols>
  <sheetData>
    <row r="1" spans="1:26" ht="18.75" customHeight="1" x14ac:dyDescent="0.2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1"/>
      <c r="T1" s="71"/>
      <c r="U1" s="71"/>
      <c r="V1" s="1"/>
      <c r="W1" s="1"/>
      <c r="X1" s="1"/>
      <c r="Y1" s="1"/>
      <c r="Z1" s="1"/>
    </row>
    <row r="2" spans="1:26" ht="12.75" customHeight="1" x14ac:dyDescent="0.2">
      <c r="A2" s="72" t="s">
        <v>28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3" t="s">
        <v>29</v>
      </c>
      <c r="P2" s="73"/>
      <c r="Q2" s="73"/>
      <c r="R2" s="73"/>
      <c r="S2" s="73"/>
      <c r="T2" s="73"/>
      <c r="U2" s="73"/>
      <c r="V2" s="1"/>
      <c r="W2" s="1"/>
      <c r="X2" s="1"/>
      <c r="Y2" s="1"/>
      <c r="Z2" s="1"/>
    </row>
    <row r="3" spans="1:26" ht="21" customHeight="1" x14ac:dyDescent="0.2">
      <c r="A3" s="74" t="s">
        <v>30</v>
      </c>
      <c r="B3" s="74"/>
      <c r="C3" s="74"/>
      <c r="D3" s="75" t="s">
        <v>4</v>
      </c>
      <c r="E3" s="75"/>
      <c r="F3" s="75"/>
      <c r="G3" s="75"/>
      <c r="H3" s="76" t="s">
        <v>5</v>
      </c>
      <c r="I3" s="76"/>
      <c r="J3" s="76"/>
      <c r="K3" s="76"/>
      <c r="L3" s="76"/>
      <c r="M3" s="76"/>
      <c r="N3" s="76"/>
      <c r="O3" s="76"/>
      <c r="P3" s="76"/>
      <c r="Q3" s="77" t="s">
        <v>6</v>
      </c>
      <c r="R3" s="77"/>
      <c r="S3" s="77"/>
      <c r="T3" s="77"/>
      <c r="U3" s="77"/>
      <c r="V3" s="1"/>
      <c r="W3" s="1"/>
      <c r="X3" s="1"/>
      <c r="Y3" s="1"/>
      <c r="Z3" s="1"/>
    </row>
    <row r="4" spans="1:26" ht="6.75" customHeight="1" x14ac:dyDescent="0.2">
      <c r="A4" s="1"/>
      <c r="B4" s="1"/>
      <c r="C4" s="1"/>
      <c r="D4" s="2"/>
      <c r="E4" s="2"/>
      <c r="F4" s="2"/>
      <c r="G4" s="2"/>
      <c r="H4" s="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 x14ac:dyDescent="0.2">
      <c r="A5" s="78" t="s">
        <v>7</v>
      </c>
      <c r="B5" s="79" t="s">
        <v>8</v>
      </c>
      <c r="C5" s="66" t="s">
        <v>9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80" t="s">
        <v>10</v>
      </c>
      <c r="U5" s="81" t="s">
        <v>11</v>
      </c>
      <c r="V5" s="1"/>
      <c r="W5" s="1"/>
      <c r="X5" s="1"/>
      <c r="Y5" s="1"/>
      <c r="Z5" s="1"/>
    </row>
    <row r="6" spans="1:26" ht="21" customHeight="1" x14ac:dyDescent="0.2">
      <c r="A6" s="78"/>
      <c r="B6" s="78"/>
      <c r="C6" s="3"/>
      <c r="D6" s="69" t="s">
        <v>12</v>
      </c>
      <c r="E6" s="69"/>
      <c r="F6" s="69"/>
      <c r="G6" s="69"/>
      <c r="H6" s="69"/>
      <c r="I6" s="69" t="s">
        <v>13</v>
      </c>
      <c r="J6" s="69"/>
      <c r="K6" s="69"/>
      <c r="L6" s="69" t="s">
        <v>14</v>
      </c>
      <c r="M6" s="69"/>
      <c r="N6" s="69"/>
      <c r="O6" s="69" t="s">
        <v>15</v>
      </c>
      <c r="P6" s="69"/>
      <c r="Q6" s="69"/>
      <c r="R6" s="69" t="s">
        <v>16</v>
      </c>
      <c r="S6" s="69"/>
      <c r="T6" s="80"/>
      <c r="U6" s="80"/>
      <c r="V6" s="1"/>
      <c r="W6" s="1"/>
      <c r="X6" s="1"/>
      <c r="Y6" s="1"/>
      <c r="Z6" s="1"/>
    </row>
    <row r="7" spans="1:26" ht="21" customHeight="1" x14ac:dyDescent="0.2">
      <c r="A7" s="78"/>
      <c r="B7" s="78"/>
      <c r="C7" s="13" t="s">
        <v>17</v>
      </c>
      <c r="D7" s="14" t="s">
        <v>18</v>
      </c>
      <c r="E7" s="14" t="s">
        <v>19</v>
      </c>
      <c r="F7" s="14" t="s">
        <v>20</v>
      </c>
      <c r="G7" s="14" t="s">
        <v>21</v>
      </c>
      <c r="H7" s="14" t="s">
        <v>22</v>
      </c>
      <c r="I7" s="14" t="s">
        <v>18</v>
      </c>
      <c r="J7" s="14" t="s">
        <v>19</v>
      </c>
      <c r="K7" s="14" t="s">
        <v>20</v>
      </c>
      <c r="L7" s="14" t="s">
        <v>18</v>
      </c>
      <c r="M7" s="14" t="s">
        <v>19</v>
      </c>
      <c r="N7" s="14" t="s">
        <v>20</v>
      </c>
      <c r="O7" s="14" t="s">
        <v>18</v>
      </c>
      <c r="P7" s="14" t="s">
        <v>19</v>
      </c>
      <c r="Q7" s="14" t="s">
        <v>20</v>
      </c>
      <c r="R7" s="14" t="s">
        <v>23</v>
      </c>
      <c r="S7" s="14" t="s">
        <v>24</v>
      </c>
      <c r="T7" s="80"/>
      <c r="U7" s="80"/>
      <c r="V7" s="1"/>
      <c r="W7" s="1"/>
      <c r="X7" s="1"/>
      <c r="Y7" s="1"/>
      <c r="Z7" s="1"/>
    </row>
    <row r="8" spans="1:26" ht="13.5" customHeight="1" x14ac:dyDescent="0.2">
      <c r="A8" s="8" t="str">
        <f>D!I2</f>
        <v>8/2021</v>
      </c>
      <c r="B8" s="6" t="str">
        <f>D!J2</f>
        <v>Raičević Jovan</v>
      </c>
      <c r="C8" s="9"/>
      <c r="D8" s="16"/>
      <c r="E8" s="16"/>
      <c r="F8" s="9"/>
      <c r="G8" s="9"/>
      <c r="H8" s="9"/>
      <c r="I8" s="17">
        <v>0</v>
      </c>
      <c r="J8" s="17">
        <v>0</v>
      </c>
      <c r="K8" s="17"/>
      <c r="L8" s="17"/>
      <c r="M8" s="17"/>
      <c r="N8" s="17"/>
      <c r="O8" s="17"/>
      <c r="P8" s="19"/>
      <c r="Q8" s="17"/>
      <c r="R8" s="9"/>
      <c r="S8" s="7">
        <v>19</v>
      </c>
      <c r="T8" s="9">
        <f>SUM(D8:E8,I8:J8,O8,P8,MAX(R8,S8))</f>
        <v>19</v>
      </c>
      <c r="U8" s="9" t="str">
        <f>IF(T8&gt;89,"A",IF(T8&gt;79,"B",IF(T8&gt;69,"C",IF(T8&gt;59,"D",IF(T8&gt;49,"E","F")))))</f>
        <v>F</v>
      </c>
      <c r="V8" s="1"/>
      <c r="W8" s="1"/>
      <c r="X8" s="1"/>
      <c r="Y8" s="1"/>
      <c r="Z8" s="1"/>
    </row>
    <row r="9" spans="1:26" ht="12.75" customHeight="1" x14ac:dyDescent="0.2">
      <c r="A9" s="8" t="str">
        <f>D!I3</f>
        <v>16/2021</v>
      </c>
      <c r="B9" s="6" t="str">
        <f>D!J3</f>
        <v>Marković Una</v>
      </c>
      <c r="C9" s="7"/>
      <c r="D9" s="7"/>
      <c r="E9" s="7"/>
      <c r="F9" s="7"/>
      <c r="G9" s="7"/>
      <c r="H9" s="7"/>
      <c r="I9" s="6">
        <v>5</v>
      </c>
      <c r="J9" s="6">
        <v>10</v>
      </c>
      <c r="K9" s="6"/>
      <c r="L9" s="6"/>
      <c r="M9" s="6"/>
      <c r="N9" s="6"/>
      <c r="O9" s="8"/>
      <c r="P9" s="8">
        <v>4</v>
      </c>
      <c r="Q9" s="6"/>
      <c r="R9" s="7"/>
      <c r="S9" s="7">
        <v>36</v>
      </c>
      <c r="T9" s="9">
        <f>SUM(D9:E9,I9:J9,O9,P9,MAX(R9,S9))</f>
        <v>55</v>
      </c>
      <c r="U9" s="20" t="str">
        <f t="shared" ref="U9:U10" si="0">IF(T9&gt;89,"A",IF(T9&gt;79,"B",IF(T9&gt;69,"C",IF(T9&gt;59,"D",IF(T9&gt;49,"E","F")))))</f>
        <v>E</v>
      </c>
      <c r="V9" s="1"/>
      <c r="W9" s="1"/>
      <c r="X9" s="1"/>
      <c r="Y9" s="1"/>
      <c r="Z9" s="1"/>
    </row>
    <row r="10" spans="1:26" ht="12.75" customHeight="1" x14ac:dyDescent="0.2">
      <c r="A10" s="8" t="str">
        <f>D!I4</f>
        <v>11/2020</v>
      </c>
      <c r="B10" s="6" t="str">
        <f>D!J4</f>
        <v>Adžiablahović Emin</v>
      </c>
      <c r="C10" s="7"/>
      <c r="D10" s="7"/>
      <c r="E10" s="7"/>
      <c r="F10" s="7"/>
      <c r="G10" s="7"/>
      <c r="H10" s="7"/>
      <c r="I10" s="6">
        <v>5</v>
      </c>
      <c r="J10" s="6">
        <v>10</v>
      </c>
      <c r="K10" s="6"/>
      <c r="L10" s="6"/>
      <c r="M10" s="6"/>
      <c r="N10" s="6"/>
      <c r="O10" s="8">
        <v>18</v>
      </c>
      <c r="P10" s="8"/>
      <c r="Q10" s="6"/>
      <c r="R10" s="7"/>
      <c r="S10" s="7">
        <v>27</v>
      </c>
      <c r="T10" s="9">
        <f>SUM(D10:E10,I10:J10,O10,P10,MAX(R10,S10))</f>
        <v>60</v>
      </c>
      <c r="U10" s="20" t="str">
        <f t="shared" si="0"/>
        <v>D</v>
      </c>
      <c r="V10" s="1"/>
      <c r="W10" s="1"/>
      <c r="X10" s="1"/>
      <c r="Y10" s="1"/>
      <c r="Z10" s="1"/>
    </row>
    <row r="11" spans="1:26" ht="12.75" customHeight="1" x14ac:dyDescent="0.2">
      <c r="A11" s="8"/>
      <c r="B11" s="6"/>
      <c r="C11" s="7"/>
      <c r="D11" s="7"/>
      <c r="E11" s="7"/>
      <c r="F11" s="7"/>
      <c r="G11" s="7"/>
      <c r="H11" s="7"/>
      <c r="I11" s="6"/>
      <c r="J11" s="6"/>
      <c r="K11" s="6"/>
      <c r="L11" s="6"/>
      <c r="M11" s="6"/>
      <c r="N11" s="6"/>
      <c r="O11" s="8"/>
      <c r="P11" s="8"/>
      <c r="Q11" s="6"/>
      <c r="R11" s="7"/>
      <c r="S11" s="7"/>
      <c r="T11" s="9"/>
      <c r="U11" s="9"/>
      <c r="V11" s="1"/>
      <c r="W11" s="1"/>
      <c r="X11" s="1"/>
      <c r="Y11" s="1"/>
      <c r="Z11" s="1"/>
    </row>
    <row r="12" spans="1:26" ht="12.75" customHeight="1" x14ac:dyDescent="0.2">
      <c r="A12" s="8"/>
      <c r="B12" s="6"/>
      <c r="C12" s="7"/>
      <c r="D12" s="7"/>
      <c r="E12" s="7"/>
      <c r="F12" s="7"/>
      <c r="G12" s="7"/>
      <c r="H12" s="7"/>
      <c r="I12" s="6"/>
      <c r="J12" s="6"/>
      <c r="K12" s="6"/>
      <c r="L12" s="6"/>
      <c r="M12" s="6"/>
      <c r="N12" s="6"/>
      <c r="O12" s="8"/>
      <c r="P12" s="8"/>
      <c r="Q12" s="6"/>
      <c r="R12" s="7"/>
      <c r="S12" s="7"/>
      <c r="T12" s="9"/>
      <c r="U12" s="9"/>
      <c r="V12" s="1"/>
      <c r="W12" s="1"/>
      <c r="X12" s="1"/>
      <c r="Y12" s="1"/>
      <c r="Z12" s="1"/>
    </row>
    <row r="13" spans="1:26" ht="12.75" customHeight="1" x14ac:dyDescent="0.2">
      <c r="A13" s="8"/>
      <c r="B13" s="6"/>
      <c r="C13" s="7"/>
      <c r="D13" s="7"/>
      <c r="E13" s="7"/>
      <c r="F13" s="7"/>
      <c r="G13" s="7"/>
      <c r="H13" s="7"/>
      <c r="I13" s="6"/>
      <c r="J13" s="6"/>
      <c r="K13" s="6"/>
      <c r="L13" s="6"/>
      <c r="M13" s="6"/>
      <c r="N13" s="6"/>
      <c r="O13" s="8"/>
      <c r="P13" s="8"/>
      <c r="Q13" s="6"/>
      <c r="R13" s="7"/>
      <c r="S13" s="7"/>
      <c r="T13" s="9"/>
      <c r="U13" s="9"/>
      <c r="V13" s="1"/>
      <c r="W13" s="1"/>
      <c r="X13" s="1"/>
      <c r="Y13" s="1"/>
      <c r="Z13" s="1"/>
    </row>
    <row r="14" spans="1:26" ht="12.75" customHeight="1" x14ac:dyDescent="0.2">
      <c r="A14" s="8"/>
      <c r="B14" s="6"/>
      <c r="C14" s="7"/>
      <c r="D14" s="7"/>
      <c r="E14" s="7"/>
      <c r="F14" s="7"/>
      <c r="G14" s="7"/>
      <c r="H14" s="7"/>
      <c r="I14" s="6"/>
      <c r="J14" s="6"/>
      <c r="K14" s="6"/>
      <c r="L14" s="6"/>
      <c r="M14" s="6"/>
      <c r="N14" s="6"/>
      <c r="O14" s="8"/>
      <c r="P14" s="8"/>
      <c r="Q14" s="6"/>
      <c r="R14" s="7"/>
      <c r="S14" s="7"/>
      <c r="T14" s="9"/>
      <c r="U14" s="9"/>
      <c r="V14" s="1"/>
      <c r="W14" s="1"/>
      <c r="X14" s="1"/>
      <c r="Y14" s="1"/>
      <c r="Z14" s="1"/>
    </row>
    <row r="15" spans="1:26" ht="12.75" customHeight="1" x14ac:dyDescent="0.2">
      <c r="A15" s="8"/>
      <c r="B15" s="6"/>
      <c r="C15" s="7"/>
      <c r="D15" s="7"/>
      <c r="E15" s="7"/>
      <c r="F15" s="7"/>
      <c r="G15" s="7"/>
      <c r="H15" s="7"/>
      <c r="I15" s="6"/>
      <c r="J15" s="6"/>
      <c r="K15" s="6"/>
      <c r="L15" s="6"/>
      <c r="M15" s="6"/>
      <c r="N15" s="6"/>
      <c r="O15" s="8"/>
      <c r="P15" s="8"/>
      <c r="Q15" s="6"/>
      <c r="R15" s="7"/>
      <c r="S15" s="7"/>
      <c r="T15" s="9"/>
      <c r="U15" s="9"/>
      <c r="V15" s="1"/>
      <c r="W15" s="1"/>
      <c r="X15" s="1"/>
      <c r="Y15" s="1"/>
      <c r="Z15" s="1"/>
    </row>
    <row r="16" spans="1:26" ht="12.75" customHeight="1" x14ac:dyDescent="0.2">
      <c r="A16" s="8"/>
      <c r="B16" s="6"/>
      <c r="C16" s="7"/>
      <c r="D16" s="7"/>
      <c r="E16" s="7"/>
      <c r="F16" s="7"/>
      <c r="G16" s="7"/>
      <c r="H16" s="7"/>
      <c r="I16" s="6"/>
      <c r="J16" s="6"/>
      <c r="K16" s="6"/>
      <c r="L16" s="6"/>
      <c r="M16" s="6"/>
      <c r="N16" s="6"/>
      <c r="O16" s="8"/>
      <c r="P16" s="8"/>
      <c r="Q16" s="6"/>
      <c r="R16" s="7"/>
      <c r="S16" s="7"/>
      <c r="T16" s="9"/>
      <c r="U16" s="9"/>
      <c r="V16" s="1"/>
      <c r="W16" s="1"/>
      <c r="X16" s="1"/>
      <c r="Y16" s="1"/>
      <c r="Z16" s="1"/>
    </row>
    <row r="17" spans="1:26" ht="12.75" customHeight="1" x14ac:dyDescent="0.2">
      <c r="A17" s="8"/>
      <c r="B17" s="6"/>
      <c r="C17" s="7"/>
      <c r="D17" s="7"/>
      <c r="E17" s="7"/>
      <c r="F17" s="7"/>
      <c r="G17" s="7"/>
      <c r="H17" s="7"/>
      <c r="I17" s="6"/>
      <c r="J17" s="6"/>
      <c r="K17" s="6"/>
      <c r="L17" s="6"/>
      <c r="M17" s="6"/>
      <c r="N17" s="6"/>
      <c r="O17" s="8"/>
      <c r="P17" s="8"/>
      <c r="Q17" s="6"/>
      <c r="R17" s="7"/>
      <c r="S17" s="7"/>
      <c r="T17" s="9"/>
      <c r="U17" s="9"/>
      <c r="V17" s="1"/>
      <c r="W17" s="1"/>
      <c r="X17" s="1"/>
      <c r="Y17" s="1"/>
      <c r="Z17" s="1"/>
    </row>
    <row r="18" spans="1:26" ht="12.75" customHeight="1" x14ac:dyDescent="0.2">
      <c r="A18" s="8"/>
      <c r="B18" s="6"/>
      <c r="C18" s="7"/>
      <c r="D18" s="7"/>
      <c r="E18" s="7"/>
      <c r="F18" s="7"/>
      <c r="G18" s="7"/>
      <c r="H18" s="7"/>
      <c r="I18" s="6"/>
      <c r="J18" s="6"/>
      <c r="K18" s="6"/>
      <c r="L18" s="6"/>
      <c r="M18" s="6"/>
      <c r="N18" s="6"/>
      <c r="O18" s="8"/>
      <c r="P18" s="8"/>
      <c r="Q18" s="6"/>
      <c r="R18" s="7"/>
      <c r="S18" s="7"/>
      <c r="T18" s="9"/>
      <c r="U18" s="9"/>
      <c r="V18" s="1"/>
      <c r="W18" s="1"/>
      <c r="X18" s="1"/>
      <c r="Y18" s="1"/>
      <c r="Z18" s="1"/>
    </row>
    <row r="19" spans="1:26" ht="12.75" customHeight="1" x14ac:dyDescent="0.2">
      <c r="A19" s="8"/>
      <c r="B19" s="6"/>
      <c r="C19" s="7"/>
      <c r="D19" s="7"/>
      <c r="E19" s="7"/>
      <c r="F19" s="7"/>
      <c r="G19" s="7"/>
      <c r="H19" s="7"/>
      <c r="I19" s="6"/>
      <c r="J19" s="6"/>
      <c r="K19" s="6"/>
      <c r="L19" s="6"/>
      <c r="M19" s="6"/>
      <c r="N19" s="6"/>
      <c r="O19" s="8"/>
      <c r="P19" s="8"/>
      <c r="Q19" s="6"/>
      <c r="R19" s="7"/>
      <c r="S19" s="7"/>
      <c r="T19" s="9"/>
      <c r="U19" s="9"/>
      <c r="V19" s="1"/>
      <c r="W19" s="1"/>
      <c r="X19" s="1"/>
      <c r="Y19" s="1"/>
      <c r="Z19" s="1"/>
    </row>
    <row r="20" spans="1:26" ht="12.75" customHeight="1" x14ac:dyDescent="0.2">
      <c r="A20" s="8"/>
      <c r="B20" s="6"/>
      <c r="C20" s="7"/>
      <c r="D20" s="7"/>
      <c r="E20" s="7"/>
      <c r="F20" s="7"/>
      <c r="G20" s="7"/>
      <c r="H20" s="7"/>
      <c r="I20" s="6"/>
      <c r="J20" s="6"/>
      <c r="K20" s="6"/>
      <c r="L20" s="6"/>
      <c r="M20" s="6"/>
      <c r="N20" s="6"/>
      <c r="O20" s="8"/>
      <c r="P20" s="8"/>
      <c r="Q20" s="6"/>
      <c r="R20" s="7"/>
      <c r="S20" s="7"/>
      <c r="T20" s="9"/>
      <c r="U20" s="9"/>
      <c r="V20" s="1"/>
      <c r="W20" s="1"/>
      <c r="X20" s="1"/>
      <c r="Y20" s="1"/>
      <c r="Z20" s="1"/>
    </row>
    <row r="21" spans="1:26" ht="12.75" customHeight="1" x14ac:dyDescent="0.2">
      <c r="A21" s="8"/>
      <c r="B21" s="6"/>
      <c r="C21" s="7"/>
      <c r="D21" s="7"/>
      <c r="E21" s="7"/>
      <c r="F21" s="7"/>
      <c r="G21" s="7"/>
      <c r="H21" s="7"/>
      <c r="I21" s="6"/>
      <c r="J21" s="6"/>
      <c r="K21" s="6"/>
      <c r="L21" s="6"/>
      <c r="M21" s="6"/>
      <c r="N21" s="6"/>
      <c r="O21" s="8"/>
      <c r="P21" s="8"/>
      <c r="Q21" s="6"/>
      <c r="R21" s="7"/>
      <c r="S21" s="7"/>
      <c r="T21" s="9"/>
      <c r="U21" s="9"/>
      <c r="V21" s="1"/>
      <c r="W21" s="1"/>
      <c r="X21" s="1"/>
      <c r="Y21" s="1"/>
      <c r="Z21" s="1"/>
    </row>
    <row r="22" spans="1:26" ht="12.75" customHeight="1" x14ac:dyDescent="0.2">
      <c r="A22" s="8"/>
      <c r="B22" s="6"/>
      <c r="C22" s="7"/>
      <c r="D22" s="7"/>
      <c r="E22" s="7"/>
      <c r="F22" s="7"/>
      <c r="G22" s="7"/>
      <c r="H22" s="7"/>
      <c r="I22" s="6"/>
      <c r="J22" s="6"/>
      <c r="K22" s="6"/>
      <c r="L22" s="6"/>
      <c r="M22" s="6"/>
      <c r="N22" s="6"/>
      <c r="O22" s="8"/>
      <c r="P22" s="8"/>
      <c r="Q22" s="6"/>
      <c r="R22" s="7"/>
      <c r="S22" s="7"/>
      <c r="T22" s="9"/>
      <c r="U22" s="9"/>
      <c r="V22" s="1"/>
      <c r="W22" s="1"/>
      <c r="X22" s="1"/>
      <c r="Y22" s="1"/>
      <c r="Z22" s="1"/>
    </row>
    <row r="23" spans="1:26" ht="12.75" customHeight="1" x14ac:dyDescent="0.2">
      <c r="A23" s="8"/>
      <c r="B23" s="6"/>
      <c r="C23" s="7"/>
      <c r="D23" s="7"/>
      <c r="E23" s="7"/>
      <c r="F23" s="7"/>
      <c r="G23" s="7"/>
      <c r="H23" s="7"/>
      <c r="I23" s="6"/>
      <c r="J23" s="6"/>
      <c r="K23" s="6"/>
      <c r="L23" s="6"/>
      <c r="M23" s="6"/>
      <c r="N23" s="6"/>
      <c r="O23" s="8"/>
      <c r="P23" s="8"/>
      <c r="Q23" s="6"/>
      <c r="R23" s="7"/>
      <c r="S23" s="7"/>
      <c r="T23" s="9"/>
      <c r="U23" s="9"/>
      <c r="V23" s="1"/>
      <c r="W23" s="1"/>
      <c r="X23" s="1"/>
      <c r="Y23" s="1"/>
      <c r="Z23" s="1"/>
    </row>
    <row r="24" spans="1:26" ht="12.75" customHeight="1" x14ac:dyDescent="0.2">
      <c r="A24" s="8"/>
      <c r="B24" s="6"/>
      <c r="C24" s="7"/>
      <c r="D24" s="7"/>
      <c r="E24" s="7"/>
      <c r="F24" s="7"/>
      <c r="G24" s="7"/>
      <c r="H24" s="7"/>
      <c r="I24" s="6"/>
      <c r="J24" s="6"/>
      <c r="K24" s="6"/>
      <c r="L24" s="6"/>
      <c r="M24" s="6"/>
      <c r="N24" s="6"/>
      <c r="O24" s="8"/>
      <c r="P24" s="8"/>
      <c r="Q24" s="6"/>
      <c r="R24" s="7"/>
      <c r="S24" s="7"/>
      <c r="T24" s="9"/>
      <c r="U24" s="9"/>
      <c r="V24" s="1"/>
      <c r="W24" s="1"/>
      <c r="X24" s="1"/>
      <c r="Y24" s="1"/>
      <c r="Z24" s="1"/>
    </row>
    <row r="25" spans="1:26" ht="12.75" customHeight="1" x14ac:dyDescent="0.2">
      <c r="A25" s="8"/>
      <c r="B25" s="6"/>
      <c r="C25" s="7"/>
      <c r="D25" s="7"/>
      <c r="E25" s="7"/>
      <c r="F25" s="7"/>
      <c r="G25" s="7"/>
      <c r="H25" s="7"/>
      <c r="I25" s="6"/>
      <c r="J25" s="6"/>
      <c r="K25" s="6"/>
      <c r="L25" s="6"/>
      <c r="M25" s="6"/>
      <c r="N25" s="6"/>
      <c r="O25" s="8"/>
      <c r="P25" s="8"/>
      <c r="Q25" s="6"/>
      <c r="R25" s="7"/>
      <c r="S25" s="7"/>
      <c r="T25" s="9"/>
      <c r="U25" s="9"/>
      <c r="V25" s="1"/>
      <c r="W25" s="1"/>
      <c r="X25" s="1"/>
      <c r="Y25" s="1"/>
      <c r="Z25" s="1"/>
    </row>
    <row r="26" spans="1:26" ht="12.75" customHeight="1" x14ac:dyDescent="0.2">
      <c r="A26" s="8"/>
      <c r="B26" s="6"/>
      <c r="C26" s="7"/>
      <c r="D26" s="7"/>
      <c r="E26" s="7"/>
      <c r="F26" s="7"/>
      <c r="G26" s="7"/>
      <c r="H26" s="7"/>
      <c r="I26" s="6"/>
      <c r="J26" s="6"/>
      <c r="K26" s="6"/>
      <c r="L26" s="6"/>
      <c r="M26" s="6"/>
      <c r="N26" s="6"/>
      <c r="O26" s="8"/>
      <c r="P26" s="8"/>
      <c r="Q26" s="6"/>
      <c r="R26" s="7"/>
      <c r="S26" s="7"/>
      <c r="T26" s="9"/>
      <c r="U26" s="9"/>
      <c r="V26" s="1"/>
      <c r="W26" s="1"/>
      <c r="X26" s="1"/>
      <c r="Y26" s="1"/>
      <c r="Z26" s="1"/>
    </row>
    <row r="27" spans="1:26" ht="12.75" customHeight="1" x14ac:dyDescent="0.2">
      <c r="A27" s="8"/>
      <c r="B27" s="6"/>
      <c r="C27" s="7"/>
      <c r="D27" s="7"/>
      <c r="E27" s="7"/>
      <c r="F27" s="7"/>
      <c r="G27" s="7"/>
      <c r="H27" s="7"/>
      <c r="I27" s="6"/>
      <c r="J27" s="6"/>
      <c r="K27" s="6"/>
      <c r="L27" s="6"/>
      <c r="M27" s="6"/>
      <c r="N27" s="6"/>
      <c r="O27" s="8"/>
      <c r="P27" s="8"/>
      <c r="Q27" s="6"/>
      <c r="R27" s="7"/>
      <c r="S27" s="7"/>
      <c r="T27" s="9"/>
      <c r="U27" s="9"/>
      <c r="V27" s="1"/>
      <c r="W27" s="1"/>
      <c r="X27" s="1"/>
      <c r="Y27" s="1"/>
      <c r="Z27" s="1"/>
    </row>
    <row r="28" spans="1:26" ht="12.75" customHeight="1" x14ac:dyDescent="0.2">
      <c r="A28" s="8"/>
      <c r="B28" s="6"/>
      <c r="C28" s="7"/>
      <c r="D28" s="7"/>
      <c r="E28" s="7"/>
      <c r="F28" s="7"/>
      <c r="G28" s="7"/>
      <c r="H28" s="7"/>
      <c r="I28" s="6"/>
      <c r="J28" s="6"/>
      <c r="K28" s="6"/>
      <c r="L28" s="6"/>
      <c r="M28" s="6"/>
      <c r="N28" s="6"/>
      <c r="O28" s="8"/>
      <c r="P28" s="8"/>
      <c r="Q28" s="6"/>
      <c r="R28" s="7"/>
      <c r="S28" s="7"/>
      <c r="T28" s="9"/>
      <c r="U28" s="9"/>
      <c r="V28" s="1"/>
      <c r="W28" s="1"/>
      <c r="X28" s="1"/>
      <c r="Y28" s="1"/>
      <c r="Z28" s="1"/>
    </row>
    <row r="29" spans="1:26" ht="12.75" customHeight="1" x14ac:dyDescent="0.2">
      <c r="A29" s="8"/>
      <c r="B29" s="6"/>
      <c r="C29" s="7"/>
      <c r="D29" s="7"/>
      <c r="E29" s="7"/>
      <c r="F29" s="7"/>
      <c r="G29" s="7"/>
      <c r="H29" s="7"/>
      <c r="I29" s="6"/>
      <c r="J29" s="6"/>
      <c r="K29" s="6"/>
      <c r="L29" s="6"/>
      <c r="M29" s="6"/>
      <c r="N29" s="6"/>
      <c r="O29" s="8"/>
      <c r="P29" s="8"/>
      <c r="Q29" s="6"/>
      <c r="R29" s="7"/>
      <c r="S29" s="7"/>
      <c r="T29" s="9"/>
      <c r="U29" s="9"/>
      <c r="V29" s="1"/>
      <c r="W29" s="1"/>
      <c r="X29" s="1"/>
      <c r="Y29" s="1"/>
      <c r="Z29" s="1"/>
    </row>
    <row r="30" spans="1:26" ht="12.75" customHeight="1" x14ac:dyDescent="0.2">
      <c r="A30" s="8"/>
      <c r="B30" s="6"/>
      <c r="C30" s="7"/>
      <c r="D30" s="7"/>
      <c r="E30" s="7"/>
      <c r="F30" s="7"/>
      <c r="G30" s="7"/>
      <c r="H30" s="7"/>
      <c r="I30" s="6"/>
      <c r="J30" s="6"/>
      <c r="K30" s="6"/>
      <c r="L30" s="6"/>
      <c r="M30" s="6"/>
      <c r="N30" s="6"/>
      <c r="O30" s="8"/>
      <c r="P30" s="8"/>
      <c r="Q30" s="6"/>
      <c r="R30" s="7"/>
      <c r="S30" s="7"/>
      <c r="T30" s="9"/>
      <c r="U30" s="9"/>
      <c r="V30" s="1"/>
      <c r="W30" s="1"/>
      <c r="X30" s="1"/>
      <c r="Y30" s="1"/>
      <c r="Z30" s="1"/>
    </row>
    <row r="31" spans="1:26" ht="12.75" customHeight="1" x14ac:dyDescent="0.2">
      <c r="A31" s="8"/>
      <c r="B31" s="6"/>
      <c r="C31" s="7"/>
      <c r="D31" s="7"/>
      <c r="E31" s="7"/>
      <c r="F31" s="7"/>
      <c r="G31" s="7"/>
      <c r="H31" s="7"/>
      <c r="I31" s="6"/>
      <c r="J31" s="6"/>
      <c r="K31" s="6"/>
      <c r="L31" s="6"/>
      <c r="M31" s="6"/>
      <c r="N31" s="6"/>
      <c r="O31" s="8"/>
      <c r="P31" s="8"/>
      <c r="Q31" s="6"/>
      <c r="R31" s="7"/>
      <c r="S31" s="7"/>
      <c r="T31" s="9"/>
      <c r="U31" s="9"/>
      <c r="V31" s="1"/>
      <c r="W31" s="1"/>
      <c r="X31" s="1"/>
      <c r="Y31" s="1"/>
      <c r="Z31" s="1"/>
    </row>
    <row r="32" spans="1:26" ht="12.75" customHeight="1" x14ac:dyDescent="0.2">
      <c r="A32" s="8"/>
      <c r="B32" s="6"/>
      <c r="C32" s="7"/>
      <c r="D32" s="7"/>
      <c r="E32" s="7"/>
      <c r="F32" s="7"/>
      <c r="G32" s="7"/>
      <c r="H32" s="7"/>
      <c r="I32" s="6"/>
      <c r="J32" s="6"/>
      <c r="K32" s="6"/>
      <c r="L32" s="6"/>
      <c r="M32" s="6"/>
      <c r="N32" s="6"/>
      <c r="O32" s="8"/>
      <c r="P32" s="8"/>
      <c r="Q32" s="6"/>
      <c r="R32" s="7"/>
      <c r="S32" s="11"/>
      <c r="T32" s="7"/>
      <c r="U32" s="7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2"/>
      <c r="E33" s="2"/>
      <c r="F33" s="2"/>
      <c r="G33" s="2"/>
      <c r="H33" s="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1"/>
      <c r="B34" s="1"/>
      <c r="C34" s="1"/>
      <c r="D34" s="2"/>
      <c r="E34" s="2"/>
      <c r="F34" s="2"/>
      <c r="G34" s="2"/>
      <c r="H34" s="2"/>
      <c r="I34" s="1"/>
      <c r="J34" s="1"/>
      <c r="K34" s="1"/>
      <c r="L34" s="1"/>
      <c r="M34" s="1"/>
      <c r="N34" s="1"/>
      <c r="O34" s="1"/>
      <c r="P34" s="12" t="s">
        <v>25</v>
      </c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2"/>
      <c r="E35" s="2"/>
      <c r="F35" s="2"/>
      <c r="G35" s="2"/>
      <c r="H35" s="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/>
    <row r="191" spans="1:26" ht="15.75" customHeight="1" x14ac:dyDescent="0.2"/>
    <row r="192" spans="1:26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</sheetData>
  <mergeCells count="18">
    <mergeCell ref="A1:R1"/>
    <mergeCell ref="S1:U1"/>
    <mergeCell ref="A2:N2"/>
    <mergeCell ref="O2:U2"/>
    <mergeCell ref="A3:C3"/>
    <mergeCell ref="D3:G3"/>
    <mergeCell ref="H3:P3"/>
    <mergeCell ref="Q3:U3"/>
    <mergeCell ref="A5:A7"/>
    <mergeCell ref="B5:B7"/>
    <mergeCell ref="C5:S5"/>
    <mergeCell ref="T5:T7"/>
    <mergeCell ref="U5:U7"/>
    <mergeCell ref="D6:H6"/>
    <mergeCell ref="I6:K6"/>
    <mergeCell ref="L6:N6"/>
    <mergeCell ref="O6:Q6"/>
    <mergeCell ref="R6:S6"/>
  </mergeCells>
  <pageMargins left="0.7" right="0.7" top="0.75" bottom="0.75" header="0.511811023622047" footer="0.511811023622047"/>
  <pageSetup paperSize="9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zoomScaleNormal="100" workbookViewId="0">
      <selection activeCell="F9" sqref="F9"/>
    </sheetView>
  </sheetViews>
  <sheetFormatPr defaultColWidth="14.42578125" defaultRowHeight="12.75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8.5" customHeight="1" x14ac:dyDescent="0.2">
      <c r="A1" s="87" t="s">
        <v>31</v>
      </c>
      <c r="B1" s="87"/>
      <c r="C1" s="87"/>
      <c r="D1" s="87"/>
      <c r="E1" s="87"/>
      <c r="F1" s="22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ht="17.25" customHeight="1" x14ac:dyDescent="0.25">
      <c r="A2" s="88" t="s">
        <v>1</v>
      </c>
      <c r="B2" s="88"/>
      <c r="C2" s="88"/>
      <c r="D2" s="88"/>
      <c r="E2" s="88"/>
      <c r="F2" s="88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" customHeight="1" x14ac:dyDescent="0.2">
      <c r="A3" s="89" t="s">
        <v>32</v>
      </c>
      <c r="B3" s="89"/>
      <c r="C3" s="90" t="s">
        <v>5</v>
      </c>
      <c r="D3" s="90"/>
      <c r="E3" s="90"/>
      <c r="F3" s="90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.25" customHeight="1" x14ac:dyDescent="0.2">
      <c r="A4" s="90" t="s">
        <v>3</v>
      </c>
      <c r="B4" s="90"/>
      <c r="C4" s="90"/>
      <c r="D4" s="90" t="s">
        <v>33</v>
      </c>
      <c r="E4" s="90"/>
      <c r="F4" s="90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.5" customHeight="1" x14ac:dyDescent="0.25">
      <c r="A5" s="83"/>
      <c r="B5" s="83"/>
      <c r="C5" s="83"/>
      <c r="D5" s="83"/>
      <c r="E5" s="83"/>
      <c r="F5" s="8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5.5" customHeight="1" x14ac:dyDescent="0.2">
      <c r="A6" s="84" t="s">
        <v>7</v>
      </c>
      <c r="B6" s="85" t="s">
        <v>34</v>
      </c>
      <c r="C6" s="85"/>
      <c r="D6" s="86" t="s">
        <v>35</v>
      </c>
      <c r="E6" s="86"/>
      <c r="F6" s="85" t="s">
        <v>36</v>
      </c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1:26" ht="42" customHeight="1" x14ac:dyDescent="0.2">
      <c r="A7" s="84"/>
      <c r="B7" s="85"/>
      <c r="C7" s="85"/>
      <c r="D7" s="25" t="s">
        <v>37</v>
      </c>
      <c r="E7" s="26" t="s">
        <v>38</v>
      </c>
      <c r="F7" s="85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6" ht="13.5" customHeight="1" x14ac:dyDescent="0.2">
      <c r="A8" s="27" t="str">
        <f>Apredlog!A8</f>
        <v>/</v>
      </c>
      <c r="B8" s="82" t="str">
        <f>Apredlog!B8</f>
        <v xml:space="preserve"> </v>
      </c>
      <c r="C8" s="82"/>
      <c r="D8" s="28">
        <f>SUM(Apredlog!D8,Apredlog!E8,Apredlog!O8,Apredlog!P8)</f>
        <v>0</v>
      </c>
      <c r="E8" s="29">
        <f>MAX(Apredlog!R8,Apredlog!S8)</f>
        <v>0</v>
      </c>
      <c r="F8" s="30" t="str">
        <f>Apredlog!U8</f>
        <v>F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27"/>
      <c r="B9" s="82"/>
      <c r="C9" s="82"/>
      <c r="D9" s="28"/>
      <c r="E9" s="29"/>
      <c r="F9" s="30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27"/>
      <c r="B10" s="82"/>
      <c r="C10" s="82"/>
      <c r="D10" s="28"/>
      <c r="E10" s="29"/>
      <c r="F10" s="30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27"/>
      <c r="B11" s="82"/>
      <c r="C11" s="82"/>
      <c r="D11" s="28"/>
      <c r="E11" s="29"/>
      <c r="F11" s="30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27"/>
      <c r="B12" s="82"/>
      <c r="C12" s="82"/>
      <c r="D12" s="28"/>
      <c r="E12" s="29"/>
      <c r="F12" s="30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27"/>
      <c r="B13" s="82"/>
      <c r="C13" s="82"/>
      <c r="D13" s="28"/>
      <c r="E13" s="29"/>
      <c r="F13" s="30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27"/>
      <c r="B14" s="82"/>
      <c r="C14" s="82"/>
      <c r="D14" s="28"/>
      <c r="E14" s="29"/>
      <c r="F14" s="30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27"/>
      <c r="B15" s="82"/>
      <c r="C15" s="82"/>
      <c r="D15" s="31"/>
      <c r="E15" s="32"/>
      <c r="F15" s="30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27"/>
      <c r="B16" s="82"/>
      <c r="C16" s="82"/>
      <c r="D16" s="31"/>
      <c r="E16" s="32"/>
      <c r="F16" s="30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27"/>
      <c r="B17" s="82"/>
      <c r="C17" s="82"/>
      <c r="D17" s="31"/>
      <c r="E17" s="32"/>
      <c r="F17" s="30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8"/>
      <c r="B18" s="82"/>
      <c r="C18" s="82"/>
      <c r="D18" s="33"/>
      <c r="E18" s="33"/>
      <c r="F18" s="7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8"/>
      <c r="B19" s="82"/>
      <c r="C19" s="82"/>
      <c r="D19" s="33"/>
      <c r="E19" s="33"/>
      <c r="F19" s="7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8"/>
      <c r="B20" s="82"/>
      <c r="C20" s="82"/>
      <c r="D20" s="33"/>
      <c r="E20" s="33"/>
      <c r="F20" s="7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1"/>
      <c r="B21" s="34"/>
      <c r="C21" s="34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" t="s">
        <v>39</v>
      </c>
      <c r="B22" s="34"/>
      <c r="C22" s="34"/>
      <c r="D22" s="12" t="s">
        <v>40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1"/>
      <c r="B23" s="34"/>
      <c r="C23" s="3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1"/>
      <c r="B24" s="34"/>
      <c r="C24" s="34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1"/>
      <c r="B25" s="34"/>
      <c r="C25" s="34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1"/>
      <c r="B26" s="34"/>
      <c r="C26" s="34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1"/>
      <c r="B27" s="34"/>
      <c r="C27" s="34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1"/>
      <c r="B28" s="34"/>
      <c r="C28" s="34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1"/>
      <c r="B29" s="34"/>
      <c r="C29" s="34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1"/>
      <c r="B30" s="34"/>
      <c r="C30" s="34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1"/>
      <c r="B31" s="34"/>
      <c r="C31" s="34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"/>
      <c r="B32" s="34"/>
      <c r="C32" s="34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"/>
      <c r="B33" s="34"/>
      <c r="C33" s="34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"/>
      <c r="B34" s="34"/>
      <c r="C34" s="34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"/>
      <c r="B35" s="34"/>
      <c r="C35" s="34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34"/>
      <c r="C36" s="3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34"/>
      <c r="C37" s="3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34"/>
      <c r="C38" s="3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34"/>
      <c r="C39" s="3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34"/>
      <c r="C40" s="34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34"/>
      <c r="C41" s="34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34"/>
      <c r="C42" s="3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34"/>
      <c r="C43" s="34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34"/>
      <c r="C44" s="34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34"/>
      <c r="C45" s="34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34"/>
      <c r="C46" s="34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34"/>
      <c r="C47" s="34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34"/>
      <c r="C48" s="34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34"/>
      <c r="C49" s="34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34"/>
      <c r="C50" s="34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34"/>
      <c r="C51" s="34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34"/>
      <c r="C52" s="34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34"/>
      <c r="C53" s="34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34"/>
      <c r="C54" s="34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34"/>
      <c r="C55" s="34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34"/>
      <c r="C56" s="34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34"/>
      <c r="C57" s="34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34"/>
      <c r="C58" s="34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34"/>
      <c r="C59" s="34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34"/>
      <c r="C60" s="34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34"/>
      <c r="C61" s="34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34"/>
      <c r="C62" s="34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34"/>
      <c r="C63" s="34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34"/>
      <c r="C64" s="34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34"/>
      <c r="C65" s="34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34"/>
      <c r="C66" s="34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34"/>
      <c r="C67" s="34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34"/>
      <c r="C68" s="34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5">
    <mergeCell ref="A1:E1"/>
    <mergeCell ref="A2:F2"/>
    <mergeCell ref="A3:B3"/>
    <mergeCell ref="C3:F3"/>
    <mergeCell ref="A4:C4"/>
    <mergeCell ref="D4:F4"/>
    <mergeCell ref="A5:C5"/>
    <mergeCell ref="D5:F5"/>
    <mergeCell ref="A6:A7"/>
    <mergeCell ref="B6:C7"/>
    <mergeCell ref="D6:E6"/>
    <mergeCell ref="F6:F7"/>
    <mergeCell ref="B8:C8"/>
    <mergeCell ref="B9:C9"/>
    <mergeCell ref="B10:C10"/>
    <mergeCell ref="B11:C11"/>
    <mergeCell ref="B12:C12"/>
    <mergeCell ref="B18:C18"/>
    <mergeCell ref="B19:C19"/>
    <mergeCell ref="B20:C20"/>
    <mergeCell ref="B13:C13"/>
    <mergeCell ref="B14:C14"/>
    <mergeCell ref="B15:C15"/>
    <mergeCell ref="B16:C16"/>
    <mergeCell ref="B17:C17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7" zoomScaleNormal="100" workbookViewId="0">
      <selection activeCell="D13" sqref="D13"/>
    </sheetView>
  </sheetViews>
  <sheetFormatPr defaultColWidth="14.42578125" defaultRowHeight="12.75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8.5" customHeight="1" x14ac:dyDescent="0.2">
      <c r="A1" s="87" t="s">
        <v>31</v>
      </c>
      <c r="B1" s="87"/>
      <c r="C1" s="87"/>
      <c r="D1" s="87"/>
      <c r="E1" s="87"/>
      <c r="F1" s="22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ht="17.25" customHeight="1" x14ac:dyDescent="0.25">
      <c r="A2" s="88" t="s">
        <v>26</v>
      </c>
      <c r="B2" s="88"/>
      <c r="C2" s="88"/>
      <c r="D2" s="88"/>
      <c r="E2" s="88"/>
      <c r="F2" s="88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" customHeight="1" x14ac:dyDescent="0.2">
      <c r="A3" s="89" t="s">
        <v>32</v>
      </c>
      <c r="B3" s="89"/>
      <c r="C3" s="90" t="s">
        <v>5</v>
      </c>
      <c r="D3" s="90"/>
      <c r="E3" s="90"/>
      <c r="F3" s="90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.25" customHeight="1" x14ac:dyDescent="0.2">
      <c r="A4" s="90" t="s">
        <v>3</v>
      </c>
      <c r="B4" s="90"/>
      <c r="C4" s="90"/>
      <c r="D4" s="90" t="s">
        <v>33</v>
      </c>
      <c r="E4" s="90"/>
      <c r="F4" s="90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.5" customHeight="1" x14ac:dyDescent="0.25">
      <c r="A5" s="83"/>
      <c r="B5" s="83"/>
      <c r="C5" s="83"/>
      <c r="D5" s="83"/>
      <c r="E5" s="83"/>
      <c r="F5" s="8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5.5" customHeight="1" x14ac:dyDescent="0.2">
      <c r="A6" s="84" t="s">
        <v>7</v>
      </c>
      <c r="B6" s="85" t="s">
        <v>34</v>
      </c>
      <c r="C6" s="85"/>
      <c r="D6" s="86" t="s">
        <v>35</v>
      </c>
      <c r="E6" s="86"/>
      <c r="F6" s="85" t="s">
        <v>36</v>
      </c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1:26" ht="42" customHeight="1" x14ac:dyDescent="0.2">
      <c r="A7" s="84"/>
      <c r="B7" s="85"/>
      <c r="C7" s="85"/>
      <c r="D7" s="25" t="s">
        <v>37</v>
      </c>
      <c r="E7" s="26" t="s">
        <v>38</v>
      </c>
      <c r="F7" s="85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6" ht="13.5" customHeight="1" x14ac:dyDescent="0.2">
      <c r="A8" s="27" t="str">
        <f>Bpredlog!A8</f>
        <v>1/2021</v>
      </c>
      <c r="B8" s="82" t="str">
        <f>Bpredlog!B8</f>
        <v>Vukasović Tanja</v>
      </c>
      <c r="C8" s="82"/>
      <c r="D8" s="28">
        <f>SUM(Bpredlog!D8,Bpredlog!E8,Bpredlog!O8,Bpredlog!P8,Bpredlog!I8,Bpredlog!J8)</f>
        <v>4</v>
      </c>
      <c r="E8" s="29">
        <f>MAX(Bpredlog!R8,Bpredlog!S8)</f>
        <v>30</v>
      </c>
      <c r="F8" s="30" t="str">
        <f>Bpredlog!U8</f>
        <v>F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27" t="str">
        <f>Bpredlog!A9</f>
        <v>2/2021</v>
      </c>
      <c r="B9" s="82" t="str">
        <f>Bpredlog!B9</f>
        <v>Nikolić Anđela</v>
      </c>
      <c r="C9" s="82"/>
      <c r="D9" s="28">
        <f>SUM(Bpredlog!D9,Bpredlog!E9,Bpredlog!O9,Bpredlog!P9,Bpredlog!I9,Bpredlog!J9)</f>
        <v>16</v>
      </c>
      <c r="E9" s="29">
        <f>MAX(Bpredlog!R9,Bpredlog!S9)</f>
        <v>34</v>
      </c>
      <c r="F9" s="30" t="str">
        <f>Bpredlog!U9</f>
        <v>E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27" t="str">
        <f>Bpredlog!A10</f>
        <v>4/2021</v>
      </c>
      <c r="B10" s="82" t="str">
        <f>Bpredlog!B10</f>
        <v>Crvenica Ilija</v>
      </c>
      <c r="C10" s="82"/>
      <c r="D10" s="28">
        <f>SUM(Bpredlog!D10,Bpredlog!E10,Bpredlog!O10,Bpredlog!P10,Bpredlog!I10,Bpredlog!J10)</f>
        <v>22</v>
      </c>
      <c r="E10" s="29">
        <f>MAX(Bpredlog!R10,Bpredlog!S10)</f>
        <v>28</v>
      </c>
      <c r="F10" s="30" t="str">
        <f>Bpredlog!U10</f>
        <v>E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27" t="str">
        <f>Bpredlog!A11</f>
        <v>8/2021</v>
      </c>
      <c r="B11" s="82" t="str">
        <f>Bpredlog!B11</f>
        <v>Janković Iva</v>
      </c>
      <c r="C11" s="82"/>
      <c r="D11" s="28">
        <f>SUM(Bpredlog!D11,Bpredlog!E11,Bpredlog!O11,Bpredlog!P11,Bpredlog!I11,Bpredlog!J11)</f>
        <v>23</v>
      </c>
      <c r="E11" s="29">
        <f>MAX(Bpredlog!R11,Bpredlog!S11)</f>
        <v>38</v>
      </c>
      <c r="F11" s="30" t="str">
        <f>Bpredlog!U11</f>
        <v>D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27" t="str">
        <f>Bpredlog!A12</f>
        <v>11/2021</v>
      </c>
      <c r="B12" s="82" t="str">
        <f>Bpredlog!B12</f>
        <v>Pućurica Minela</v>
      </c>
      <c r="C12" s="82"/>
      <c r="D12" s="28">
        <f>SUM(Bpredlog!D12,Bpredlog!E12,Bpredlog!O12,Bpredlog!P12,Bpredlog!I12,Bpredlog!J12)</f>
        <v>2</v>
      </c>
      <c r="E12" s="29">
        <f>MAX(Bpredlog!R12,Bpredlog!S12)</f>
        <v>26</v>
      </c>
      <c r="F12" s="30" t="str">
        <f>Bpredlog!U12</f>
        <v>F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27" t="str">
        <f>Bpredlog!A13</f>
        <v>17/2021</v>
      </c>
      <c r="B13" s="82" t="str">
        <f>Bpredlog!B13</f>
        <v>Tatar Bojana</v>
      </c>
      <c r="C13" s="82"/>
      <c r="D13" s="28">
        <f>SUM(Bpredlog!D13,Bpredlog!E13,Bpredlog!O13,Bpredlog!P13,Bpredlog!I13,Bpredlog!J13)</f>
        <v>0</v>
      </c>
      <c r="E13" s="29">
        <f>MAX(Bpredlog!R13,Bpredlog!S13)</f>
        <v>0</v>
      </c>
      <c r="F13" s="30" t="str">
        <f>Bpredlog!U13</f>
        <v>F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27" t="str">
        <f>Bpredlog!A14</f>
        <v>18/2021</v>
      </c>
      <c r="B14" s="82" t="str">
        <f>Bpredlog!B14</f>
        <v>Despotović Rade</v>
      </c>
      <c r="C14" s="82"/>
      <c r="D14" s="28">
        <f>SUM(Bpredlog!D14,Bpredlog!E14,Bpredlog!O14,Bpredlog!P14,Bpredlog!I14,Bpredlog!J14)</f>
        <v>23</v>
      </c>
      <c r="E14" s="29">
        <f>MAX(Bpredlog!R14,Bpredlog!S14)</f>
        <v>37</v>
      </c>
      <c r="F14" s="30" t="str">
        <f>Bpredlog!U14</f>
        <v>D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27" t="str">
        <f>Bpredlog!A15</f>
        <v>30/2021</v>
      </c>
      <c r="B15" s="82" t="str">
        <f>Bpredlog!B15</f>
        <v>Bulatović Sandra</v>
      </c>
      <c r="C15" s="82"/>
      <c r="D15" s="28">
        <f>SUM(Bpredlog!D15,Bpredlog!E15,Bpredlog!O15,Bpredlog!P15,Bpredlog!I15,Bpredlog!J15)</f>
        <v>0</v>
      </c>
      <c r="E15" s="29">
        <f>MAX(Bpredlog!R15,Bpredlog!S15)</f>
        <v>0</v>
      </c>
      <c r="F15" s="30" t="str">
        <f>Bpredlog!U15</f>
        <v>F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27" t="str">
        <f>Bpredlog!A16</f>
        <v>37/2021</v>
      </c>
      <c r="B16" s="82" t="str">
        <f>Bpredlog!B16</f>
        <v>Vukotić Vojislav</v>
      </c>
      <c r="C16" s="82"/>
      <c r="D16" s="28">
        <f>SUM(Bpredlog!D16,Bpredlog!E16,Bpredlog!O16,Bpredlog!P16,Bpredlog!I16,Bpredlog!J16)</f>
        <v>0</v>
      </c>
      <c r="E16" s="29">
        <f>MAX(Bpredlog!R16,Bpredlog!S16)</f>
        <v>0</v>
      </c>
      <c r="F16" s="30" t="str">
        <f>Bpredlog!U16</f>
        <v>F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27" t="str">
        <f>Bpredlog!A17</f>
        <v>1/2020</v>
      </c>
      <c r="B17" s="82" t="str">
        <f>Bpredlog!B17</f>
        <v>Vukčević Luka</v>
      </c>
      <c r="C17" s="82"/>
      <c r="D17" s="28">
        <f>SUM(Bpredlog!D17,Bpredlog!E17,Bpredlog!O17,Bpredlog!P17,Bpredlog!I17,Bpredlog!J17)</f>
        <v>29</v>
      </c>
      <c r="E17" s="29">
        <f>MAX(Bpredlog!R17,Bpredlog!S17)</f>
        <v>31</v>
      </c>
      <c r="F17" s="30" t="str">
        <f>Bpredlog!U17</f>
        <v>D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27" t="str">
        <f>Bpredlog!A18</f>
        <v>25/2020</v>
      </c>
      <c r="B18" s="82" t="str">
        <f>Bpredlog!B18</f>
        <v>Borozan Petar</v>
      </c>
      <c r="C18" s="82"/>
      <c r="D18" s="28">
        <f>SUM(Bpredlog!D18,Bpredlog!E18,Bpredlog!O18,Bpredlog!P18,Bpredlog!I18,Bpredlog!J18)</f>
        <v>23</v>
      </c>
      <c r="E18" s="29">
        <f>MAX(Bpredlog!R18,Bpredlog!S18)</f>
        <v>27</v>
      </c>
      <c r="F18" s="30" t="str">
        <f>Bpredlog!U18</f>
        <v>E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27" t="str">
        <f>Bpredlog!A19</f>
        <v>2/2018</v>
      </c>
      <c r="B19" s="82" t="str">
        <f>Bpredlog!B19</f>
        <v>Lazarević Aleksandar</v>
      </c>
      <c r="C19" s="82"/>
      <c r="D19" s="28">
        <f>SUM(Bpredlog!D19,Bpredlog!E19,Bpredlog!O19,Bpredlog!P19,Bpredlog!I19,Bpredlog!J19)</f>
        <v>0</v>
      </c>
      <c r="E19" s="29">
        <f>MAX(Bpredlog!R19,Bpredlog!S19)</f>
        <v>0</v>
      </c>
      <c r="F19" s="30" t="str">
        <f>Bpredlog!U19</f>
        <v>F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27"/>
      <c r="B20" s="82"/>
      <c r="C20" s="82"/>
      <c r="D20" s="28"/>
      <c r="E20" s="29"/>
      <c r="F20" s="30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27"/>
      <c r="B21" s="82"/>
      <c r="C21" s="82"/>
      <c r="D21" s="28"/>
      <c r="E21" s="29"/>
      <c r="F21" s="30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27"/>
      <c r="B22" s="82"/>
      <c r="C22" s="82"/>
      <c r="D22" s="28"/>
      <c r="E22" s="29"/>
      <c r="F22" s="30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27"/>
      <c r="B23" s="82"/>
      <c r="C23" s="82"/>
      <c r="D23" s="28"/>
      <c r="E23" s="29"/>
      <c r="F23" s="30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27"/>
      <c r="B24" s="82"/>
      <c r="C24" s="82"/>
      <c r="D24" s="28"/>
      <c r="E24" s="29"/>
      <c r="F24" s="30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27"/>
      <c r="B25" s="82"/>
      <c r="C25" s="82"/>
      <c r="D25" s="28"/>
      <c r="E25" s="29"/>
      <c r="F25" s="30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27"/>
      <c r="B26" s="82"/>
      <c r="C26" s="82"/>
      <c r="D26" s="28"/>
      <c r="E26" s="29"/>
      <c r="F26" s="30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27"/>
      <c r="B27" s="82"/>
      <c r="C27" s="82"/>
      <c r="D27" s="28"/>
      <c r="E27" s="29"/>
      <c r="F27" s="30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27"/>
      <c r="B28" s="82"/>
      <c r="C28" s="82"/>
      <c r="D28" s="28"/>
      <c r="E28" s="29"/>
      <c r="F28" s="30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27"/>
      <c r="B29" s="82"/>
      <c r="C29" s="82"/>
      <c r="D29" s="28"/>
      <c r="E29" s="29"/>
      <c r="F29" s="30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27"/>
      <c r="B30" s="82"/>
      <c r="C30" s="82"/>
      <c r="D30" s="28"/>
      <c r="E30" s="29"/>
      <c r="F30" s="3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27"/>
      <c r="B31" s="82"/>
      <c r="C31" s="82"/>
      <c r="D31" s="28"/>
      <c r="E31" s="29"/>
      <c r="F31" s="30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27"/>
      <c r="B32" s="82"/>
      <c r="C32" s="82"/>
      <c r="D32" s="28"/>
      <c r="E32" s="29"/>
      <c r="F32" s="30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27"/>
      <c r="B33" s="82"/>
      <c r="C33" s="82"/>
      <c r="D33" s="28"/>
      <c r="E33" s="29"/>
      <c r="F33" s="30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27"/>
      <c r="B34" s="82"/>
      <c r="C34" s="82"/>
      <c r="D34" s="28"/>
      <c r="E34" s="29"/>
      <c r="F34" s="30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8"/>
      <c r="B35" s="82"/>
      <c r="C35" s="82"/>
      <c r="D35" s="33"/>
      <c r="E35" s="33"/>
      <c r="F35" s="7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34"/>
      <c r="C36" s="3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" t="s">
        <v>39</v>
      </c>
      <c r="B37" s="34"/>
      <c r="C37" s="34"/>
      <c r="D37" s="12" t="s">
        <v>40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34"/>
      <c r="C38" s="3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34"/>
      <c r="C39" s="3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34"/>
      <c r="C40" s="34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34"/>
      <c r="C41" s="34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34"/>
      <c r="C42" s="3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34"/>
      <c r="C43" s="34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34"/>
      <c r="C44" s="34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34"/>
      <c r="C45" s="34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34"/>
      <c r="C46" s="34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34"/>
      <c r="C47" s="34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34"/>
      <c r="C48" s="34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34"/>
      <c r="C49" s="34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34"/>
      <c r="C50" s="34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34"/>
      <c r="C51" s="34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34"/>
      <c r="C52" s="34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34"/>
      <c r="C53" s="34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34"/>
      <c r="C54" s="34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34"/>
      <c r="C55" s="34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34"/>
      <c r="C56" s="34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34"/>
      <c r="C57" s="34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34"/>
      <c r="C58" s="34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34"/>
      <c r="C59" s="34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34"/>
      <c r="C60" s="34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34"/>
      <c r="C61" s="34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34"/>
      <c r="C62" s="34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34"/>
      <c r="C63" s="34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34"/>
      <c r="C64" s="34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34"/>
      <c r="C65" s="34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34"/>
      <c r="C66" s="34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34"/>
      <c r="C67" s="34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34"/>
      <c r="C68" s="34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34"/>
      <c r="C69" s="34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34"/>
      <c r="C70" s="34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34"/>
      <c r="C71" s="34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34"/>
      <c r="C72" s="34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34"/>
      <c r="C73" s="34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34"/>
      <c r="C74" s="34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34"/>
      <c r="C75" s="34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34"/>
      <c r="C76" s="34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34"/>
      <c r="C77" s="34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34"/>
      <c r="C78" s="34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34"/>
      <c r="C79" s="34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34"/>
      <c r="C80" s="34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34"/>
      <c r="C81" s="34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34"/>
      <c r="C82" s="34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34"/>
      <c r="C83" s="34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0">
    <mergeCell ref="A1:E1"/>
    <mergeCell ref="A2:F2"/>
    <mergeCell ref="A3:B3"/>
    <mergeCell ref="C3:F3"/>
    <mergeCell ref="A4:C4"/>
    <mergeCell ref="D4:F4"/>
    <mergeCell ref="A5:C5"/>
    <mergeCell ref="D5:F5"/>
    <mergeCell ref="A6:A7"/>
    <mergeCell ref="B6:C7"/>
    <mergeCell ref="D6:E6"/>
    <mergeCell ref="F6:F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3:C33"/>
    <mergeCell ref="B34:C34"/>
    <mergeCell ref="B35:C35"/>
    <mergeCell ref="B28:C28"/>
    <mergeCell ref="B29:C29"/>
    <mergeCell ref="B30:C30"/>
    <mergeCell ref="B31:C31"/>
    <mergeCell ref="B32:C32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15"/>
  <sheetViews>
    <sheetView zoomScaleNormal="100" workbookViewId="0">
      <selection activeCell="D11" sqref="D11"/>
    </sheetView>
  </sheetViews>
  <sheetFormatPr defaultColWidth="14.42578125" defaultRowHeight="12.75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4.75" customHeight="1" x14ac:dyDescent="0.2">
      <c r="A1" s="87" t="s">
        <v>31</v>
      </c>
      <c r="B1" s="87"/>
      <c r="C1" s="87"/>
      <c r="D1" s="87"/>
      <c r="E1" s="87"/>
      <c r="F1" s="22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ht="17.25" customHeight="1" x14ac:dyDescent="0.25">
      <c r="A2" s="88" t="s">
        <v>27</v>
      </c>
      <c r="B2" s="88"/>
      <c r="C2" s="88"/>
      <c r="D2" s="88"/>
      <c r="E2" s="88"/>
      <c r="F2" s="88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x14ac:dyDescent="0.2">
      <c r="A3" s="89" t="s">
        <v>32</v>
      </c>
      <c r="B3" s="89"/>
      <c r="C3" s="90" t="s">
        <v>5</v>
      </c>
      <c r="D3" s="90"/>
      <c r="E3" s="90"/>
      <c r="F3" s="90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.25" customHeight="1" x14ac:dyDescent="0.2">
      <c r="A4" s="90" t="s">
        <v>3</v>
      </c>
      <c r="B4" s="90"/>
      <c r="C4" s="90"/>
      <c r="D4" s="90" t="s">
        <v>33</v>
      </c>
      <c r="E4" s="90"/>
      <c r="F4" s="90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.5" customHeight="1" x14ac:dyDescent="0.25">
      <c r="A5" s="83"/>
      <c r="B5" s="83"/>
      <c r="C5" s="83"/>
      <c r="D5" s="83"/>
      <c r="E5" s="83"/>
      <c r="F5" s="8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" customHeight="1" x14ac:dyDescent="0.2">
      <c r="A6" s="84" t="s">
        <v>7</v>
      </c>
      <c r="B6" s="85" t="s">
        <v>34</v>
      </c>
      <c r="C6" s="85"/>
      <c r="D6" s="86" t="s">
        <v>35</v>
      </c>
      <c r="E6" s="86"/>
      <c r="F6" s="85" t="s">
        <v>36</v>
      </c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1:26" ht="42" customHeight="1" x14ac:dyDescent="0.2">
      <c r="A7" s="84"/>
      <c r="B7" s="85"/>
      <c r="C7" s="85"/>
      <c r="D7" s="25" t="s">
        <v>37</v>
      </c>
      <c r="E7" s="26" t="s">
        <v>38</v>
      </c>
      <c r="F7" s="85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6" ht="12.75" customHeight="1" x14ac:dyDescent="0.2">
      <c r="A8" s="27" t="str">
        <f>Cpredlog!A8</f>
        <v>9/2021</v>
      </c>
      <c r="B8" s="76" t="str">
        <f>Cpredlog!B8</f>
        <v>Janković Milena</v>
      </c>
      <c r="C8" s="76"/>
      <c r="D8" s="28">
        <f>SUM(Cpredlog!D8:Q8)</f>
        <v>23</v>
      </c>
      <c r="E8" s="29">
        <f>MAX(Cpredlog!R8:S8)</f>
        <v>29</v>
      </c>
      <c r="F8" s="30" t="str">
        <f>Cpredlog!U8</f>
        <v>E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27" t="str">
        <f>Cpredlog!A9</f>
        <v>14/2021</v>
      </c>
      <c r="B9" s="76" t="str">
        <f>Cpredlog!B9</f>
        <v>Drašković Saša</v>
      </c>
      <c r="C9" s="76"/>
      <c r="D9" s="28">
        <f>SUM(Cpredlog!D9:Q9)</f>
        <v>12</v>
      </c>
      <c r="E9" s="29">
        <f>MAX(Cpredlog!R9:S9)</f>
        <v>25</v>
      </c>
      <c r="F9" s="30" t="str">
        <f>Cpredlog!U9</f>
        <v>F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27" t="str">
        <f>Cpredlog!A10</f>
        <v>17/2021</v>
      </c>
      <c r="B10" s="76" t="str">
        <f>Cpredlog!B10</f>
        <v>Savić Jelena</v>
      </c>
      <c r="C10" s="76"/>
      <c r="D10" s="28">
        <f>SUM(Cpredlog!D10:Q10)</f>
        <v>0</v>
      </c>
      <c r="E10" s="29">
        <f>MAX(Cpredlog!R10:S10)</f>
        <v>0</v>
      </c>
      <c r="F10" s="30" t="str">
        <f>Cpredlog!U10</f>
        <v>F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27" t="str">
        <f>Cpredlog!A11</f>
        <v>18/2021</v>
      </c>
      <c r="B11" s="76" t="str">
        <f>Cpredlog!B11</f>
        <v>Todorović Nikolina</v>
      </c>
      <c r="C11" s="76"/>
      <c r="D11" s="28">
        <f>SUM(Cpredlog!D11:Q11)</f>
        <v>34</v>
      </c>
      <c r="E11" s="29">
        <f>MAX(Cpredlog!R11:S11)</f>
        <v>30</v>
      </c>
      <c r="F11" s="30" t="str">
        <f>Cpredlog!U11</f>
        <v>D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27" t="str">
        <f>Cpredlog!A12</f>
        <v>23/2021</v>
      </c>
      <c r="B12" s="76" t="str">
        <f>Cpredlog!B12</f>
        <v>Vujović Danilo</v>
      </c>
      <c r="C12" s="76"/>
      <c r="D12" s="28">
        <f>SUM(Cpredlog!D12:Q12)</f>
        <v>24</v>
      </c>
      <c r="E12" s="29">
        <f>MAX(Cpredlog!R12:S12)</f>
        <v>26</v>
      </c>
      <c r="F12" s="30" t="str">
        <f>Cpredlog!U12</f>
        <v>E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27" t="str">
        <f>Cpredlog!A13</f>
        <v>36/2021</v>
      </c>
      <c r="B13" s="76" t="str">
        <f>Cpredlog!B13</f>
        <v>Samardžić Katarina</v>
      </c>
      <c r="C13" s="76"/>
      <c r="D13" s="28">
        <f>SUM(Cpredlog!D13:Q13)</f>
        <v>0</v>
      </c>
      <c r="E13" s="29">
        <f>MAX(Cpredlog!R13:S13)</f>
        <v>0</v>
      </c>
      <c r="F13" s="30" t="str">
        <f>Cpredlog!U13</f>
        <v>F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27" t="str">
        <f>Cpredlog!A14</f>
        <v>43/2021</v>
      </c>
      <c r="B14" s="76" t="str">
        <f>Cpredlog!B14</f>
        <v>Abazović Mirela</v>
      </c>
      <c r="C14" s="76"/>
      <c r="D14" s="28">
        <f>SUM(Cpredlog!D14:Q14)</f>
        <v>0</v>
      </c>
      <c r="E14" s="29">
        <f>MAX(Cpredlog!R14:S14)</f>
        <v>0</v>
      </c>
      <c r="F14" s="30" t="str">
        <f>Cpredlog!U14</f>
        <v>F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27" t="str">
        <f>Cpredlog!A15</f>
        <v>47/2020</v>
      </c>
      <c r="B15" s="76" t="str">
        <f>Cpredlog!B15</f>
        <v>Pehar Dragan</v>
      </c>
      <c r="C15" s="76"/>
      <c r="D15" s="28">
        <f>SUM(Cpredlog!D15:Q15)</f>
        <v>0</v>
      </c>
      <c r="E15" s="29">
        <f>MAX(Cpredlog!R15:S15)</f>
        <v>0</v>
      </c>
      <c r="F15" s="30" t="str">
        <f>Cpredlog!U15</f>
        <v>F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27" t="str">
        <f>Cpredlog!A16</f>
        <v>4/2019</v>
      </c>
      <c r="B16" s="76" t="str">
        <f>Cpredlog!B16</f>
        <v>Zečević Nikola</v>
      </c>
      <c r="C16" s="76"/>
      <c r="D16" s="28">
        <f>SUM(Cpredlog!D16:Q16)</f>
        <v>20</v>
      </c>
      <c r="E16" s="29">
        <f>MAX(Cpredlog!R16:S16)</f>
        <v>0</v>
      </c>
      <c r="F16" s="30" t="str">
        <f>Cpredlog!U16</f>
        <v>F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27" t="str">
        <f>Cpredlog!A17</f>
        <v>9/2019</v>
      </c>
      <c r="B17" s="76" t="str">
        <f>Cpredlog!B17</f>
        <v>Orlandić Bodin</v>
      </c>
      <c r="C17" s="76"/>
      <c r="D17" s="28">
        <f>SUM(Cpredlog!D17:Q17)</f>
        <v>15</v>
      </c>
      <c r="E17" s="29">
        <f>MAX(Cpredlog!R17:S17)</f>
        <v>35</v>
      </c>
      <c r="F17" s="30" t="str">
        <f>Cpredlog!U17</f>
        <v>E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27"/>
      <c r="B18" s="76"/>
      <c r="C18" s="76"/>
      <c r="D18" s="28"/>
      <c r="E18" s="29"/>
      <c r="F18" s="30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27"/>
      <c r="B19" s="76"/>
      <c r="C19" s="76"/>
      <c r="D19" s="28"/>
      <c r="E19" s="29"/>
      <c r="F19" s="30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27"/>
      <c r="B20" s="76"/>
      <c r="C20" s="76"/>
      <c r="D20" s="28"/>
      <c r="E20" s="29"/>
      <c r="F20" s="30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27"/>
      <c r="B21" s="76"/>
      <c r="C21" s="76"/>
      <c r="D21" s="28"/>
      <c r="E21" s="29"/>
      <c r="F21" s="30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27"/>
      <c r="B22" s="76"/>
      <c r="C22" s="76"/>
      <c r="D22" s="28"/>
      <c r="E22" s="29"/>
      <c r="F22" s="30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27"/>
      <c r="B23" s="76"/>
      <c r="C23" s="76"/>
      <c r="D23" s="28"/>
      <c r="E23" s="29"/>
      <c r="F23" s="30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27"/>
      <c r="B24" s="76"/>
      <c r="C24" s="76"/>
      <c r="D24" s="28"/>
      <c r="E24" s="29"/>
      <c r="F24" s="30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27"/>
      <c r="B25" s="76"/>
      <c r="C25" s="76"/>
      <c r="D25" s="28"/>
      <c r="E25" s="29"/>
      <c r="F25" s="30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27"/>
      <c r="B26" s="76"/>
      <c r="C26" s="76"/>
      <c r="D26" s="28"/>
      <c r="E26" s="29"/>
      <c r="F26" s="30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27"/>
      <c r="B27" s="76"/>
      <c r="C27" s="76"/>
      <c r="D27" s="28"/>
      <c r="E27" s="29"/>
      <c r="F27" s="30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27"/>
      <c r="B28" s="76"/>
      <c r="C28" s="76"/>
      <c r="D28" s="28"/>
      <c r="E28" s="29"/>
      <c r="F28" s="30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27"/>
      <c r="B29" s="76"/>
      <c r="C29" s="76"/>
      <c r="D29" s="28"/>
      <c r="E29" s="29"/>
      <c r="F29" s="30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27"/>
      <c r="B30" s="76"/>
      <c r="C30" s="76"/>
      <c r="D30" s="28"/>
      <c r="E30" s="29"/>
      <c r="F30" s="3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27"/>
      <c r="B31" s="76"/>
      <c r="C31" s="76"/>
      <c r="D31" s="28"/>
      <c r="E31" s="29"/>
      <c r="F31" s="30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27"/>
      <c r="B32" s="76"/>
      <c r="C32" s="76"/>
      <c r="D32" s="28"/>
      <c r="E32" s="29"/>
      <c r="F32" s="30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27"/>
      <c r="B33" s="76"/>
      <c r="C33" s="76"/>
      <c r="D33" s="28"/>
      <c r="E33" s="29"/>
      <c r="F33" s="30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27"/>
      <c r="B34" s="76"/>
      <c r="C34" s="76"/>
      <c r="D34" s="28"/>
      <c r="E34" s="29"/>
      <c r="F34" s="30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27"/>
      <c r="B35" s="76"/>
      <c r="C35" s="76"/>
      <c r="D35" s="28"/>
      <c r="E35" s="29"/>
      <c r="F35" s="30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27"/>
      <c r="B36" s="76"/>
      <c r="C36" s="76"/>
      <c r="D36" s="28"/>
      <c r="E36" s="29"/>
      <c r="F36" s="30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35"/>
      <c r="B37" s="76"/>
      <c r="C37" s="76"/>
      <c r="D37" s="28"/>
      <c r="E37" s="29"/>
      <c r="F37" s="30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35"/>
      <c r="B38" s="76"/>
      <c r="C38" s="76"/>
      <c r="D38" s="28"/>
      <c r="E38" s="29"/>
      <c r="F38" s="30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35"/>
      <c r="B39" s="76"/>
      <c r="C39" s="76"/>
      <c r="D39" s="28"/>
      <c r="E39" s="29"/>
      <c r="F39" s="30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35"/>
      <c r="B40" s="76"/>
      <c r="C40" s="76"/>
      <c r="D40" s="28"/>
      <c r="E40" s="29"/>
      <c r="F40" s="30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35"/>
      <c r="B41" s="76"/>
      <c r="C41" s="76"/>
      <c r="D41" s="28"/>
      <c r="E41" s="29"/>
      <c r="F41" s="30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35"/>
      <c r="B42" s="76"/>
      <c r="C42" s="76"/>
      <c r="D42" s="28"/>
      <c r="E42" s="29"/>
      <c r="F42" s="30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35"/>
      <c r="B43" s="76"/>
      <c r="C43" s="76"/>
      <c r="D43" s="28"/>
      <c r="E43" s="29"/>
      <c r="F43" s="30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35"/>
      <c r="B44" s="76"/>
      <c r="C44" s="76"/>
      <c r="D44" s="28"/>
      <c r="E44" s="29"/>
      <c r="F44" s="30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35"/>
      <c r="B45" s="76"/>
      <c r="C45" s="76"/>
      <c r="D45" s="28"/>
      <c r="E45" s="29"/>
      <c r="F45" s="30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35"/>
      <c r="B46" s="76"/>
      <c r="C46" s="76"/>
      <c r="D46" s="28"/>
      <c r="E46" s="29"/>
      <c r="F46" s="30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35"/>
      <c r="B47" s="76"/>
      <c r="C47" s="76"/>
      <c r="D47" s="28"/>
      <c r="E47" s="29"/>
      <c r="F47" s="30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35"/>
      <c r="B48" s="76"/>
      <c r="C48" s="76"/>
      <c r="D48" s="28"/>
      <c r="E48" s="29"/>
      <c r="F48" s="30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35"/>
      <c r="B49" s="76"/>
      <c r="C49" s="76"/>
      <c r="D49" s="28"/>
      <c r="E49" s="29"/>
      <c r="F49" s="30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35"/>
      <c r="B50" s="76"/>
      <c r="C50" s="76"/>
      <c r="D50" s="28"/>
      <c r="E50" s="29"/>
      <c r="F50" s="30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35"/>
      <c r="B51" s="76"/>
      <c r="C51" s="76"/>
      <c r="D51" s="28"/>
      <c r="E51" s="29"/>
      <c r="F51" s="30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35"/>
      <c r="B52" s="76"/>
      <c r="C52" s="76"/>
      <c r="D52" s="28"/>
      <c r="E52" s="29"/>
      <c r="F52" s="30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35"/>
      <c r="B53" s="76"/>
      <c r="C53" s="76"/>
      <c r="D53" s="28"/>
      <c r="E53" s="29"/>
      <c r="F53" s="30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 x14ac:dyDescent="0.2">
      <c r="A54" s="35"/>
      <c r="B54" s="76"/>
      <c r="C54" s="76"/>
      <c r="D54" s="28"/>
      <c r="E54" s="29"/>
      <c r="F54" s="30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 x14ac:dyDescent="0.2">
      <c r="A55" s="1"/>
      <c r="B55" s="34"/>
      <c r="C55" s="34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 t="s">
        <v>39</v>
      </c>
      <c r="B56" s="34"/>
      <c r="C56" s="34"/>
      <c r="D56" s="12" t="s">
        <v>40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34"/>
      <c r="C57" s="34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34"/>
      <c r="C58" s="34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34"/>
      <c r="C59" s="34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34"/>
      <c r="C60" s="34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34"/>
      <c r="C61" s="34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34"/>
      <c r="C62" s="34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34"/>
      <c r="C63" s="34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34"/>
      <c r="C64" s="34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34"/>
      <c r="C65" s="34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34"/>
      <c r="C66" s="34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34"/>
      <c r="C67" s="34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34"/>
      <c r="C68" s="34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34"/>
      <c r="C69" s="34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34"/>
      <c r="C70" s="34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34"/>
      <c r="C71" s="34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34"/>
      <c r="C72" s="34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34"/>
      <c r="C73" s="34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34"/>
      <c r="C74" s="34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34"/>
      <c r="C75" s="34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34"/>
      <c r="C76" s="34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34"/>
      <c r="C77" s="34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34"/>
      <c r="C78" s="34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34"/>
      <c r="C79" s="34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34"/>
      <c r="C80" s="34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34"/>
      <c r="C81" s="34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34"/>
      <c r="C82" s="34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34"/>
      <c r="C83" s="34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34"/>
      <c r="C84" s="34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34"/>
      <c r="C85" s="34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34"/>
      <c r="C86" s="34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34"/>
      <c r="C87" s="34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34"/>
      <c r="C88" s="34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34"/>
      <c r="C89" s="34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34"/>
      <c r="C90" s="34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34"/>
      <c r="C91" s="34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34"/>
      <c r="C92" s="34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34"/>
      <c r="C93" s="34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34"/>
      <c r="C94" s="34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34"/>
      <c r="C95" s="34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34"/>
      <c r="C96" s="34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34"/>
      <c r="C97" s="34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34"/>
      <c r="C98" s="34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34"/>
      <c r="C99" s="34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34"/>
      <c r="C100" s="34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34"/>
      <c r="C101" s="34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34"/>
      <c r="C102" s="34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</sheetData>
  <mergeCells count="59">
    <mergeCell ref="A1:E1"/>
    <mergeCell ref="A2:F2"/>
    <mergeCell ref="A3:B3"/>
    <mergeCell ref="C3:F3"/>
    <mergeCell ref="A4:C4"/>
    <mergeCell ref="D4:F4"/>
    <mergeCell ref="A5:C5"/>
    <mergeCell ref="D5:F5"/>
    <mergeCell ref="A6:A7"/>
    <mergeCell ref="B6:C7"/>
    <mergeCell ref="D6:E6"/>
    <mergeCell ref="F6:F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53:C53"/>
    <mergeCell ref="B54:C54"/>
    <mergeCell ref="B48:C48"/>
    <mergeCell ref="B49:C49"/>
    <mergeCell ref="B50:C50"/>
    <mergeCell ref="B51:C51"/>
    <mergeCell ref="B52:C52"/>
  </mergeCells>
  <pageMargins left="0.7" right="0.7" top="0.5" bottom="0.5" header="0.511811023622047" footer="0.511811023622047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5"/>
  <sheetViews>
    <sheetView zoomScaleNormal="100" workbookViewId="0">
      <selection activeCell="D8" sqref="D8"/>
    </sheetView>
  </sheetViews>
  <sheetFormatPr defaultColWidth="14.42578125" defaultRowHeight="12.75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8.5" customHeight="1" x14ac:dyDescent="0.2">
      <c r="A1" s="87" t="s">
        <v>31</v>
      </c>
      <c r="B1" s="87"/>
      <c r="C1" s="87"/>
      <c r="D1" s="87"/>
      <c r="E1" s="87"/>
      <c r="F1" s="22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ht="17.25" customHeight="1" x14ac:dyDescent="0.25">
      <c r="A2" s="88" t="s">
        <v>28</v>
      </c>
      <c r="B2" s="88"/>
      <c r="C2" s="88"/>
      <c r="D2" s="88"/>
      <c r="E2" s="88"/>
      <c r="F2" s="88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" customHeight="1" x14ac:dyDescent="0.2">
      <c r="A3" s="89" t="s">
        <v>29</v>
      </c>
      <c r="B3" s="89"/>
      <c r="C3" s="90" t="s">
        <v>5</v>
      </c>
      <c r="D3" s="90"/>
      <c r="E3" s="90"/>
      <c r="F3" s="90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7.25" customHeight="1" x14ac:dyDescent="0.2">
      <c r="A4" s="90" t="s">
        <v>30</v>
      </c>
      <c r="B4" s="90"/>
      <c r="C4" s="90"/>
      <c r="D4" s="90" t="s">
        <v>33</v>
      </c>
      <c r="E4" s="90"/>
      <c r="F4" s="90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.5" customHeight="1" x14ac:dyDescent="0.25">
      <c r="A5" s="83"/>
      <c r="B5" s="83"/>
      <c r="C5" s="83"/>
      <c r="D5" s="83"/>
      <c r="E5" s="83"/>
      <c r="F5" s="83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5.5" customHeight="1" x14ac:dyDescent="0.2">
      <c r="A6" s="84" t="s">
        <v>7</v>
      </c>
      <c r="B6" s="85" t="s">
        <v>34</v>
      </c>
      <c r="C6" s="85"/>
      <c r="D6" s="86" t="s">
        <v>35</v>
      </c>
      <c r="E6" s="86"/>
      <c r="F6" s="85" t="s">
        <v>36</v>
      </c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1:26" ht="42" customHeight="1" x14ac:dyDescent="0.2">
      <c r="A7" s="84"/>
      <c r="B7" s="85"/>
      <c r="C7" s="85"/>
      <c r="D7" s="25" t="s">
        <v>37</v>
      </c>
      <c r="E7" s="26" t="s">
        <v>38</v>
      </c>
      <c r="F7" s="85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6" ht="16.5" customHeight="1" x14ac:dyDescent="0.2">
      <c r="A8" s="27" t="str">
        <f>Dpredlog!A8</f>
        <v>8/2021</v>
      </c>
      <c r="B8" s="82" t="str">
        <f>Dpredlog!B8</f>
        <v>Raičević Jovan</v>
      </c>
      <c r="C8" s="82"/>
      <c r="D8" s="28">
        <f>SUM(Dpredlog!D8:Q8)</f>
        <v>0</v>
      </c>
      <c r="E8" s="36">
        <f>MAX(Dpredlog!R8:S8)</f>
        <v>19</v>
      </c>
      <c r="F8" s="30" t="str">
        <f>Dpredlog!U8</f>
        <v>F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35" t="str">
        <f>Dpredlog!A9</f>
        <v>16/2021</v>
      </c>
      <c r="B9" s="82" t="str">
        <f>Dpredlog!B9</f>
        <v>Marković Una</v>
      </c>
      <c r="C9" s="82"/>
      <c r="D9" s="28">
        <f>SUM(Dpredlog!D9:Q9)</f>
        <v>19</v>
      </c>
      <c r="E9" s="36">
        <f>MAX(Dpredlog!R9:S9)</f>
        <v>36</v>
      </c>
      <c r="F9" s="30" t="str">
        <f>Dpredlog!U9</f>
        <v>E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35" t="str">
        <f>Dpredlog!A10</f>
        <v>11/2020</v>
      </c>
      <c r="B10" s="82" t="str">
        <f>Dpredlog!B10</f>
        <v>Adžiablahović Emin</v>
      </c>
      <c r="C10" s="82"/>
      <c r="D10" s="28">
        <f>SUM(Dpredlog!D10:Q10)</f>
        <v>33</v>
      </c>
      <c r="E10" s="36">
        <f>MAX(Dpredlog!R10:S10)</f>
        <v>27</v>
      </c>
      <c r="F10" s="30" t="str">
        <f>Dpredlog!U10</f>
        <v>D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35"/>
      <c r="B11" s="82"/>
      <c r="C11" s="82"/>
      <c r="D11" s="28"/>
      <c r="E11" s="36"/>
      <c r="F11" s="30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35"/>
      <c r="B12" s="82"/>
      <c r="C12" s="82"/>
      <c r="D12" s="28"/>
      <c r="E12" s="36"/>
      <c r="F12" s="30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35"/>
      <c r="B13" s="82"/>
      <c r="C13" s="82"/>
      <c r="D13" s="28"/>
      <c r="E13" s="36"/>
      <c r="F13" s="30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35"/>
      <c r="B14" s="82"/>
      <c r="C14" s="82"/>
      <c r="D14" s="28"/>
      <c r="E14" s="36"/>
      <c r="F14" s="30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35"/>
      <c r="B15" s="82"/>
      <c r="C15" s="82"/>
      <c r="D15" s="28"/>
      <c r="E15" s="36"/>
      <c r="F15" s="30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35"/>
      <c r="B16" s="82"/>
      <c r="C16" s="82"/>
      <c r="D16" s="28"/>
      <c r="E16" s="36"/>
      <c r="F16" s="30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35"/>
      <c r="B17" s="82"/>
      <c r="C17" s="82"/>
      <c r="D17" s="28"/>
      <c r="E17" s="36"/>
      <c r="F17" s="30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35"/>
      <c r="B18" s="82"/>
      <c r="C18" s="82"/>
      <c r="D18" s="28"/>
      <c r="E18" s="36"/>
      <c r="F18" s="30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35"/>
      <c r="B19" s="82"/>
      <c r="C19" s="82"/>
      <c r="D19" s="28"/>
      <c r="E19" s="36"/>
      <c r="F19" s="30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35"/>
      <c r="B20" s="82"/>
      <c r="C20" s="82"/>
      <c r="D20" s="28"/>
      <c r="E20" s="36"/>
      <c r="F20" s="30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35"/>
      <c r="B21" s="82"/>
      <c r="C21" s="82"/>
      <c r="D21" s="28"/>
      <c r="E21" s="36"/>
      <c r="F21" s="30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35"/>
      <c r="B22" s="82"/>
      <c r="C22" s="82"/>
      <c r="D22" s="28"/>
      <c r="E22" s="36"/>
      <c r="F22" s="30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35"/>
      <c r="B23" s="82"/>
      <c r="C23" s="82"/>
      <c r="D23" s="28"/>
      <c r="E23" s="36"/>
      <c r="F23" s="30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35"/>
      <c r="B24" s="82"/>
      <c r="C24" s="82"/>
      <c r="D24" s="28"/>
      <c r="E24" s="36"/>
      <c r="F24" s="30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35"/>
      <c r="B25" s="82"/>
      <c r="C25" s="82"/>
      <c r="D25" s="28"/>
      <c r="E25" s="36"/>
      <c r="F25" s="30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35"/>
      <c r="B26" s="82"/>
      <c r="C26" s="82"/>
      <c r="D26" s="28"/>
      <c r="E26" s="36"/>
      <c r="F26" s="30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35"/>
      <c r="B27" s="82"/>
      <c r="C27" s="82"/>
      <c r="D27" s="28"/>
      <c r="E27" s="36"/>
      <c r="F27" s="30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35"/>
      <c r="B28" s="82"/>
      <c r="C28" s="82"/>
      <c r="D28" s="28"/>
      <c r="E28" s="36"/>
      <c r="F28" s="30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35"/>
      <c r="B29" s="82"/>
      <c r="C29" s="82"/>
      <c r="D29" s="28"/>
      <c r="E29" s="36"/>
      <c r="F29" s="30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35"/>
      <c r="B30" s="82"/>
      <c r="C30" s="82"/>
      <c r="D30" s="28"/>
      <c r="E30" s="36"/>
      <c r="F30" s="30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35"/>
      <c r="B31" s="82"/>
      <c r="C31" s="82"/>
      <c r="D31" s="28"/>
      <c r="E31" s="36"/>
      <c r="F31" s="30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35"/>
      <c r="B32" s="82"/>
      <c r="C32" s="82"/>
      <c r="D32" s="28"/>
      <c r="E32" s="36"/>
      <c r="F32" s="30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35"/>
      <c r="B33" s="82"/>
      <c r="C33" s="82"/>
      <c r="D33" s="28"/>
      <c r="E33" s="36"/>
      <c r="F33" s="30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35"/>
      <c r="B34" s="82"/>
      <c r="C34" s="82"/>
      <c r="D34" s="28"/>
      <c r="E34" s="36"/>
      <c r="F34" s="30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35"/>
      <c r="B35" s="82"/>
      <c r="C35" s="82"/>
      <c r="D35" s="28"/>
      <c r="E35" s="36"/>
      <c r="F35" s="30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35"/>
      <c r="B36" s="82"/>
      <c r="C36" s="82"/>
      <c r="D36" s="28"/>
      <c r="E36" s="36"/>
      <c r="F36" s="30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8"/>
      <c r="B37" s="82"/>
      <c r="C37" s="82"/>
      <c r="D37" s="33"/>
      <c r="E37" s="33"/>
      <c r="F37" s="7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34"/>
      <c r="C38" s="3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" t="s">
        <v>39</v>
      </c>
      <c r="B39" s="34"/>
      <c r="C39" s="34"/>
      <c r="D39" s="12" t="s">
        <v>40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34"/>
      <c r="C40" s="34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34"/>
      <c r="C41" s="34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34"/>
      <c r="C42" s="3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34"/>
      <c r="C43" s="34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B44" s="34"/>
      <c r="C44" s="34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34"/>
      <c r="C45" s="34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34"/>
      <c r="C46" s="34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B47" s="34"/>
      <c r="C47" s="34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34"/>
      <c r="C48" s="34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34"/>
      <c r="C49" s="34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34"/>
      <c r="C50" s="34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34"/>
      <c r="C51" s="34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34"/>
      <c r="C52" s="34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34"/>
      <c r="C53" s="34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34"/>
      <c r="C54" s="34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34"/>
      <c r="C55" s="34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34"/>
      <c r="C56" s="34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34"/>
      <c r="C57" s="34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B58" s="34"/>
      <c r="C58" s="34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34"/>
      <c r="C59" s="34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34"/>
      <c r="C60" s="34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34"/>
      <c r="C61" s="34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34"/>
      <c r="C62" s="34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34"/>
      <c r="C63" s="34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34"/>
      <c r="C64" s="34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34"/>
      <c r="C65" s="34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34"/>
      <c r="C66" s="34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34"/>
      <c r="C67" s="34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34"/>
      <c r="C68" s="34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34"/>
      <c r="C69" s="34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34"/>
      <c r="C70" s="34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34"/>
      <c r="C71" s="34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34"/>
      <c r="C72" s="34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34"/>
      <c r="C73" s="34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34"/>
      <c r="C74" s="34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34"/>
      <c r="C75" s="34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34"/>
      <c r="C76" s="34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34"/>
      <c r="C77" s="34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34"/>
      <c r="C78" s="34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34"/>
      <c r="C79" s="34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34"/>
      <c r="C80" s="34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34"/>
      <c r="C81" s="34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34"/>
      <c r="C82" s="34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34"/>
      <c r="C83" s="34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34"/>
      <c r="C84" s="34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34"/>
      <c r="C85" s="34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</sheetData>
  <mergeCells count="42">
    <mergeCell ref="A1:E1"/>
    <mergeCell ref="A2:F2"/>
    <mergeCell ref="A3:B3"/>
    <mergeCell ref="C3:F3"/>
    <mergeCell ref="A4:C4"/>
    <mergeCell ref="D4:F4"/>
    <mergeCell ref="A5:C5"/>
    <mergeCell ref="D5:F5"/>
    <mergeCell ref="A6:A7"/>
    <mergeCell ref="B6:C7"/>
    <mergeCell ref="D6:E6"/>
    <mergeCell ref="F6:F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zoomScaleNormal="100" workbookViewId="0">
      <selection activeCell="A2" sqref="A2"/>
    </sheetView>
  </sheetViews>
  <sheetFormatPr defaultColWidth="14.42578125" defaultRowHeight="12.75" x14ac:dyDescent="0.2"/>
  <cols>
    <col min="1" max="1" width="8" customWidth="1"/>
    <col min="2" max="2" width="10.42578125" customWidth="1"/>
    <col min="3" max="3" width="15.140625" customWidth="1"/>
    <col min="4" max="8" width="8" customWidth="1"/>
    <col min="9" max="9" width="18.7109375" customWidth="1"/>
    <col min="10" max="10" width="24" customWidth="1"/>
    <col min="11" max="20" width="8" customWidth="1"/>
  </cols>
  <sheetData>
    <row r="1" spans="1:20" ht="12.75" customHeight="1" x14ac:dyDescent="0.25">
      <c r="A1" s="37" t="s">
        <v>41</v>
      </c>
      <c r="B1" s="37" t="s">
        <v>42</v>
      </c>
      <c r="C1" s="37" t="s">
        <v>43</v>
      </c>
      <c r="D1" s="37" t="s">
        <v>44</v>
      </c>
      <c r="E1" s="37" t="s">
        <v>45</v>
      </c>
      <c r="F1" s="37" t="s">
        <v>46</v>
      </c>
      <c r="G1" s="37" t="s">
        <v>47</v>
      </c>
      <c r="P1" s="38"/>
      <c r="Q1" s="38"/>
      <c r="R1" s="38"/>
      <c r="S1" s="38"/>
      <c r="T1" s="39"/>
    </row>
    <row r="2" spans="1:20" ht="12.75" customHeight="1" x14ac:dyDescent="0.25">
      <c r="A2" s="37"/>
      <c r="B2" s="37"/>
      <c r="C2" s="37"/>
      <c r="D2" s="37"/>
      <c r="E2" s="37"/>
      <c r="F2" s="37"/>
      <c r="G2" s="37"/>
      <c r="I2" s="40" t="str">
        <f t="shared" ref="I2:I8" si="0">CONCATENATE(A2,"/",B2)</f>
        <v>/</v>
      </c>
      <c r="J2" s="40" t="str">
        <f t="shared" ref="J2:J8" si="1">CONCATENATE(D2," ",C2)</f>
        <v xml:space="preserve"> </v>
      </c>
      <c r="P2" s="38"/>
      <c r="Q2" s="38"/>
      <c r="R2" s="38"/>
      <c r="S2" s="38"/>
      <c r="T2" s="39"/>
    </row>
    <row r="3" spans="1:20" ht="12.75" customHeight="1" x14ac:dyDescent="0.2">
      <c r="A3" s="40"/>
      <c r="B3" s="40"/>
      <c r="C3" s="40"/>
      <c r="D3" s="40"/>
      <c r="E3" s="40"/>
      <c r="F3" s="40"/>
      <c r="G3" s="40"/>
      <c r="I3" s="40" t="str">
        <f t="shared" si="0"/>
        <v>/</v>
      </c>
      <c r="J3" s="40" t="str">
        <f t="shared" si="1"/>
        <v xml:space="preserve"> </v>
      </c>
      <c r="P3" s="38"/>
      <c r="Q3" s="38"/>
      <c r="R3" s="38"/>
      <c r="S3" s="38"/>
      <c r="T3" s="39"/>
    </row>
    <row r="4" spans="1:20" ht="12.75" customHeight="1" x14ac:dyDescent="0.2">
      <c r="A4" s="40"/>
      <c r="B4" s="40"/>
      <c r="C4" s="40"/>
      <c r="D4" s="40"/>
      <c r="E4" s="40"/>
      <c r="F4" s="40"/>
      <c r="G4" s="40"/>
      <c r="I4" s="40" t="str">
        <f t="shared" si="0"/>
        <v>/</v>
      </c>
      <c r="J4" s="40" t="str">
        <f t="shared" si="1"/>
        <v xml:space="preserve"> </v>
      </c>
      <c r="P4" s="38"/>
      <c r="Q4" s="38"/>
      <c r="R4" s="38"/>
      <c r="S4" s="38"/>
      <c r="T4" s="39"/>
    </row>
    <row r="5" spans="1:20" ht="12.75" customHeight="1" x14ac:dyDescent="0.2">
      <c r="A5" s="40"/>
      <c r="B5" s="40"/>
      <c r="C5" s="40"/>
      <c r="D5" s="40"/>
      <c r="E5" s="40"/>
      <c r="F5" s="40"/>
      <c r="G5" s="40"/>
      <c r="I5" s="40" t="str">
        <f t="shared" si="0"/>
        <v>/</v>
      </c>
      <c r="J5" s="40" t="str">
        <f t="shared" si="1"/>
        <v xml:space="preserve"> </v>
      </c>
      <c r="P5" s="38"/>
      <c r="Q5" s="38"/>
      <c r="R5" s="38"/>
      <c r="S5" s="38"/>
      <c r="T5" s="39"/>
    </row>
    <row r="6" spans="1:20" ht="12.75" customHeight="1" x14ac:dyDescent="0.2">
      <c r="I6" s="40" t="str">
        <f t="shared" si="0"/>
        <v>/</v>
      </c>
      <c r="J6" s="40" t="str">
        <f t="shared" si="1"/>
        <v xml:space="preserve"> </v>
      </c>
      <c r="P6" s="38"/>
      <c r="Q6" s="38"/>
      <c r="R6" s="38"/>
      <c r="S6" s="38"/>
      <c r="T6" s="39"/>
    </row>
    <row r="7" spans="1:20" ht="12.75" customHeight="1" x14ac:dyDescent="0.2">
      <c r="I7" s="40" t="str">
        <f t="shared" si="0"/>
        <v>/</v>
      </c>
      <c r="J7" s="40" t="str">
        <f t="shared" si="1"/>
        <v xml:space="preserve"> </v>
      </c>
      <c r="P7" s="38"/>
      <c r="Q7" s="38"/>
      <c r="R7" s="38"/>
      <c r="S7" s="38"/>
      <c r="T7" s="39"/>
    </row>
    <row r="8" spans="1:20" ht="12.75" customHeight="1" x14ac:dyDescent="0.2">
      <c r="I8" s="40" t="str">
        <f t="shared" si="0"/>
        <v>/</v>
      </c>
      <c r="J8" s="40" t="str">
        <f t="shared" si="1"/>
        <v xml:space="preserve"> </v>
      </c>
      <c r="P8" s="38"/>
      <c r="Q8" s="38"/>
      <c r="R8" s="38"/>
      <c r="S8" s="38"/>
      <c r="T8" s="39"/>
    </row>
    <row r="9" spans="1:20" ht="12.75" customHeight="1" x14ac:dyDescent="0.2"/>
    <row r="10" spans="1:20" ht="12.75" customHeight="1" x14ac:dyDescent="0.2"/>
    <row r="11" spans="1:20" ht="12.75" customHeight="1" x14ac:dyDescent="0.2"/>
    <row r="12" spans="1:20" ht="12.75" customHeight="1" x14ac:dyDescent="0.2"/>
    <row r="13" spans="1:20" ht="12.75" customHeight="1" x14ac:dyDescent="0.2"/>
    <row r="14" spans="1:20" ht="12.75" customHeight="1" x14ac:dyDescent="0.2"/>
    <row r="15" spans="1:20" ht="12.75" customHeight="1" x14ac:dyDescent="0.2"/>
    <row r="16" spans="1:20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.511811023622047" footer="0.511811023622047"/>
  <pageSetup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Apredlog</vt:lpstr>
      <vt:lpstr>Bpredlog</vt:lpstr>
      <vt:lpstr>Cpredlog</vt:lpstr>
      <vt:lpstr>Dpredlog</vt:lpstr>
      <vt:lpstr>zakljucneA</vt:lpstr>
      <vt:lpstr>zakljucneB </vt:lpstr>
      <vt:lpstr>zakljucneC</vt:lpstr>
      <vt:lpstr>zakljucneD</vt:lpstr>
      <vt:lpstr>A</vt:lpstr>
      <vt:lpstr>B</vt:lpstr>
      <vt:lpstr>C</vt:lpstr>
      <vt:lpstr>D</vt:lpstr>
      <vt:lpstr>OBR3</vt:lpstr>
      <vt:lpstr>MY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milenko</dc:creator>
  <dc:description/>
  <cp:lastModifiedBy>Ic</cp:lastModifiedBy>
  <cp:revision>5</cp:revision>
  <cp:lastPrinted>2022-01-16T22:20:23Z</cp:lastPrinted>
  <dcterms:created xsi:type="dcterms:W3CDTF">2021-01-21T22:16:24Z</dcterms:created>
  <dcterms:modified xsi:type="dcterms:W3CDTF">2023-09-05T12:54:11Z</dcterms:modified>
  <dc:language>en-US</dc:language>
</cp:coreProperties>
</file>