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8130" tabRatio="411" activeTab="1"/>
  </bookViews>
  <sheets>
    <sheet name="HOsvojeni" sheetId="3" r:id="rId1"/>
    <sheet name="HZakljucne" sheetId="5" r:id="rId2"/>
    <sheet name="MMOsvojeni" sheetId="12" r:id="rId3"/>
    <sheet name="MMZakljucne" sheetId="13" r:id="rId4"/>
  </sheets>
  <definedNames>
    <definedName name="Excel_BuiltIn__FilterDatabase" localSheetId="2">#REF!</definedName>
    <definedName name="Excel_BuiltIn__FilterDatabase" localSheetId="3">#REF!</definedName>
    <definedName name="Excel_BuiltIn__FilterDatabase">#REF!</definedName>
    <definedName name="_xlnm.Print_Titles" localSheetId="0">HOsvojeni!$1:$7</definedName>
    <definedName name="_xlnm.Print_Titles" localSheetId="1">HZakljucne!$1:$7</definedName>
    <definedName name="_xlnm.Print_Titles" localSheetId="2">MMOsvojeni!$1:$7</definedName>
    <definedName name="_xlnm.Print_Titles" localSheetId="3">MMZakljucne!$1:$7</definedName>
  </definedNames>
  <calcPr calcId="124519"/>
</workbook>
</file>

<file path=xl/calcChain.xml><?xml version="1.0" encoding="utf-8"?>
<calcChain xmlns="http://schemas.openxmlformats.org/spreadsheetml/2006/main">
  <c r="B9" i="5"/>
  <c r="C9"/>
  <c r="E9"/>
  <c r="F9"/>
  <c r="B10"/>
  <c r="C10"/>
  <c r="E10"/>
  <c r="F10"/>
  <c r="B11"/>
  <c r="C11"/>
  <c r="E11"/>
  <c r="F11"/>
  <c r="B12"/>
  <c r="C12"/>
  <c r="E12"/>
  <c r="F12"/>
  <c r="B13"/>
  <c r="C13"/>
  <c r="E13"/>
  <c r="F13"/>
  <c r="B14"/>
  <c r="C14"/>
  <c r="E14"/>
  <c r="F14"/>
  <c r="B15"/>
  <c r="C15"/>
  <c r="E15"/>
  <c r="F15"/>
  <c r="B16"/>
  <c r="C16"/>
  <c r="E16"/>
  <c r="F16"/>
  <c r="B17"/>
  <c r="C17"/>
  <c r="E17"/>
  <c r="F17"/>
  <c r="B18"/>
  <c r="C18"/>
  <c r="E18"/>
  <c r="F18"/>
  <c r="B19"/>
  <c r="C19"/>
  <c r="E19"/>
  <c r="F19"/>
  <c r="B20"/>
  <c r="C20"/>
  <c r="E20"/>
  <c r="F20"/>
  <c r="B21"/>
  <c r="C21"/>
  <c r="E21"/>
  <c r="F21"/>
  <c r="B22"/>
  <c r="C22"/>
  <c r="E22"/>
  <c r="F22"/>
  <c r="B23"/>
  <c r="C23"/>
  <c r="E23"/>
  <c r="F23"/>
  <c r="B24"/>
  <c r="C24"/>
  <c r="E24"/>
  <c r="F24"/>
  <c r="B25"/>
  <c r="C25"/>
  <c r="E25"/>
  <c r="F25"/>
  <c r="B26"/>
  <c r="C26"/>
  <c r="E26"/>
  <c r="F26"/>
  <c r="B27"/>
  <c r="C27"/>
  <c r="E27"/>
  <c r="F27"/>
  <c r="B28"/>
  <c r="C28"/>
  <c r="E28"/>
  <c r="F28"/>
  <c r="B29"/>
  <c r="C29"/>
  <c r="E29"/>
  <c r="F29"/>
  <c r="B30"/>
  <c r="C30"/>
  <c r="E30"/>
  <c r="F30"/>
  <c r="B31"/>
  <c r="C31"/>
  <c r="E31"/>
  <c r="F31"/>
  <c r="B32"/>
  <c r="C32"/>
  <c r="E32"/>
  <c r="F32"/>
  <c r="B33"/>
  <c r="C33"/>
  <c r="E33"/>
  <c r="F33"/>
  <c r="B34"/>
  <c r="C34"/>
  <c r="E34"/>
  <c r="F34"/>
  <c r="B35"/>
  <c r="C35"/>
  <c r="E35"/>
  <c r="F35"/>
  <c r="B36"/>
  <c r="C36"/>
  <c r="E36"/>
  <c r="F36"/>
  <c r="B37"/>
  <c r="C37"/>
  <c r="E37"/>
  <c r="F37"/>
  <c r="T20" i="3"/>
  <c r="U20" s="1"/>
  <c r="G20" i="5" s="1"/>
  <c r="C8" i="13"/>
  <c r="C9"/>
  <c r="C10"/>
  <c r="B8"/>
  <c r="B9"/>
  <c r="B10"/>
  <c r="C8" i="5"/>
  <c r="B8"/>
  <c r="E8" i="13"/>
  <c r="E9"/>
  <c r="E10"/>
  <c r="T8" i="12"/>
  <c r="U8" s="1"/>
  <c r="F8" i="13" s="1"/>
  <c r="F9"/>
  <c r="T10" i="12"/>
  <c r="U10" s="1"/>
  <c r="F10" i="13" s="1"/>
  <c r="T9" i="3"/>
  <c r="U9" s="1"/>
  <c r="G9" i="5" s="1"/>
  <c r="T10" i="3"/>
  <c r="U10" s="1"/>
  <c r="G10" i="5" s="1"/>
  <c r="T11" i="3"/>
  <c r="U11" s="1"/>
  <c r="G11" i="5" s="1"/>
  <c r="T12" i="3"/>
  <c r="U12" s="1"/>
  <c r="G12" i="5" s="1"/>
  <c r="T13" i="3"/>
  <c r="U13" s="1"/>
  <c r="G13" i="5" s="1"/>
  <c r="T14" i="3"/>
  <c r="U14" s="1"/>
  <c r="G14" i="5" s="1"/>
  <c r="T15" i="3"/>
  <c r="U15" s="1"/>
  <c r="G15" i="5" s="1"/>
  <c r="T16" i="3"/>
  <c r="U16" s="1"/>
  <c r="G16" i="5" s="1"/>
  <c r="T17" i="3"/>
  <c r="U17" s="1"/>
  <c r="G17" i="5" s="1"/>
  <c r="T18" i="3"/>
  <c r="U18" s="1"/>
  <c r="G18" i="5" s="1"/>
  <c r="T19" i="3"/>
  <c r="U19" s="1"/>
  <c r="G19" i="5" s="1"/>
  <c r="T21" i="3"/>
  <c r="U21" s="1"/>
  <c r="G21" i="5" s="1"/>
  <c r="T22" i="3"/>
  <c r="U22" s="1"/>
  <c r="G22" i="5" s="1"/>
  <c r="T23" i="3"/>
  <c r="U23" s="1"/>
  <c r="G23" i="5" s="1"/>
  <c r="T24" i="3"/>
  <c r="U24" s="1"/>
  <c r="G24" i="5" s="1"/>
  <c r="T25" i="3"/>
  <c r="U25" s="1"/>
  <c r="G25" i="5" s="1"/>
  <c r="T26" i="3"/>
  <c r="U26" s="1"/>
  <c r="G26" i="5" s="1"/>
  <c r="T27" i="3"/>
  <c r="U27" s="1"/>
  <c r="G27" i="5" s="1"/>
  <c r="T28" i="3"/>
  <c r="U28" s="1"/>
  <c r="G28" i="5" s="1"/>
  <c r="T29" i="3"/>
  <c r="U29" s="1"/>
  <c r="G29" i="5" s="1"/>
  <c r="T30" i="3"/>
  <c r="U30" s="1"/>
  <c r="G30" i="5" s="1"/>
  <c r="G31"/>
  <c r="T32" i="3"/>
  <c r="U32" s="1"/>
  <c r="G32" i="5" s="1"/>
  <c r="T33" i="3"/>
  <c r="U33" s="1"/>
  <c r="G33" i="5" s="1"/>
  <c r="T34" i="3"/>
  <c r="U34" s="1"/>
  <c r="G34" i="5" s="1"/>
  <c r="T35" i="3"/>
  <c r="U35" s="1"/>
  <c r="G35" i="5" s="1"/>
  <c r="T36" i="3"/>
  <c r="U36" s="1"/>
  <c r="G36" i="5" s="1"/>
  <c r="T37" i="3"/>
  <c r="U37" s="1"/>
  <c r="G37" i="5" s="1"/>
  <c r="T8" i="3"/>
  <c r="U8" s="1"/>
  <c r="G8" i="5" s="1"/>
  <c r="D10" i="13"/>
  <c r="D8"/>
  <c r="D9"/>
  <c r="E8" i="5"/>
  <c r="F8" l="1"/>
</calcChain>
</file>

<file path=xl/sharedStrings.xml><?xml version="1.0" encoding="utf-8"?>
<sst xmlns="http://schemas.openxmlformats.org/spreadsheetml/2006/main" count="201" uniqueCount="139">
  <si>
    <t>SARADNIK: mr Dušica Slović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</si>
  <si>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</si>
  <si>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</si>
  <si>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</si>
  <si>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</si>
  <si>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</si>
  <si>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</si>
  <si>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</si>
  <si>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</si>
  <si>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</si>
  <si>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</si>
  <si>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</si>
  <si>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</si>
  <si>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</si>
  <si>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</si>
  <si>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</si>
  <si>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</si>
  <si>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</si>
  <si>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</si>
  <si>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PREZIME I IME STUDENTA</t>
  </si>
  <si>
    <t>OSVOJENI BROJ POENA</t>
  </si>
  <si>
    <t>ZAKLJUČNA OCJENA</t>
  </si>
  <si>
    <t>U TOKU SEMESTRA</t>
  </si>
  <si>
    <t>NA ZAVRŠNOM ISPITU</t>
  </si>
  <si>
    <t>Redni broj</t>
  </si>
  <si>
    <r>
      <t xml:space="preserve">STUDIJE: </t>
    </r>
    <r>
      <rPr>
        <b/>
        <sz val="11"/>
        <color indexed="8"/>
        <rFont val="Arial"/>
        <family val="2"/>
        <charset val="238"/>
      </rPr>
      <t>OSNOVNE</t>
    </r>
  </si>
  <si>
    <r>
      <t xml:space="preserve">NASTAVNIK: </t>
    </r>
    <r>
      <rPr>
        <b/>
        <sz val="11"/>
        <rFont val="Arial"/>
        <family val="2"/>
        <charset val="238"/>
      </rPr>
      <t>Prof. dr Biljana Zeković</t>
    </r>
  </si>
  <si>
    <r>
      <rPr>
        <sz val="10"/>
        <rFont val="Arial"/>
        <family val="2"/>
        <charset val="238"/>
      </rPr>
      <t>NASTAVNIK:</t>
    </r>
    <r>
      <rPr>
        <sz val="8"/>
        <rFont val="Arial"/>
        <family val="2"/>
      </rPr>
      <t xml:space="preserve"> </t>
    </r>
    <r>
      <rPr>
        <b/>
        <sz val="11"/>
        <rFont val="Arial"/>
        <family val="2"/>
        <charset val="238"/>
      </rPr>
      <t>Biljana Zeković</t>
    </r>
  </si>
  <si>
    <r>
      <t xml:space="preserve">PREDMET: </t>
    </r>
    <r>
      <rPr>
        <b/>
        <sz val="11"/>
        <rFont val="Arial"/>
        <family val="2"/>
        <charset val="238"/>
      </rPr>
      <t>MATEMATIKA I</t>
    </r>
  </si>
  <si>
    <r>
      <t xml:space="preserve">Broj ECTS kredita
</t>
    </r>
    <r>
      <rPr>
        <b/>
        <sz val="12"/>
        <rFont val="Arial"/>
        <family val="2"/>
        <charset val="238"/>
      </rPr>
      <t>7</t>
    </r>
  </si>
  <si>
    <t>METALURŠKO-TEHNOLOŠKI FAKULTET</t>
  </si>
  <si>
    <r>
      <rPr>
        <sz val="10"/>
        <rFont val="Arial"/>
        <family val="2"/>
        <charset val="238"/>
      </rPr>
      <t>STUDIJSKI PROGRAM</t>
    </r>
    <r>
      <rPr>
        <sz val="11"/>
        <rFont val="Arial"/>
        <family val="2"/>
        <charset val="238"/>
      </rPr>
      <t xml:space="preserve">: </t>
    </r>
    <r>
      <rPr>
        <b/>
        <sz val="10"/>
        <rFont val="Arial"/>
        <family val="2"/>
        <charset val="238"/>
      </rPr>
      <t>HEMIJSKA TEHNOLOGIJA</t>
    </r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</si>
  <si>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I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</si>
  <si>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7</t>
    </r>
  </si>
  <si>
    <r>
      <t>PREDMET: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>MATEMATIKA I</t>
    </r>
  </si>
  <si>
    <r>
      <rPr>
        <sz val="10"/>
        <rFont val="Arial"/>
        <family val="2"/>
        <charset val="238"/>
      </rPr>
      <t xml:space="preserve">  STUDIJSKI PROGRAM: </t>
    </r>
    <r>
      <rPr>
        <b/>
        <sz val="11"/>
        <rFont val="Arial"/>
        <family val="2"/>
        <charset val="238"/>
      </rPr>
      <t>HEMIJSKA TEHNOLOGIJA</t>
    </r>
  </si>
  <si>
    <r>
      <rPr>
        <sz val="10"/>
        <rFont val="Arial"/>
        <family val="2"/>
        <charset val="238"/>
      </rPr>
      <t xml:space="preserve">   STUDIJE</t>
    </r>
    <r>
      <rPr>
        <b/>
        <sz val="10"/>
        <rFont val="Arial"/>
        <family val="2"/>
        <charset val="238"/>
      </rPr>
      <t>: OSNOVNE</t>
    </r>
  </si>
  <si>
    <r>
      <rPr>
        <sz val="10"/>
        <rFont val="Arial"/>
        <family val="2"/>
        <charset val="238"/>
      </rPr>
      <t xml:space="preserve">  STUDIJSKI PROGRAM: </t>
    </r>
    <r>
      <rPr>
        <b/>
        <sz val="10"/>
        <rFont val="Arial"/>
        <family val="2"/>
        <charset val="238"/>
      </rPr>
      <t>METALURGIJA I MATERIJALI</t>
    </r>
  </si>
  <si>
    <r>
      <rPr>
        <sz val="10"/>
        <rFont val="Arial"/>
        <family val="2"/>
        <charset val="238"/>
      </rPr>
      <t xml:space="preserve"> STUDIJE</t>
    </r>
    <r>
      <rPr>
        <b/>
        <sz val="10"/>
        <rFont val="Arial"/>
        <family val="2"/>
        <charset val="238"/>
      </rPr>
      <t>: OSNOVNE</t>
    </r>
  </si>
  <si>
    <t>Danilo Marković</t>
  </si>
  <si>
    <t>Aldina Jukić</t>
  </si>
  <si>
    <t>Sara Perović</t>
  </si>
  <si>
    <t>Nikola Đurković</t>
  </si>
  <si>
    <t>Andrea Jovović</t>
  </si>
  <si>
    <t>Aleksandra Žurić</t>
  </si>
  <si>
    <t>Jelena Vukotić</t>
  </si>
  <si>
    <t>Milica Manojlović</t>
  </si>
  <si>
    <t>Slađana Kovačević</t>
  </si>
  <si>
    <t>Milena Bakrač</t>
  </si>
  <si>
    <t>Milica Đođić</t>
  </si>
  <si>
    <t>Nikolina Mrvaljević</t>
  </si>
  <si>
    <t>Ergina Bahtijari</t>
  </si>
  <si>
    <t>Anja Radonjić</t>
  </si>
  <si>
    <t>Maša Šegrt</t>
  </si>
  <si>
    <t>Milica Drašković</t>
  </si>
  <si>
    <t>Ivana Đukić</t>
  </si>
  <si>
    <t>Ksenija Delić</t>
  </si>
  <si>
    <t>Nikolina Mišović</t>
  </si>
  <si>
    <t>Teodora Betić</t>
  </si>
  <si>
    <t>Srđan Kenjić</t>
  </si>
  <si>
    <t>Marko Berilaža</t>
  </si>
  <si>
    <t>Anastasija Milović</t>
  </si>
  <si>
    <t>Marija Zorić</t>
  </si>
  <si>
    <t>Ivana Kašćelan</t>
  </si>
  <si>
    <t>Marija Vojinović</t>
  </si>
  <si>
    <t>Iva Mitrović</t>
  </si>
  <si>
    <t>Isidora Nikčević</t>
  </si>
  <si>
    <t>Teodora Biga</t>
  </si>
  <si>
    <t>Marijana Popović</t>
  </si>
  <si>
    <t>1/2019</t>
  </si>
  <si>
    <t>2/2019</t>
  </si>
  <si>
    <t>3/2019</t>
  </si>
  <si>
    <t>5/2019</t>
  </si>
  <si>
    <t>6/2019</t>
  </si>
  <si>
    <t>7/2019</t>
  </si>
  <si>
    <t>8/2019</t>
  </si>
  <si>
    <t>9/2019</t>
  </si>
  <si>
    <t>10/2019</t>
  </si>
  <si>
    <t>11/2019</t>
  </si>
  <si>
    <t>12/2019</t>
  </si>
  <si>
    <t>13/2019</t>
  </si>
  <si>
    <t>21/2019</t>
  </si>
  <si>
    <t>22/2019</t>
  </si>
  <si>
    <t>25/2019</t>
  </si>
  <si>
    <t>28/2019</t>
  </si>
  <si>
    <t>34/2019</t>
  </si>
  <si>
    <t>2/2018</t>
  </si>
  <si>
    <t>7/2018</t>
  </si>
  <si>
    <t>10/2018</t>
  </si>
  <si>
    <t>11/2018</t>
  </si>
  <si>
    <t>16/2018</t>
  </si>
  <si>
    <t>23/2018</t>
  </si>
  <si>
    <t>2/2017</t>
  </si>
  <si>
    <t>5/2017</t>
  </si>
  <si>
    <t>26/2017</t>
  </si>
  <si>
    <t>33/2017</t>
  </si>
  <si>
    <t>22/2016</t>
  </si>
  <si>
    <t>31/2016</t>
  </si>
  <si>
    <t>29/2015</t>
  </si>
  <si>
    <t>30/2015</t>
  </si>
  <si>
    <t>3/2013</t>
  </si>
  <si>
    <t xml:space="preserve">OBRAZAC za evidenciju osvojenih poena na predmetu i predlog ocjene, studijske 2019/20.     zimski semestar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</si>
  <si>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</si>
  <si>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</si>
  <si>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</si>
  <si>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</si>
  <si>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</si>
  <si>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</si>
  <si>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</si>
  <si>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</si>
  <si>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</si>
  <si>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</si>
  <si>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</si>
  <si>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</si>
  <si>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</si>
  <si>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</si>
  <si>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</si>
  <si>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</si>
  <si>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</si>
  <si>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</si>
  <si>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</si>
  <si>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</si>
  <si>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</si>
  <si>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</si>
  <si>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</si>
  <si>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</si>
  <si>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</si>
  <si>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</si>
  <si>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</si>
  <si>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</si>
  <si>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</si>
  <si>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</si>
  <si>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Andrea Krivokapić</t>
  </si>
  <si>
    <t>Vladana Pudar</t>
  </si>
  <si>
    <t>Miloš Bulajić</t>
  </si>
  <si>
    <r>
      <rPr>
        <b/>
        <i/>
        <sz val="12"/>
        <color indexed="8"/>
        <rFont val="Arial"/>
        <family val="2"/>
        <charset val="238"/>
      </rPr>
      <t>OBRAZAC ZA ZAKLJUČNE OCJENE</t>
    </r>
    <r>
      <rPr>
        <b/>
        <i/>
        <sz val="14"/>
        <color indexed="8"/>
        <rFont val="Arial"/>
        <family val="2"/>
      </rPr>
      <t xml:space="preserve">, </t>
    </r>
    <r>
      <rPr>
        <b/>
        <i/>
        <sz val="12"/>
        <color indexed="8"/>
        <rFont val="Arial"/>
        <family val="2"/>
        <charset val="238"/>
      </rPr>
      <t>studijske 2019/20., zimski semestar</t>
    </r>
  </si>
  <si>
    <r>
      <t xml:space="preserve">STUDIJSKI PROGRAM: </t>
    </r>
    <r>
      <rPr>
        <b/>
        <sz val="11"/>
        <rFont val="Arial"/>
        <family val="2"/>
        <charset val="238"/>
      </rPr>
      <t>METALURGIJA I MATERIJALI</t>
    </r>
  </si>
  <si>
    <t>49+1</t>
  </si>
  <si>
    <t>E</t>
  </si>
</sst>
</file>

<file path=xl/styles.xml><?xml version="1.0" encoding="utf-8"?>
<styleSheet xmlns="http://schemas.openxmlformats.org/spreadsheetml/2006/main">
  <numFmts count="1">
    <numFmt numFmtId="164" formatCode="0.0"/>
  </numFmts>
  <fonts count="46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4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3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6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28" fillId="0" borderId="13" xfId="38" applyFont="1" applyBorder="1" applyAlignment="1">
      <alignment horizontal="center" vertical="center" wrapText="1"/>
    </xf>
    <xf numFmtId="0" fontId="0" fillId="0" borderId="15" xfId="0" applyNumberFormat="1" applyFont="1" applyBorder="1"/>
    <xf numFmtId="0" fontId="35" fillId="0" borderId="15" xfId="0" applyNumberFormat="1" applyFont="1" applyFill="1" applyBorder="1" applyAlignment="1">
      <alignment horizontal="center"/>
    </xf>
    <xf numFmtId="0" fontId="28" fillId="0" borderId="11" xfId="38" applyFont="1" applyBorder="1" applyAlignment="1">
      <alignment horizontal="center" vertical="center" wrapText="1"/>
    </xf>
    <xf numFmtId="0" fontId="35" fillId="0" borderId="10" xfId="0" applyFont="1" applyFill="1" applyBorder="1"/>
    <xf numFmtId="0" fontId="20" fillId="0" borderId="15" xfId="38" applyNumberFormat="1" applyFont="1" applyBorder="1" applyAlignment="1">
      <alignment horizontal="center"/>
    </xf>
    <xf numFmtId="0" fontId="20" fillId="0" borderId="15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Fill="1" applyBorder="1"/>
    <xf numFmtId="0" fontId="28" fillId="0" borderId="11" xfId="38" applyFont="1" applyBorder="1" applyAlignment="1">
      <alignment horizontal="center" vertical="center" wrapText="1"/>
    </xf>
    <xf numFmtId="0" fontId="0" fillId="0" borderId="16" xfId="0" applyBorder="1" applyAlignment="1"/>
    <xf numFmtId="0" fontId="42" fillId="0" borderId="10" xfId="0" applyFont="1" applyBorder="1" applyAlignment="1">
      <alignment horizontal="left"/>
    </xf>
    <xf numFmtId="0" fontId="0" fillId="0" borderId="22" xfId="0" applyBorder="1"/>
    <xf numFmtId="0" fontId="20" fillId="0" borderId="19" xfId="0" applyFont="1" applyBorder="1" applyAlignment="1"/>
    <xf numFmtId="0" fontId="20" fillId="0" borderId="10" xfId="0" applyFont="1" applyFill="1" applyBorder="1" applyAlignment="1"/>
    <xf numFmtId="0" fontId="1" fillId="0" borderId="21" xfId="0" applyFont="1" applyBorder="1" applyAlignment="1"/>
    <xf numFmtId="0" fontId="20" fillId="0" borderId="21" xfId="0" applyFont="1" applyBorder="1" applyAlignment="1"/>
    <xf numFmtId="0" fontId="20" fillId="0" borderId="22" xfId="0" applyFont="1" applyBorder="1" applyAlignment="1"/>
    <xf numFmtId="0" fontId="23" fillId="0" borderId="22" xfId="0" applyFont="1" applyBorder="1" applyAlignment="1">
      <alignment horizontal="center" vertical="top" wrapText="1"/>
    </xf>
    <xf numFmtId="0" fontId="32" fillId="0" borderId="22" xfId="0" applyFont="1" applyBorder="1" applyAlignment="1">
      <alignment horizontal="left" wrapText="1"/>
    </xf>
    <xf numFmtId="0" fontId="23" fillId="0" borderId="22" xfId="0" applyFont="1" applyBorder="1" applyAlignment="1">
      <alignment horizontal="left" wrapText="1"/>
    </xf>
    <xf numFmtId="0" fontId="0" fillId="0" borderId="22" xfId="0" applyBorder="1" applyAlignment="1"/>
    <xf numFmtId="0" fontId="0" fillId="0" borderId="22" xfId="0" applyFont="1" applyBorder="1" applyAlignment="1"/>
    <xf numFmtId="0" fontId="0" fillId="0" borderId="21" xfId="0" applyFont="1" applyBorder="1" applyAlignment="1"/>
    <xf numFmtId="0" fontId="29" fillId="0" borderId="21" xfId="38" applyFont="1" applyBorder="1" applyAlignment="1">
      <alignment horizontal="left" wrapText="1"/>
    </xf>
    <xf numFmtId="0" fontId="0" fillId="0" borderId="21" xfId="0" applyBorder="1" applyAlignment="1">
      <alignment horizontal="left"/>
    </xf>
    <xf numFmtId="0" fontId="29" fillId="0" borderId="23" xfId="38" applyFont="1" applyBorder="1" applyAlignment="1">
      <alignment wrapText="1"/>
    </xf>
    <xf numFmtId="0" fontId="29" fillId="0" borderId="24" xfId="38" applyFont="1" applyBorder="1" applyAlignment="1">
      <alignment wrapText="1"/>
    </xf>
    <xf numFmtId="0" fontId="29" fillId="0" borderId="21" xfId="38" applyFont="1" applyBorder="1" applyAlignment="1">
      <alignment wrapText="1"/>
    </xf>
    <xf numFmtId="164" fontId="35" fillId="0" borderId="15" xfId="0" applyNumberFormat="1" applyFont="1" applyFill="1" applyBorder="1" applyAlignment="1">
      <alignment horizontal="center"/>
    </xf>
    <xf numFmtId="164" fontId="20" fillId="0" borderId="15" xfId="38" applyNumberFormat="1" applyFont="1" applyBorder="1" applyAlignment="1">
      <alignment horizontal="center"/>
    </xf>
    <xf numFmtId="0" fontId="20" fillId="0" borderId="23" xfId="0" applyFont="1" applyFill="1" applyBorder="1" applyAlignment="1"/>
    <xf numFmtId="0" fontId="0" fillId="0" borderId="26" xfId="0" applyNumberFormat="1" applyBorder="1" applyAlignment="1">
      <alignment horizontal="center"/>
    </xf>
    <xf numFmtId="0" fontId="0" fillId="0" borderId="27" xfId="0" applyNumberFormat="1" applyBorder="1" applyAlignment="1">
      <alignment horizontal="center"/>
    </xf>
    <xf numFmtId="0" fontId="0" fillId="0" borderId="27" xfId="0" applyNumberFormat="1" applyBorder="1"/>
    <xf numFmtId="0" fontId="1" fillId="0" borderId="10" xfId="0" applyFont="1" applyBorder="1" applyAlignment="1"/>
    <xf numFmtId="0" fontId="20" fillId="0" borderId="10" xfId="0" applyFont="1" applyBorder="1" applyAlignment="1"/>
    <xf numFmtId="0" fontId="23" fillId="0" borderId="10" xfId="0" applyFont="1" applyBorder="1" applyAlignment="1">
      <alignment horizontal="center" vertical="top" wrapText="1"/>
    </xf>
    <xf numFmtId="0" fontId="21" fillId="0" borderId="14" xfId="0" applyFont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left" vertical="center"/>
    </xf>
    <xf numFmtId="0" fontId="44" fillId="0" borderId="14" xfId="0" applyFont="1" applyBorder="1" applyAlignment="1" applyProtection="1">
      <alignment horizontal="left" vertical="center"/>
      <protection locked="0"/>
    </xf>
    <xf numFmtId="0" fontId="21" fillId="0" borderId="16" xfId="0" applyFont="1" applyBorder="1" applyAlignment="1" applyProtection="1">
      <alignment horizontal="left" vertical="center"/>
      <protection locked="0"/>
    </xf>
    <xf numFmtId="0" fontId="21" fillId="0" borderId="17" xfId="0" applyFont="1" applyBorder="1" applyAlignment="1" applyProtection="1">
      <alignment horizontal="left" vertical="center"/>
      <protection locked="0"/>
    </xf>
    <xf numFmtId="0" fontId="45" fillId="0" borderId="14" xfId="0" applyFont="1" applyBorder="1" applyAlignment="1">
      <alignment horizontal="left" vertical="top" wrapText="1"/>
    </xf>
    <xf numFmtId="0" fontId="45" fillId="0" borderId="16" xfId="0" applyFont="1" applyBorder="1" applyAlignment="1">
      <alignment horizontal="left" vertical="top" wrapText="1"/>
    </xf>
    <xf numFmtId="0" fontId="43" fillId="0" borderId="16" xfId="0" applyFont="1" applyBorder="1" applyAlignment="1">
      <alignment vertical="top" wrapText="1"/>
    </xf>
    <xf numFmtId="0" fontId="43" fillId="0" borderId="17" xfId="0" applyFont="1" applyBorder="1" applyAlignment="1">
      <alignment vertical="top" wrapText="1"/>
    </xf>
    <xf numFmtId="0" fontId="1" fillId="0" borderId="16" xfId="0" applyFont="1" applyBorder="1"/>
    <xf numFmtId="0" fontId="1" fillId="0" borderId="17" xfId="0" applyFont="1" applyBorder="1"/>
    <xf numFmtId="0" fontId="32" fillId="0" borderId="10" xfId="0" applyFont="1" applyBorder="1" applyAlignment="1">
      <alignment horizontal="left" wrapText="1"/>
    </xf>
    <xf numFmtId="0" fontId="23" fillId="0" borderId="10" xfId="0" applyFont="1" applyBorder="1" applyAlignment="1">
      <alignment horizontal="left" wrapText="1"/>
    </xf>
    <xf numFmtId="0" fontId="0" fillId="0" borderId="10" xfId="0" applyBorder="1" applyAlignment="1"/>
    <xf numFmtId="0" fontId="0" fillId="0" borderId="10" xfId="0" applyFont="1" applyBorder="1" applyAlignment="1"/>
    <xf numFmtId="0" fontId="25" fillId="0" borderId="11" xfId="0" applyFont="1" applyBorder="1" applyAlignment="1">
      <alignment horizontal="center" vertical="center" textRotation="90" wrapText="1"/>
    </xf>
    <xf numFmtId="0" fontId="22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 textRotation="90" wrapText="1"/>
    </xf>
    <xf numFmtId="0" fontId="25" fillId="0" borderId="20" xfId="0" applyFont="1" applyBorder="1" applyAlignment="1">
      <alignment horizontal="center" vertical="center" textRotation="90" wrapText="1"/>
    </xf>
    <xf numFmtId="0" fontId="25" fillId="0" borderId="25" xfId="0" applyFont="1" applyBorder="1" applyAlignment="1">
      <alignment horizontal="center" vertical="center" textRotation="90" wrapText="1"/>
    </xf>
    <xf numFmtId="0" fontId="35" fillId="0" borderId="14" xfId="0" applyFont="1" applyBorder="1" applyAlignment="1">
      <alignment vertical="center"/>
    </xf>
    <xf numFmtId="0" fontId="35" fillId="0" borderId="16" xfId="0" applyFont="1" applyBorder="1" applyAlignment="1">
      <alignment vertical="center"/>
    </xf>
    <xf numFmtId="0" fontId="35" fillId="0" borderId="17" xfId="0" applyFont="1" applyBorder="1" applyAlignment="1">
      <alignment vertical="center"/>
    </xf>
    <xf numFmtId="0" fontId="41" fillId="0" borderId="14" xfId="38" applyFont="1" applyBorder="1" applyAlignment="1">
      <alignment horizontal="left" vertical="center" wrapText="1"/>
    </xf>
    <xf numFmtId="0" fontId="37" fillId="0" borderId="16" xfId="0" applyFont="1" applyBorder="1" applyAlignment="1">
      <alignment horizontal="left" vertical="center"/>
    </xf>
    <xf numFmtId="0" fontId="37" fillId="0" borderId="17" xfId="0" applyFont="1" applyBorder="1" applyAlignment="1">
      <alignment horizontal="left" vertical="center"/>
    </xf>
    <xf numFmtId="0" fontId="37" fillId="0" borderId="14" xfId="0" applyFont="1" applyBorder="1" applyAlignment="1">
      <alignment horizontal="left" wrapText="1"/>
    </xf>
    <xf numFmtId="0" fontId="42" fillId="0" borderId="16" xfId="0" applyFont="1" applyBorder="1" applyAlignment="1">
      <alignment horizontal="left" wrapText="1"/>
    </xf>
    <xf numFmtId="0" fontId="42" fillId="0" borderId="17" xfId="0" applyFont="1" applyBorder="1" applyAlignment="1">
      <alignment horizontal="left" wrapText="1"/>
    </xf>
    <xf numFmtId="0" fontId="39" fillId="0" borderId="14" xfId="38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1" fillId="0" borderId="18" xfId="38" applyFont="1" applyBorder="1" applyAlignment="1">
      <alignment horizontal="center" vertical="center" wrapText="1"/>
    </xf>
    <xf numFmtId="0" fontId="15" fillId="0" borderId="20" xfId="38" applyBorder="1" applyAlignment="1">
      <alignment horizontal="center" vertical="center" wrapText="1"/>
    </xf>
    <xf numFmtId="0" fontId="28" fillId="0" borderId="14" xfId="38" applyFont="1" applyBorder="1" applyAlignment="1">
      <alignment horizontal="center" vertical="center" wrapText="1"/>
    </xf>
    <xf numFmtId="0" fontId="28" fillId="0" borderId="16" xfId="38" applyFont="1" applyBorder="1" applyAlignment="1">
      <alignment horizontal="center" vertical="center" wrapText="1"/>
    </xf>
    <xf numFmtId="0" fontId="29" fillId="0" borderId="10" xfId="38" applyFont="1" applyBorder="1" applyAlignment="1">
      <alignment wrapText="1"/>
    </xf>
    <xf numFmtId="0" fontId="40" fillId="0" borderId="14" xfId="38" applyFont="1" applyBorder="1" applyAlignment="1">
      <alignment vertical="center" wrapText="1"/>
    </xf>
    <xf numFmtId="0" fontId="37" fillId="0" borderId="16" xfId="0" applyFont="1" applyBorder="1" applyAlignment="1"/>
    <xf numFmtId="0" fontId="29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30" fillId="0" borderId="11" xfId="38" applyFont="1" applyBorder="1" applyAlignment="1">
      <alignment horizontal="center" vertical="center" wrapText="1"/>
    </xf>
    <xf numFmtId="0" fontId="30" fillId="0" borderId="18" xfId="38" applyFont="1" applyBorder="1" applyAlignment="1">
      <alignment horizontal="center" vertical="center" wrapText="1"/>
    </xf>
    <xf numFmtId="0" fontId="28" fillId="0" borderId="11" xfId="38" applyFont="1" applyBorder="1" applyAlignment="1">
      <alignment horizontal="center" vertical="center" wrapText="1"/>
    </xf>
    <xf numFmtId="0" fontId="28" fillId="0" borderId="18" xfId="38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44" fillId="0" borderId="10" xfId="0" applyFont="1" applyBorder="1" applyAlignment="1" applyProtection="1">
      <alignment horizontal="left" vertical="center"/>
      <protection locked="0"/>
    </xf>
    <xf numFmtId="0" fontId="25" fillId="0" borderId="11" xfId="0" applyFont="1" applyBorder="1" applyAlignment="1">
      <alignment vertical="center" textRotation="90" wrapText="1"/>
    </xf>
    <xf numFmtId="0" fontId="37" fillId="0" borderId="16" xfId="0" applyFont="1" applyBorder="1" applyAlignment="1">
      <alignment horizontal="left" vertical="center" wrapText="1"/>
    </xf>
    <xf numFmtId="0" fontId="37" fillId="0" borderId="17" xfId="0" applyFont="1" applyBorder="1" applyAlignment="1">
      <alignment horizontal="left" vertical="center" wrapText="1"/>
    </xf>
    <xf numFmtId="0" fontId="35" fillId="0" borderId="14" xfId="0" applyFont="1" applyBorder="1" applyAlignment="1"/>
    <xf numFmtId="0" fontId="35" fillId="0" borderId="16" xfId="0" applyFont="1" applyBorder="1" applyAlignment="1"/>
    <xf numFmtId="0" fontId="35" fillId="0" borderId="17" xfId="0" applyFont="1" applyBorder="1" applyAlignment="1"/>
    <xf numFmtId="0" fontId="28" fillId="0" borderId="21" xfId="38" applyFont="1" applyBorder="1" applyAlignment="1">
      <alignment horizontal="center" vertic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OR1-2005-2006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7"/>
  <sheetViews>
    <sheetView zoomScaleNormal="165" workbookViewId="0">
      <pane ySplit="7" topLeftCell="A21" activePane="bottomLeft" state="frozen"/>
      <selection pane="bottomLeft" activeCell="S37" sqref="S37"/>
    </sheetView>
  </sheetViews>
  <sheetFormatPr defaultRowHeight="12.75"/>
  <cols>
    <col min="1" max="1" width="8.5703125" customWidth="1"/>
    <col min="2" max="2" width="28.4257812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9.28515625" customWidth="1"/>
    <col min="21" max="21" width="5.85546875" customWidth="1"/>
  </cols>
  <sheetData>
    <row r="1" spans="1:21" ht="40.5" customHeight="1">
      <c r="A1" s="53" t="s">
        <v>101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  <c r="T1" s="55"/>
      <c r="U1" s="56"/>
    </row>
    <row r="2" spans="1:21" ht="19.5" customHeight="1">
      <c r="A2" s="48" t="s">
        <v>30</v>
      </c>
      <c r="B2" s="49"/>
      <c r="C2" s="50" t="s">
        <v>35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  <c r="O2" s="50" t="s">
        <v>36</v>
      </c>
      <c r="P2" s="57"/>
      <c r="Q2" s="57"/>
      <c r="R2" s="57"/>
      <c r="S2" s="57"/>
      <c r="T2" s="57"/>
      <c r="U2" s="58"/>
    </row>
    <row r="3" spans="1:21" ht="24.75" customHeight="1">
      <c r="A3" s="45" t="s">
        <v>28</v>
      </c>
      <c r="B3" s="46"/>
      <c r="C3" s="46"/>
      <c r="D3" s="47" t="s">
        <v>29</v>
      </c>
      <c r="E3" s="47"/>
      <c r="F3" s="47"/>
      <c r="G3" s="47"/>
      <c r="H3" s="59" t="s">
        <v>27</v>
      </c>
      <c r="I3" s="60"/>
      <c r="J3" s="60"/>
      <c r="K3" s="60"/>
      <c r="L3" s="60"/>
      <c r="M3" s="60"/>
      <c r="N3" s="60"/>
      <c r="O3" s="60"/>
      <c r="P3" s="60"/>
      <c r="Q3" s="61" t="s">
        <v>0</v>
      </c>
      <c r="R3" s="62"/>
      <c r="S3" s="62"/>
      <c r="T3" s="62"/>
      <c r="U3" s="62"/>
    </row>
    <row r="4" spans="1:21" ht="10.5" customHeight="1">
      <c r="A4" s="25"/>
      <c r="B4" s="26"/>
      <c r="C4" s="27"/>
      <c r="D4" s="28"/>
      <c r="E4" s="28"/>
      <c r="F4" s="28"/>
      <c r="G4" s="28"/>
      <c r="H4" s="29"/>
      <c r="I4" s="30"/>
      <c r="J4" s="30"/>
      <c r="K4" s="30"/>
      <c r="L4" s="30"/>
      <c r="M4" s="30"/>
      <c r="N4" s="30"/>
      <c r="O4" s="30"/>
      <c r="P4" s="30"/>
      <c r="Q4" s="31"/>
      <c r="R4" s="32"/>
      <c r="S4" s="32"/>
      <c r="T4" s="33"/>
      <c r="U4" s="33"/>
    </row>
    <row r="5" spans="1:21" ht="21" customHeight="1" thickBot="1">
      <c r="A5" s="65" t="s">
        <v>1</v>
      </c>
      <c r="B5" s="67" t="s">
        <v>2</v>
      </c>
      <c r="C5" s="68" t="s">
        <v>3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9" t="s">
        <v>4</v>
      </c>
      <c r="U5" s="63" t="s">
        <v>5</v>
      </c>
    </row>
    <row r="6" spans="1:21" ht="21" customHeight="1" thickTop="1" thickBot="1">
      <c r="A6" s="65"/>
      <c r="B6" s="67"/>
      <c r="C6" s="2"/>
      <c r="D6" s="64" t="s">
        <v>6</v>
      </c>
      <c r="E6" s="64"/>
      <c r="F6" s="64"/>
      <c r="G6" s="64"/>
      <c r="H6" s="64"/>
      <c r="I6" s="64" t="s">
        <v>7</v>
      </c>
      <c r="J6" s="64"/>
      <c r="K6" s="64"/>
      <c r="L6" s="64" t="s">
        <v>8</v>
      </c>
      <c r="M6" s="64"/>
      <c r="N6" s="64"/>
      <c r="O6" s="64" t="s">
        <v>9</v>
      </c>
      <c r="P6" s="64"/>
      <c r="Q6" s="64"/>
      <c r="R6" s="64" t="s">
        <v>10</v>
      </c>
      <c r="S6" s="64"/>
      <c r="T6" s="70"/>
      <c r="U6" s="63"/>
    </row>
    <row r="7" spans="1:21" ht="21" customHeight="1" thickTop="1" thickBot="1">
      <c r="A7" s="66"/>
      <c r="B7" s="67"/>
      <c r="C7" s="3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  <c r="I7" s="4" t="s">
        <v>12</v>
      </c>
      <c r="J7" s="4" t="s">
        <v>13</v>
      </c>
      <c r="K7" s="4" t="s">
        <v>14</v>
      </c>
      <c r="L7" s="4" t="s">
        <v>12</v>
      </c>
      <c r="M7" s="4" t="s">
        <v>13</v>
      </c>
      <c r="N7" s="4" t="s">
        <v>14</v>
      </c>
      <c r="O7" s="4" t="s">
        <v>12</v>
      </c>
      <c r="P7" s="4" t="s">
        <v>13</v>
      </c>
      <c r="Q7" s="4" t="s">
        <v>14</v>
      </c>
      <c r="R7" s="4" t="s">
        <v>17</v>
      </c>
      <c r="S7" s="4" t="s">
        <v>18</v>
      </c>
      <c r="T7" s="71"/>
      <c r="U7" s="63"/>
    </row>
    <row r="8" spans="1:21" ht="15" customHeight="1" thickTop="1">
      <c r="A8" s="14" t="s">
        <v>69</v>
      </c>
      <c r="B8" s="14" t="s">
        <v>39</v>
      </c>
      <c r="C8" s="12"/>
      <c r="D8" s="5"/>
      <c r="E8" s="5"/>
      <c r="F8" s="5"/>
      <c r="G8" s="5"/>
      <c r="H8" s="5"/>
      <c r="I8" s="6"/>
      <c r="J8" s="6"/>
      <c r="K8" s="6"/>
      <c r="L8" s="6"/>
      <c r="M8" s="6"/>
      <c r="N8" s="6"/>
      <c r="O8" s="12">
        <v>39</v>
      </c>
      <c r="P8" s="12"/>
      <c r="Q8" s="11"/>
      <c r="R8" s="39"/>
      <c r="S8" s="39">
        <v>11</v>
      </c>
      <c r="T8" s="39">
        <f>IF(AND(C8="",O8="",R8="",S8=""),"",SUM(C8,O8,IF(S8="",R8,S8)))</f>
        <v>50</v>
      </c>
      <c r="U8" s="12" t="str">
        <f>IF(T8="","",IF(T8&gt;89,"A",IF(T8&gt;79,"B",IF(T8&gt;69,"C",IF(T8&gt;59,"D",IF(T8&gt;49,"E","F"))))))</f>
        <v>E</v>
      </c>
    </row>
    <row r="9" spans="1:21" ht="15" customHeight="1">
      <c r="A9" s="14" t="s">
        <v>70</v>
      </c>
      <c r="B9" s="14" t="s">
        <v>40</v>
      </c>
      <c r="C9" s="12"/>
      <c r="D9" s="5"/>
      <c r="E9" s="5"/>
      <c r="F9" s="5"/>
      <c r="G9" s="5"/>
      <c r="H9" s="5"/>
      <c r="I9" s="6"/>
      <c r="J9" s="6"/>
      <c r="K9" s="6"/>
      <c r="L9" s="6"/>
      <c r="M9" s="6"/>
      <c r="N9" s="6"/>
      <c r="O9" s="12">
        <v>0</v>
      </c>
      <c r="P9" s="12"/>
      <c r="Q9" s="11"/>
      <c r="R9" s="39"/>
      <c r="S9" s="39"/>
      <c r="T9" s="39">
        <f t="shared" ref="T9:T36" si="0">IF(AND(C9="",O9="",R9="",S9=""),"",SUM(C9,O9,IF(S9="",R9,S9)))</f>
        <v>0</v>
      </c>
      <c r="U9" s="12" t="str">
        <f t="shared" ref="U9:U36" si="1">IF(T9="","",IF(T9&gt;89,"A",IF(T9&gt;79,"B",IF(T9&gt;69,"C",IF(T9&gt;59,"D",IF(T9&gt;49,"E","F"))))))</f>
        <v>F</v>
      </c>
    </row>
    <row r="10" spans="1:21" ht="15" customHeight="1">
      <c r="A10" s="14" t="s">
        <v>71</v>
      </c>
      <c r="B10" s="14" t="s">
        <v>41</v>
      </c>
      <c r="C10" s="12"/>
      <c r="D10" s="5"/>
      <c r="E10" s="5"/>
      <c r="F10" s="5"/>
      <c r="G10" s="5"/>
      <c r="H10" s="5"/>
      <c r="I10" s="6"/>
      <c r="J10" s="6"/>
      <c r="K10" s="6"/>
      <c r="L10" s="6"/>
      <c r="M10" s="6"/>
      <c r="N10" s="6"/>
      <c r="O10" s="12">
        <v>4</v>
      </c>
      <c r="P10" s="12"/>
      <c r="Q10" s="11"/>
      <c r="R10" s="39"/>
      <c r="S10" s="39">
        <v>2.5</v>
      </c>
      <c r="T10" s="39">
        <f t="shared" si="0"/>
        <v>6.5</v>
      </c>
      <c r="U10" s="12" t="str">
        <f t="shared" si="1"/>
        <v>F</v>
      </c>
    </row>
    <row r="11" spans="1:21" ht="15" customHeight="1">
      <c r="A11" s="14" t="s">
        <v>72</v>
      </c>
      <c r="B11" s="14" t="s">
        <v>42</v>
      </c>
      <c r="C11" s="12"/>
      <c r="D11" s="5"/>
      <c r="E11" s="5"/>
      <c r="F11" s="5"/>
      <c r="G11" s="5"/>
      <c r="H11" s="5"/>
      <c r="I11" s="6"/>
      <c r="J11" s="6"/>
      <c r="K11" s="6"/>
      <c r="L11" s="6"/>
      <c r="M11" s="6"/>
      <c r="N11" s="6"/>
      <c r="O11" s="12">
        <v>37</v>
      </c>
      <c r="P11" s="12"/>
      <c r="Q11" s="11"/>
      <c r="R11" s="39">
        <v>4</v>
      </c>
      <c r="S11" s="39">
        <v>13.5</v>
      </c>
      <c r="T11" s="39">
        <f t="shared" si="0"/>
        <v>50.5</v>
      </c>
      <c r="U11" s="12" t="str">
        <f t="shared" si="1"/>
        <v>E</v>
      </c>
    </row>
    <row r="12" spans="1:21" ht="15" customHeight="1">
      <c r="A12" s="14" t="s">
        <v>73</v>
      </c>
      <c r="B12" s="14" t="s">
        <v>43</v>
      </c>
      <c r="C12" s="12"/>
      <c r="D12" s="5"/>
      <c r="E12" s="5"/>
      <c r="F12" s="5"/>
      <c r="G12" s="5"/>
      <c r="H12" s="5"/>
      <c r="I12" s="6"/>
      <c r="J12" s="6"/>
      <c r="K12" s="6"/>
      <c r="L12" s="6"/>
      <c r="M12" s="6"/>
      <c r="N12" s="6"/>
      <c r="O12" s="12">
        <v>42</v>
      </c>
      <c r="P12" s="12"/>
      <c r="Q12" s="11"/>
      <c r="R12" s="39"/>
      <c r="S12" s="39">
        <v>20</v>
      </c>
      <c r="T12" s="39">
        <f t="shared" si="0"/>
        <v>62</v>
      </c>
      <c r="U12" s="12" t="str">
        <f t="shared" si="1"/>
        <v>D</v>
      </c>
    </row>
    <row r="13" spans="1:21" ht="15" customHeight="1">
      <c r="A13" s="14" t="s">
        <v>75</v>
      </c>
      <c r="B13" s="14" t="s">
        <v>44</v>
      </c>
      <c r="C13" s="12"/>
      <c r="D13" s="5"/>
      <c r="E13" s="5"/>
      <c r="F13" s="5"/>
      <c r="G13" s="5"/>
      <c r="H13" s="5"/>
      <c r="I13" s="6"/>
      <c r="J13" s="6"/>
      <c r="K13" s="6"/>
      <c r="L13" s="6"/>
      <c r="M13" s="6"/>
      <c r="N13" s="6"/>
      <c r="O13" s="12">
        <v>45</v>
      </c>
      <c r="P13" s="12"/>
      <c r="Q13" s="11"/>
      <c r="R13" s="39">
        <v>30</v>
      </c>
      <c r="S13" s="39"/>
      <c r="T13" s="39">
        <f t="shared" si="0"/>
        <v>75</v>
      </c>
      <c r="U13" s="12" t="str">
        <f t="shared" si="1"/>
        <v>C</v>
      </c>
    </row>
    <row r="14" spans="1:21" ht="15" customHeight="1">
      <c r="A14" s="14" t="s">
        <v>76</v>
      </c>
      <c r="B14" s="14" t="s">
        <v>45</v>
      </c>
      <c r="C14" s="12"/>
      <c r="D14" s="5"/>
      <c r="E14" s="5"/>
      <c r="F14" s="5"/>
      <c r="G14" s="5"/>
      <c r="H14" s="5"/>
      <c r="I14" s="6"/>
      <c r="J14" s="6"/>
      <c r="K14" s="6"/>
      <c r="L14" s="6"/>
      <c r="M14" s="6"/>
      <c r="N14" s="6"/>
      <c r="O14" s="12">
        <v>23</v>
      </c>
      <c r="P14" s="12"/>
      <c r="Q14" s="11"/>
      <c r="R14" s="39">
        <v>1</v>
      </c>
      <c r="S14" s="39">
        <v>8</v>
      </c>
      <c r="T14" s="39">
        <f t="shared" si="0"/>
        <v>31</v>
      </c>
      <c r="U14" s="12" t="str">
        <f t="shared" si="1"/>
        <v>F</v>
      </c>
    </row>
    <row r="15" spans="1:21" ht="15" customHeight="1">
      <c r="A15" s="14" t="s">
        <v>77</v>
      </c>
      <c r="B15" s="14" t="s">
        <v>46</v>
      </c>
      <c r="C15" s="12"/>
      <c r="D15" s="5"/>
      <c r="E15" s="5"/>
      <c r="F15" s="5"/>
      <c r="G15" s="5"/>
      <c r="H15" s="5"/>
      <c r="I15" s="6"/>
      <c r="J15" s="6"/>
      <c r="K15" s="6"/>
      <c r="L15" s="6"/>
      <c r="M15" s="6"/>
      <c r="N15" s="6"/>
      <c r="O15" s="12">
        <v>21</v>
      </c>
      <c r="P15" s="12"/>
      <c r="Q15" s="11"/>
      <c r="R15" s="39">
        <v>21</v>
      </c>
      <c r="S15" s="39">
        <v>21</v>
      </c>
      <c r="T15" s="39">
        <f t="shared" si="0"/>
        <v>42</v>
      </c>
      <c r="U15" s="12" t="str">
        <f t="shared" si="1"/>
        <v>F</v>
      </c>
    </row>
    <row r="16" spans="1:21" ht="15" customHeight="1">
      <c r="A16" s="14" t="s">
        <v>78</v>
      </c>
      <c r="B16" s="14" t="s">
        <v>47</v>
      </c>
      <c r="C16" s="12">
        <v>2</v>
      </c>
      <c r="D16" s="5"/>
      <c r="E16" s="5"/>
      <c r="F16" s="5"/>
      <c r="G16" s="5"/>
      <c r="H16" s="5"/>
      <c r="I16" s="6"/>
      <c r="J16" s="6"/>
      <c r="K16" s="6"/>
      <c r="L16" s="6"/>
      <c r="M16" s="6"/>
      <c r="N16" s="6"/>
      <c r="O16" s="12">
        <v>37</v>
      </c>
      <c r="P16" s="12"/>
      <c r="Q16" s="11"/>
      <c r="R16" s="39">
        <v>11</v>
      </c>
      <c r="S16" s="39"/>
      <c r="T16" s="39">
        <f t="shared" si="0"/>
        <v>50</v>
      </c>
      <c r="U16" s="12" t="str">
        <f t="shared" si="1"/>
        <v>E</v>
      </c>
    </row>
    <row r="17" spans="1:21" ht="15" customHeight="1">
      <c r="A17" s="14" t="s">
        <v>79</v>
      </c>
      <c r="B17" s="14" t="s">
        <v>48</v>
      </c>
      <c r="C17" s="12">
        <v>2</v>
      </c>
      <c r="D17" s="5"/>
      <c r="E17" s="5"/>
      <c r="F17" s="5"/>
      <c r="G17" s="5"/>
      <c r="H17" s="5"/>
      <c r="I17" s="6"/>
      <c r="J17" s="6"/>
      <c r="K17" s="6"/>
      <c r="L17" s="6"/>
      <c r="M17" s="6"/>
      <c r="N17" s="6"/>
      <c r="O17" s="12">
        <v>33</v>
      </c>
      <c r="P17" s="12"/>
      <c r="Q17" s="11"/>
      <c r="R17" s="39">
        <v>26</v>
      </c>
      <c r="S17" s="39"/>
      <c r="T17" s="39">
        <f t="shared" si="0"/>
        <v>61</v>
      </c>
      <c r="U17" s="12" t="str">
        <f t="shared" si="1"/>
        <v>D</v>
      </c>
    </row>
    <row r="18" spans="1:21" ht="15" customHeight="1">
      <c r="A18" s="14" t="s">
        <v>80</v>
      </c>
      <c r="B18" s="14" t="s">
        <v>49</v>
      </c>
      <c r="C18" s="12">
        <v>2</v>
      </c>
      <c r="D18" s="5"/>
      <c r="E18" s="5"/>
      <c r="F18" s="5"/>
      <c r="G18" s="5"/>
      <c r="H18" s="5"/>
      <c r="I18" s="6"/>
      <c r="J18" s="6"/>
      <c r="K18" s="6"/>
      <c r="L18" s="6"/>
      <c r="M18" s="6"/>
      <c r="N18" s="6"/>
      <c r="O18" s="12">
        <v>38</v>
      </c>
      <c r="P18" s="12"/>
      <c r="Q18" s="11"/>
      <c r="R18" s="39">
        <v>34</v>
      </c>
      <c r="S18" s="39"/>
      <c r="T18" s="39">
        <f t="shared" si="0"/>
        <v>74</v>
      </c>
      <c r="U18" s="12" t="str">
        <f t="shared" si="1"/>
        <v>C</v>
      </c>
    </row>
    <row r="19" spans="1:21" ht="15" customHeight="1">
      <c r="A19" s="14" t="s">
        <v>82</v>
      </c>
      <c r="B19" s="14" t="s">
        <v>50</v>
      </c>
      <c r="C19" s="12"/>
      <c r="D19" s="5"/>
      <c r="E19" s="5"/>
      <c r="F19" s="5"/>
      <c r="G19" s="5"/>
      <c r="H19" s="5"/>
      <c r="I19" s="6"/>
      <c r="J19" s="6"/>
      <c r="K19" s="6"/>
      <c r="L19" s="6"/>
      <c r="M19" s="6"/>
      <c r="N19" s="6"/>
      <c r="O19" s="12">
        <v>23</v>
      </c>
      <c r="P19" s="12"/>
      <c r="Q19" s="11"/>
      <c r="R19" s="39">
        <v>3</v>
      </c>
      <c r="S19" s="39">
        <v>0</v>
      </c>
      <c r="T19" s="39">
        <f t="shared" si="0"/>
        <v>23</v>
      </c>
      <c r="U19" s="12" t="str">
        <f t="shared" si="1"/>
        <v>F</v>
      </c>
    </row>
    <row r="20" spans="1:21" ht="15" customHeight="1">
      <c r="A20" s="14" t="s">
        <v>83</v>
      </c>
      <c r="B20" s="14" t="s">
        <v>51</v>
      </c>
      <c r="C20" s="12"/>
      <c r="D20" s="5"/>
      <c r="E20" s="5"/>
      <c r="F20" s="5"/>
      <c r="G20" s="5"/>
      <c r="H20" s="5"/>
      <c r="I20" s="6"/>
      <c r="J20" s="6"/>
      <c r="K20" s="6"/>
      <c r="L20" s="6"/>
      <c r="M20" s="6"/>
      <c r="N20" s="6"/>
      <c r="O20" s="12">
        <v>24</v>
      </c>
      <c r="P20" s="12"/>
      <c r="Q20" s="11"/>
      <c r="R20" s="39"/>
      <c r="S20" s="39">
        <v>3</v>
      </c>
      <c r="T20" s="39">
        <f t="shared" si="0"/>
        <v>27</v>
      </c>
      <c r="U20" s="12" t="str">
        <f t="shared" si="1"/>
        <v>F</v>
      </c>
    </row>
    <row r="21" spans="1:21" ht="15" customHeight="1">
      <c r="A21" s="14" t="s">
        <v>84</v>
      </c>
      <c r="B21" s="14" t="s">
        <v>52</v>
      </c>
      <c r="C21" s="12"/>
      <c r="D21" s="5"/>
      <c r="E21" s="5"/>
      <c r="F21" s="5"/>
      <c r="G21" s="5"/>
      <c r="H21" s="5"/>
      <c r="I21" s="6"/>
      <c r="J21" s="6"/>
      <c r="K21" s="6"/>
      <c r="L21" s="6"/>
      <c r="M21" s="6"/>
      <c r="N21" s="6"/>
      <c r="O21" s="12">
        <v>39</v>
      </c>
      <c r="P21" s="12"/>
      <c r="Q21" s="11"/>
      <c r="R21" s="39"/>
      <c r="S21" s="39">
        <v>15</v>
      </c>
      <c r="T21" s="39">
        <f t="shared" si="0"/>
        <v>54</v>
      </c>
      <c r="U21" s="12" t="str">
        <f t="shared" si="1"/>
        <v>E</v>
      </c>
    </row>
    <row r="22" spans="1:21" ht="15" customHeight="1">
      <c r="A22" s="14" t="s">
        <v>85</v>
      </c>
      <c r="B22" s="14" t="s">
        <v>53</v>
      </c>
      <c r="C22" s="12">
        <v>2</v>
      </c>
      <c r="D22" s="5"/>
      <c r="E22" s="5"/>
      <c r="F22" s="5"/>
      <c r="G22" s="5"/>
      <c r="H22" s="5"/>
      <c r="I22" s="6"/>
      <c r="J22" s="6"/>
      <c r="K22" s="6"/>
      <c r="L22" s="6"/>
      <c r="M22" s="6"/>
      <c r="N22" s="6"/>
      <c r="O22" s="12">
        <v>33</v>
      </c>
      <c r="P22" s="12"/>
      <c r="Q22" s="11"/>
      <c r="R22" s="39">
        <v>1</v>
      </c>
      <c r="S22" s="39">
        <v>15</v>
      </c>
      <c r="T22" s="39">
        <f t="shared" si="0"/>
        <v>50</v>
      </c>
      <c r="U22" s="12" t="str">
        <f t="shared" si="1"/>
        <v>E</v>
      </c>
    </row>
    <row r="23" spans="1:21" ht="15" customHeight="1">
      <c r="A23" s="14" t="s">
        <v>86</v>
      </c>
      <c r="B23" s="14" t="s">
        <v>54</v>
      </c>
      <c r="C23" s="12"/>
      <c r="D23" s="5"/>
      <c r="E23" s="5"/>
      <c r="F23" s="5"/>
      <c r="G23" s="5"/>
      <c r="H23" s="5"/>
      <c r="I23" s="6"/>
      <c r="J23" s="6"/>
      <c r="K23" s="6"/>
      <c r="L23" s="6"/>
      <c r="M23" s="6"/>
      <c r="N23" s="6"/>
      <c r="O23" s="12">
        <v>8</v>
      </c>
      <c r="P23" s="12"/>
      <c r="Q23" s="11"/>
      <c r="R23" s="39"/>
      <c r="S23" s="39"/>
      <c r="T23" s="39">
        <f t="shared" si="0"/>
        <v>8</v>
      </c>
      <c r="U23" s="12" t="str">
        <f t="shared" si="1"/>
        <v>F</v>
      </c>
    </row>
    <row r="24" spans="1:21" ht="15" customHeight="1">
      <c r="A24" s="14" t="s">
        <v>87</v>
      </c>
      <c r="B24" s="14" t="s">
        <v>55</v>
      </c>
      <c r="C24" s="12">
        <v>2</v>
      </c>
      <c r="D24" s="5"/>
      <c r="E24" s="5"/>
      <c r="F24" s="5"/>
      <c r="G24" s="5"/>
      <c r="H24" s="5"/>
      <c r="I24" s="6"/>
      <c r="J24" s="6"/>
      <c r="K24" s="6"/>
      <c r="L24" s="6"/>
      <c r="M24" s="6"/>
      <c r="N24" s="6"/>
      <c r="O24" s="12">
        <v>36</v>
      </c>
      <c r="P24" s="12"/>
      <c r="Q24" s="11"/>
      <c r="R24" s="39">
        <v>12.5</v>
      </c>
      <c r="S24" s="39"/>
      <c r="T24" s="39">
        <f t="shared" si="0"/>
        <v>50.5</v>
      </c>
      <c r="U24" s="12" t="str">
        <f t="shared" si="1"/>
        <v>E</v>
      </c>
    </row>
    <row r="25" spans="1:21" ht="15" customHeight="1">
      <c r="A25" s="14" t="s">
        <v>88</v>
      </c>
      <c r="B25" s="14" t="s">
        <v>56</v>
      </c>
      <c r="C25" s="12"/>
      <c r="D25" s="5"/>
      <c r="E25" s="5"/>
      <c r="F25" s="5"/>
      <c r="G25" s="5"/>
      <c r="H25" s="5"/>
      <c r="I25" s="6"/>
      <c r="J25" s="6"/>
      <c r="K25" s="6"/>
      <c r="L25" s="6"/>
      <c r="M25" s="6"/>
      <c r="N25" s="6"/>
      <c r="O25" s="12">
        <v>35</v>
      </c>
      <c r="P25" s="12"/>
      <c r="Q25" s="11"/>
      <c r="R25" s="39">
        <v>6</v>
      </c>
      <c r="S25" s="39">
        <v>18</v>
      </c>
      <c r="T25" s="39">
        <f t="shared" si="0"/>
        <v>53</v>
      </c>
      <c r="U25" s="12" t="str">
        <f t="shared" si="1"/>
        <v>E</v>
      </c>
    </row>
    <row r="26" spans="1:21" ht="15" customHeight="1">
      <c r="A26" s="14" t="s">
        <v>89</v>
      </c>
      <c r="B26" s="14" t="s">
        <v>57</v>
      </c>
      <c r="C26" s="12"/>
      <c r="D26" s="5"/>
      <c r="E26" s="5"/>
      <c r="F26" s="5"/>
      <c r="G26" s="5"/>
      <c r="H26" s="5"/>
      <c r="I26" s="6"/>
      <c r="J26" s="6"/>
      <c r="K26" s="6"/>
      <c r="L26" s="6"/>
      <c r="M26" s="6"/>
      <c r="N26" s="6"/>
      <c r="O26" s="12">
        <v>10</v>
      </c>
      <c r="P26" s="12"/>
      <c r="Q26" s="11"/>
      <c r="R26" s="39">
        <v>0</v>
      </c>
      <c r="S26" s="39"/>
      <c r="T26" s="39">
        <f t="shared" si="0"/>
        <v>10</v>
      </c>
      <c r="U26" s="12" t="str">
        <f t="shared" si="1"/>
        <v>F</v>
      </c>
    </row>
    <row r="27" spans="1:21" ht="15" customHeight="1">
      <c r="A27" s="14" t="s">
        <v>90</v>
      </c>
      <c r="B27" s="14" t="s">
        <v>58</v>
      </c>
      <c r="C27" s="12"/>
      <c r="D27" s="5"/>
      <c r="E27" s="5"/>
      <c r="F27" s="5"/>
      <c r="G27" s="5"/>
      <c r="H27" s="5"/>
      <c r="I27" s="6"/>
      <c r="J27" s="6"/>
      <c r="K27" s="6"/>
      <c r="L27" s="6"/>
      <c r="M27" s="6"/>
      <c r="N27" s="6"/>
      <c r="O27" s="12">
        <v>13</v>
      </c>
      <c r="P27" s="12"/>
      <c r="Q27" s="11"/>
      <c r="R27" s="39">
        <v>0</v>
      </c>
      <c r="S27" s="39"/>
      <c r="T27" s="39">
        <f t="shared" si="0"/>
        <v>13</v>
      </c>
      <c r="U27" s="12" t="str">
        <f t="shared" si="1"/>
        <v>F</v>
      </c>
    </row>
    <row r="28" spans="1:21" ht="15" customHeight="1">
      <c r="A28" s="14" t="s">
        <v>91</v>
      </c>
      <c r="B28" s="14" t="s">
        <v>59</v>
      </c>
      <c r="C28" s="12"/>
      <c r="D28" s="5"/>
      <c r="E28" s="5"/>
      <c r="F28" s="5"/>
      <c r="G28" s="5"/>
      <c r="H28" s="5"/>
      <c r="I28" s="6"/>
      <c r="J28" s="6"/>
      <c r="K28" s="6"/>
      <c r="L28" s="6"/>
      <c r="M28" s="6"/>
      <c r="N28" s="6"/>
      <c r="O28" s="12">
        <v>25</v>
      </c>
      <c r="P28" s="12"/>
      <c r="Q28" s="11"/>
      <c r="R28" s="39">
        <v>12</v>
      </c>
      <c r="S28" s="39">
        <v>16</v>
      </c>
      <c r="T28" s="39">
        <f t="shared" si="0"/>
        <v>41</v>
      </c>
      <c r="U28" s="12" t="str">
        <f t="shared" si="1"/>
        <v>F</v>
      </c>
    </row>
    <row r="29" spans="1:21" ht="15" customHeight="1">
      <c r="A29" s="14" t="s">
        <v>92</v>
      </c>
      <c r="B29" s="14" t="s">
        <v>60</v>
      </c>
      <c r="C29" s="12"/>
      <c r="D29" s="5"/>
      <c r="E29" s="5"/>
      <c r="F29" s="5"/>
      <c r="G29" s="5"/>
      <c r="H29" s="5"/>
      <c r="I29" s="6"/>
      <c r="J29" s="6"/>
      <c r="K29" s="6"/>
      <c r="L29" s="6"/>
      <c r="M29" s="6"/>
      <c r="N29" s="6"/>
      <c r="O29" s="12">
        <v>21</v>
      </c>
      <c r="P29" s="12"/>
      <c r="Q29" s="11"/>
      <c r="R29" s="39">
        <v>0</v>
      </c>
      <c r="S29" s="39">
        <v>17</v>
      </c>
      <c r="T29" s="39">
        <f t="shared" si="0"/>
        <v>38</v>
      </c>
      <c r="U29" s="12" t="str">
        <f t="shared" si="1"/>
        <v>F</v>
      </c>
    </row>
    <row r="30" spans="1:21" ht="15" customHeight="1">
      <c r="A30" s="14" t="s">
        <v>93</v>
      </c>
      <c r="B30" s="14" t="s">
        <v>61</v>
      </c>
      <c r="C30" s="12"/>
      <c r="D30" s="5"/>
      <c r="E30" s="5"/>
      <c r="F30" s="5"/>
      <c r="G30" s="5"/>
      <c r="H30" s="5"/>
      <c r="I30" s="6"/>
      <c r="J30" s="6"/>
      <c r="K30" s="6"/>
      <c r="L30" s="6"/>
      <c r="M30" s="6"/>
      <c r="N30" s="6"/>
      <c r="O30" s="12">
        <v>26</v>
      </c>
      <c r="P30" s="12"/>
      <c r="Q30" s="11"/>
      <c r="R30" s="39">
        <v>35</v>
      </c>
      <c r="S30" s="39"/>
      <c r="T30" s="39">
        <f t="shared" si="0"/>
        <v>61</v>
      </c>
      <c r="U30" s="12" t="str">
        <f t="shared" si="1"/>
        <v>D</v>
      </c>
    </row>
    <row r="31" spans="1:21" ht="14.25">
      <c r="A31" s="14" t="s">
        <v>94</v>
      </c>
      <c r="B31" s="14" t="s">
        <v>62</v>
      </c>
      <c r="C31" s="12">
        <v>2</v>
      </c>
      <c r="D31" s="5"/>
      <c r="E31" s="5"/>
      <c r="F31" s="5"/>
      <c r="G31" s="5"/>
      <c r="H31" s="5"/>
      <c r="I31" s="6"/>
      <c r="J31" s="6"/>
      <c r="K31" s="6"/>
      <c r="L31" s="6"/>
      <c r="M31" s="6"/>
      <c r="N31" s="6"/>
      <c r="O31" s="12">
        <v>23</v>
      </c>
      <c r="P31" s="12"/>
      <c r="Q31" s="11"/>
      <c r="R31" s="39">
        <v>24</v>
      </c>
      <c r="S31" s="39"/>
      <c r="T31" s="39" t="s">
        <v>137</v>
      </c>
      <c r="U31" s="12" t="s">
        <v>138</v>
      </c>
    </row>
    <row r="32" spans="1:21" ht="14.25">
      <c r="A32" s="14" t="s">
        <v>95</v>
      </c>
      <c r="B32" s="14" t="s">
        <v>63</v>
      </c>
      <c r="C32" s="12"/>
      <c r="D32" s="5"/>
      <c r="E32" s="5"/>
      <c r="F32" s="5"/>
      <c r="G32" s="5"/>
      <c r="H32" s="5"/>
      <c r="I32" s="6"/>
      <c r="J32" s="6"/>
      <c r="K32" s="6"/>
      <c r="L32" s="6"/>
      <c r="M32" s="6"/>
      <c r="N32" s="6"/>
      <c r="O32" s="12">
        <v>21</v>
      </c>
      <c r="P32" s="12"/>
      <c r="Q32" s="11"/>
      <c r="R32" s="39">
        <v>0</v>
      </c>
      <c r="S32" s="39">
        <v>8</v>
      </c>
      <c r="T32" s="39">
        <f t="shared" si="0"/>
        <v>29</v>
      </c>
      <c r="U32" s="12" t="str">
        <f t="shared" si="1"/>
        <v>F</v>
      </c>
    </row>
    <row r="33" spans="1:21" ht="14.25">
      <c r="A33" s="14" t="s">
        <v>96</v>
      </c>
      <c r="B33" s="14" t="s">
        <v>64</v>
      </c>
      <c r="C33" s="12"/>
      <c r="D33" s="5"/>
      <c r="E33" s="5"/>
      <c r="F33" s="5"/>
      <c r="G33" s="5"/>
      <c r="H33" s="5"/>
      <c r="I33" s="6"/>
      <c r="J33" s="6"/>
      <c r="K33" s="6"/>
      <c r="L33" s="6"/>
      <c r="M33" s="6"/>
      <c r="N33" s="6"/>
      <c r="O33" s="12">
        <v>14</v>
      </c>
      <c r="P33" s="12"/>
      <c r="Q33" s="11"/>
      <c r="R33" s="39"/>
      <c r="S33" s="39"/>
      <c r="T33" s="39">
        <f t="shared" si="0"/>
        <v>14</v>
      </c>
      <c r="U33" s="12" t="str">
        <f t="shared" si="1"/>
        <v>F</v>
      </c>
    </row>
    <row r="34" spans="1:21" ht="14.25">
      <c r="A34" s="14" t="s">
        <v>97</v>
      </c>
      <c r="B34" s="14" t="s">
        <v>65</v>
      </c>
      <c r="C34" s="12"/>
      <c r="D34" s="5"/>
      <c r="E34" s="5"/>
      <c r="F34" s="5"/>
      <c r="G34" s="5"/>
      <c r="H34" s="5"/>
      <c r="I34" s="6"/>
      <c r="J34" s="6"/>
      <c r="K34" s="6"/>
      <c r="L34" s="6"/>
      <c r="M34" s="6"/>
      <c r="N34" s="6"/>
      <c r="O34" s="12">
        <v>23</v>
      </c>
      <c r="P34" s="12"/>
      <c r="Q34" s="11"/>
      <c r="R34" s="39">
        <v>7</v>
      </c>
      <c r="S34" s="39">
        <v>8</v>
      </c>
      <c r="T34" s="39">
        <f t="shared" si="0"/>
        <v>31</v>
      </c>
      <c r="U34" s="12" t="str">
        <f t="shared" si="1"/>
        <v>F</v>
      </c>
    </row>
    <row r="35" spans="1:21" ht="14.25">
      <c r="A35" s="14" t="s">
        <v>98</v>
      </c>
      <c r="B35" s="14" t="s">
        <v>66</v>
      </c>
      <c r="C35" s="12"/>
      <c r="D35" s="5"/>
      <c r="E35" s="5"/>
      <c r="F35" s="5"/>
      <c r="G35" s="5"/>
      <c r="H35" s="5"/>
      <c r="I35" s="6"/>
      <c r="J35" s="6"/>
      <c r="K35" s="6"/>
      <c r="L35" s="6"/>
      <c r="M35" s="6"/>
      <c r="N35" s="6"/>
      <c r="O35" s="12">
        <v>8</v>
      </c>
      <c r="P35" s="12"/>
      <c r="Q35" s="11"/>
      <c r="R35" s="39"/>
      <c r="S35" s="39"/>
      <c r="T35" s="39">
        <f t="shared" si="0"/>
        <v>8</v>
      </c>
      <c r="U35" s="12" t="str">
        <f t="shared" si="1"/>
        <v>F</v>
      </c>
    </row>
    <row r="36" spans="1:21" ht="14.25">
      <c r="A36" s="14" t="s">
        <v>99</v>
      </c>
      <c r="B36" s="14" t="s">
        <v>67</v>
      </c>
      <c r="C36" s="12"/>
      <c r="D36" s="5"/>
      <c r="E36" s="5"/>
      <c r="F36" s="5"/>
      <c r="G36" s="5"/>
      <c r="H36" s="5"/>
      <c r="I36" s="6"/>
      <c r="J36" s="6"/>
      <c r="K36" s="6"/>
      <c r="L36" s="6"/>
      <c r="M36" s="6"/>
      <c r="N36" s="6"/>
      <c r="O36" s="12">
        <v>28</v>
      </c>
      <c r="P36" s="12"/>
      <c r="Q36" s="11"/>
      <c r="R36" s="39"/>
      <c r="S36" s="39">
        <v>5.5</v>
      </c>
      <c r="T36" s="39">
        <f t="shared" si="0"/>
        <v>33.5</v>
      </c>
      <c r="U36" s="12" t="str">
        <f t="shared" si="1"/>
        <v>F</v>
      </c>
    </row>
    <row r="37" spans="1:21" ht="14.25">
      <c r="A37" s="14" t="s">
        <v>100</v>
      </c>
      <c r="B37" s="14" t="s">
        <v>68</v>
      </c>
      <c r="C37" s="12">
        <v>2</v>
      </c>
      <c r="D37" s="42"/>
      <c r="E37" s="43"/>
      <c r="F37" s="43"/>
      <c r="G37" s="43"/>
      <c r="H37" s="43"/>
      <c r="I37" s="44"/>
      <c r="J37" s="44"/>
      <c r="K37" s="44"/>
      <c r="L37" s="44"/>
      <c r="M37" s="44"/>
      <c r="N37" s="44"/>
      <c r="O37" s="12">
        <v>27</v>
      </c>
      <c r="P37" s="12"/>
      <c r="Q37" s="11"/>
      <c r="R37" s="39">
        <v>13</v>
      </c>
      <c r="S37" s="39">
        <v>22</v>
      </c>
      <c r="T37" s="39">
        <f t="shared" ref="T37" si="2">IF(AND(C37="",O37="",R37="",S37=""),"",SUM(C37,O37,IF(S37="",R37,S37)))</f>
        <v>51</v>
      </c>
      <c r="U37" s="12" t="str">
        <f t="shared" ref="U37" si="3">IF(T37="","",IF(T37&gt;89,"A",IF(T37&gt;79,"B",IF(T37&gt;69,"C",IF(T37&gt;59,"D",IF(T37&gt;49,"E","F"))))))</f>
        <v>E</v>
      </c>
    </row>
  </sheetData>
  <sheetProtection selectLockedCells="1" selectUnlockedCells="1"/>
  <mergeCells count="18"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  <mergeCell ref="A3:C3"/>
    <mergeCell ref="D3:G3"/>
    <mergeCell ref="A2:B2"/>
    <mergeCell ref="C2:N2"/>
    <mergeCell ref="A1:U1"/>
    <mergeCell ref="O2:U2"/>
    <mergeCell ref="H3:P3"/>
    <mergeCell ref="Q3:U3"/>
  </mergeCells>
  <phoneticPr fontId="23" type="noConversion"/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37"/>
  <sheetViews>
    <sheetView tabSelected="1" zoomScaleNormal="165" workbookViewId="0">
      <pane ySplit="7" topLeftCell="A8" activePane="bottomLeft" state="frozen"/>
      <selection pane="bottomLeft" activeCell="H4" sqref="H4"/>
    </sheetView>
  </sheetViews>
  <sheetFormatPr defaultRowHeight="12.75" customHeight="1"/>
  <cols>
    <col min="1" max="1" width="7.28515625" style="7" customWidth="1"/>
    <col min="2" max="2" width="10" style="7" customWidth="1"/>
    <col min="3" max="3" width="26.28515625" style="7" customWidth="1"/>
    <col min="4" max="4" width="0.28515625" style="7" hidden="1" customWidth="1"/>
    <col min="5" max="5" width="14.85546875" style="7" customWidth="1"/>
    <col min="6" max="6" width="14.140625" style="7" customWidth="1"/>
    <col min="7" max="7" width="14.28515625" style="7" customWidth="1"/>
    <col min="8" max="14" width="9.140625" style="7"/>
    <col min="15" max="15" width="15.7109375" style="7" customWidth="1"/>
    <col min="16" max="16384" width="9.140625" style="7"/>
  </cols>
  <sheetData>
    <row r="1" spans="1:7" s="8" customFormat="1" ht="28.5" customHeight="1">
      <c r="A1" s="81" t="s">
        <v>135</v>
      </c>
      <c r="B1" s="82"/>
      <c r="C1" s="82"/>
      <c r="D1" s="82"/>
      <c r="E1" s="82"/>
      <c r="F1" s="82"/>
      <c r="G1" s="49"/>
    </row>
    <row r="2" spans="1:7" ht="30.75" customHeight="1">
      <c r="A2" s="75" t="s">
        <v>30</v>
      </c>
      <c r="B2" s="76"/>
      <c r="C2" s="77"/>
      <c r="D2" s="21"/>
      <c r="E2" s="78" t="s">
        <v>31</v>
      </c>
      <c r="F2" s="79"/>
      <c r="G2" s="80"/>
    </row>
    <row r="3" spans="1:7" ht="27" customHeight="1">
      <c r="A3" s="88" t="s">
        <v>25</v>
      </c>
      <c r="B3" s="89"/>
      <c r="C3" s="89"/>
      <c r="D3" s="20"/>
      <c r="E3" s="72" t="s">
        <v>26</v>
      </c>
      <c r="F3" s="73"/>
      <c r="G3" s="74"/>
    </row>
    <row r="4" spans="1:7" ht="17.25" customHeight="1">
      <c r="A4" s="90" t="s">
        <v>34</v>
      </c>
      <c r="B4" s="91"/>
      <c r="C4" s="91"/>
      <c r="D4" s="91"/>
      <c r="E4" s="87" t="s">
        <v>33</v>
      </c>
      <c r="F4" s="87"/>
      <c r="G4" s="87"/>
    </row>
    <row r="5" spans="1:7" ht="6.75" customHeight="1">
      <c r="A5" s="34"/>
      <c r="B5" s="35"/>
      <c r="C5" s="35"/>
      <c r="D5" s="35"/>
      <c r="E5" s="36"/>
      <c r="F5" s="37"/>
      <c r="G5" s="38"/>
    </row>
    <row r="6" spans="1:7" s="9" customFormat="1" ht="25.5" customHeight="1" thickBot="1">
      <c r="A6" s="83" t="s">
        <v>24</v>
      </c>
      <c r="B6" s="92" t="s">
        <v>1</v>
      </c>
      <c r="C6" s="94" t="s">
        <v>19</v>
      </c>
      <c r="D6" s="94"/>
      <c r="E6" s="85" t="s">
        <v>20</v>
      </c>
      <c r="F6" s="86"/>
      <c r="G6" s="94" t="s">
        <v>21</v>
      </c>
    </row>
    <row r="7" spans="1:7" s="9" customFormat="1" ht="42" customHeight="1" thickTop="1" thickBot="1">
      <c r="A7" s="84"/>
      <c r="B7" s="93"/>
      <c r="C7" s="95"/>
      <c r="D7" s="94"/>
      <c r="E7" s="13" t="s">
        <v>22</v>
      </c>
      <c r="F7" s="10" t="s">
        <v>23</v>
      </c>
      <c r="G7" s="94"/>
    </row>
    <row r="8" spans="1:7" ht="15" customHeight="1" thickTop="1" thickBot="1">
      <c r="A8" s="17" t="s">
        <v>102</v>
      </c>
      <c r="B8" s="18" t="str">
        <f>HOsvojeni!A8</f>
        <v>1/2019</v>
      </c>
      <c r="C8" s="24" t="str">
        <f>HOsvojeni!B8</f>
        <v>Danilo Marković</v>
      </c>
      <c r="D8" s="23"/>
      <c r="E8" s="15">
        <f>IF(AND(HOsvojeni!O8="",HOsvojeni!C8=""),"",SUM(HOsvojeni!O8,HOsvojeni!C8))</f>
        <v>39</v>
      </c>
      <c r="F8" s="40">
        <f>IF(AND(HOsvojeni!R8="",HOsvojeni!S8=""),"",IF(HOsvojeni!S8="",HOsvojeni!R8,HOsvojeni!S8))</f>
        <v>11</v>
      </c>
      <c r="G8" s="16" t="str">
        <f>IF(HOsvojeni!U8="","",HOsvojeni!U8)</f>
        <v>E</v>
      </c>
    </row>
    <row r="9" spans="1:7" ht="15" customHeight="1" thickTop="1" thickBot="1">
      <c r="A9" s="17" t="s">
        <v>103</v>
      </c>
      <c r="B9" s="18" t="str">
        <f>HOsvojeni!A9</f>
        <v>2/2019</v>
      </c>
      <c r="C9" s="24" t="str">
        <f>HOsvojeni!B9</f>
        <v>Aldina Jukić</v>
      </c>
      <c r="D9" s="23"/>
      <c r="E9" s="15">
        <f>IF(AND(HOsvojeni!O9="",HOsvojeni!C9=""),"",SUM(HOsvojeni!O9,HOsvojeni!C9))</f>
        <v>0</v>
      </c>
      <c r="F9" s="40" t="str">
        <f>IF(AND(HOsvojeni!R9="",HOsvojeni!S9=""),"",IF(HOsvojeni!S9="",HOsvojeni!R9,HOsvojeni!S9))</f>
        <v/>
      </c>
      <c r="G9" s="16" t="str">
        <f>IF(HOsvojeni!U9="","",HOsvojeni!U9)</f>
        <v>F</v>
      </c>
    </row>
    <row r="10" spans="1:7" ht="15" customHeight="1" thickTop="1" thickBot="1">
      <c r="A10" s="17" t="s">
        <v>104</v>
      </c>
      <c r="B10" s="18" t="str">
        <f>HOsvojeni!A10</f>
        <v>3/2019</v>
      </c>
      <c r="C10" s="24" t="str">
        <f>HOsvojeni!B10</f>
        <v>Sara Perović</v>
      </c>
      <c r="D10" s="23"/>
      <c r="E10" s="15">
        <f>IF(AND(HOsvojeni!O10="",HOsvojeni!C10=""),"",SUM(HOsvojeni!O10,HOsvojeni!C10))</f>
        <v>4</v>
      </c>
      <c r="F10" s="40">
        <f>IF(AND(HOsvojeni!R10="",HOsvojeni!S10=""),"",IF(HOsvojeni!S10="",HOsvojeni!R10,HOsvojeni!S10))</f>
        <v>2.5</v>
      </c>
      <c r="G10" s="16" t="str">
        <f>IF(HOsvojeni!U10="","",HOsvojeni!U10)</f>
        <v>F</v>
      </c>
    </row>
    <row r="11" spans="1:7" ht="15" customHeight="1" thickTop="1" thickBot="1">
      <c r="A11" s="17" t="s">
        <v>105</v>
      </c>
      <c r="B11" s="18" t="str">
        <f>HOsvojeni!A11</f>
        <v>5/2019</v>
      </c>
      <c r="C11" s="24" t="str">
        <f>HOsvojeni!B11</f>
        <v>Nikola Đurković</v>
      </c>
      <c r="D11" s="23"/>
      <c r="E11" s="15">
        <f>IF(AND(HOsvojeni!O11="",HOsvojeni!C11=""),"",SUM(HOsvojeni!O11,HOsvojeni!C11))</f>
        <v>37</v>
      </c>
      <c r="F11" s="40">
        <f>IF(AND(HOsvojeni!R11="",HOsvojeni!S11=""),"",IF(HOsvojeni!S11="",HOsvojeni!R11,HOsvojeni!S11))</f>
        <v>13.5</v>
      </c>
      <c r="G11" s="16" t="str">
        <f>IF(HOsvojeni!U11="","",HOsvojeni!U11)</f>
        <v>E</v>
      </c>
    </row>
    <row r="12" spans="1:7" ht="15" customHeight="1" thickTop="1" thickBot="1">
      <c r="A12" s="17" t="s">
        <v>106</v>
      </c>
      <c r="B12" s="18" t="str">
        <f>HOsvojeni!A12</f>
        <v>6/2019</v>
      </c>
      <c r="C12" s="24" t="str">
        <f>HOsvojeni!B12</f>
        <v>Andrea Jovović</v>
      </c>
      <c r="D12" s="23"/>
      <c r="E12" s="15">
        <f>IF(AND(HOsvojeni!O12="",HOsvojeni!C12=""),"",SUM(HOsvojeni!O12,HOsvojeni!C12))</f>
        <v>42</v>
      </c>
      <c r="F12" s="40">
        <f>IF(AND(HOsvojeni!R12="",HOsvojeni!S12=""),"",IF(HOsvojeni!S12="",HOsvojeni!R12,HOsvojeni!S12))</f>
        <v>20</v>
      </c>
      <c r="G12" s="16" t="str">
        <f>IF(HOsvojeni!U12="","",HOsvojeni!U12)</f>
        <v>D</v>
      </c>
    </row>
    <row r="13" spans="1:7" ht="15" customHeight="1" thickTop="1" thickBot="1">
      <c r="A13" s="17" t="s">
        <v>107</v>
      </c>
      <c r="B13" s="18" t="str">
        <f>HOsvojeni!A13</f>
        <v>8/2019</v>
      </c>
      <c r="C13" s="24" t="str">
        <f>HOsvojeni!B13</f>
        <v>Aleksandra Žurić</v>
      </c>
      <c r="D13" s="23"/>
      <c r="E13" s="15">
        <f>IF(AND(HOsvojeni!O13="",HOsvojeni!C13=""),"",SUM(HOsvojeni!O13,HOsvojeni!C13))</f>
        <v>45</v>
      </c>
      <c r="F13" s="40">
        <f>IF(AND(HOsvojeni!R13="",HOsvojeni!S13=""),"",IF(HOsvojeni!S13="",HOsvojeni!R13,HOsvojeni!S13))</f>
        <v>30</v>
      </c>
      <c r="G13" s="16" t="str">
        <f>IF(HOsvojeni!U13="","",HOsvojeni!U13)</f>
        <v>C</v>
      </c>
    </row>
    <row r="14" spans="1:7" ht="15" customHeight="1" thickTop="1" thickBot="1">
      <c r="A14" s="17" t="s">
        <v>108</v>
      </c>
      <c r="B14" s="18" t="str">
        <f>HOsvojeni!A14</f>
        <v>9/2019</v>
      </c>
      <c r="C14" s="24" t="str">
        <f>HOsvojeni!B14</f>
        <v>Jelena Vukotić</v>
      </c>
      <c r="D14" s="23"/>
      <c r="E14" s="15">
        <f>IF(AND(HOsvojeni!O14="",HOsvojeni!C14=""),"",SUM(HOsvojeni!O14,HOsvojeni!C14))</f>
        <v>23</v>
      </c>
      <c r="F14" s="40">
        <f>IF(AND(HOsvojeni!R14="",HOsvojeni!S14=""),"",IF(HOsvojeni!S14="",HOsvojeni!R14,HOsvojeni!S14))</f>
        <v>8</v>
      </c>
      <c r="G14" s="16" t="str">
        <f>IF(HOsvojeni!U14="","",HOsvojeni!U14)</f>
        <v>F</v>
      </c>
    </row>
    <row r="15" spans="1:7" ht="15" customHeight="1" thickTop="1" thickBot="1">
      <c r="A15" s="17" t="s">
        <v>109</v>
      </c>
      <c r="B15" s="18" t="str">
        <f>HOsvojeni!A15</f>
        <v>10/2019</v>
      </c>
      <c r="C15" s="24" t="str">
        <f>HOsvojeni!B15</f>
        <v>Milica Manojlović</v>
      </c>
      <c r="D15" s="23"/>
      <c r="E15" s="15">
        <f>IF(AND(HOsvojeni!O15="",HOsvojeni!C15=""),"",SUM(HOsvojeni!O15,HOsvojeni!C15))</f>
        <v>21</v>
      </c>
      <c r="F15" s="40">
        <f>IF(AND(HOsvojeni!R15="",HOsvojeni!S15=""),"",IF(HOsvojeni!S15="",HOsvojeni!R15,HOsvojeni!S15))</f>
        <v>21</v>
      </c>
      <c r="G15" s="16" t="str">
        <f>IF(HOsvojeni!U15="","",HOsvojeni!U15)</f>
        <v>F</v>
      </c>
    </row>
    <row r="16" spans="1:7" ht="15" customHeight="1" thickTop="1" thickBot="1">
      <c r="A16" s="17" t="s">
        <v>110</v>
      </c>
      <c r="B16" s="18" t="str">
        <f>HOsvojeni!A16</f>
        <v>11/2019</v>
      </c>
      <c r="C16" s="24" t="str">
        <f>HOsvojeni!B16</f>
        <v>Slađana Kovačević</v>
      </c>
      <c r="D16" s="23"/>
      <c r="E16" s="15">
        <f>IF(AND(HOsvojeni!O16="",HOsvojeni!C16=""),"",SUM(HOsvojeni!O16,HOsvojeni!C16))</f>
        <v>39</v>
      </c>
      <c r="F16" s="40">
        <f>IF(AND(HOsvojeni!R16="",HOsvojeni!S16=""),"",IF(HOsvojeni!S16="",HOsvojeni!R16,HOsvojeni!S16))</f>
        <v>11</v>
      </c>
      <c r="G16" s="16" t="str">
        <f>IF(HOsvojeni!U16="","",HOsvojeni!U16)</f>
        <v>E</v>
      </c>
    </row>
    <row r="17" spans="1:7" ht="15" customHeight="1" thickTop="1" thickBot="1">
      <c r="A17" s="17" t="s">
        <v>111</v>
      </c>
      <c r="B17" s="18" t="str">
        <f>HOsvojeni!A17</f>
        <v>12/2019</v>
      </c>
      <c r="C17" s="24" t="str">
        <f>HOsvojeni!B17</f>
        <v>Milena Bakrač</v>
      </c>
      <c r="D17" s="23"/>
      <c r="E17" s="15">
        <f>IF(AND(HOsvojeni!O17="",HOsvojeni!C17=""),"",SUM(HOsvojeni!O17,HOsvojeni!C17))</f>
        <v>35</v>
      </c>
      <c r="F17" s="40">
        <f>IF(AND(HOsvojeni!R17="",HOsvojeni!S17=""),"",IF(HOsvojeni!S17="",HOsvojeni!R17,HOsvojeni!S17))</f>
        <v>26</v>
      </c>
      <c r="G17" s="16" t="str">
        <f>IF(HOsvojeni!U17="","",HOsvojeni!U17)</f>
        <v>D</v>
      </c>
    </row>
    <row r="18" spans="1:7" ht="15" customHeight="1" thickTop="1" thickBot="1">
      <c r="A18" s="17" t="s">
        <v>112</v>
      </c>
      <c r="B18" s="18" t="str">
        <f>HOsvojeni!A18</f>
        <v>13/2019</v>
      </c>
      <c r="C18" s="24" t="str">
        <f>HOsvojeni!B18</f>
        <v>Milica Đođić</v>
      </c>
      <c r="D18" s="23"/>
      <c r="E18" s="15">
        <f>IF(AND(HOsvojeni!O18="",HOsvojeni!C18=""),"",SUM(HOsvojeni!O18,HOsvojeni!C18))</f>
        <v>40</v>
      </c>
      <c r="F18" s="40">
        <f>IF(AND(HOsvojeni!R18="",HOsvojeni!S18=""),"",IF(HOsvojeni!S18="",HOsvojeni!R18,HOsvojeni!S18))</f>
        <v>34</v>
      </c>
      <c r="G18" s="16" t="str">
        <f>IF(HOsvojeni!U18="","",HOsvojeni!U18)</f>
        <v>C</v>
      </c>
    </row>
    <row r="19" spans="1:7" ht="15" customHeight="1" thickTop="1" thickBot="1">
      <c r="A19" s="17" t="s">
        <v>113</v>
      </c>
      <c r="B19" s="18" t="str">
        <f>HOsvojeni!A19</f>
        <v>22/2019</v>
      </c>
      <c r="C19" s="24" t="str">
        <f>HOsvojeni!B19</f>
        <v>Nikolina Mrvaljević</v>
      </c>
      <c r="D19" s="23"/>
      <c r="E19" s="15">
        <f>IF(AND(HOsvojeni!O19="",HOsvojeni!C19=""),"",SUM(HOsvojeni!O19,HOsvojeni!C19))</f>
        <v>23</v>
      </c>
      <c r="F19" s="40">
        <f>IF(AND(HOsvojeni!R19="",HOsvojeni!S19=""),"",IF(HOsvojeni!S19="",HOsvojeni!R19,HOsvojeni!S19))</f>
        <v>0</v>
      </c>
      <c r="G19" s="16" t="str">
        <f>IF(HOsvojeni!U19="","",HOsvojeni!U19)</f>
        <v>F</v>
      </c>
    </row>
    <row r="20" spans="1:7" ht="15" customHeight="1" thickTop="1" thickBot="1">
      <c r="A20" s="17" t="s">
        <v>114</v>
      </c>
      <c r="B20" s="18" t="str">
        <f>HOsvojeni!A20</f>
        <v>25/2019</v>
      </c>
      <c r="C20" s="24" t="str">
        <f>HOsvojeni!B20</f>
        <v>Ergina Bahtijari</v>
      </c>
      <c r="D20" s="23"/>
      <c r="E20" s="15">
        <f>IF(AND(HOsvojeni!O20="",HOsvojeni!C20=""),"",SUM(HOsvojeni!O20,HOsvojeni!C20))</f>
        <v>24</v>
      </c>
      <c r="F20" s="40">
        <f>IF(AND(HOsvojeni!R20="",HOsvojeni!S20=""),"",IF(HOsvojeni!S20="",HOsvojeni!R20,HOsvojeni!S20))</f>
        <v>3</v>
      </c>
      <c r="G20" s="16" t="str">
        <f>IF(HOsvojeni!U20="","",HOsvojeni!U20)</f>
        <v>F</v>
      </c>
    </row>
    <row r="21" spans="1:7" ht="15" customHeight="1" thickTop="1" thickBot="1">
      <c r="A21" s="17" t="s">
        <v>115</v>
      </c>
      <c r="B21" s="18" t="str">
        <f>HOsvojeni!A21</f>
        <v>28/2019</v>
      </c>
      <c r="C21" s="24" t="str">
        <f>HOsvojeni!B21</f>
        <v>Anja Radonjić</v>
      </c>
      <c r="D21" s="23"/>
      <c r="E21" s="15">
        <f>IF(AND(HOsvojeni!O21="",HOsvojeni!C21=""),"",SUM(HOsvojeni!O21,HOsvojeni!C21))</f>
        <v>39</v>
      </c>
      <c r="F21" s="40">
        <f>IF(AND(HOsvojeni!R21="",HOsvojeni!S21=""),"",IF(HOsvojeni!S21="",HOsvojeni!R21,HOsvojeni!S21))</f>
        <v>15</v>
      </c>
      <c r="G21" s="16" t="str">
        <f>IF(HOsvojeni!U21="","",HOsvojeni!U21)</f>
        <v>E</v>
      </c>
    </row>
    <row r="22" spans="1:7" ht="15" customHeight="1" thickTop="1" thickBot="1">
      <c r="A22" s="17" t="s">
        <v>116</v>
      </c>
      <c r="B22" s="18" t="str">
        <f>HOsvojeni!A22</f>
        <v>34/2019</v>
      </c>
      <c r="C22" s="24" t="str">
        <f>HOsvojeni!B22</f>
        <v>Maša Šegrt</v>
      </c>
      <c r="D22" s="23"/>
      <c r="E22" s="15">
        <f>IF(AND(HOsvojeni!O22="",HOsvojeni!C22=""),"",SUM(HOsvojeni!O22,HOsvojeni!C22))</f>
        <v>35</v>
      </c>
      <c r="F22" s="40">
        <f>IF(AND(HOsvojeni!R22="",HOsvojeni!S22=""),"",IF(HOsvojeni!S22="",HOsvojeni!R22,HOsvojeni!S22))</f>
        <v>15</v>
      </c>
      <c r="G22" s="16" t="str">
        <f>IF(HOsvojeni!U22="","",HOsvojeni!U22)</f>
        <v>E</v>
      </c>
    </row>
    <row r="23" spans="1:7" ht="15" customHeight="1" thickTop="1" thickBot="1">
      <c r="A23" s="17" t="s">
        <v>117</v>
      </c>
      <c r="B23" s="18" t="str">
        <f>HOsvojeni!A23</f>
        <v>2/2018</v>
      </c>
      <c r="C23" s="24" t="str">
        <f>HOsvojeni!B23</f>
        <v>Milica Drašković</v>
      </c>
      <c r="D23" s="23"/>
      <c r="E23" s="15">
        <f>IF(AND(HOsvojeni!O23="",HOsvojeni!C23=""),"",SUM(HOsvojeni!O23,HOsvojeni!C23))</f>
        <v>8</v>
      </c>
      <c r="F23" s="40" t="str">
        <f>IF(AND(HOsvojeni!R23="",HOsvojeni!S23=""),"",IF(HOsvojeni!S23="",HOsvojeni!R23,HOsvojeni!S23))</f>
        <v/>
      </c>
      <c r="G23" s="16" t="str">
        <f>IF(HOsvojeni!U23="","",HOsvojeni!U23)</f>
        <v>F</v>
      </c>
    </row>
    <row r="24" spans="1:7" ht="15" customHeight="1" thickTop="1" thickBot="1">
      <c r="A24" s="17" t="s">
        <v>118</v>
      </c>
      <c r="B24" s="18" t="str">
        <f>HOsvojeni!A24</f>
        <v>7/2018</v>
      </c>
      <c r="C24" s="24" t="str">
        <f>HOsvojeni!B24</f>
        <v>Ivana Đukić</v>
      </c>
      <c r="D24" s="23"/>
      <c r="E24" s="15">
        <f>IF(AND(HOsvojeni!O24="",HOsvojeni!C24=""),"",SUM(HOsvojeni!O24,HOsvojeni!C24))</f>
        <v>38</v>
      </c>
      <c r="F24" s="40">
        <f>IF(AND(HOsvojeni!R24="",HOsvojeni!S24=""),"",IF(HOsvojeni!S24="",HOsvojeni!R24,HOsvojeni!S24))</f>
        <v>12.5</v>
      </c>
      <c r="G24" s="16" t="str">
        <f>IF(HOsvojeni!U24="","",HOsvojeni!U24)</f>
        <v>E</v>
      </c>
    </row>
    <row r="25" spans="1:7" ht="15" customHeight="1" thickTop="1" thickBot="1">
      <c r="A25" s="17" t="s">
        <v>119</v>
      </c>
      <c r="B25" s="18" t="str">
        <f>HOsvojeni!A25</f>
        <v>10/2018</v>
      </c>
      <c r="C25" s="24" t="str">
        <f>HOsvojeni!B25</f>
        <v>Ksenija Delić</v>
      </c>
      <c r="D25" s="23"/>
      <c r="E25" s="15">
        <f>IF(AND(HOsvojeni!O25="",HOsvojeni!C25=""),"",SUM(HOsvojeni!O25,HOsvojeni!C25))</f>
        <v>35</v>
      </c>
      <c r="F25" s="40">
        <f>IF(AND(HOsvojeni!R25="",HOsvojeni!S25=""),"",IF(HOsvojeni!S25="",HOsvojeni!R25,HOsvojeni!S25))</f>
        <v>18</v>
      </c>
      <c r="G25" s="16" t="str">
        <f>IF(HOsvojeni!U25="","",HOsvojeni!U25)</f>
        <v>E</v>
      </c>
    </row>
    <row r="26" spans="1:7" ht="15" customHeight="1" thickTop="1" thickBot="1">
      <c r="A26" s="17" t="s">
        <v>120</v>
      </c>
      <c r="B26" s="18" t="str">
        <f>HOsvojeni!A26</f>
        <v>11/2018</v>
      </c>
      <c r="C26" s="24" t="str">
        <f>HOsvojeni!B26</f>
        <v>Nikolina Mišović</v>
      </c>
      <c r="D26" s="23"/>
      <c r="E26" s="15">
        <f>IF(AND(HOsvojeni!O26="",HOsvojeni!C26=""),"",SUM(HOsvojeni!O26,HOsvojeni!C26))</f>
        <v>10</v>
      </c>
      <c r="F26" s="40">
        <f>IF(AND(HOsvojeni!R26="",HOsvojeni!S26=""),"",IF(HOsvojeni!S26="",HOsvojeni!R26,HOsvojeni!S26))</f>
        <v>0</v>
      </c>
      <c r="G26" s="16" t="str">
        <f>IF(HOsvojeni!U26="","",HOsvojeni!U26)</f>
        <v>F</v>
      </c>
    </row>
    <row r="27" spans="1:7" ht="15" customHeight="1" thickTop="1" thickBot="1">
      <c r="A27" s="17" t="s">
        <v>121</v>
      </c>
      <c r="B27" s="18" t="str">
        <f>HOsvojeni!A27</f>
        <v>16/2018</v>
      </c>
      <c r="C27" s="24" t="str">
        <f>HOsvojeni!B27</f>
        <v>Teodora Betić</v>
      </c>
      <c r="D27" s="23"/>
      <c r="E27" s="15">
        <f>IF(AND(HOsvojeni!O27="",HOsvojeni!C27=""),"",SUM(HOsvojeni!O27,HOsvojeni!C27))</f>
        <v>13</v>
      </c>
      <c r="F27" s="40">
        <f>IF(AND(HOsvojeni!R27="",HOsvojeni!S27=""),"",IF(HOsvojeni!S27="",HOsvojeni!R27,HOsvojeni!S27))</f>
        <v>0</v>
      </c>
      <c r="G27" s="16" t="str">
        <f>IF(HOsvojeni!U27="","",HOsvojeni!U27)</f>
        <v>F</v>
      </c>
    </row>
    <row r="28" spans="1:7" ht="15" customHeight="1" thickTop="1" thickBot="1">
      <c r="A28" s="17" t="s">
        <v>122</v>
      </c>
      <c r="B28" s="18" t="str">
        <f>HOsvojeni!A28</f>
        <v>23/2018</v>
      </c>
      <c r="C28" s="24" t="str">
        <f>HOsvojeni!B28</f>
        <v>Srđan Kenjić</v>
      </c>
      <c r="D28" s="23"/>
      <c r="E28" s="15">
        <f>IF(AND(HOsvojeni!O28="",HOsvojeni!C28=""),"",SUM(HOsvojeni!O28,HOsvojeni!C28))</f>
        <v>25</v>
      </c>
      <c r="F28" s="40">
        <f>IF(AND(HOsvojeni!R28="",HOsvojeni!S28=""),"",IF(HOsvojeni!S28="",HOsvojeni!R28,HOsvojeni!S28))</f>
        <v>16</v>
      </c>
      <c r="G28" s="16" t="str">
        <f>IF(HOsvojeni!U28="","",HOsvojeni!U28)</f>
        <v>F</v>
      </c>
    </row>
    <row r="29" spans="1:7" ht="15" customHeight="1" thickTop="1" thickBot="1">
      <c r="A29" s="17" t="s">
        <v>123</v>
      </c>
      <c r="B29" s="18" t="str">
        <f>HOsvojeni!A29</f>
        <v>2/2017</v>
      </c>
      <c r="C29" s="24" t="str">
        <f>HOsvojeni!B29</f>
        <v>Marko Berilaža</v>
      </c>
      <c r="D29" s="23"/>
      <c r="E29" s="15">
        <f>IF(AND(HOsvojeni!O29="",HOsvojeni!C29=""),"",SUM(HOsvojeni!O29,HOsvojeni!C29))</f>
        <v>21</v>
      </c>
      <c r="F29" s="40">
        <f>IF(AND(HOsvojeni!R29="",HOsvojeni!S29=""),"",IF(HOsvojeni!S29="",HOsvojeni!R29,HOsvojeni!S29))</f>
        <v>17</v>
      </c>
      <c r="G29" s="16" t="str">
        <f>IF(HOsvojeni!U29="","",HOsvojeni!U29)</f>
        <v>F</v>
      </c>
    </row>
    <row r="30" spans="1:7" ht="15" customHeight="1" thickTop="1" thickBot="1">
      <c r="A30" s="17" t="s">
        <v>124</v>
      </c>
      <c r="B30" s="18" t="str">
        <f>HOsvojeni!A30</f>
        <v>5/2017</v>
      </c>
      <c r="C30" s="24" t="str">
        <f>HOsvojeni!B30</f>
        <v>Anastasija Milović</v>
      </c>
      <c r="D30" s="23"/>
      <c r="E30" s="15">
        <f>IF(AND(HOsvojeni!O30="",HOsvojeni!C30=""),"",SUM(HOsvojeni!O30,HOsvojeni!C30))</f>
        <v>26</v>
      </c>
      <c r="F30" s="40">
        <f>IF(AND(HOsvojeni!R30="",HOsvojeni!S30=""),"",IF(HOsvojeni!S30="",HOsvojeni!R30,HOsvojeni!S30))</f>
        <v>35</v>
      </c>
      <c r="G30" s="16" t="str">
        <f>IF(HOsvojeni!U30="","",HOsvojeni!U30)</f>
        <v>D</v>
      </c>
    </row>
    <row r="31" spans="1:7" ht="15" customHeight="1" thickTop="1" thickBot="1">
      <c r="A31" s="17" t="s">
        <v>125</v>
      </c>
      <c r="B31" s="18" t="str">
        <f>HOsvojeni!A31</f>
        <v>26/2017</v>
      </c>
      <c r="C31" s="24" t="str">
        <f>HOsvojeni!B31</f>
        <v>Marija Zorić</v>
      </c>
      <c r="D31" s="23"/>
      <c r="E31" s="15">
        <f>IF(AND(HOsvojeni!O31="",HOsvojeni!C31=""),"",SUM(HOsvojeni!O31,HOsvojeni!C31))</f>
        <v>25</v>
      </c>
      <c r="F31" s="40">
        <f>IF(AND(HOsvojeni!R31="",HOsvojeni!S31=""),"",IF(HOsvojeni!S31="",HOsvojeni!R31,HOsvojeni!S31))</f>
        <v>24</v>
      </c>
      <c r="G31" s="16" t="str">
        <f>IF(HOsvojeni!U31="","",HOsvojeni!U31)</f>
        <v>E</v>
      </c>
    </row>
    <row r="32" spans="1:7" ht="15" customHeight="1" thickTop="1" thickBot="1">
      <c r="A32" s="17" t="s">
        <v>126</v>
      </c>
      <c r="B32" s="18" t="str">
        <f>HOsvojeni!A32</f>
        <v>33/2017</v>
      </c>
      <c r="C32" s="24" t="str">
        <f>HOsvojeni!B32</f>
        <v>Ivana Kašćelan</v>
      </c>
      <c r="D32" s="23"/>
      <c r="E32" s="15">
        <f>IF(AND(HOsvojeni!O32="",HOsvojeni!C32=""),"",SUM(HOsvojeni!O32,HOsvojeni!C32))</f>
        <v>21</v>
      </c>
      <c r="F32" s="40">
        <f>IF(AND(HOsvojeni!R32="",HOsvojeni!S32=""),"",IF(HOsvojeni!S32="",HOsvojeni!R32,HOsvojeni!S32))</f>
        <v>8</v>
      </c>
      <c r="G32" s="16" t="str">
        <f>IF(HOsvojeni!U32="","",HOsvojeni!U32)</f>
        <v>F</v>
      </c>
    </row>
    <row r="33" spans="1:7" ht="15" customHeight="1" thickTop="1" thickBot="1">
      <c r="A33" s="17" t="s">
        <v>127</v>
      </c>
      <c r="B33" s="18" t="str">
        <f>HOsvojeni!A33</f>
        <v>22/2016</v>
      </c>
      <c r="C33" s="24" t="str">
        <f>HOsvojeni!B33</f>
        <v>Marija Vojinović</v>
      </c>
      <c r="D33" s="23"/>
      <c r="E33" s="15">
        <f>IF(AND(HOsvojeni!O33="",HOsvojeni!C33=""),"",SUM(HOsvojeni!O33,HOsvojeni!C33))</f>
        <v>14</v>
      </c>
      <c r="F33" s="40" t="str">
        <f>IF(AND(HOsvojeni!R33="",HOsvojeni!S33=""),"",IF(HOsvojeni!S33="",HOsvojeni!R33,HOsvojeni!S33))</f>
        <v/>
      </c>
      <c r="G33" s="16" t="str">
        <f>IF(HOsvojeni!U33="","",HOsvojeni!U33)</f>
        <v>F</v>
      </c>
    </row>
    <row r="34" spans="1:7" ht="15" customHeight="1" thickTop="1" thickBot="1">
      <c r="A34" s="17" t="s">
        <v>128</v>
      </c>
      <c r="B34" s="18" t="str">
        <f>HOsvojeni!A34</f>
        <v>31/2016</v>
      </c>
      <c r="C34" s="24" t="str">
        <f>HOsvojeni!B34</f>
        <v>Iva Mitrović</v>
      </c>
      <c r="D34" s="23"/>
      <c r="E34" s="15">
        <f>IF(AND(HOsvojeni!O34="",HOsvojeni!C34=""),"",SUM(HOsvojeni!O34,HOsvojeni!C34))</f>
        <v>23</v>
      </c>
      <c r="F34" s="40">
        <f>IF(AND(HOsvojeni!R34="",HOsvojeni!S34=""),"",IF(HOsvojeni!S34="",HOsvojeni!R34,HOsvojeni!S34))</f>
        <v>8</v>
      </c>
      <c r="G34" s="16" t="str">
        <f>IF(HOsvojeni!U34="","",HOsvojeni!U34)</f>
        <v>F</v>
      </c>
    </row>
    <row r="35" spans="1:7" ht="15" customHeight="1" thickTop="1" thickBot="1">
      <c r="A35" s="17" t="s">
        <v>129</v>
      </c>
      <c r="B35" s="18" t="str">
        <f>HOsvojeni!A35</f>
        <v>29/2015</v>
      </c>
      <c r="C35" s="24" t="str">
        <f>HOsvojeni!B35</f>
        <v>Isidora Nikčević</v>
      </c>
      <c r="D35" s="23"/>
      <c r="E35" s="15">
        <f>IF(AND(HOsvojeni!O35="",HOsvojeni!C35=""),"",SUM(HOsvojeni!O35,HOsvojeni!C35))</f>
        <v>8</v>
      </c>
      <c r="F35" s="40" t="str">
        <f>IF(AND(HOsvojeni!R35="",HOsvojeni!S35=""),"",IF(HOsvojeni!S35="",HOsvojeni!R35,HOsvojeni!S35))</f>
        <v/>
      </c>
      <c r="G35" s="16" t="str">
        <f>IF(HOsvojeni!U35="","",HOsvojeni!U35)</f>
        <v>F</v>
      </c>
    </row>
    <row r="36" spans="1:7" ht="15" customHeight="1" thickTop="1" thickBot="1">
      <c r="A36" s="17" t="s">
        <v>130</v>
      </c>
      <c r="B36" s="18" t="str">
        <f>HOsvojeni!A36</f>
        <v>30/2015</v>
      </c>
      <c r="C36" s="24" t="str">
        <f>HOsvojeni!B36</f>
        <v>Teodora Biga</v>
      </c>
      <c r="D36" s="23"/>
      <c r="E36" s="15">
        <f>IF(AND(HOsvojeni!O36="",HOsvojeni!C36=""),"",SUM(HOsvojeni!O36,HOsvojeni!C36))</f>
        <v>28</v>
      </c>
      <c r="F36" s="40">
        <f>IF(AND(HOsvojeni!R36="",HOsvojeni!S36=""),"",IF(HOsvojeni!S36="",HOsvojeni!R36,HOsvojeni!S36))</f>
        <v>5.5</v>
      </c>
      <c r="G36" s="16" t="str">
        <f>IF(HOsvojeni!U36="","",HOsvojeni!U36)</f>
        <v>F</v>
      </c>
    </row>
    <row r="37" spans="1:7" ht="15" customHeight="1" thickTop="1">
      <c r="A37" s="17" t="s">
        <v>131</v>
      </c>
      <c r="B37" s="18" t="str">
        <f>HOsvojeni!A37</f>
        <v>3/2013</v>
      </c>
      <c r="C37" s="24" t="str">
        <f>HOsvojeni!B37</f>
        <v>Marijana Popović</v>
      </c>
      <c r="D37" s="23"/>
      <c r="E37" s="15">
        <f>IF(AND(HOsvojeni!O37="",HOsvojeni!C37=""),"",SUM(HOsvojeni!O37,HOsvojeni!C37))</f>
        <v>29</v>
      </c>
      <c r="F37" s="40">
        <f>IF(AND(HOsvojeni!R37="",HOsvojeni!S37=""),"",IF(HOsvojeni!S37="",HOsvojeni!R37,HOsvojeni!S37))</f>
        <v>22</v>
      </c>
      <c r="G37" s="16" t="str">
        <f>IF(HOsvojeni!U37="","",HOsvojeni!U37)</f>
        <v>E</v>
      </c>
    </row>
  </sheetData>
  <sheetProtection selectLockedCells="1" selectUnlockedCells="1"/>
  <mergeCells count="12">
    <mergeCell ref="E3:G3"/>
    <mergeCell ref="A2:C2"/>
    <mergeCell ref="E2:G2"/>
    <mergeCell ref="A1:G1"/>
    <mergeCell ref="A6:A7"/>
    <mergeCell ref="E6:F6"/>
    <mergeCell ref="E4:G4"/>
    <mergeCell ref="A3:C3"/>
    <mergeCell ref="A4:D4"/>
    <mergeCell ref="B6:B7"/>
    <mergeCell ref="C6:D7"/>
    <mergeCell ref="G6:G7"/>
  </mergeCells>
  <phoneticPr fontId="23" type="noConversion"/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&amp;LDATUM:___________________&amp;C&amp;RPRODEKAN ZA NASTAVU__________________________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10"/>
  <sheetViews>
    <sheetView zoomScaleNormal="165" workbookViewId="0">
      <pane ySplit="7" topLeftCell="A8" activePane="bottomLeft" state="frozen"/>
      <selection pane="bottomLeft" activeCell="Q14" sqref="Q14"/>
    </sheetView>
  </sheetViews>
  <sheetFormatPr defaultRowHeight="12.75"/>
  <cols>
    <col min="1" max="1" width="8.5703125" customWidth="1"/>
    <col min="2" max="2" width="28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8.28515625" customWidth="1"/>
    <col min="21" max="21" width="5.85546875" customWidth="1"/>
  </cols>
  <sheetData>
    <row r="1" spans="1:21" ht="40.5" customHeight="1">
      <c r="A1" s="53" t="s">
        <v>101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  <c r="T1" s="55"/>
      <c r="U1" s="56"/>
    </row>
    <row r="2" spans="1:21" ht="19.5" customHeight="1">
      <c r="A2" s="50" t="s">
        <v>30</v>
      </c>
      <c r="B2" s="96"/>
      <c r="C2" s="50" t="s">
        <v>37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  <c r="O2" s="97" t="s">
        <v>38</v>
      </c>
      <c r="P2" s="97"/>
      <c r="Q2" s="97"/>
      <c r="R2" s="97"/>
      <c r="S2" s="97"/>
      <c r="T2" s="97"/>
      <c r="U2" s="97"/>
    </row>
    <row r="3" spans="1:21" ht="24.75" customHeight="1">
      <c r="A3" s="45" t="s">
        <v>28</v>
      </c>
      <c r="B3" s="46"/>
      <c r="C3" s="46"/>
      <c r="D3" s="47" t="s">
        <v>29</v>
      </c>
      <c r="E3" s="47"/>
      <c r="F3" s="47"/>
      <c r="G3" s="47"/>
      <c r="H3" s="59" t="s">
        <v>27</v>
      </c>
      <c r="I3" s="60"/>
      <c r="J3" s="60"/>
      <c r="K3" s="60"/>
      <c r="L3" s="60"/>
      <c r="M3" s="60"/>
      <c r="N3" s="60"/>
      <c r="O3" s="60"/>
      <c r="P3" s="60"/>
      <c r="Q3" s="61" t="s">
        <v>0</v>
      </c>
      <c r="R3" s="62"/>
      <c r="S3" s="62"/>
      <c r="T3" s="62"/>
      <c r="U3" s="62"/>
    </row>
    <row r="4" spans="1:21" ht="6.75" customHeight="1">
      <c r="D4" s="1"/>
      <c r="E4" s="1"/>
      <c r="F4" s="1"/>
      <c r="G4" s="1"/>
      <c r="H4" s="1"/>
    </row>
    <row r="5" spans="1:21" ht="21" customHeight="1" thickBot="1">
      <c r="A5" s="65" t="s">
        <v>1</v>
      </c>
      <c r="B5" s="67" t="s">
        <v>2</v>
      </c>
      <c r="C5" s="68" t="s">
        <v>3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98" t="s">
        <v>4</v>
      </c>
      <c r="U5" s="63" t="s">
        <v>5</v>
      </c>
    </row>
    <row r="6" spans="1:21" ht="21" customHeight="1" thickTop="1" thickBot="1">
      <c r="A6" s="65"/>
      <c r="B6" s="67"/>
      <c r="C6" s="2"/>
      <c r="D6" s="64" t="s">
        <v>6</v>
      </c>
      <c r="E6" s="64"/>
      <c r="F6" s="64"/>
      <c r="G6" s="64"/>
      <c r="H6" s="64"/>
      <c r="I6" s="64" t="s">
        <v>7</v>
      </c>
      <c r="J6" s="64"/>
      <c r="K6" s="64"/>
      <c r="L6" s="64" t="s">
        <v>8</v>
      </c>
      <c r="M6" s="64"/>
      <c r="N6" s="64"/>
      <c r="O6" s="64" t="s">
        <v>9</v>
      </c>
      <c r="P6" s="64"/>
      <c r="Q6" s="64"/>
      <c r="R6" s="64" t="s">
        <v>10</v>
      </c>
      <c r="S6" s="64"/>
      <c r="T6" s="98"/>
      <c r="U6" s="63"/>
    </row>
    <row r="7" spans="1:21" ht="21" customHeight="1" thickTop="1" thickBot="1">
      <c r="A7" s="66"/>
      <c r="B7" s="67"/>
      <c r="C7" s="3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  <c r="I7" s="4" t="s">
        <v>12</v>
      </c>
      <c r="J7" s="4" t="s">
        <v>13</v>
      </c>
      <c r="K7" s="4" t="s">
        <v>14</v>
      </c>
      <c r="L7" s="4" t="s">
        <v>12</v>
      </c>
      <c r="M7" s="4" t="s">
        <v>13</v>
      </c>
      <c r="N7" s="4" t="s">
        <v>14</v>
      </c>
      <c r="O7" s="4" t="s">
        <v>12</v>
      </c>
      <c r="P7" s="4" t="s">
        <v>13</v>
      </c>
      <c r="Q7" s="4" t="s">
        <v>14</v>
      </c>
      <c r="R7" s="4" t="s">
        <v>17</v>
      </c>
      <c r="S7" s="4" t="s">
        <v>18</v>
      </c>
      <c r="T7" s="98"/>
      <c r="U7" s="63"/>
    </row>
    <row r="8" spans="1:21" ht="15" thickTop="1">
      <c r="A8" s="14" t="s">
        <v>74</v>
      </c>
      <c r="B8" s="14" t="s">
        <v>132</v>
      </c>
      <c r="C8" s="1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12">
        <v>20</v>
      </c>
      <c r="P8" s="22"/>
      <c r="Q8" s="22"/>
      <c r="R8" s="39"/>
      <c r="S8" s="39">
        <v>0</v>
      </c>
      <c r="T8" s="39">
        <f t="shared" ref="T8:T10" si="0">IF(AND(C8="",O8="",R8="",S8=""),"",SUM(C8,O8,IF(S8="",R8,S8)))</f>
        <v>20</v>
      </c>
      <c r="U8" s="12" t="str">
        <f t="shared" ref="U8:U10" si="1">IF(T8="","",IF(T8&gt;89,"A",IF(T8&gt;79,"B",IF(T8&gt;69,"C",IF(T8&gt;59,"D",IF(T8&gt;49,"E","F"))))))</f>
        <v>F</v>
      </c>
    </row>
    <row r="9" spans="1:21" ht="14.25">
      <c r="A9" s="14" t="s">
        <v>79</v>
      </c>
      <c r="B9" s="14" t="s">
        <v>133</v>
      </c>
      <c r="C9" s="12">
        <v>2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12">
        <v>32</v>
      </c>
      <c r="P9" s="22"/>
      <c r="Q9" s="22"/>
      <c r="R9" s="39">
        <v>6</v>
      </c>
      <c r="S9" s="39">
        <v>15</v>
      </c>
      <c r="T9" s="39" t="s">
        <v>137</v>
      </c>
      <c r="U9" s="12" t="s">
        <v>138</v>
      </c>
    </row>
    <row r="10" spans="1:21" ht="14.25">
      <c r="A10" s="14" t="s">
        <v>81</v>
      </c>
      <c r="B10" s="14" t="s">
        <v>134</v>
      </c>
      <c r="C10" s="1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12">
        <v>16</v>
      </c>
      <c r="P10" s="22"/>
      <c r="Q10" s="22"/>
      <c r="R10" s="39">
        <v>37</v>
      </c>
      <c r="S10" s="39"/>
      <c r="T10" s="39">
        <f t="shared" si="0"/>
        <v>53</v>
      </c>
      <c r="U10" s="12" t="str">
        <f t="shared" si="1"/>
        <v>E</v>
      </c>
    </row>
  </sheetData>
  <sheetProtection selectLockedCells="1" selectUnlockedCells="1"/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U1"/>
    <mergeCell ref="A2:B2"/>
    <mergeCell ref="C2:N2"/>
    <mergeCell ref="O2:U2"/>
    <mergeCell ref="A3:C3"/>
    <mergeCell ref="D3:G3"/>
    <mergeCell ref="H3:P3"/>
    <mergeCell ref="Q3:U3"/>
  </mergeCells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zoomScaleNormal="165" workbookViewId="0">
      <pane ySplit="7" topLeftCell="A8" activePane="bottomLeft" state="frozen"/>
      <selection pane="bottomLeft" activeCell="B23" sqref="B23"/>
    </sheetView>
  </sheetViews>
  <sheetFormatPr defaultRowHeight="12.75" customHeight="1"/>
  <cols>
    <col min="1" max="1" width="7.28515625" style="7" customWidth="1"/>
    <col min="2" max="2" width="10" style="7" customWidth="1"/>
    <col min="3" max="3" width="25.42578125" style="7" customWidth="1"/>
    <col min="4" max="4" width="14.85546875" style="7" customWidth="1"/>
    <col min="5" max="5" width="14.140625" style="7" customWidth="1"/>
    <col min="6" max="6" width="14.28515625" style="7" customWidth="1"/>
    <col min="7" max="16384" width="9.140625" style="7"/>
  </cols>
  <sheetData>
    <row r="1" spans="1:6" s="8" customFormat="1" ht="28.5" customHeight="1">
      <c r="A1" s="81" t="s">
        <v>135</v>
      </c>
      <c r="B1" s="82"/>
      <c r="C1" s="82"/>
      <c r="D1" s="82"/>
      <c r="E1" s="82"/>
      <c r="F1" s="49"/>
    </row>
    <row r="2" spans="1:6" ht="32.25" customHeight="1">
      <c r="A2" s="75" t="s">
        <v>30</v>
      </c>
      <c r="B2" s="99"/>
      <c r="C2" s="100"/>
      <c r="D2" s="78" t="s">
        <v>136</v>
      </c>
      <c r="E2" s="79"/>
      <c r="F2" s="80"/>
    </row>
    <row r="3" spans="1:6" ht="27" customHeight="1">
      <c r="A3" s="88" t="s">
        <v>25</v>
      </c>
      <c r="B3" s="89"/>
      <c r="C3" s="89"/>
      <c r="D3" s="101" t="s">
        <v>26</v>
      </c>
      <c r="E3" s="102"/>
      <c r="F3" s="103"/>
    </row>
    <row r="4" spans="1:6" ht="17.25" customHeight="1">
      <c r="A4" s="90" t="s">
        <v>32</v>
      </c>
      <c r="B4" s="91"/>
      <c r="C4" s="91"/>
      <c r="D4" s="87" t="s">
        <v>33</v>
      </c>
      <c r="E4" s="87"/>
      <c r="F4" s="87"/>
    </row>
    <row r="5" spans="1:6" ht="7.5" customHeight="1">
      <c r="A5" s="34"/>
      <c r="B5" s="35"/>
      <c r="C5" s="35"/>
      <c r="D5" s="36"/>
      <c r="E5" s="37"/>
      <c r="F5" s="38"/>
    </row>
    <row r="6" spans="1:6" s="9" customFormat="1" ht="25.5" customHeight="1" thickBot="1">
      <c r="A6" s="83" t="s">
        <v>24</v>
      </c>
      <c r="B6" s="92" t="s">
        <v>1</v>
      </c>
      <c r="C6" s="94" t="s">
        <v>19</v>
      </c>
      <c r="D6" s="85" t="s">
        <v>20</v>
      </c>
      <c r="E6" s="86"/>
      <c r="F6" s="94" t="s">
        <v>21</v>
      </c>
    </row>
    <row r="7" spans="1:6" s="9" customFormat="1" ht="42" customHeight="1" thickTop="1" thickBot="1">
      <c r="A7" s="84"/>
      <c r="B7" s="93"/>
      <c r="C7" s="104"/>
      <c r="D7" s="19" t="s">
        <v>22</v>
      </c>
      <c r="E7" s="10" t="s">
        <v>23</v>
      </c>
      <c r="F7" s="94"/>
    </row>
    <row r="8" spans="1:6" ht="15" customHeight="1" thickTop="1">
      <c r="A8" s="17" t="s">
        <v>102</v>
      </c>
      <c r="B8" s="18" t="str">
        <f>MMOsvojeni!A8</f>
        <v>7/2019</v>
      </c>
      <c r="C8" s="41" t="str">
        <f>MMOsvojeni!B8</f>
        <v>Andrea Krivokapić</v>
      </c>
      <c r="D8" s="15">
        <f>IF(AND(MMOsvojeni!O8="",MMOsvojeni!C8=""),"",SUM(MMOsvojeni!O8,MMOsvojeni!C8))</f>
        <v>20</v>
      </c>
      <c r="E8" s="15">
        <f>IF(AND(MMOsvojeni!R8="",MMOsvojeni!S8=""),"",IF(MMOsvojeni!S8="",MMOsvojeni!R8,MMOsvojeni!S8))</f>
        <v>0</v>
      </c>
      <c r="F8" s="16" t="str">
        <f>IF(MMOsvojeni!U8="","",MMOsvojeni!U8)</f>
        <v>F</v>
      </c>
    </row>
    <row r="9" spans="1:6" ht="15" customHeight="1">
      <c r="A9" s="17" t="s">
        <v>103</v>
      </c>
      <c r="B9" s="18" t="str">
        <f>MMOsvojeni!A9</f>
        <v>12/2019</v>
      </c>
      <c r="C9" s="41" t="str">
        <f>MMOsvojeni!B9</f>
        <v>Vladana Pudar</v>
      </c>
      <c r="D9" s="15">
        <f>IF(AND(MMOsvojeni!O9="",MMOsvojeni!C9=""),"",SUM(MMOsvojeni!O9,MMOsvojeni!C9))</f>
        <v>34</v>
      </c>
      <c r="E9" s="15">
        <f>IF(AND(MMOsvojeni!R9="",MMOsvojeni!S9=""),"",IF(MMOsvojeni!S9="",MMOsvojeni!R9,MMOsvojeni!S9))</f>
        <v>15</v>
      </c>
      <c r="F9" s="16" t="str">
        <f>IF(MMOsvojeni!U9="","",MMOsvojeni!U9)</f>
        <v>E</v>
      </c>
    </row>
    <row r="10" spans="1:6" ht="15" customHeight="1">
      <c r="A10" s="17" t="s">
        <v>104</v>
      </c>
      <c r="B10" s="18" t="str">
        <f>MMOsvojeni!A10</f>
        <v>21/2019</v>
      </c>
      <c r="C10" s="41" t="str">
        <f>MMOsvojeni!B10</f>
        <v>Miloš Bulajić</v>
      </c>
      <c r="D10" s="15">
        <f>IF(AND(MMOsvojeni!O10="",MMOsvojeni!C10=""),"",SUM(MMOsvojeni!O10,MMOsvojeni!C10))</f>
        <v>16</v>
      </c>
      <c r="E10" s="15">
        <f>IF(AND(MMOsvojeni!R10="",MMOsvojeni!S10=""),"",IF(MMOsvojeni!S10="",MMOsvojeni!R10,MMOsvojeni!S10))</f>
        <v>37</v>
      </c>
      <c r="F10" s="16" t="str">
        <f>IF(MMOsvojeni!U10="","",MMOsvojeni!U10)</f>
        <v>E</v>
      </c>
    </row>
  </sheetData>
  <sheetProtection selectLockedCells="1" selectUnlockedCells="1"/>
  <mergeCells count="12">
    <mergeCell ref="A6:A7"/>
    <mergeCell ref="B6:B7"/>
    <mergeCell ref="C6:C7"/>
    <mergeCell ref="D6:E6"/>
    <mergeCell ref="F6:F7"/>
    <mergeCell ref="A4:C4"/>
    <mergeCell ref="D4:F4"/>
    <mergeCell ref="A1:F1"/>
    <mergeCell ref="A2:C2"/>
    <mergeCell ref="D2:F2"/>
    <mergeCell ref="A3:C3"/>
    <mergeCell ref="D3:F3"/>
  </mergeCells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&amp;LDATUM:___________________&amp;C&amp;RPRODEKAN ZA NASTAVU__________________________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HOsvojeni</vt:lpstr>
      <vt:lpstr>HZakljucne</vt:lpstr>
      <vt:lpstr>MMOsvojeni</vt:lpstr>
      <vt:lpstr>MMZakljucne</vt:lpstr>
      <vt:lpstr>HOsvojeni!Print_Titles</vt:lpstr>
      <vt:lpstr>HZakljucne!Print_Titles</vt:lpstr>
      <vt:lpstr>MMOsvojeni!Print_Titles</vt:lpstr>
      <vt:lpstr>MMZakljucne!Print_Titles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PC</cp:lastModifiedBy>
  <cp:revision>20</cp:revision>
  <cp:lastPrinted>2020-02-06T13:53:25Z</cp:lastPrinted>
  <dcterms:created xsi:type="dcterms:W3CDTF">2005-10-19T21:32:06Z</dcterms:created>
  <dcterms:modified xsi:type="dcterms:W3CDTF">2020-09-17T10:59:49Z</dcterms:modified>
</cp:coreProperties>
</file>