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1200" windowWidth="30690" windowHeight="13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Evidencija!$A$1:$U$66</definedName>
    <definedName name="_xlnm.Print_Area" localSheetId="2">Statistika!$A$1:$S$21</definedName>
    <definedName name="_xlnm.Print_Area" localSheetId="1">Zakljucne!$A$1:$E$67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<sst xmlns="http://schemas.openxmlformats.org/spreadsheetml/2006/main" count="168" uniqueCount="167">
  <si>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</si>
  <si>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</si>
  <si>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</si>
  <si>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</si>
  <si>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</si>
  <si>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</si>
  <si>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</si>
  <si>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</si>
  <si>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</si>
  <si>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</si>
  <si>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</si>
  <si>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</si>
  <si>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</si>
  <si>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</si>
  <si>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</si>
  <si>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</si>
  <si>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</si>
  <si>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</si>
  <si>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</si>
  <si>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</si>
  <si>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</si>
  <si>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</si>
  <si>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</si>
  <si>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</si>
  <si>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</si>
  <si>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</si>
  <si>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</si>
  <si>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</si>
  <si>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</si>
  <si>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</si>
  <si>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</si>
  <si>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</si>
  <si>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</si>
  <si>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</si>
  <si>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</si>
  <si>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</si>
  <si>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</si>
  <si>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</si>
  <si>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</si>
  <si>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</si>
  <si>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</si>
  <si>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</si>
  <si>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</si>
  <si>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</si>
  <si>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</si>
  <si>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</si>
  <si>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STUDIJSKI PROGRAM:  POMORSKA ELEKTROTEHNIKA</t>
  </si>
  <si>
    <t>PREDMET:  POMORSKO PRAVO</t>
  </si>
  <si>
    <t>ECTS kredita:  3.00</t>
  </si>
  <si>
    <t>NASTAVNIK: Prof. dr Jelena Nikčević</t>
  </si>
  <si>
    <t>SARADNIK:  -</t>
  </si>
  <si>
    <t>1 / 19</t>
  </si>
  <si>
    <t>2 / 19</t>
  </si>
  <si>
    <t>3 / 19</t>
  </si>
  <si>
    <t>4 / 19</t>
  </si>
  <si>
    <t>5 / 19</t>
  </si>
  <si>
    <t>6 / 19</t>
  </si>
  <si>
    <t>7 / 19</t>
  </si>
  <si>
    <t>8 / 19</t>
  </si>
  <si>
    <t>9 / 19</t>
  </si>
  <si>
    <t>10 / 19</t>
  </si>
  <si>
    <t>11 / 19</t>
  </si>
  <si>
    <t>12 / 19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</si>
  <si>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</si>
  <si>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</si>
  <si>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</si>
  <si>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</si>
  <si>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</si>
  <si>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</si>
  <si>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</si>
  <si>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</si>
  <si>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21 / 19</t>
  </si>
  <si>
    <t>22 / 19</t>
  </si>
  <si>
    <t>23 / 19</t>
  </si>
  <si>
    <t>24 / 19</t>
  </si>
  <si>
    <t>25 / 19</t>
  </si>
  <si>
    <t>Petrović Anto</t>
  </si>
  <si>
    <t>Radonjić Mašan</t>
  </si>
  <si>
    <t>Dragović Lazar</t>
  </si>
  <si>
    <t>Žurić Martin</t>
  </si>
  <si>
    <t>Jabučanin Luka</t>
  </si>
  <si>
    <t>Mijušković Luka</t>
  </si>
  <si>
    <t>Ognjanović Luka</t>
  </si>
  <si>
    <t>Knežević Luka</t>
  </si>
  <si>
    <t>Radonjić Vuk</t>
  </si>
  <si>
    <t>Popovac Matija</t>
  </si>
  <si>
    <t>Vranješević Branko</t>
  </si>
  <si>
    <t>Đaletić Nikola</t>
  </si>
  <si>
    <t>Vlahović Mitar</t>
  </si>
  <si>
    <t>Kekerić Nikola</t>
  </si>
  <si>
    <t>Đukić Dragoljub</t>
  </si>
  <si>
    <t>Kovačević Milica</t>
  </si>
  <si>
    <t>Mudreša Marko</t>
  </si>
  <si>
    <t>Musić Bojan</t>
  </si>
  <si>
    <t>Eraković Miljan</t>
  </si>
  <si>
    <t>Hudiček Damjan</t>
  </si>
  <si>
    <t>Dragović Petar</t>
  </si>
  <si>
    <t>Jovanović Jovan</t>
  </si>
  <si>
    <t>Jovanović Luka</t>
  </si>
  <si>
    <t>Gudelj Vasilije</t>
  </si>
  <si>
    <t>Miljenović Ilija</t>
  </si>
  <si>
    <t>26 / 19</t>
  </si>
  <si>
    <t>27 / 19</t>
  </si>
  <si>
    <t>28 / 19</t>
  </si>
  <si>
    <t>29 / 19</t>
  </si>
  <si>
    <t>30 / 19</t>
  </si>
  <si>
    <t>31 / 19</t>
  </si>
  <si>
    <t>32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</si>
  <si>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</si>
  <si>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</si>
  <si>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</si>
  <si>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</si>
  <si>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</si>
  <si>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</si>
  <si>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</si>
  <si>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</si>
  <si>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</si>
  <si>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</si>
  <si>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</si>
  <si>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44 / 19</t>
  </si>
  <si>
    <t>45 / 19</t>
  </si>
  <si>
    <t>46 / 19</t>
  </si>
  <si>
    <t>47 / 19</t>
  </si>
  <si>
    <t>48 / 19</t>
  </si>
  <si>
    <t>49 / 19</t>
  </si>
  <si>
    <t>8 / 18</t>
  </si>
  <si>
    <t>Đaković Sava</t>
  </si>
  <si>
    <t>Jonuz Dino</t>
  </si>
  <si>
    <t>Drobnjaković Uroš</t>
  </si>
  <si>
    <t>Obradović Kristijan</t>
  </si>
  <si>
    <t>Jelić Nikola</t>
  </si>
  <si>
    <t>Ivetić Ognjen</t>
  </si>
  <si>
    <t>Radunović Gojko</t>
  </si>
  <si>
    <t>Joldžić Dragan</t>
  </si>
  <si>
    <t>Miketić Milijan</t>
  </si>
  <si>
    <t>Ćurčić Aleksa</t>
  </si>
  <si>
    <t>Popović Marko</t>
  </si>
  <si>
    <t>Zoran Nemanja</t>
  </si>
  <si>
    <t>Bulajić Mladen</t>
  </si>
  <si>
    <t>Gardašević Ilija</t>
  </si>
  <si>
    <t>Stojanović Jovan</t>
  </si>
  <si>
    <t>Katić Anastasija</t>
  </si>
  <si>
    <t>Sejdija Filip</t>
  </si>
  <si>
    <t>Vuković Luka</t>
  </si>
  <si>
    <t>Krivokapić Martin</t>
  </si>
  <si>
    <t>Katić Nikola</t>
  </si>
  <si>
    <t>Čorlija Predrag</t>
  </si>
  <si>
    <t>Grujić Filip</t>
  </si>
  <si>
    <t>Šabanović Alija</t>
  </si>
  <si>
    <t>Babić Bojan</t>
  </si>
  <si>
    <t>Adžić Aleksandar</t>
  </si>
  <si>
    <t>18 / 18</t>
  </si>
  <si>
    <t>27 / 18</t>
  </si>
  <si>
    <t>28 / 18</t>
  </si>
  <si>
    <t>38 / 18</t>
  </si>
  <si>
    <t>50 / 18</t>
  </si>
  <si>
    <t>55 / 18</t>
  </si>
  <si>
    <t>32 / 17</t>
  </si>
  <si>
    <t>37 / 17</t>
  </si>
  <si>
    <t>Kapetanović Danilo</t>
  </si>
  <si>
    <t>Bulatović David</t>
  </si>
  <si>
    <t>Mačić Ratko</t>
  </si>
  <si>
    <t>Topić Stefan</t>
  </si>
  <si>
    <t>Jabučanin Janko</t>
  </si>
  <si>
    <t>Baltić Luka</t>
  </si>
  <si>
    <t>Pajčin Miroslav</t>
  </si>
  <si>
    <t>Zečević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</si>
</sst>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0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="130" zoomScaleSheetLayoutView="130" workbookViewId="0">
      <pane ySplit="8" topLeftCell="A56" activePane="bottomLeft" state="frozen"/>
      <selection pane="bottomLeft" activeCell="Y69" sqref="Y69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3">
        <v>120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5" t="s">
        <v>5</v>
      </c>
      <c r="U1" s="126"/>
    </row>
    <row r="2" spans="1:29" ht="18.75" x14ac:dyDescent="0.3">
      <c r="A2" s="121" t="s">
        <v>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7"/>
      <c r="U2" s="128"/>
    </row>
    <row r="3" spans="1:29" ht="15" x14ac:dyDescent="0.25">
      <c r="A3" s="86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47</v>
      </c>
      <c r="B4" s="41"/>
      <c r="C4" s="62"/>
      <c r="D4" s="58"/>
      <c r="F4" s="63" t="s">
        <v>48</v>
      </c>
      <c r="H4" s="64"/>
      <c r="I4" s="93" t="s">
        <v>49</v>
      </c>
      <c r="L4" s="20"/>
      <c r="M4" s="58"/>
      <c r="N4" s="58"/>
      <c r="O4" s="58"/>
      <c r="P4" s="58"/>
      <c r="Q4" s="93" t="s">
        <v>50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29" t="s">
        <v>7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32" t="s">
        <v>21</v>
      </c>
      <c r="U6" s="136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39" t="s">
        <v>43</v>
      </c>
      <c r="D7" s="135" t="s">
        <v>36</v>
      </c>
      <c r="E7" s="135"/>
      <c r="F7" s="135"/>
      <c r="G7" s="135"/>
      <c r="H7" s="135"/>
      <c r="I7" s="135" t="s">
        <v>10</v>
      </c>
      <c r="J7" s="135"/>
      <c r="K7" s="135"/>
      <c r="L7" s="135" t="s">
        <v>36</v>
      </c>
      <c r="M7" s="135"/>
      <c r="N7" s="135"/>
      <c r="O7" s="135" t="s">
        <v>11</v>
      </c>
      <c r="P7" s="135"/>
      <c r="Q7" s="135"/>
      <c r="R7" s="135" t="s">
        <v>19</v>
      </c>
      <c r="S7" s="135"/>
      <c r="T7" s="133"/>
      <c r="U7" s="137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0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4"/>
      <c r="U8" s="138"/>
      <c r="W8" s="141"/>
      <c r="X8" s="141"/>
      <c r="Y8" s="141"/>
      <c r="Z8" s="41"/>
      <c r="AA8" s="118"/>
      <c r="AB8" s="41"/>
      <c r="AC8" s="118"/>
    </row>
    <row r="9" spans="1:29" ht="15" x14ac:dyDescent="0.25">
      <c r="A9" s="116" t="s">
        <v>51</v>
      </c>
      <c r="B9" s="107" t="s">
        <v>76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2">
        <v>14</v>
      </c>
      <c r="P9" s="114">
        <v>12</v>
      </c>
      <c r="Q9" s="76"/>
      <c r="R9" s="81">
        <v>26</v>
      </c>
      <c r="S9" s="76"/>
      <c r="T9" s="77">
        <f>SUM(C9:Q9)+MAX(R9,S9)</f>
        <v>52</v>
      </c>
      <c r="U9" s="78" t="str">
        <f t="shared" ref="U9:U72" si="0">IF(T9&gt;=90,"A",IF(T9&gt;=80,"B",IF(T9&gt;=70,"C",IF(T9&gt;=60,"D",IF(T9&gt;=50,"E",IF(T9=0,"-","F"))))))</f>
        <v>E</v>
      </c>
      <c r="W9" s="142"/>
      <c r="X9" s="142"/>
      <c r="Y9" s="142"/>
      <c r="Z9" s="41"/>
      <c r="AA9" s="118"/>
      <c r="AB9" s="41"/>
      <c r="AC9" s="118"/>
    </row>
    <row r="10" spans="1:29" ht="15" x14ac:dyDescent="0.25">
      <c r="A10" s="117" t="s">
        <v>52</v>
      </c>
      <c r="B10" s="108" t="s">
        <v>77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13"/>
      <c r="P10" s="109"/>
      <c r="Q10" s="80"/>
      <c r="R10" s="80"/>
      <c r="S10" s="80"/>
      <c r="T10" s="77">
        <f t="shared" ref="T10:T73" si="1">SUM(C10:Q10)+MAX(R10,S10)</f>
        <v>0</v>
      </c>
      <c r="U10" s="78" t="str">
        <f t="shared" si="0"/>
        <v>-</v>
      </c>
      <c r="W10" s="142"/>
      <c r="X10" s="142"/>
      <c r="Y10" s="142"/>
      <c r="Z10" s="41"/>
      <c r="AA10" s="118"/>
      <c r="AB10" s="41"/>
      <c r="AC10" s="118"/>
    </row>
    <row r="11" spans="1:29" ht="15" x14ac:dyDescent="0.25">
      <c r="A11" s="117" t="s">
        <v>53</v>
      </c>
      <c r="B11" s="108" t="s">
        <v>78</v>
      </c>
      <c r="C11" s="113">
        <v>5</v>
      </c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13">
        <v>18</v>
      </c>
      <c r="P11" s="109">
        <v>15</v>
      </c>
      <c r="Q11" s="80"/>
      <c r="R11" s="82">
        <v>33</v>
      </c>
      <c r="S11" s="80"/>
      <c r="T11" s="77">
        <f t="shared" si="1"/>
        <v>71</v>
      </c>
      <c r="U11" s="78" t="str">
        <f t="shared" si="0"/>
        <v>C</v>
      </c>
      <c r="W11" s="142"/>
      <c r="X11" s="142"/>
      <c r="Y11" s="142"/>
      <c r="Z11" s="41"/>
      <c r="AA11" s="118"/>
      <c r="AB11" s="41"/>
      <c r="AC11" s="118"/>
    </row>
    <row r="12" spans="1:29" ht="15" x14ac:dyDescent="0.25">
      <c r="A12" s="117" t="s">
        <v>54</v>
      </c>
      <c r="B12" s="108" t="s">
        <v>79</v>
      </c>
      <c r="C12" s="113">
        <v>5</v>
      </c>
      <c r="D12" s="109">
        <v>15</v>
      </c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13">
        <v>15</v>
      </c>
      <c r="P12" s="109">
        <v>15</v>
      </c>
      <c r="Q12" s="80"/>
      <c r="R12" s="82">
        <v>30</v>
      </c>
      <c r="S12" s="80"/>
      <c r="T12" s="77">
        <f t="shared" si="1"/>
        <v>80</v>
      </c>
      <c r="U12" s="78" t="str">
        <f t="shared" si="0"/>
        <v>B</v>
      </c>
      <c r="W12" s="142"/>
      <c r="X12" s="142"/>
      <c r="Y12" s="142"/>
      <c r="Z12" s="41"/>
      <c r="AA12" s="118"/>
      <c r="AB12" s="41"/>
      <c r="AC12" s="118"/>
    </row>
    <row r="13" spans="1:29" ht="15" x14ac:dyDescent="0.25">
      <c r="A13" s="117" t="s">
        <v>55</v>
      </c>
      <c r="B13" s="108" t="s">
        <v>80</v>
      </c>
      <c r="C13" s="113">
        <v>2</v>
      </c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13">
        <v>11</v>
      </c>
      <c r="P13" s="109">
        <v>10</v>
      </c>
      <c r="Q13" s="80"/>
      <c r="R13" s="82"/>
      <c r="S13" s="80"/>
      <c r="T13" s="77">
        <f t="shared" si="1"/>
        <v>23</v>
      </c>
      <c r="U13" s="78" t="str">
        <f t="shared" si="0"/>
        <v>F</v>
      </c>
      <c r="W13" s="142"/>
      <c r="X13" s="142"/>
      <c r="Y13" s="142"/>
      <c r="Z13" s="41"/>
      <c r="AA13" s="118"/>
      <c r="AB13" s="41"/>
      <c r="AC13" s="118"/>
    </row>
    <row r="14" spans="1:29" ht="15" x14ac:dyDescent="0.25">
      <c r="A14" s="117" t="s">
        <v>56</v>
      </c>
      <c r="B14" s="108" t="s">
        <v>81</v>
      </c>
      <c r="C14" s="113">
        <v>4</v>
      </c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13">
        <v>15</v>
      </c>
      <c r="P14" s="109">
        <v>18</v>
      </c>
      <c r="Q14" s="80"/>
      <c r="R14" s="80">
        <v>33</v>
      </c>
      <c r="S14" s="80"/>
      <c r="T14" s="77">
        <f t="shared" si="1"/>
        <v>70</v>
      </c>
      <c r="U14" s="78" t="str">
        <f t="shared" si="0"/>
        <v>C</v>
      </c>
      <c r="W14" s="142"/>
      <c r="X14" s="142"/>
      <c r="Y14" s="142"/>
      <c r="Z14" s="41"/>
      <c r="AA14" s="118"/>
      <c r="AB14" s="41"/>
      <c r="AC14" s="118"/>
    </row>
    <row r="15" spans="1:29" ht="15" x14ac:dyDescent="0.25">
      <c r="A15" s="117" t="s">
        <v>57</v>
      </c>
      <c r="B15" s="108" t="s">
        <v>82</v>
      </c>
      <c r="C15" s="113">
        <v>3</v>
      </c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13">
        <v>14</v>
      </c>
      <c r="P15" s="109">
        <v>10</v>
      </c>
      <c r="Q15" s="80"/>
      <c r="R15" s="82"/>
      <c r="S15" s="80"/>
      <c r="T15" s="77">
        <f t="shared" si="1"/>
        <v>27</v>
      </c>
      <c r="U15" s="78" t="str">
        <f t="shared" si="0"/>
        <v>F</v>
      </c>
      <c r="W15" s="142"/>
      <c r="X15" s="142"/>
      <c r="Y15" s="142"/>
      <c r="Z15" s="41"/>
      <c r="AA15" s="118"/>
      <c r="AB15" s="41"/>
      <c r="AC15" s="118"/>
    </row>
    <row r="16" spans="1:29" ht="15" x14ac:dyDescent="0.25">
      <c r="A16" s="117" t="s">
        <v>58</v>
      </c>
      <c r="B16" s="108" t="s">
        <v>83</v>
      </c>
      <c r="C16" s="113">
        <v>1</v>
      </c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13">
        <v>13</v>
      </c>
      <c r="P16" s="109">
        <v>13</v>
      </c>
      <c r="Q16" s="80"/>
      <c r="R16" s="82">
        <v>26</v>
      </c>
      <c r="S16" s="80"/>
      <c r="T16" s="77">
        <f t="shared" si="1"/>
        <v>53</v>
      </c>
      <c r="U16" s="78" t="str">
        <f t="shared" si="0"/>
        <v>E</v>
      </c>
      <c r="W16" s="142"/>
      <c r="X16" s="142"/>
      <c r="Y16" s="142"/>
      <c r="Z16" s="41"/>
      <c r="AA16" s="118"/>
      <c r="AB16" s="41"/>
      <c r="AC16" s="118"/>
    </row>
    <row r="17" spans="1:29" ht="15" x14ac:dyDescent="0.25">
      <c r="A17" s="117" t="s">
        <v>59</v>
      </c>
      <c r="B17" s="108" t="s">
        <v>84</v>
      </c>
      <c r="C17" s="113">
        <v>4</v>
      </c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13">
        <v>15</v>
      </c>
      <c r="P17" s="109">
        <v>13</v>
      </c>
      <c r="Q17" s="80"/>
      <c r="R17" s="80">
        <v>28</v>
      </c>
      <c r="S17" s="80"/>
      <c r="T17" s="77">
        <f t="shared" si="1"/>
        <v>60</v>
      </c>
      <c r="U17" s="78" t="str">
        <f t="shared" si="0"/>
        <v>D</v>
      </c>
      <c r="W17" s="142"/>
      <c r="X17" s="142"/>
      <c r="Y17" s="142"/>
      <c r="Z17" s="41"/>
      <c r="AA17" s="118"/>
      <c r="AB17" s="41"/>
      <c r="AC17" s="118"/>
    </row>
    <row r="18" spans="1:29" ht="15" x14ac:dyDescent="0.25">
      <c r="A18" s="117" t="s">
        <v>60</v>
      </c>
      <c r="B18" s="108" t="s">
        <v>85</v>
      </c>
      <c r="C18" s="113">
        <v>1</v>
      </c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13">
        <v>11</v>
      </c>
      <c r="P18" s="109">
        <v>12</v>
      </c>
      <c r="Q18" s="80"/>
      <c r="R18" s="80"/>
      <c r="S18" s="80"/>
      <c r="T18" s="77">
        <f t="shared" si="1"/>
        <v>24</v>
      </c>
      <c r="U18" s="78" t="str">
        <f t="shared" si="0"/>
        <v>F</v>
      </c>
      <c r="W18" s="142"/>
      <c r="X18" s="142"/>
      <c r="Y18" s="142"/>
      <c r="Z18" s="41"/>
      <c r="AA18" s="118"/>
      <c r="AB18" s="41"/>
      <c r="AC18" s="118"/>
    </row>
    <row r="19" spans="1:29" ht="15" x14ac:dyDescent="0.25">
      <c r="A19" s="117" t="s">
        <v>61</v>
      </c>
      <c r="B19" s="108" t="s">
        <v>86</v>
      </c>
      <c r="C19" s="113">
        <v>3</v>
      </c>
      <c r="D19" s="109">
        <v>13</v>
      </c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13">
        <v>14</v>
      </c>
      <c r="P19" s="109">
        <v>13</v>
      </c>
      <c r="Q19" s="80"/>
      <c r="R19" s="82">
        <v>27</v>
      </c>
      <c r="S19" s="80"/>
      <c r="T19" s="77">
        <f t="shared" si="1"/>
        <v>70</v>
      </c>
      <c r="U19" s="78" t="str">
        <f t="shared" si="0"/>
        <v>C</v>
      </c>
      <c r="W19" s="142"/>
      <c r="X19" s="142"/>
      <c r="Y19" s="142"/>
      <c r="Z19" s="41"/>
      <c r="AA19" s="118"/>
      <c r="AB19" s="41"/>
      <c r="AC19" s="118"/>
    </row>
    <row r="20" spans="1:29" ht="15" x14ac:dyDescent="0.25">
      <c r="A20" s="117" t="s">
        <v>62</v>
      </c>
      <c r="B20" s="108" t="s">
        <v>87</v>
      </c>
      <c r="C20" s="113">
        <v>5</v>
      </c>
      <c r="D20" s="109">
        <v>10</v>
      </c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13">
        <v>10</v>
      </c>
      <c r="P20" s="109">
        <v>12</v>
      </c>
      <c r="Q20" s="80"/>
      <c r="R20" s="80"/>
      <c r="S20" s="80"/>
      <c r="T20" s="77">
        <f t="shared" si="1"/>
        <v>37</v>
      </c>
      <c r="U20" s="78" t="str">
        <f t="shared" si="0"/>
        <v>F</v>
      </c>
      <c r="W20" s="142"/>
      <c r="X20" s="142"/>
      <c r="Y20" s="142"/>
      <c r="Z20" s="41"/>
      <c r="AA20" s="118"/>
      <c r="AB20" s="41"/>
      <c r="AC20" s="118"/>
    </row>
    <row r="21" spans="1:29" ht="15" x14ac:dyDescent="0.25">
      <c r="A21" s="117" t="s">
        <v>63</v>
      </c>
      <c r="B21" s="108" t="s">
        <v>88</v>
      </c>
      <c r="C21" s="113">
        <v>3</v>
      </c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13">
        <v>10</v>
      </c>
      <c r="P21" s="109">
        <v>14</v>
      </c>
      <c r="Q21" s="80"/>
      <c r="R21" s="80"/>
      <c r="S21" s="80"/>
      <c r="T21" s="77">
        <f t="shared" si="1"/>
        <v>27</v>
      </c>
      <c r="U21" s="78" t="str">
        <f t="shared" si="0"/>
        <v>F</v>
      </c>
      <c r="W21" s="142"/>
      <c r="X21" s="142"/>
      <c r="Y21" s="142"/>
      <c r="Z21" s="41"/>
      <c r="AA21" s="118"/>
      <c r="AB21" s="41"/>
      <c r="AC21" s="118"/>
    </row>
    <row r="22" spans="1:29" ht="15" x14ac:dyDescent="0.25">
      <c r="A22" s="117" t="s">
        <v>64</v>
      </c>
      <c r="B22" s="108" t="s">
        <v>89</v>
      </c>
      <c r="C22" s="83">
        <v>3</v>
      </c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83">
        <v>12</v>
      </c>
      <c r="P22" s="109">
        <v>15</v>
      </c>
      <c r="Q22" s="80"/>
      <c r="R22" s="80">
        <v>27</v>
      </c>
      <c r="S22" s="80"/>
      <c r="T22" s="77">
        <f t="shared" si="1"/>
        <v>57</v>
      </c>
      <c r="U22" s="78" t="str">
        <f t="shared" si="0"/>
        <v>E</v>
      </c>
      <c r="W22" s="142"/>
      <c r="X22" s="142"/>
      <c r="Y22" s="142"/>
      <c r="Z22" s="41"/>
      <c r="AA22" s="118"/>
      <c r="AB22" s="41"/>
      <c r="AC22" s="118"/>
    </row>
    <row r="23" spans="1:29" ht="15" x14ac:dyDescent="0.25">
      <c r="A23" s="117" t="s">
        <v>65</v>
      </c>
      <c r="B23" s="108" t="s">
        <v>90</v>
      </c>
      <c r="C23" s="83">
        <v>2</v>
      </c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83">
        <v>11</v>
      </c>
      <c r="P23" s="109">
        <v>8</v>
      </c>
      <c r="Q23" s="104"/>
      <c r="R23" s="103"/>
      <c r="S23" s="104"/>
      <c r="T23" s="77">
        <f t="shared" si="1"/>
        <v>21</v>
      </c>
      <c r="U23" s="78" t="str">
        <f t="shared" si="0"/>
        <v>F</v>
      </c>
      <c r="W23" s="142"/>
      <c r="X23" s="142"/>
      <c r="Y23" s="142"/>
      <c r="Z23" s="41"/>
      <c r="AA23" s="118"/>
      <c r="AB23" s="41"/>
      <c r="AC23" s="118"/>
    </row>
    <row r="24" spans="1:29" ht="15" x14ac:dyDescent="0.25">
      <c r="A24" s="117" t="s">
        <v>66</v>
      </c>
      <c r="B24" s="108" t="s">
        <v>91</v>
      </c>
      <c r="C24" s="113">
        <v>1</v>
      </c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113"/>
      <c r="P24" s="109"/>
      <c r="Q24" s="80"/>
      <c r="R24" s="80"/>
      <c r="S24" s="80"/>
      <c r="T24" s="77">
        <f t="shared" si="1"/>
        <v>1</v>
      </c>
      <c r="U24" s="78" t="str">
        <f t="shared" si="0"/>
        <v>F</v>
      </c>
      <c r="W24" s="142"/>
      <c r="X24" s="142"/>
      <c r="Y24" s="142"/>
      <c r="Z24" s="41"/>
      <c r="AA24" s="118"/>
      <c r="AB24" s="41"/>
      <c r="AC24" s="118"/>
    </row>
    <row r="25" spans="1:29" ht="15" x14ac:dyDescent="0.25">
      <c r="A25" s="117" t="s">
        <v>67</v>
      </c>
      <c r="B25" s="108" t="s">
        <v>92</v>
      </c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13">
        <v>2</v>
      </c>
      <c r="P25" s="109"/>
      <c r="Q25" s="80"/>
      <c r="R25" s="82"/>
      <c r="S25" s="80"/>
      <c r="T25" s="77">
        <f t="shared" si="1"/>
        <v>2</v>
      </c>
      <c r="U25" s="78" t="str">
        <f t="shared" si="0"/>
        <v>F</v>
      </c>
      <c r="V25" s="21"/>
      <c r="W25" s="142"/>
      <c r="X25" s="142"/>
      <c r="Y25" s="142"/>
      <c r="Z25" s="41"/>
      <c r="AA25" s="118"/>
      <c r="AB25" s="41"/>
      <c r="AC25" s="118"/>
    </row>
    <row r="26" spans="1:29" ht="15" x14ac:dyDescent="0.25">
      <c r="A26" s="117" t="s">
        <v>68</v>
      </c>
      <c r="B26" s="108" t="s">
        <v>93</v>
      </c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13">
        <v>10</v>
      </c>
      <c r="P26" s="109"/>
      <c r="Q26" s="80"/>
      <c r="R26" s="80"/>
      <c r="S26" s="80"/>
      <c r="T26" s="77">
        <f t="shared" si="1"/>
        <v>10</v>
      </c>
      <c r="U26" s="78" t="str">
        <f t="shared" si="0"/>
        <v>F</v>
      </c>
      <c r="W26" s="142"/>
      <c r="X26" s="142"/>
      <c r="Y26" s="142"/>
      <c r="Z26" s="41"/>
      <c r="AA26" s="118"/>
      <c r="AB26" s="41"/>
      <c r="AC26" s="118"/>
    </row>
    <row r="27" spans="1:29" ht="15" x14ac:dyDescent="0.25">
      <c r="A27" s="117" t="s">
        <v>69</v>
      </c>
      <c r="B27" s="108" t="s">
        <v>94</v>
      </c>
      <c r="C27" s="113">
        <v>1</v>
      </c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13">
        <v>13</v>
      </c>
      <c r="P27" s="109">
        <v>17</v>
      </c>
      <c r="Q27" s="80"/>
      <c r="R27" s="80">
        <v>30</v>
      </c>
      <c r="S27" s="80"/>
      <c r="T27" s="77">
        <f t="shared" si="1"/>
        <v>61</v>
      </c>
      <c r="U27" s="78" t="str">
        <f t="shared" si="0"/>
        <v>D</v>
      </c>
      <c r="W27" s="142"/>
      <c r="X27" s="142"/>
      <c r="Y27" s="142"/>
      <c r="Z27" s="41"/>
      <c r="AA27" s="118"/>
      <c r="AB27" s="41"/>
      <c r="AC27" s="118"/>
    </row>
    <row r="28" spans="1:29" ht="15" x14ac:dyDescent="0.25">
      <c r="A28" s="117" t="s">
        <v>70</v>
      </c>
      <c r="B28" s="108" t="s">
        <v>95</v>
      </c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13"/>
      <c r="P28" s="109"/>
      <c r="Q28" s="80"/>
      <c r="R28" s="80"/>
      <c r="S28" s="80"/>
      <c r="T28" s="77">
        <f t="shared" si="1"/>
        <v>0</v>
      </c>
      <c r="U28" s="78" t="str">
        <f t="shared" si="0"/>
        <v>-</v>
      </c>
      <c r="W28" s="142"/>
      <c r="X28" s="142"/>
      <c r="Y28" s="142"/>
      <c r="Z28" s="41"/>
      <c r="AA28" s="118"/>
      <c r="AB28" s="41"/>
      <c r="AC28" s="118"/>
    </row>
    <row r="29" spans="1:29" ht="15" x14ac:dyDescent="0.25">
      <c r="A29" s="117" t="s">
        <v>71</v>
      </c>
      <c r="B29" s="108" t="s">
        <v>96</v>
      </c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13"/>
      <c r="P29" s="109"/>
      <c r="Q29" s="80"/>
      <c r="R29" s="80"/>
      <c r="S29" s="80"/>
      <c r="T29" s="77">
        <f t="shared" si="1"/>
        <v>0</v>
      </c>
      <c r="U29" s="78" t="str">
        <f t="shared" si="0"/>
        <v>-</v>
      </c>
      <c r="W29" s="142"/>
      <c r="X29" s="142"/>
      <c r="Y29" s="142"/>
      <c r="Z29" s="41"/>
      <c r="AA29" s="118"/>
      <c r="AB29" s="41"/>
      <c r="AC29" s="118"/>
    </row>
    <row r="30" spans="1:29" ht="15" x14ac:dyDescent="0.25">
      <c r="A30" s="117" t="s">
        <v>72</v>
      </c>
      <c r="B30" s="108" t="s">
        <v>97</v>
      </c>
      <c r="C30" s="113">
        <v>1</v>
      </c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13">
        <v>9</v>
      </c>
      <c r="P30" s="109"/>
      <c r="Q30" s="80"/>
      <c r="R30" s="80"/>
      <c r="S30" s="80"/>
      <c r="T30" s="77">
        <f t="shared" si="1"/>
        <v>10</v>
      </c>
      <c r="U30" s="78" t="str">
        <f t="shared" si="0"/>
        <v>F</v>
      </c>
      <c r="W30" s="142"/>
      <c r="X30" s="142"/>
      <c r="Y30" s="142"/>
      <c r="Z30" s="41"/>
      <c r="AA30" s="118"/>
      <c r="AB30" s="41"/>
      <c r="AC30" s="118"/>
    </row>
    <row r="31" spans="1:29" ht="15" x14ac:dyDescent="0.25">
      <c r="A31" s="117" t="s">
        <v>73</v>
      </c>
      <c r="B31" s="108" t="s">
        <v>98</v>
      </c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13">
        <v>6</v>
      </c>
      <c r="P31" s="109"/>
      <c r="Q31" s="80"/>
      <c r="R31" s="82"/>
      <c r="S31" s="80"/>
      <c r="T31" s="77">
        <f t="shared" si="1"/>
        <v>6</v>
      </c>
      <c r="U31" s="78" t="str">
        <f t="shared" si="0"/>
        <v>F</v>
      </c>
      <c r="W31" s="142"/>
      <c r="X31" s="142"/>
      <c r="Y31" s="142"/>
      <c r="Z31" s="41"/>
      <c r="AA31" s="118"/>
      <c r="AB31" s="41"/>
      <c r="AC31" s="118"/>
    </row>
    <row r="32" spans="1:29" ht="15" x14ac:dyDescent="0.25">
      <c r="A32" s="117" t="s">
        <v>74</v>
      </c>
      <c r="B32" s="108" t="s">
        <v>99</v>
      </c>
      <c r="C32" s="113">
        <v>1</v>
      </c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13">
        <v>6</v>
      </c>
      <c r="P32" s="109">
        <v>13</v>
      </c>
      <c r="Q32" s="80"/>
      <c r="R32" s="82"/>
      <c r="S32" s="80"/>
      <c r="T32" s="77">
        <f t="shared" si="1"/>
        <v>20</v>
      </c>
      <c r="U32" s="78" t="str">
        <f t="shared" si="0"/>
        <v>F</v>
      </c>
      <c r="W32" s="142"/>
      <c r="X32" s="142"/>
      <c r="Y32" s="142"/>
      <c r="Z32" s="41"/>
      <c r="AA32" s="118"/>
      <c r="AB32" s="41"/>
      <c r="AC32" s="118"/>
    </row>
    <row r="33" spans="1:29" ht="15" x14ac:dyDescent="0.25">
      <c r="A33" s="117" t="s">
        <v>75</v>
      </c>
      <c r="B33" s="108" t="s">
        <v>100</v>
      </c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13">
        <v>5</v>
      </c>
      <c r="P33" s="109"/>
      <c r="Q33" s="80"/>
      <c r="R33" s="80"/>
      <c r="S33" s="80"/>
      <c r="T33" s="77">
        <f t="shared" si="1"/>
        <v>5</v>
      </c>
      <c r="U33" s="78" t="str">
        <f t="shared" si="0"/>
        <v>F</v>
      </c>
      <c r="W33" s="142"/>
      <c r="X33" s="142"/>
      <c r="Y33" s="142"/>
      <c r="Z33" s="41"/>
      <c r="AA33" s="118"/>
      <c r="AB33" s="41"/>
      <c r="AC33" s="118"/>
    </row>
    <row r="34" spans="1:29" ht="15" x14ac:dyDescent="0.25">
      <c r="A34" s="117" t="s">
        <v>101</v>
      </c>
      <c r="B34" s="108" t="s">
        <v>126</v>
      </c>
      <c r="C34" s="113">
        <v>5</v>
      </c>
      <c r="D34" s="109">
        <v>10</v>
      </c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13">
        <v>9</v>
      </c>
      <c r="P34" s="109">
        <v>13</v>
      </c>
      <c r="Q34" s="80"/>
      <c r="R34" s="82"/>
      <c r="S34" s="80"/>
      <c r="T34" s="77">
        <f t="shared" si="1"/>
        <v>37</v>
      </c>
      <c r="U34" s="78" t="str">
        <f t="shared" si="0"/>
        <v>F</v>
      </c>
      <c r="W34" s="142"/>
      <c r="X34" s="142"/>
      <c r="Y34" s="142"/>
      <c r="Z34" s="41"/>
      <c r="AA34" s="118"/>
      <c r="AB34" s="41"/>
      <c r="AC34" s="118"/>
    </row>
    <row r="35" spans="1:29" ht="15" x14ac:dyDescent="0.25">
      <c r="A35" s="117" t="s">
        <v>102</v>
      </c>
      <c r="B35" s="108" t="s">
        <v>127</v>
      </c>
      <c r="C35" s="113">
        <v>5</v>
      </c>
      <c r="D35" s="109">
        <v>15</v>
      </c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13">
        <v>16</v>
      </c>
      <c r="P35" s="109">
        <v>15</v>
      </c>
      <c r="Q35" s="80"/>
      <c r="R35" s="80">
        <v>31</v>
      </c>
      <c r="S35" s="80"/>
      <c r="T35" s="77">
        <f t="shared" si="1"/>
        <v>82</v>
      </c>
      <c r="U35" s="78" t="str">
        <f t="shared" si="0"/>
        <v>B</v>
      </c>
      <c r="W35" s="142"/>
      <c r="X35" s="142"/>
      <c r="Y35" s="142"/>
      <c r="Z35" s="41"/>
      <c r="AA35" s="118"/>
      <c r="AB35" s="41"/>
      <c r="AC35" s="118"/>
    </row>
    <row r="36" spans="1:29" ht="15" x14ac:dyDescent="0.25">
      <c r="A36" s="117" t="s">
        <v>103</v>
      </c>
      <c r="B36" s="108" t="s">
        <v>128</v>
      </c>
      <c r="C36" s="113">
        <v>4</v>
      </c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13">
        <v>12</v>
      </c>
      <c r="P36" s="109">
        <v>14</v>
      </c>
      <c r="Q36" s="80"/>
      <c r="R36" s="82">
        <v>26</v>
      </c>
      <c r="S36" s="80"/>
      <c r="T36" s="77">
        <f t="shared" si="1"/>
        <v>56</v>
      </c>
      <c r="U36" s="78" t="str">
        <f t="shared" si="0"/>
        <v>E</v>
      </c>
      <c r="W36" s="142"/>
      <c r="X36" s="142"/>
      <c r="Y36" s="142"/>
      <c r="Z36" s="41"/>
      <c r="AA36" s="118"/>
      <c r="AB36" s="41"/>
      <c r="AC36" s="118"/>
    </row>
    <row r="37" spans="1:29" ht="15" x14ac:dyDescent="0.25">
      <c r="A37" s="117" t="s">
        <v>104</v>
      </c>
      <c r="B37" s="108" t="s">
        <v>129</v>
      </c>
      <c r="C37" s="113">
        <v>5</v>
      </c>
      <c r="D37" s="109">
        <v>1</v>
      </c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13">
        <v>12</v>
      </c>
      <c r="P37" s="109">
        <v>15</v>
      </c>
      <c r="Q37" s="80"/>
      <c r="R37" s="82">
        <v>27</v>
      </c>
      <c r="S37" s="80"/>
      <c r="T37" s="77">
        <f t="shared" si="1"/>
        <v>60</v>
      </c>
      <c r="U37" s="78" t="str">
        <f t="shared" si="0"/>
        <v>D</v>
      </c>
      <c r="W37" s="142"/>
      <c r="X37" s="142"/>
      <c r="Y37" s="142"/>
      <c r="Z37" s="41"/>
      <c r="AA37" s="118"/>
      <c r="AB37" s="41"/>
      <c r="AC37" s="118"/>
    </row>
    <row r="38" spans="1:29" ht="15" x14ac:dyDescent="0.25">
      <c r="A38" s="117" t="s">
        <v>105</v>
      </c>
      <c r="B38" s="108" t="s">
        <v>130</v>
      </c>
      <c r="C38" s="113">
        <v>2</v>
      </c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13">
        <v>16</v>
      </c>
      <c r="P38" s="109">
        <v>13</v>
      </c>
      <c r="Q38" s="80"/>
      <c r="R38" s="80">
        <v>29</v>
      </c>
      <c r="S38" s="80"/>
      <c r="T38" s="77">
        <f t="shared" si="1"/>
        <v>60</v>
      </c>
      <c r="U38" s="78" t="str">
        <f t="shared" si="0"/>
        <v>D</v>
      </c>
      <c r="W38" s="142"/>
      <c r="X38" s="142"/>
      <c r="Y38" s="142"/>
      <c r="Z38" s="41"/>
      <c r="AA38" s="118"/>
      <c r="AB38" s="41"/>
      <c r="AC38" s="118"/>
    </row>
    <row r="39" spans="1:29" ht="15" x14ac:dyDescent="0.25">
      <c r="A39" s="117" t="s">
        <v>106</v>
      </c>
      <c r="B39" s="108" t="s">
        <v>131</v>
      </c>
      <c r="C39" s="113">
        <v>5</v>
      </c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13">
        <v>15</v>
      </c>
      <c r="P39" s="109">
        <v>13</v>
      </c>
      <c r="Q39" s="80"/>
      <c r="R39" s="82">
        <v>28</v>
      </c>
      <c r="S39" s="80"/>
      <c r="T39" s="77">
        <f t="shared" si="1"/>
        <v>61</v>
      </c>
      <c r="U39" s="78" t="str">
        <f t="shared" si="0"/>
        <v>D</v>
      </c>
      <c r="W39" s="142"/>
      <c r="X39" s="142"/>
      <c r="Y39" s="142"/>
      <c r="Z39" s="41"/>
      <c r="AA39" s="118"/>
      <c r="AB39" s="41"/>
      <c r="AC39" s="118"/>
    </row>
    <row r="40" spans="1:29" ht="15" x14ac:dyDescent="0.25">
      <c r="A40" s="117" t="s">
        <v>107</v>
      </c>
      <c r="B40" s="108" t="s">
        <v>132</v>
      </c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13">
        <v>11</v>
      </c>
      <c r="P40" s="109"/>
      <c r="Q40" s="80"/>
      <c r="R40" s="80"/>
      <c r="S40" s="80"/>
      <c r="T40" s="77">
        <f t="shared" si="1"/>
        <v>11</v>
      </c>
      <c r="U40" s="78" t="str">
        <f t="shared" si="0"/>
        <v>F</v>
      </c>
      <c r="W40" s="142"/>
      <c r="X40" s="142"/>
      <c r="Y40" s="142"/>
      <c r="Z40" s="41"/>
      <c r="AA40" s="118"/>
      <c r="AB40" s="41"/>
      <c r="AC40" s="118"/>
    </row>
    <row r="41" spans="1:29" ht="15" x14ac:dyDescent="0.25">
      <c r="A41" s="117" t="s">
        <v>108</v>
      </c>
      <c r="B41" s="108" t="s">
        <v>133</v>
      </c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13"/>
      <c r="P41" s="109"/>
      <c r="Q41" s="80"/>
      <c r="R41" s="82"/>
      <c r="S41" s="80"/>
      <c r="T41" s="77">
        <f t="shared" si="1"/>
        <v>0</v>
      </c>
      <c r="U41" s="78" t="str">
        <f t="shared" si="0"/>
        <v>-</v>
      </c>
      <c r="W41" s="142"/>
      <c r="X41" s="142"/>
      <c r="Y41" s="142"/>
      <c r="Z41" s="41"/>
      <c r="AA41" s="118"/>
      <c r="AB41" s="41"/>
      <c r="AC41" s="118"/>
    </row>
    <row r="42" spans="1:29" ht="15" x14ac:dyDescent="0.25">
      <c r="A42" s="117" t="s">
        <v>109</v>
      </c>
      <c r="B42" s="108" t="s">
        <v>134</v>
      </c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84">
        <v>18</v>
      </c>
      <c r="P42" s="109"/>
      <c r="Q42" s="80"/>
      <c r="R42" s="80"/>
      <c r="S42" s="80"/>
      <c r="T42" s="77">
        <f t="shared" si="1"/>
        <v>18</v>
      </c>
      <c r="U42" s="78" t="str">
        <f t="shared" si="0"/>
        <v>F</v>
      </c>
      <c r="W42" s="142"/>
      <c r="X42" s="142"/>
      <c r="Y42" s="142"/>
      <c r="Z42" s="41"/>
      <c r="AA42" s="118"/>
      <c r="AB42" s="41"/>
      <c r="AC42" s="118"/>
    </row>
    <row r="43" spans="1:29" ht="15" x14ac:dyDescent="0.25">
      <c r="A43" s="117" t="s">
        <v>110</v>
      </c>
      <c r="B43" s="108" t="s">
        <v>135</v>
      </c>
      <c r="C43" s="113">
        <v>2</v>
      </c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13">
        <v>11</v>
      </c>
      <c r="P43" s="109">
        <v>7</v>
      </c>
      <c r="Q43" s="80"/>
      <c r="R43" s="82"/>
      <c r="S43" s="80"/>
      <c r="T43" s="77">
        <f t="shared" si="1"/>
        <v>20</v>
      </c>
      <c r="U43" s="78" t="str">
        <f t="shared" si="0"/>
        <v>F</v>
      </c>
      <c r="W43" s="142"/>
      <c r="X43" s="142"/>
      <c r="Y43" s="142"/>
      <c r="Z43" s="41"/>
      <c r="AA43" s="118"/>
      <c r="AB43" s="41"/>
      <c r="AC43" s="118"/>
    </row>
    <row r="44" spans="1:29" ht="15" x14ac:dyDescent="0.25">
      <c r="A44" s="117" t="s">
        <v>111</v>
      </c>
      <c r="B44" s="108" t="s">
        <v>136</v>
      </c>
      <c r="C44" s="113">
        <v>5</v>
      </c>
      <c r="D44" s="109">
        <v>10</v>
      </c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13">
        <v>12</v>
      </c>
      <c r="P44" s="109">
        <v>13</v>
      </c>
      <c r="Q44" s="80"/>
      <c r="R44" s="82">
        <v>25</v>
      </c>
      <c r="S44" s="80"/>
      <c r="T44" s="77">
        <f t="shared" si="1"/>
        <v>65</v>
      </c>
      <c r="U44" s="78" t="str">
        <f t="shared" si="0"/>
        <v>D</v>
      </c>
      <c r="W44" s="142"/>
      <c r="X44" s="142"/>
      <c r="Y44" s="142"/>
      <c r="Z44" s="41"/>
      <c r="AA44" s="118"/>
      <c r="AB44" s="41"/>
      <c r="AC44" s="118"/>
    </row>
    <row r="45" spans="1:29" ht="15" x14ac:dyDescent="0.25">
      <c r="A45" s="117" t="s">
        <v>112</v>
      </c>
      <c r="B45" s="108" t="s">
        <v>137</v>
      </c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4">
        <v>12</v>
      </c>
      <c r="P45" s="109">
        <v>12</v>
      </c>
      <c r="Q45" s="80"/>
      <c r="R45" s="82">
        <v>26</v>
      </c>
      <c r="S45" s="80"/>
      <c r="T45" s="77">
        <f t="shared" si="1"/>
        <v>50</v>
      </c>
      <c r="U45" s="78" t="str">
        <f t="shared" si="0"/>
        <v>E</v>
      </c>
      <c r="W45" s="142"/>
      <c r="X45" s="142"/>
      <c r="Y45" s="142"/>
      <c r="Z45" s="41"/>
      <c r="AA45" s="118"/>
      <c r="AB45" s="41"/>
      <c r="AC45" s="118"/>
    </row>
    <row r="46" spans="1:29" ht="15" x14ac:dyDescent="0.25">
      <c r="A46" s="117" t="s">
        <v>113</v>
      </c>
      <c r="B46" s="108" t="s">
        <v>138</v>
      </c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84">
        <v>14</v>
      </c>
      <c r="P46" s="109">
        <v>13</v>
      </c>
      <c r="Q46" s="80"/>
      <c r="R46" s="80">
        <v>27</v>
      </c>
      <c r="S46" s="80"/>
      <c r="T46" s="77">
        <f t="shared" si="1"/>
        <v>54</v>
      </c>
      <c r="U46" s="78" t="str">
        <f t="shared" si="0"/>
        <v>E</v>
      </c>
      <c r="W46" s="142"/>
      <c r="X46" s="142"/>
      <c r="Y46" s="142"/>
      <c r="Z46" s="41"/>
      <c r="AA46" s="118"/>
      <c r="AB46" s="41"/>
      <c r="AC46" s="118"/>
    </row>
    <row r="47" spans="1:29" ht="15" x14ac:dyDescent="0.25">
      <c r="A47" s="117" t="s">
        <v>114</v>
      </c>
      <c r="B47" s="108" t="s">
        <v>139</v>
      </c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13"/>
      <c r="P47" s="109"/>
      <c r="Q47" s="80"/>
      <c r="R47" s="80"/>
      <c r="S47" s="80"/>
      <c r="T47" s="77">
        <f t="shared" si="1"/>
        <v>0</v>
      </c>
      <c r="U47" s="78" t="str">
        <f t="shared" si="0"/>
        <v>-</v>
      </c>
      <c r="W47" s="142"/>
      <c r="X47" s="142"/>
      <c r="Y47" s="142"/>
      <c r="Z47" s="41"/>
      <c r="AA47" s="118"/>
      <c r="AB47" s="41"/>
      <c r="AC47" s="118"/>
    </row>
    <row r="48" spans="1:29" ht="15" x14ac:dyDescent="0.25">
      <c r="A48" s="117" t="s">
        <v>115</v>
      </c>
      <c r="B48" s="108" t="s">
        <v>140</v>
      </c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84">
        <v>13</v>
      </c>
      <c r="P48" s="109">
        <v>7</v>
      </c>
      <c r="Q48" s="80"/>
      <c r="R48" s="80"/>
      <c r="S48" s="80"/>
      <c r="T48" s="77">
        <f t="shared" si="1"/>
        <v>20</v>
      </c>
      <c r="U48" s="78" t="str">
        <f t="shared" si="0"/>
        <v>F</v>
      </c>
      <c r="W48" s="142"/>
      <c r="X48" s="142"/>
      <c r="Y48" s="142"/>
      <c r="Z48" s="41"/>
      <c r="AA48" s="118"/>
      <c r="AB48" s="41"/>
      <c r="AC48" s="118"/>
    </row>
    <row r="49" spans="1:29" ht="15" x14ac:dyDescent="0.25">
      <c r="A49" s="117" t="s">
        <v>116</v>
      </c>
      <c r="B49" s="108" t="s">
        <v>141</v>
      </c>
      <c r="C49" s="84">
        <v>5</v>
      </c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84">
        <v>12</v>
      </c>
      <c r="P49" s="109">
        <v>13</v>
      </c>
      <c r="Q49" s="80"/>
      <c r="R49" s="80">
        <v>25</v>
      </c>
      <c r="S49" s="80"/>
      <c r="T49" s="77">
        <f t="shared" si="1"/>
        <v>55</v>
      </c>
      <c r="U49" s="78" t="str">
        <f t="shared" si="0"/>
        <v>E</v>
      </c>
      <c r="W49" s="142"/>
      <c r="X49" s="142"/>
      <c r="Y49" s="142"/>
      <c r="Z49" s="41"/>
      <c r="AA49" s="118"/>
      <c r="AB49" s="41"/>
      <c r="AC49" s="118"/>
    </row>
    <row r="50" spans="1:29" ht="15" x14ac:dyDescent="0.25">
      <c r="A50" s="117" t="s">
        <v>117</v>
      </c>
      <c r="B50" s="108" t="s">
        <v>142</v>
      </c>
      <c r="C50" s="84">
        <v>5</v>
      </c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84">
        <v>11</v>
      </c>
      <c r="P50" s="109">
        <v>14</v>
      </c>
      <c r="Q50" s="80"/>
      <c r="R50" s="80"/>
      <c r="S50" s="80"/>
      <c r="T50" s="77">
        <f t="shared" si="1"/>
        <v>30</v>
      </c>
      <c r="U50" s="78" t="str">
        <f t="shared" si="0"/>
        <v>F</v>
      </c>
      <c r="W50" s="142"/>
      <c r="X50" s="142"/>
      <c r="Y50" s="142"/>
      <c r="Z50" s="41"/>
      <c r="AA50" s="118"/>
      <c r="AB50" s="41"/>
      <c r="AC50" s="118"/>
    </row>
    <row r="51" spans="1:29" ht="15" x14ac:dyDescent="0.25">
      <c r="A51" s="117" t="s">
        <v>118</v>
      </c>
      <c r="B51" s="108" t="s">
        <v>143</v>
      </c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84">
        <v>13</v>
      </c>
      <c r="P51" s="109"/>
      <c r="Q51" s="80"/>
      <c r="R51" s="80"/>
      <c r="S51" s="80"/>
      <c r="T51" s="77">
        <f t="shared" si="1"/>
        <v>13</v>
      </c>
      <c r="U51" s="78" t="str">
        <f t="shared" si="0"/>
        <v>F</v>
      </c>
      <c r="W51" s="142"/>
      <c r="X51" s="142"/>
      <c r="Y51" s="142"/>
      <c r="Z51" s="41"/>
      <c r="AA51" s="118"/>
      <c r="AB51" s="41"/>
      <c r="AC51" s="118"/>
    </row>
    <row r="52" spans="1:29" ht="15" x14ac:dyDescent="0.25">
      <c r="A52" s="117" t="s">
        <v>119</v>
      </c>
      <c r="B52" s="108" t="s">
        <v>144</v>
      </c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13"/>
      <c r="P52" s="109"/>
      <c r="Q52" s="80"/>
      <c r="R52" s="82"/>
      <c r="S52" s="80"/>
      <c r="T52" s="77">
        <f t="shared" si="1"/>
        <v>0</v>
      </c>
      <c r="U52" s="78" t="str">
        <f t="shared" si="0"/>
        <v>-</v>
      </c>
      <c r="W52" s="142"/>
      <c r="X52" s="142"/>
      <c r="Y52" s="142"/>
      <c r="Z52" s="41"/>
      <c r="AA52" s="118"/>
      <c r="AB52" s="41"/>
      <c r="AC52" s="118"/>
    </row>
    <row r="53" spans="1:29" ht="15" x14ac:dyDescent="0.25">
      <c r="A53" s="117" t="s">
        <v>120</v>
      </c>
      <c r="B53" s="108" t="s">
        <v>145</v>
      </c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84"/>
      <c r="P53" s="10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42"/>
      <c r="X53" s="142"/>
      <c r="Y53" s="142"/>
      <c r="Z53" s="41"/>
      <c r="AA53" s="118"/>
      <c r="AB53" s="41"/>
      <c r="AC53" s="118"/>
    </row>
    <row r="54" spans="1:29" ht="15" x14ac:dyDescent="0.25">
      <c r="A54" s="117" t="s">
        <v>121</v>
      </c>
      <c r="B54" s="108" t="s">
        <v>146</v>
      </c>
      <c r="C54" s="113">
        <v>3</v>
      </c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13">
        <v>6</v>
      </c>
      <c r="P54" s="109">
        <v>8</v>
      </c>
      <c r="Q54" s="80"/>
      <c r="R54" s="80"/>
      <c r="S54" s="80"/>
      <c r="T54" s="77">
        <f t="shared" si="1"/>
        <v>17</v>
      </c>
      <c r="U54" s="78" t="str">
        <f t="shared" si="0"/>
        <v>F</v>
      </c>
      <c r="W54" s="142"/>
      <c r="X54" s="142"/>
      <c r="Y54" s="142"/>
      <c r="Z54" s="41"/>
      <c r="AA54" s="118"/>
      <c r="AB54" s="41"/>
      <c r="AC54" s="118"/>
    </row>
    <row r="55" spans="1:29" ht="15" x14ac:dyDescent="0.25">
      <c r="A55" s="117" t="s">
        <v>122</v>
      </c>
      <c r="B55" s="108" t="s">
        <v>147</v>
      </c>
      <c r="C55" s="84">
        <v>3</v>
      </c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84">
        <v>11</v>
      </c>
      <c r="P55" s="109">
        <v>14</v>
      </c>
      <c r="Q55" s="80"/>
      <c r="R55" s="82"/>
      <c r="S55" s="80"/>
      <c r="T55" s="77">
        <f t="shared" si="1"/>
        <v>28</v>
      </c>
      <c r="U55" s="78" t="str">
        <f t="shared" si="0"/>
        <v>F</v>
      </c>
      <c r="W55" s="142"/>
      <c r="X55" s="142"/>
      <c r="Y55" s="142"/>
      <c r="Z55" s="41"/>
      <c r="AA55" s="118"/>
      <c r="AB55" s="41"/>
      <c r="AC55" s="118"/>
    </row>
    <row r="56" spans="1:29" ht="15" x14ac:dyDescent="0.25">
      <c r="A56" s="117" t="s">
        <v>123</v>
      </c>
      <c r="B56" s="108" t="s">
        <v>148</v>
      </c>
      <c r="C56" s="113">
        <v>2</v>
      </c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13">
        <v>14</v>
      </c>
      <c r="P56" s="109">
        <v>13</v>
      </c>
      <c r="Q56" s="80"/>
      <c r="R56" s="80">
        <v>27</v>
      </c>
      <c r="S56" s="80"/>
      <c r="T56" s="77">
        <f t="shared" si="1"/>
        <v>56</v>
      </c>
      <c r="U56" s="78" t="str">
        <f t="shared" si="0"/>
        <v>E</v>
      </c>
      <c r="W56" s="142"/>
      <c r="X56" s="142"/>
      <c r="Y56" s="142"/>
      <c r="Z56" s="41"/>
      <c r="AA56" s="118"/>
      <c r="AB56" s="41"/>
      <c r="AC56" s="118"/>
    </row>
    <row r="57" spans="1:29" ht="15" x14ac:dyDescent="0.25">
      <c r="A57" s="117" t="s">
        <v>124</v>
      </c>
      <c r="B57" s="108" t="s">
        <v>149</v>
      </c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84"/>
      <c r="P57" s="109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 t="s">
        <v>125</v>
      </c>
      <c r="B58" s="108" t="s">
        <v>150</v>
      </c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13"/>
      <c r="P58" s="10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 t="s">
        <v>151</v>
      </c>
      <c r="B59" s="108" t="s">
        <v>159</v>
      </c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84"/>
      <c r="P59" s="109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 t="s">
        <v>152</v>
      </c>
      <c r="B60" s="108" t="s">
        <v>160</v>
      </c>
      <c r="C60" s="113">
        <v>3</v>
      </c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13">
        <v>15</v>
      </c>
      <c r="P60" s="109"/>
      <c r="Q60" s="80"/>
      <c r="R60" s="82"/>
      <c r="S60" s="80"/>
      <c r="T60" s="77">
        <f t="shared" si="1"/>
        <v>18</v>
      </c>
      <c r="U60" s="78" t="str">
        <f t="shared" si="0"/>
        <v>F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 t="s">
        <v>153</v>
      </c>
      <c r="B61" s="108" t="s">
        <v>161</v>
      </c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84">
        <v>10</v>
      </c>
      <c r="P61" s="109"/>
      <c r="Q61" s="80"/>
      <c r="R61" s="82"/>
      <c r="S61" s="80"/>
      <c r="T61" s="77">
        <f t="shared" si="1"/>
        <v>10</v>
      </c>
      <c r="U61" s="78" t="str">
        <f t="shared" si="0"/>
        <v>F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 t="s">
        <v>154</v>
      </c>
      <c r="B62" s="108" t="s">
        <v>162</v>
      </c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84">
        <v>13</v>
      </c>
      <c r="P62" s="109">
        <v>15</v>
      </c>
      <c r="Q62" s="80"/>
      <c r="R62" s="82">
        <v>28</v>
      </c>
      <c r="S62" s="80"/>
      <c r="T62" s="77">
        <f t="shared" si="1"/>
        <v>56</v>
      </c>
      <c r="U62" s="78" t="str">
        <f t="shared" si="0"/>
        <v>E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 t="s">
        <v>155</v>
      </c>
      <c r="B63" s="108" t="s">
        <v>163</v>
      </c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84">
        <v>10</v>
      </c>
      <c r="P63" s="109">
        <v>6</v>
      </c>
      <c r="Q63" s="80"/>
      <c r="R63" s="80"/>
      <c r="S63" s="80"/>
      <c r="T63" s="77">
        <f t="shared" si="1"/>
        <v>16</v>
      </c>
      <c r="U63" s="78" t="str">
        <f t="shared" si="0"/>
        <v>F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 t="s">
        <v>156</v>
      </c>
      <c r="B64" s="108" t="s">
        <v>164</v>
      </c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84"/>
      <c r="P64" s="109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 t="s">
        <v>157</v>
      </c>
      <c r="B65" s="108" t="s">
        <v>165</v>
      </c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84"/>
      <c r="P65" s="109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 t="s">
        <v>158</v>
      </c>
      <c r="B66" s="108" t="s">
        <v>166</v>
      </c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3">
        <v>11</v>
      </c>
      <c r="P66" s="109">
        <v>11</v>
      </c>
      <c r="Q66" s="80"/>
      <c r="R66" s="82"/>
      <c r="S66" s="80"/>
      <c r="T66" s="77">
        <f t="shared" si="1"/>
        <v>22</v>
      </c>
      <c r="U66" s="78" t="str">
        <f t="shared" si="0"/>
        <v>F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77"/>
      <c r="U79" s="78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119">
        <f t="shared" si="4"/>
        <v>0</v>
      </c>
      <c r="U82" s="84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119">
        <f t="shared" si="4"/>
        <v>0</v>
      </c>
      <c r="U83" s="84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119">
        <f t="shared" si="4"/>
        <v>0</v>
      </c>
      <c r="U84" s="84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119">
        <f t="shared" si="4"/>
        <v>0</v>
      </c>
      <c r="U85" s="84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119">
        <f t="shared" si="4"/>
        <v>0</v>
      </c>
      <c r="U86" s="84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119">
        <f t="shared" si="4"/>
        <v>0</v>
      </c>
      <c r="U87" s="84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119">
        <f t="shared" si="4"/>
        <v>0</v>
      </c>
      <c r="U88" s="84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119">
        <f t="shared" si="4"/>
        <v>0</v>
      </c>
      <c r="U89" s="84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119">
        <f t="shared" si="4"/>
        <v>0</v>
      </c>
      <c r="U90" s="84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119">
        <f t="shared" si="4"/>
        <v>0</v>
      </c>
      <c r="U91" s="84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119">
        <f t="shared" si="4"/>
        <v>0</v>
      </c>
      <c r="U92" s="84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119">
        <f t="shared" si="4"/>
        <v>0</v>
      </c>
      <c r="U93" s="84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119">
        <f t="shared" si="4"/>
        <v>0</v>
      </c>
      <c r="U94" s="84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119">
        <f t="shared" si="4"/>
        <v>0</v>
      </c>
      <c r="U95" s="84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119">
        <f t="shared" si="4"/>
        <v>0</v>
      </c>
      <c r="U96" s="84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119">
        <f t="shared" si="4"/>
        <v>0</v>
      </c>
      <c r="U97" s="84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119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119">
        <f t="shared" si="4"/>
        <v>0</v>
      </c>
      <c r="U99" s="84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119">
        <f t="shared" si="4"/>
        <v>0</v>
      </c>
      <c r="U100" s="84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119">
        <f t="shared" si="4"/>
        <v>0</v>
      </c>
      <c r="U101" s="84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119">
        <f t="shared" si="4"/>
        <v>0</v>
      </c>
      <c r="U102" s="84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119">
        <f t="shared" si="4"/>
        <v>0</v>
      </c>
      <c r="U103" s="84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119">
        <f t="shared" si="4"/>
        <v>0</v>
      </c>
      <c r="U104" s="84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119">
        <f t="shared" si="4"/>
        <v>0</v>
      </c>
      <c r="U105" s="84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119">
        <f t="shared" si="4"/>
        <v>0</v>
      </c>
      <c r="U106" s="84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119">
        <f t="shared" si="4"/>
        <v>0</v>
      </c>
      <c r="U107" s="84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119">
        <f t="shared" si="4"/>
        <v>0</v>
      </c>
      <c r="U108" s="84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119">
        <f t="shared" si="4"/>
        <v>0</v>
      </c>
      <c r="U109" s="84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119">
        <f t="shared" si="4"/>
        <v>0</v>
      </c>
      <c r="U110" s="84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119">
        <f t="shared" si="4"/>
        <v>0</v>
      </c>
      <c r="U111" s="84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119">
        <f t="shared" si="4"/>
        <v>0</v>
      </c>
      <c r="U112" s="84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119">
        <f t="shared" si="4"/>
        <v>0</v>
      </c>
      <c r="U113" s="84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119">
        <f t="shared" si="4"/>
        <v>0</v>
      </c>
      <c r="U114" s="84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119">
        <f t="shared" si="4"/>
        <v>0</v>
      </c>
      <c r="U115" s="84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119">
        <f t="shared" si="4"/>
        <v>0</v>
      </c>
      <c r="U116" s="84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119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119">
        <f t="shared" si="4"/>
        <v>0</v>
      </c>
      <c r="U118" s="84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119">
        <f t="shared" si="4"/>
        <v>0</v>
      </c>
      <c r="U119" s="84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119">
        <f t="shared" si="4"/>
        <v>0</v>
      </c>
      <c r="U120" s="84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119">
        <f t="shared" si="4"/>
        <v>0</v>
      </c>
      <c r="U121" s="84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119">
        <f t="shared" si="4"/>
        <v>0</v>
      </c>
      <c r="U122" s="84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119">
        <f t="shared" si="4"/>
        <v>0</v>
      </c>
      <c r="U123" s="84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119">
        <f t="shared" si="4"/>
        <v>0</v>
      </c>
      <c r="U124" s="84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119">
        <f t="shared" si="4"/>
        <v>0</v>
      </c>
      <c r="U125" s="84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119">
        <f t="shared" si="4"/>
        <v>0</v>
      </c>
      <c r="U126" s="84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119">
        <f t="shared" si="4"/>
        <v>0</v>
      </c>
      <c r="U127" s="84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119">
        <f t="shared" si="4"/>
        <v>0</v>
      </c>
      <c r="U128" s="84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119">
        <f t="shared" si="4"/>
        <v>0</v>
      </c>
      <c r="U129" s="84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19">
        <f t="shared" si="4"/>
        <v>0</v>
      </c>
      <c r="U130" s="84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19">
        <f t="shared" si="4"/>
        <v>0</v>
      </c>
      <c r="U131" s="84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19">
        <f t="shared" si="4"/>
        <v>0</v>
      </c>
      <c r="U132" s="84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19">
        <f t="shared" si="4"/>
        <v>0</v>
      </c>
      <c r="U133" s="84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19">
        <f t="shared" si="4"/>
        <v>0</v>
      </c>
      <c r="U134" s="84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19">
        <f t="shared" si="4"/>
        <v>0</v>
      </c>
      <c r="U135" s="84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19">
        <f t="shared" si="4"/>
        <v>0</v>
      </c>
      <c r="U136" s="84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19">
        <f t="shared" si="4"/>
        <v>0</v>
      </c>
      <c r="U137" s="84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19">
        <f t="shared" ref="T138:T174" si="7">SUM(D138:Q138)+MAX(R138,S138)</f>
        <v>0</v>
      </c>
      <c r="U138" s="84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19">
        <f t="shared" si="7"/>
        <v>0</v>
      </c>
      <c r="U139" s="84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19">
        <f t="shared" si="7"/>
        <v>0</v>
      </c>
      <c r="U140" s="84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19">
        <f t="shared" si="7"/>
        <v>0</v>
      </c>
      <c r="U141" s="84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19">
        <f t="shared" si="7"/>
        <v>0</v>
      </c>
      <c r="U142" s="84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19">
        <f t="shared" si="7"/>
        <v>0</v>
      </c>
      <c r="U143" s="84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19">
        <f t="shared" si="7"/>
        <v>0</v>
      </c>
      <c r="U144" s="84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19">
        <f t="shared" si="7"/>
        <v>0</v>
      </c>
      <c r="U145" s="84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19">
        <f t="shared" si="7"/>
        <v>0</v>
      </c>
      <c r="U146" s="84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0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0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0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0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0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0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0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0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0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0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0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0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0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0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0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0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0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0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0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0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0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0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0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0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0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0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0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0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0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0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0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0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0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0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0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0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0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0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0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0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0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0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0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0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0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0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0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0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0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0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0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0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0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0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0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0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0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0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0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0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0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0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0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0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0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0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0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0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0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0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0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0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0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0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0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0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0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0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0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0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0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0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0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0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0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0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0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0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0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0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0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0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0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0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0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0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0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0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0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0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0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0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0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0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0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0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0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0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0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0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0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0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0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0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0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0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0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0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0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0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0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0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0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0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0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0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0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0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0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0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0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0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0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0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0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0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0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0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0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0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0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0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0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0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0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0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0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0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0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0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0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0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0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0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0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0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0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0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0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0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0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0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0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0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0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0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0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0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0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0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0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0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0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0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0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0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0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0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0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0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0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0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0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0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0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0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0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0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0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0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0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0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0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0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0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0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0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0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0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0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0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0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0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0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0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0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0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0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0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0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0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0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0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0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0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0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0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0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0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0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0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0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0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0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0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0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0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0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0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0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0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0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0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0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0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0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0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0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0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0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0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0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0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0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0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0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0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0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0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0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0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0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0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0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0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0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0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0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0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0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0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0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0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0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0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0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0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0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0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0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0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0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0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0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0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0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0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0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0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0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0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0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0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0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0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0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0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0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0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0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0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0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0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0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0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0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0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0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0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0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0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0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0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0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0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0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0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0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0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0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0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0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0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0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0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0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0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0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0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0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0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0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0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0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0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0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0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0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0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0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0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0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0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0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0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0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0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0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0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0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0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0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0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0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0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0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0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0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0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0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0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0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0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0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0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0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0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0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0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0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0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0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0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0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0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0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0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0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0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0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0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0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0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0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0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0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0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0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0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0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0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0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0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0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0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0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0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0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0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0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0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S3KX0uvzN78M2GFDpOiU/sxZQ0PpZPYeVsUS8WN79nlWgRQ3EFMrKaJ8FUxumVU9IIy8fXsW8scObGtSJtsQcA==" saltValue="rrZDpKfOu1aJDUXiFFiGT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3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61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 POMORSKA ELEKTROTEHNIKA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Jelena Nikčević</v>
      </c>
      <c r="E4" s="54"/>
    </row>
    <row r="5" spans="1:6" s="6" customFormat="1" x14ac:dyDescent="0.2">
      <c r="A5" s="55" t="str">
        <f>Evidencija!A4</f>
        <v>PREDMET:  POMORSKO PRAVO</v>
      </c>
      <c r="B5" s="3"/>
      <c r="C5" s="5"/>
      <c r="D5" s="5" t="str">
        <f>Evidencija!F4</f>
        <v>ECTS kredita:  3.00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6" t="s">
        <v>13</v>
      </c>
      <c r="B7" s="149" t="s">
        <v>18</v>
      </c>
      <c r="C7" s="154" t="s">
        <v>14</v>
      </c>
      <c r="D7" s="155"/>
      <c r="E7" s="143" t="s">
        <v>15</v>
      </c>
    </row>
    <row r="8" spans="1:6" s="9" customFormat="1" ht="12.75" customHeight="1" thickBot="1" x14ac:dyDescent="0.25">
      <c r="A8" s="147"/>
      <c r="B8" s="150"/>
      <c r="C8" s="152" t="s">
        <v>16</v>
      </c>
      <c r="D8" s="153" t="s">
        <v>17</v>
      </c>
      <c r="E8" s="144"/>
    </row>
    <row r="9" spans="1:6" s="9" customFormat="1" ht="13.5" customHeight="1" thickBot="1" x14ac:dyDescent="0.25">
      <c r="A9" s="148"/>
      <c r="B9" s="151"/>
      <c r="C9" s="152"/>
      <c r="D9" s="153"/>
      <c r="E9" s="145"/>
    </row>
    <row r="10" spans="1:6" x14ac:dyDescent="0.2">
      <c r="A10" s="43" t="str">
        <f>Evidencija!A9</f>
        <v>1 / 19</v>
      </c>
      <c r="B10" s="44" t="str">
        <f>Evidencija!B9</f>
        <v>Petrović Anto</v>
      </c>
      <c r="C10" s="45">
        <f>IF(SUM(Evidencija!C9:Q9)=0,"-",SUM(Evidencija!C9:Q9))</f>
        <v>26</v>
      </c>
      <c r="D10" s="46">
        <f>IF(SUM(Evidencija!R9:S9)=0,"-",MAX(Evidencija!R9:S9))</f>
        <v>26</v>
      </c>
      <c r="E10" s="47" t="str">
        <f>Evidencija!U9</f>
        <v>E</v>
      </c>
      <c r="F10" s="10"/>
    </row>
    <row r="11" spans="1:6" x14ac:dyDescent="0.2">
      <c r="A11" s="43" t="str">
        <f>Evidencija!A10</f>
        <v>2 / 19</v>
      </c>
      <c r="B11" s="44" t="str">
        <f>Evidencija!B10</f>
        <v>Radonjić Mašan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 t="str">
        <f>Evidencija!A11</f>
        <v>3 / 19</v>
      </c>
      <c r="B12" s="44" t="str">
        <f>Evidencija!B11</f>
        <v>Dragović Lazar</v>
      </c>
      <c r="C12" s="45">
        <f>IF(SUM(Evidencija!C11:Q11)=0,"-",SUM(Evidencija!C11:Q11))</f>
        <v>38</v>
      </c>
      <c r="D12" s="46">
        <f>IF(SUM(Evidencija!R11:S11)=0,"-",MAX(Evidencija!R11:S11))</f>
        <v>33</v>
      </c>
      <c r="E12" s="47" t="str">
        <f>Evidencija!U11</f>
        <v>C</v>
      </c>
      <c r="F12" s="10"/>
    </row>
    <row r="13" spans="1:6" x14ac:dyDescent="0.2">
      <c r="A13" s="43" t="str">
        <f>Evidencija!A12</f>
        <v>4 / 19</v>
      </c>
      <c r="B13" s="44" t="str">
        <f>Evidencija!B12</f>
        <v>Žurić Martin</v>
      </c>
      <c r="C13" s="45">
        <f>IF(SUM(Evidencija!C12:Q12)=0,"-",SUM(Evidencija!C12:Q12))</f>
        <v>50</v>
      </c>
      <c r="D13" s="46">
        <f>IF(SUM(Evidencija!R12:S12)=0,"-",MAX(Evidencija!R12:S12))</f>
        <v>30</v>
      </c>
      <c r="E13" s="47" t="str">
        <f>Evidencija!U12</f>
        <v>B</v>
      </c>
      <c r="F13" s="10"/>
    </row>
    <row r="14" spans="1:6" x14ac:dyDescent="0.2">
      <c r="A14" s="43" t="str">
        <f>Evidencija!A13</f>
        <v>5 / 19</v>
      </c>
      <c r="B14" s="44" t="str">
        <f>Evidencija!B13</f>
        <v>Jabučanin Luka</v>
      </c>
      <c r="C14" s="45">
        <f>IF(SUM(Evidencija!C13:Q13)=0,"-",SUM(Evidencija!C13:Q13))</f>
        <v>23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x14ac:dyDescent="0.2">
      <c r="A15" s="43" t="str">
        <f>Evidencija!A14</f>
        <v>6 / 19</v>
      </c>
      <c r="B15" s="44" t="str">
        <f>Evidencija!B14</f>
        <v>Mijušković Luka</v>
      </c>
      <c r="C15" s="45">
        <f>IF(SUM(Evidencija!C14:Q14)=0,"-",SUM(Evidencija!C14:Q14))</f>
        <v>37</v>
      </c>
      <c r="D15" s="46">
        <f>IF(SUM(Evidencija!R14:S14)=0,"-",MAX(Evidencija!R14:S14))</f>
        <v>33</v>
      </c>
      <c r="E15" s="47" t="str">
        <f>Evidencija!U14</f>
        <v>C</v>
      </c>
      <c r="F15" s="10"/>
    </row>
    <row r="16" spans="1:6" x14ac:dyDescent="0.2">
      <c r="A16" s="43" t="str">
        <f>Evidencija!A15</f>
        <v>7 / 19</v>
      </c>
      <c r="B16" s="44" t="str">
        <f>Evidencija!B15</f>
        <v>Ognjanović Luka</v>
      </c>
      <c r="C16" s="45">
        <f>IF(SUM(Evidencija!C15:Q15)=0,"-",SUM(Evidencija!C15:Q15))</f>
        <v>27</v>
      </c>
      <c r="D16" s="46" t="str">
        <f>IF(SUM(Evidencija!R15:S15)=0,"-",MAX(Evidencija!R15:S15))</f>
        <v>-</v>
      </c>
      <c r="E16" s="47" t="str">
        <f>Evidencija!U15</f>
        <v>F</v>
      </c>
      <c r="F16" s="10"/>
    </row>
    <row r="17" spans="1:6" x14ac:dyDescent="0.2">
      <c r="A17" s="43" t="str">
        <f>Evidencija!A16</f>
        <v>8 / 19</v>
      </c>
      <c r="B17" s="44" t="str">
        <f>Evidencija!B16</f>
        <v>Knežević Luka</v>
      </c>
      <c r="C17" s="45">
        <f>IF(SUM(Evidencija!C16:Q16)=0,"-",SUM(Evidencija!C16:Q16))</f>
        <v>27</v>
      </c>
      <c r="D17" s="46">
        <f>IF(SUM(Evidencija!R16:S16)=0,"-",MAX(Evidencija!R16:S16))</f>
        <v>26</v>
      </c>
      <c r="E17" s="47" t="str">
        <f>Evidencija!U16</f>
        <v>E</v>
      </c>
      <c r="F17" s="10"/>
    </row>
    <row r="18" spans="1:6" x14ac:dyDescent="0.2">
      <c r="A18" s="43" t="str">
        <f>Evidencija!A17</f>
        <v>9 / 19</v>
      </c>
      <c r="B18" s="44" t="str">
        <f>Evidencija!B17</f>
        <v>Radonjić Vuk</v>
      </c>
      <c r="C18" s="45">
        <f>IF(SUM(Evidencija!C17:Q17)=0,"-",SUM(Evidencija!C17:Q17))</f>
        <v>32</v>
      </c>
      <c r="D18" s="46">
        <f>IF(SUM(Evidencija!R17:S17)=0,"-",MAX(Evidencija!R17:S17))</f>
        <v>28</v>
      </c>
      <c r="E18" s="47" t="str">
        <f>Evidencija!U17</f>
        <v>D</v>
      </c>
      <c r="F18" s="10"/>
    </row>
    <row r="19" spans="1:6" x14ac:dyDescent="0.2">
      <c r="A19" s="43" t="str">
        <f>Evidencija!A18</f>
        <v>10 / 19</v>
      </c>
      <c r="B19" s="44" t="str">
        <f>Evidencija!B18</f>
        <v>Popovac Matija</v>
      </c>
      <c r="C19" s="45">
        <f>IF(SUM(Evidencija!C18:Q18)=0,"-",SUM(Evidencija!C18:Q18))</f>
        <v>24</v>
      </c>
      <c r="D19" s="46" t="str">
        <f>IF(SUM(Evidencija!R18:S18)=0,"-",MAX(Evidencija!R18:S18))</f>
        <v>-</v>
      </c>
      <c r="E19" s="47" t="str">
        <f>Evidencija!U18</f>
        <v>F</v>
      </c>
      <c r="F19" s="10"/>
    </row>
    <row r="20" spans="1:6" x14ac:dyDescent="0.2">
      <c r="A20" s="43" t="str">
        <f>Evidencija!A19</f>
        <v>11 / 19</v>
      </c>
      <c r="B20" s="44" t="str">
        <f>Evidencija!B19</f>
        <v>Vranješević Branko</v>
      </c>
      <c r="C20" s="45">
        <f>IF(SUM(Evidencija!C19:Q19)=0,"-",SUM(Evidencija!C19:Q19))</f>
        <v>43</v>
      </c>
      <c r="D20" s="46">
        <f>IF(SUM(Evidencija!R19:S19)=0,"-",MAX(Evidencija!R19:S19))</f>
        <v>27</v>
      </c>
      <c r="E20" s="47" t="str">
        <f>Evidencija!U19</f>
        <v>C</v>
      </c>
      <c r="F20" s="10"/>
    </row>
    <row r="21" spans="1:6" x14ac:dyDescent="0.2">
      <c r="A21" s="43" t="str">
        <f>Evidencija!A20</f>
        <v>12 / 19</v>
      </c>
      <c r="B21" s="44" t="str">
        <f>Evidencija!B20</f>
        <v>Đaletić Nikola</v>
      </c>
      <c r="C21" s="45">
        <f>IF(SUM(Evidencija!C20:Q20)=0,"-",SUM(Evidencija!C20:Q20))</f>
        <v>37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13 / 19</v>
      </c>
      <c r="B22" s="44" t="str">
        <f>Evidencija!B21</f>
        <v>Vlahović Mitar</v>
      </c>
      <c r="C22" s="45">
        <f>IF(SUM(Evidencija!C21:Q21)=0,"-",SUM(Evidencija!C21:Q21))</f>
        <v>27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14 / 19</v>
      </c>
      <c r="B23" s="44" t="str">
        <f>Evidencija!B22</f>
        <v>Kekerić Nikola</v>
      </c>
      <c r="C23" s="45">
        <f>IF(SUM(Evidencija!C22:Q22)=0,"-",SUM(Evidencija!C22:Q22))</f>
        <v>30</v>
      </c>
      <c r="D23" s="46">
        <f>IF(SUM(Evidencija!R22:S22)=0,"-",MAX(Evidencija!R22:S22))</f>
        <v>27</v>
      </c>
      <c r="E23" s="47" t="str">
        <f>Evidencija!U22</f>
        <v>E</v>
      </c>
      <c r="F23" s="11"/>
    </row>
    <row r="24" spans="1:6" x14ac:dyDescent="0.2">
      <c r="A24" s="43" t="str">
        <f>Evidencija!A23</f>
        <v>15 / 19</v>
      </c>
      <c r="B24" s="44" t="str">
        <f>Evidencija!B23</f>
        <v>Đukić Dragoljub</v>
      </c>
      <c r="C24" s="45">
        <f>IF(SUM(Evidencija!C23:Q23)=0,"-",SUM(Evidencija!C23:Q23))</f>
        <v>21</v>
      </c>
      <c r="D24" s="46" t="str">
        <f>IF(SUM(Evidencija!R23:S23)=0,"-",MAX(Evidencija!R23:S23))</f>
        <v>-</v>
      </c>
      <c r="E24" s="47" t="str">
        <f>Evidencija!U23</f>
        <v>F</v>
      </c>
      <c r="F24" s="11"/>
    </row>
    <row r="25" spans="1:6" x14ac:dyDescent="0.2">
      <c r="A25" s="43" t="str">
        <f>Evidencija!A24</f>
        <v>16 / 19</v>
      </c>
      <c r="B25" s="44" t="str">
        <f>Evidencija!B24</f>
        <v>Kovačević Milica</v>
      </c>
      <c r="C25" s="45">
        <f>IF(SUM(Evidencija!C24:Q24)=0,"-",SUM(Evidencija!C24:Q24))</f>
        <v>1</v>
      </c>
      <c r="D25" s="46" t="str">
        <f>IF(SUM(Evidencija!R24:S24)=0,"-",MAX(Evidencija!R24:S24))</f>
        <v>-</v>
      </c>
      <c r="E25" s="47" t="str">
        <f>Evidencija!U24</f>
        <v>F</v>
      </c>
      <c r="F25" s="11"/>
    </row>
    <row r="26" spans="1:6" x14ac:dyDescent="0.2">
      <c r="A26" s="43" t="str">
        <f>Evidencija!A25</f>
        <v>17 / 19</v>
      </c>
      <c r="B26" s="44" t="str">
        <f>Evidencija!B25</f>
        <v>Mudreša Marko</v>
      </c>
      <c r="C26" s="45">
        <f>IF(SUM(Evidencija!C25:Q25)=0,"-",SUM(Evidencija!C25:Q25))</f>
        <v>2</v>
      </c>
      <c r="D26" s="46" t="str">
        <f>IF(SUM(Evidencija!R25:S25)=0,"-",MAX(Evidencija!R25:S25))</f>
        <v>-</v>
      </c>
      <c r="E26" s="47" t="str">
        <f>Evidencija!U25</f>
        <v>F</v>
      </c>
      <c r="F26" s="11"/>
    </row>
    <row r="27" spans="1:6" x14ac:dyDescent="0.2">
      <c r="A27" s="43" t="str">
        <f>Evidencija!A26</f>
        <v>18 / 19</v>
      </c>
      <c r="B27" s="44" t="str">
        <f>Evidencija!B26</f>
        <v>Musić Bojan</v>
      </c>
      <c r="C27" s="45">
        <f>IF(SUM(Evidencija!C26:Q26)=0,"-",SUM(Evidencija!C26:Q26))</f>
        <v>10</v>
      </c>
      <c r="D27" s="46" t="str">
        <f>IF(SUM(Evidencija!R26:S26)=0,"-",MAX(Evidencija!R26:S26))</f>
        <v>-</v>
      </c>
      <c r="E27" s="47" t="str">
        <f>Evidencija!U26</f>
        <v>F</v>
      </c>
      <c r="F27" s="11"/>
    </row>
    <row r="28" spans="1:6" x14ac:dyDescent="0.2">
      <c r="A28" s="43" t="str">
        <f>Evidencija!A27</f>
        <v>19 / 19</v>
      </c>
      <c r="B28" s="44" t="str">
        <f>Evidencija!B27</f>
        <v>Eraković Miljan</v>
      </c>
      <c r="C28" s="45">
        <f>IF(SUM(Evidencija!C27:Q27)=0,"-",SUM(Evidencija!C27:Q27))</f>
        <v>31</v>
      </c>
      <c r="D28" s="46">
        <f>IF(SUM(Evidencija!R27:S27)=0,"-",MAX(Evidencija!R27:S27))</f>
        <v>30</v>
      </c>
      <c r="E28" s="47" t="str">
        <f>Evidencija!U27</f>
        <v>D</v>
      </c>
      <c r="F28" s="11"/>
    </row>
    <row r="29" spans="1:6" x14ac:dyDescent="0.2">
      <c r="A29" s="43" t="str">
        <f>Evidencija!A28</f>
        <v>20 / 19</v>
      </c>
      <c r="B29" s="44" t="str">
        <f>Evidencija!B28</f>
        <v>Hudiček Damjan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 t="str">
        <f>Evidencija!A29</f>
        <v>21 / 19</v>
      </c>
      <c r="B30" s="44" t="str">
        <f>Evidencija!B29</f>
        <v>Dragović Petar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 t="str">
        <f>Evidencija!A30</f>
        <v>22 / 19</v>
      </c>
      <c r="B31" s="44" t="str">
        <f>Evidencija!B30</f>
        <v>Jovanović Jovan</v>
      </c>
      <c r="C31" s="45">
        <f>IF(SUM(Evidencija!C30:Q30)=0,"-",SUM(Evidencija!C30:Q30))</f>
        <v>10</v>
      </c>
      <c r="D31" s="46" t="str">
        <f>IF(SUM(Evidencija!R30:S30)=0,"-",MAX(Evidencija!R30:S30))</f>
        <v>-</v>
      </c>
      <c r="E31" s="47" t="str">
        <f>Evidencija!U30</f>
        <v>F</v>
      </c>
      <c r="F31" s="11"/>
    </row>
    <row r="32" spans="1:6" x14ac:dyDescent="0.2">
      <c r="A32" s="43" t="str">
        <f>Evidencija!A31</f>
        <v>23 / 19</v>
      </c>
      <c r="B32" s="44" t="str">
        <f>Evidencija!B31</f>
        <v>Jovanović Luka</v>
      </c>
      <c r="C32" s="45">
        <f>IF(SUM(Evidencija!C31:Q31)=0,"-",SUM(Evidencija!C31:Q31))</f>
        <v>6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24 / 19</v>
      </c>
      <c r="B33" s="44" t="str">
        <f>Evidencija!B32</f>
        <v>Gudelj Vasilije</v>
      </c>
      <c r="C33" s="45">
        <f>IF(SUM(Evidencija!C32:Q32)=0,"-",SUM(Evidencija!C32:Q32))</f>
        <v>20</v>
      </c>
      <c r="D33" s="46" t="str">
        <f>IF(SUM(Evidencija!R32:S32)=0,"-",MAX(Evidencija!R32:S32))</f>
        <v>-</v>
      </c>
      <c r="E33" s="47" t="str">
        <f>Evidencija!U32</f>
        <v>F</v>
      </c>
      <c r="F33" s="11"/>
    </row>
    <row r="34" spans="1:6" x14ac:dyDescent="0.2">
      <c r="A34" s="43" t="str">
        <f>Evidencija!A33</f>
        <v>25 / 19</v>
      </c>
      <c r="B34" s="44" t="str">
        <f>Evidencija!B33</f>
        <v>Miljenović Ilija</v>
      </c>
      <c r="C34" s="45">
        <f>IF(SUM(Evidencija!C33:Q33)=0,"-",SUM(Evidencija!C33:Q33))</f>
        <v>5</v>
      </c>
      <c r="D34" s="46" t="str">
        <f>IF(SUM(Evidencija!R33:S33)=0,"-",MAX(Evidencija!R33:S33))</f>
        <v>-</v>
      </c>
      <c r="E34" s="47" t="str">
        <f>Evidencija!U33</f>
        <v>F</v>
      </c>
      <c r="F34" s="11"/>
    </row>
    <row r="35" spans="1:6" x14ac:dyDescent="0.2">
      <c r="A35" s="43" t="str">
        <f>Evidencija!A34</f>
        <v>26 / 19</v>
      </c>
      <c r="B35" s="44" t="str">
        <f>Evidencija!B34</f>
        <v>Đaković Sava</v>
      </c>
      <c r="C35" s="45">
        <f>IF(SUM(Evidencija!C34:Q34)=0,"-",SUM(Evidencija!C34:Q34))</f>
        <v>37</v>
      </c>
      <c r="D35" s="46" t="str">
        <f>IF(SUM(Evidencija!R34:S34)=0,"-",MAX(Evidencija!R34:S34))</f>
        <v>-</v>
      </c>
      <c r="E35" s="47" t="str">
        <f>Evidencija!U34</f>
        <v>F</v>
      </c>
      <c r="F35" s="11"/>
    </row>
    <row r="36" spans="1:6" x14ac:dyDescent="0.2">
      <c r="A36" s="43" t="str">
        <f>Evidencija!A35</f>
        <v>27 / 19</v>
      </c>
      <c r="B36" s="44" t="str">
        <f>Evidencija!B35</f>
        <v>Jonuz Dino</v>
      </c>
      <c r="C36" s="45">
        <f>IF(SUM(Evidencija!C35:Q35)=0,"-",SUM(Evidencija!C35:Q35))</f>
        <v>51</v>
      </c>
      <c r="D36" s="46">
        <f>IF(SUM(Evidencija!R35:S35)=0,"-",MAX(Evidencija!R35:S35))</f>
        <v>31</v>
      </c>
      <c r="E36" s="47" t="str">
        <f>Evidencija!U35</f>
        <v>B</v>
      </c>
      <c r="F36" s="11"/>
    </row>
    <row r="37" spans="1:6" x14ac:dyDescent="0.2">
      <c r="A37" s="43" t="str">
        <f>Evidencija!A36</f>
        <v>28 / 19</v>
      </c>
      <c r="B37" s="44" t="str">
        <f>Evidencija!B36</f>
        <v>Drobnjaković Uroš</v>
      </c>
      <c r="C37" s="45">
        <f>IF(SUM(Evidencija!C36:Q36)=0,"-",SUM(Evidencija!C36:Q36))</f>
        <v>30</v>
      </c>
      <c r="D37" s="46">
        <f>IF(SUM(Evidencija!R36:S36)=0,"-",MAX(Evidencija!R36:S36))</f>
        <v>26</v>
      </c>
      <c r="E37" s="47" t="str">
        <f>Evidencija!U36</f>
        <v>E</v>
      </c>
      <c r="F37" s="11"/>
    </row>
    <row r="38" spans="1:6" x14ac:dyDescent="0.2">
      <c r="A38" s="43" t="str">
        <f>Evidencija!A37</f>
        <v>29 / 19</v>
      </c>
      <c r="B38" s="44" t="str">
        <f>Evidencija!B37</f>
        <v>Obradović Kristijan</v>
      </c>
      <c r="C38" s="45">
        <f>IF(SUM(Evidencija!C37:Q37)=0,"-",SUM(Evidencija!C37:Q37))</f>
        <v>33</v>
      </c>
      <c r="D38" s="46">
        <f>IF(SUM(Evidencija!R37:S37)=0,"-",MAX(Evidencija!R37:S37))</f>
        <v>27</v>
      </c>
      <c r="E38" s="47" t="str">
        <f>Evidencija!U37</f>
        <v>D</v>
      </c>
      <c r="F38" s="11"/>
    </row>
    <row r="39" spans="1:6" x14ac:dyDescent="0.2">
      <c r="A39" s="43" t="str">
        <f>Evidencija!A38</f>
        <v>30 / 19</v>
      </c>
      <c r="B39" s="44" t="str">
        <f>Evidencija!B38</f>
        <v>Jelić Nikola</v>
      </c>
      <c r="C39" s="45">
        <f>IF(SUM(Evidencija!C38:Q38)=0,"-",SUM(Evidencija!C38:Q38))</f>
        <v>31</v>
      </c>
      <c r="D39" s="46">
        <f>IF(SUM(Evidencija!R38:S38)=0,"-",MAX(Evidencija!R38:S38))</f>
        <v>29</v>
      </c>
      <c r="E39" s="47" t="str">
        <f>Evidencija!U38</f>
        <v>D</v>
      </c>
      <c r="F39" s="11"/>
    </row>
    <row r="40" spans="1:6" x14ac:dyDescent="0.2">
      <c r="A40" s="43" t="str">
        <f>Evidencija!A39</f>
        <v>31 / 19</v>
      </c>
      <c r="B40" s="44" t="str">
        <f>Evidencija!B39</f>
        <v>Ivetić Ognjen</v>
      </c>
      <c r="C40" s="45">
        <f>IF(SUM(Evidencija!C39:Q39)=0,"-",SUM(Evidencija!C39:Q39))</f>
        <v>33</v>
      </c>
      <c r="D40" s="46">
        <f>IF(SUM(Evidencija!R39:S39)=0,"-",MAX(Evidencija!R39:S39))</f>
        <v>28</v>
      </c>
      <c r="E40" s="47" t="str">
        <f>Evidencija!U39</f>
        <v>D</v>
      </c>
      <c r="F40" s="11"/>
    </row>
    <row r="41" spans="1:6" x14ac:dyDescent="0.2">
      <c r="A41" s="43" t="str">
        <f>Evidencija!A40</f>
        <v>32 / 19</v>
      </c>
      <c r="B41" s="44" t="str">
        <f>Evidencija!B40</f>
        <v>Radunović Gojko</v>
      </c>
      <c r="C41" s="45">
        <f>IF(SUM(Evidencija!C40:Q40)=0,"-",SUM(Evidencija!C40:Q40))</f>
        <v>11</v>
      </c>
      <c r="D41" s="46" t="str">
        <f>IF(SUM(Evidencija!R40:S40)=0,"-",MAX(Evidencija!R40:S40))</f>
        <v>-</v>
      </c>
      <c r="E41" s="47" t="str">
        <f>Evidencija!U40</f>
        <v>F</v>
      </c>
      <c r="F41" s="11"/>
    </row>
    <row r="42" spans="1:6" x14ac:dyDescent="0.2">
      <c r="A42" s="43" t="str">
        <f>Evidencija!A41</f>
        <v>33 / 19</v>
      </c>
      <c r="B42" s="44" t="str">
        <f>Evidencija!B41</f>
        <v>Joldžić Dragan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 t="str">
        <f>Evidencija!A42</f>
        <v>34 / 19</v>
      </c>
      <c r="B43" s="44" t="str">
        <f>Evidencija!B42</f>
        <v>Miketić Milijan</v>
      </c>
      <c r="C43" s="45">
        <f>IF(SUM(Evidencija!C42:Q42)=0,"-",SUM(Evidencija!C42:Q42))</f>
        <v>18</v>
      </c>
      <c r="D43" s="46" t="str">
        <f>IF(SUM(Evidencija!R42:S42)=0,"-",MAX(Evidencija!R42:S42))</f>
        <v>-</v>
      </c>
      <c r="E43" s="47" t="str">
        <f>Evidencija!U42</f>
        <v>F</v>
      </c>
      <c r="F43" s="11"/>
    </row>
    <row r="44" spans="1:6" x14ac:dyDescent="0.2">
      <c r="A44" s="43" t="str">
        <f>Evidencija!A43</f>
        <v>35 / 19</v>
      </c>
      <c r="B44" s="44" t="str">
        <f>Evidencija!B43</f>
        <v>Ćurčić Aleksa</v>
      </c>
      <c r="C44" s="45">
        <f>IF(SUM(Evidencija!C43:Q43)=0,"-",SUM(Evidencija!C43:Q43))</f>
        <v>20</v>
      </c>
      <c r="D44" s="46" t="str">
        <f>IF(SUM(Evidencija!R43:S43)=0,"-",MAX(Evidencija!R43:S43))</f>
        <v>-</v>
      </c>
      <c r="E44" s="47" t="str">
        <f>Evidencija!U43</f>
        <v>F</v>
      </c>
      <c r="F44" s="11"/>
    </row>
    <row r="45" spans="1:6" x14ac:dyDescent="0.2">
      <c r="A45" s="43" t="str">
        <f>Evidencija!A44</f>
        <v>36 / 19</v>
      </c>
      <c r="B45" s="44" t="str">
        <f>Evidencija!B44</f>
        <v>Popović Marko</v>
      </c>
      <c r="C45" s="45">
        <f>IF(SUM(Evidencija!C44:Q44)=0,"-",SUM(Evidencija!C44:Q44))</f>
        <v>40</v>
      </c>
      <c r="D45" s="46">
        <f>IF(SUM(Evidencija!R44:S44)=0,"-",MAX(Evidencija!R44:S44))</f>
        <v>25</v>
      </c>
      <c r="E45" s="47" t="str">
        <f>Evidencija!U44</f>
        <v>D</v>
      </c>
      <c r="F45" s="11"/>
    </row>
    <row r="46" spans="1:6" x14ac:dyDescent="0.2">
      <c r="A46" s="43" t="str">
        <f>Evidencija!A45</f>
        <v>37 / 19</v>
      </c>
      <c r="B46" s="44" t="str">
        <f>Evidencija!B45</f>
        <v>Zoran Nemanja</v>
      </c>
      <c r="C46" s="45">
        <f>IF(SUM(Evidencija!C45:Q45)=0,"-",SUM(Evidencija!C45:Q45))</f>
        <v>24</v>
      </c>
      <c r="D46" s="46">
        <f>IF(SUM(Evidencija!R45:S45)=0,"-",MAX(Evidencija!R45:S45))</f>
        <v>26</v>
      </c>
      <c r="E46" s="47" t="str">
        <f>Evidencija!U45</f>
        <v>E</v>
      </c>
      <c r="F46" s="11"/>
    </row>
    <row r="47" spans="1:6" x14ac:dyDescent="0.2">
      <c r="A47" s="43" t="str">
        <f>Evidencija!A46</f>
        <v>38 / 19</v>
      </c>
      <c r="B47" s="44" t="str">
        <f>Evidencija!B46</f>
        <v>Bulajić Mladen</v>
      </c>
      <c r="C47" s="45">
        <f>IF(SUM(Evidencija!C46:Q46)=0,"-",SUM(Evidencija!C46:Q46))</f>
        <v>27</v>
      </c>
      <c r="D47" s="46">
        <f>IF(SUM(Evidencija!R46:S46)=0,"-",MAX(Evidencija!R46:S46))</f>
        <v>27</v>
      </c>
      <c r="E47" s="47" t="str">
        <f>Evidencija!U46</f>
        <v>E</v>
      </c>
      <c r="F47" s="11"/>
    </row>
    <row r="48" spans="1:6" x14ac:dyDescent="0.2">
      <c r="A48" s="43" t="str">
        <f>Evidencija!A47</f>
        <v>39 / 19</v>
      </c>
      <c r="B48" s="44" t="str">
        <f>Evidencija!B47</f>
        <v>Gardašević Ilija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 t="str">
        <f>Evidencija!A48</f>
        <v>40 / 19</v>
      </c>
      <c r="B49" s="44" t="str">
        <f>Evidencija!B48</f>
        <v>Stojanović Jovan</v>
      </c>
      <c r="C49" s="45">
        <f>IF(SUM(Evidencija!C48:Q48)=0,"-",SUM(Evidencija!C48:Q48))</f>
        <v>20</v>
      </c>
      <c r="D49" s="46" t="str">
        <f>IF(SUM(Evidencija!R48:S48)=0,"-",MAX(Evidencija!R48:S48))</f>
        <v>-</v>
      </c>
      <c r="E49" s="47" t="str">
        <f>Evidencija!U48</f>
        <v>F</v>
      </c>
      <c r="F49" s="11"/>
    </row>
    <row r="50" spans="1:6" x14ac:dyDescent="0.2">
      <c r="A50" s="43" t="str">
        <f>Evidencija!A49</f>
        <v>41 / 19</v>
      </c>
      <c r="B50" s="44" t="str">
        <f>Evidencija!B49</f>
        <v>Katić Anastasija</v>
      </c>
      <c r="C50" s="45">
        <f>IF(SUM(Evidencija!C49:Q49)=0,"-",SUM(Evidencija!C49:Q49))</f>
        <v>30</v>
      </c>
      <c r="D50" s="46">
        <f>IF(SUM(Evidencija!R49:S49)=0,"-",MAX(Evidencija!R49:S49))</f>
        <v>25</v>
      </c>
      <c r="E50" s="47" t="str">
        <f>Evidencija!U49</f>
        <v>E</v>
      </c>
      <c r="F50" s="11"/>
    </row>
    <row r="51" spans="1:6" x14ac:dyDescent="0.2">
      <c r="A51" s="43" t="str">
        <f>Evidencija!A50</f>
        <v>42 / 19</v>
      </c>
      <c r="B51" s="44" t="str">
        <f>Evidencija!B50</f>
        <v>Sejdija Filip</v>
      </c>
      <c r="C51" s="45">
        <f>IF(SUM(Evidencija!C50:Q50)=0,"-",SUM(Evidencija!C50:Q50))</f>
        <v>30</v>
      </c>
      <c r="D51" s="46" t="str">
        <f>IF(SUM(Evidencija!R50:S50)=0,"-",MAX(Evidencija!R50:S50))</f>
        <v>-</v>
      </c>
      <c r="E51" s="47" t="str">
        <f>Evidencija!U50</f>
        <v>F</v>
      </c>
      <c r="F51" s="11"/>
    </row>
    <row r="52" spans="1:6" x14ac:dyDescent="0.2">
      <c r="A52" s="43" t="str">
        <f>Evidencija!A51</f>
        <v>43 / 19</v>
      </c>
      <c r="B52" s="44" t="str">
        <f>Evidencija!B51</f>
        <v>Vuković Luka</v>
      </c>
      <c r="C52" s="45">
        <f>IF(SUM(Evidencija!C51:Q51)=0,"-",SUM(Evidencija!C51:Q51))</f>
        <v>13</v>
      </c>
      <c r="D52" s="46" t="str">
        <f>IF(SUM(Evidencija!R51:S51)=0,"-",MAX(Evidencija!R51:S51))</f>
        <v>-</v>
      </c>
      <c r="E52" s="47" t="str">
        <f>Evidencija!U51</f>
        <v>F</v>
      </c>
      <c r="F52" s="11"/>
    </row>
    <row r="53" spans="1:6" x14ac:dyDescent="0.2">
      <c r="A53" s="43" t="str">
        <f>Evidencija!A52</f>
        <v>44 / 19</v>
      </c>
      <c r="B53" s="44" t="str">
        <f>Evidencija!B52</f>
        <v>Krivokapić Martin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 t="str">
        <f>Evidencija!A53</f>
        <v>45 / 19</v>
      </c>
      <c r="B54" s="44" t="str">
        <f>Evidencija!B53</f>
        <v>Katić Nikola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 t="str">
        <f>Evidencija!A54</f>
        <v>46 / 19</v>
      </c>
      <c r="B55" s="44" t="str">
        <f>Evidencija!B54</f>
        <v>Čorlija Predrag</v>
      </c>
      <c r="C55" s="45">
        <f>IF(SUM(Evidencija!C54:Q54)=0,"-",SUM(Evidencija!C54:Q54))</f>
        <v>17</v>
      </c>
      <c r="D55" s="46" t="str">
        <f>IF(SUM(Evidencija!R54:S54)=0,"-",MAX(Evidencija!R54:S54))</f>
        <v>-</v>
      </c>
      <c r="E55" s="47" t="str">
        <f>Evidencija!U54</f>
        <v>F</v>
      </c>
      <c r="F55" s="11"/>
    </row>
    <row r="56" spans="1:6" x14ac:dyDescent="0.2">
      <c r="A56" s="43" t="str">
        <f>Evidencija!A55</f>
        <v>47 / 19</v>
      </c>
      <c r="B56" s="44" t="str">
        <f>Evidencija!B55</f>
        <v>Grujić Filip</v>
      </c>
      <c r="C56" s="45">
        <f>IF(SUM(Evidencija!C55:Q55)=0,"-",SUM(Evidencija!C55:Q55))</f>
        <v>28</v>
      </c>
      <c r="D56" s="46" t="str">
        <f>IF(SUM(Evidencija!R55:S55)=0,"-",MAX(Evidencija!R55:S55))</f>
        <v>-</v>
      </c>
      <c r="E56" s="47" t="str">
        <f>Evidencija!U55</f>
        <v>F</v>
      </c>
      <c r="F56" s="11"/>
    </row>
    <row r="57" spans="1:6" x14ac:dyDescent="0.2">
      <c r="A57" s="43" t="str">
        <f>Evidencija!A56</f>
        <v>48 / 19</v>
      </c>
      <c r="B57" s="44" t="str">
        <f>Evidencija!B56</f>
        <v>Šabanović Alija</v>
      </c>
      <c r="C57" s="45">
        <f>IF(SUM(Evidencija!C56:Q56)=0,"-",SUM(Evidencija!C56:Q56))</f>
        <v>29</v>
      </c>
      <c r="D57" s="46">
        <f>IF(SUM(Evidencija!R56:S56)=0,"-",MAX(Evidencija!R56:S56))</f>
        <v>27</v>
      </c>
      <c r="E57" s="47" t="str">
        <f>Evidencija!U56</f>
        <v>E</v>
      </c>
      <c r="F57" s="11"/>
    </row>
    <row r="58" spans="1:6" x14ac:dyDescent="0.2">
      <c r="A58" s="43" t="str">
        <f>Evidencija!A57</f>
        <v>49 / 19</v>
      </c>
      <c r="B58" s="44" t="str">
        <f>Evidencija!B57</f>
        <v>Babić Bojan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 t="str">
        <f>Evidencija!A58</f>
        <v>8 / 18</v>
      </c>
      <c r="B59" s="44" t="str">
        <f>Evidencija!B58</f>
        <v>Adžić Aleksandar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 t="str">
        <f>Evidencija!A59</f>
        <v>18 / 18</v>
      </c>
      <c r="B60" s="44" t="str">
        <f>Evidencija!B59</f>
        <v>Kapetanović Danilo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 t="str">
        <f>Evidencija!A60</f>
        <v>27 / 18</v>
      </c>
      <c r="B61" s="44" t="str">
        <f>Evidencija!B60</f>
        <v>Bulatović David</v>
      </c>
      <c r="C61" s="45">
        <f>IF(SUM(Evidencija!C60:Q60)=0,"-",SUM(Evidencija!C60:Q60))</f>
        <v>18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2">
      <c r="A62" s="43" t="str">
        <f>Evidencija!A61</f>
        <v>28 / 18</v>
      </c>
      <c r="B62" s="44" t="str">
        <f>Evidencija!B61</f>
        <v>Mačić Ratko</v>
      </c>
      <c r="C62" s="45">
        <f>IF(SUM(Evidencija!C61:Q61)=0,"-",SUM(Evidencija!C61:Q61))</f>
        <v>10</v>
      </c>
      <c r="D62" s="46" t="str">
        <f>IF(SUM(Evidencija!R61:S61)=0,"-",MAX(Evidencija!R61:S61))</f>
        <v>-</v>
      </c>
      <c r="E62" s="47" t="str">
        <f>Evidencija!U61</f>
        <v>F</v>
      </c>
      <c r="F62" s="11"/>
    </row>
    <row r="63" spans="1:6" x14ac:dyDescent="0.2">
      <c r="A63" s="43" t="str">
        <f>Evidencija!A62</f>
        <v>38 / 18</v>
      </c>
      <c r="B63" s="44" t="str">
        <f>Evidencija!B62</f>
        <v>Topić Stefan</v>
      </c>
      <c r="C63" s="45">
        <f>IF(SUM(Evidencija!C62:Q62)=0,"-",SUM(Evidencija!C62:Q62))</f>
        <v>28</v>
      </c>
      <c r="D63" s="46">
        <f>IF(SUM(Evidencija!R62:S62)=0,"-",MAX(Evidencija!R62:S62))</f>
        <v>28</v>
      </c>
      <c r="E63" s="47" t="str">
        <f>Evidencija!U62</f>
        <v>E</v>
      </c>
      <c r="F63" s="11"/>
    </row>
    <row r="64" spans="1:6" x14ac:dyDescent="0.2">
      <c r="A64" s="43" t="str">
        <f>Evidencija!A63</f>
        <v>50 / 18</v>
      </c>
      <c r="B64" s="44" t="str">
        <f>Evidencija!B63</f>
        <v>Jabučanin Janko</v>
      </c>
      <c r="C64" s="45">
        <f>IF(SUM(Evidencija!C63:Q63)=0,"-",SUM(Evidencija!C63:Q63))</f>
        <v>16</v>
      </c>
      <c r="D64" s="46" t="str">
        <f>IF(SUM(Evidencija!R63:S63)=0,"-",MAX(Evidencija!R63:S63))</f>
        <v>-</v>
      </c>
      <c r="E64" s="47" t="str">
        <f>Evidencija!U63</f>
        <v>F</v>
      </c>
      <c r="F64" s="11"/>
    </row>
    <row r="65" spans="1:6" x14ac:dyDescent="0.2">
      <c r="A65" s="43" t="str">
        <f>Evidencija!A64</f>
        <v>55 / 18</v>
      </c>
      <c r="B65" s="44" t="str">
        <f>Evidencija!B64</f>
        <v>Baltić Luka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 t="str">
        <f>Evidencija!A65</f>
        <v>32 / 17</v>
      </c>
      <c r="B66" s="44" t="str">
        <f>Evidencija!B65</f>
        <v>Pajčin Miroslav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 t="str">
        <f>Evidencija!A66</f>
        <v>37 / 17</v>
      </c>
      <c r="B67" s="44" t="str">
        <f>Evidencija!B66</f>
        <v>Zečević Igor</v>
      </c>
      <c r="C67" s="45">
        <f>IF(SUM(Evidencija!C66:Q66)=0,"-",SUM(Evidencija!C66:Q66))</f>
        <v>22</v>
      </c>
      <c r="D67" s="46" t="str">
        <f>IF(SUM(Evidencija!R66:S66)=0,"-",MAX(Evidencija!R66:S66))</f>
        <v>-</v>
      </c>
      <c r="E67" s="47" t="str">
        <f>Evidencija!U66</f>
        <v>F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E</v>
      </c>
      <c r="E1" s="24" t="str">
        <f>Zakljucne!A3</f>
        <v>STUDIJSKI PROGRAM:  POMORSKA ELEKTROTEHNIKA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 POMORSKO PRAVO</v>
      </c>
      <c r="F2" s="25"/>
      <c r="G2" s="25"/>
      <c r="H2" s="25"/>
    </row>
    <row r="3" spans="1:19" ht="15" x14ac:dyDescent="0.25">
      <c r="A3" s="22" t="str">
        <f>Zakljucne!E12</f>
        <v>C</v>
      </c>
      <c r="E3" s="25" t="str">
        <f>Evidencija!I4</f>
        <v>NASTAVNIK: Prof. dr Jelena Nikčević</v>
      </c>
      <c r="F3" s="25"/>
      <c r="G3" s="25"/>
      <c r="H3" s="25"/>
    </row>
    <row r="4" spans="1:19" ht="15" x14ac:dyDescent="0.25">
      <c r="A4" s="22" t="str">
        <f>Zakljucne!E13</f>
        <v>B</v>
      </c>
      <c r="E4" s="23" t="str">
        <f>Evidencija!Q4</f>
        <v>SARADNIK:  -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 3.00</v>
      </c>
    </row>
    <row r="6" spans="1:19" ht="15" x14ac:dyDescent="0.25">
      <c r="A6" s="22" t="str">
        <f>Zakljucne!E15</f>
        <v>C</v>
      </c>
    </row>
    <row r="7" spans="1:19" ht="15" x14ac:dyDescent="0.25">
      <c r="A7" s="22" t="str">
        <f>Zakljucne!E16</f>
        <v>F</v>
      </c>
    </row>
    <row r="8" spans="1:19" ht="15.75" thickBot="1" x14ac:dyDescent="0.3">
      <c r="A8" s="22" t="str">
        <f>Zakljucne!E17</f>
        <v>E</v>
      </c>
    </row>
    <row r="9" spans="1:19" ht="15.75" thickBot="1" x14ac:dyDescent="0.3">
      <c r="A9" s="22" t="str">
        <f>Zakljucne!E18</f>
        <v>D</v>
      </c>
      <c r="C9" s="26" t="s">
        <v>31</v>
      </c>
      <c r="D9" s="156" t="s">
        <v>32</v>
      </c>
      <c r="E9" s="157"/>
      <c r="F9" s="158" t="s">
        <v>28</v>
      </c>
      <c r="G9" s="159"/>
      <c r="H9" s="156" t="s">
        <v>30</v>
      </c>
      <c r="I9" s="157"/>
      <c r="J9" s="158" t="s">
        <v>26</v>
      </c>
      <c r="K9" s="159"/>
      <c r="L9" s="156" t="s">
        <v>27</v>
      </c>
      <c r="M9" s="157"/>
      <c r="N9" s="158" t="s">
        <v>29</v>
      </c>
      <c r="O9" s="159"/>
      <c r="P9" s="156" t="s">
        <v>33</v>
      </c>
      <c r="Q9" s="157"/>
      <c r="R9" s="158" t="s">
        <v>34</v>
      </c>
      <c r="S9" s="157"/>
    </row>
    <row r="10" spans="1:19" ht="15.75" thickBot="1" x14ac:dyDescent="0.3">
      <c r="A10" s="22" t="str">
        <f>Zakljucne!E19</f>
        <v>F</v>
      </c>
      <c r="C10" s="27">
        <f>D10+F10+H10+J10+L10+N10</f>
        <v>46</v>
      </c>
      <c r="D10" s="28">
        <f>COUNTIF($A$1:$A$300,"A")</f>
        <v>0</v>
      </c>
      <c r="E10" s="29">
        <f>D10/$C$10*100</f>
        <v>0</v>
      </c>
      <c r="F10" s="30">
        <f>COUNTIF($A$1:$A$300,"B")</f>
        <v>2</v>
      </c>
      <c r="G10" s="31">
        <f>F10/$C$10*100</f>
        <v>4.3478260869565215</v>
      </c>
      <c r="H10" s="28">
        <f>COUNTIF($A$1:$A$300,"C")</f>
        <v>3</v>
      </c>
      <c r="I10" s="29">
        <f>H10/$C$10*100</f>
        <v>6.5217391304347823</v>
      </c>
      <c r="J10" s="30">
        <f>COUNTIF($A$1:$A$300,"D")</f>
        <v>6</v>
      </c>
      <c r="K10" s="31">
        <f>J10/$C$10*100</f>
        <v>13.043478260869565</v>
      </c>
      <c r="L10" s="28">
        <f>COUNTIF($A$1:$A$300,"E")</f>
        <v>9</v>
      </c>
      <c r="M10" s="29">
        <f>L10/$C$10*100</f>
        <v>19.565217391304348</v>
      </c>
      <c r="N10" s="30">
        <f>COUNTIF($A$1:$A$300,"F")</f>
        <v>26</v>
      </c>
      <c r="O10" s="31">
        <f>N10/$C$10*100</f>
        <v>56.521739130434781</v>
      </c>
      <c r="P10" s="32">
        <f>D10+F10+H10+J10+L10</f>
        <v>20</v>
      </c>
      <c r="Q10" s="29">
        <f>P10/$C$10*100</f>
        <v>43.478260869565219</v>
      </c>
      <c r="R10" s="33">
        <f>N10</f>
        <v>26</v>
      </c>
      <c r="S10" s="29">
        <f>R10/$C$10*100</f>
        <v>56.521739130434781</v>
      </c>
    </row>
    <row r="11" spans="1:19" ht="15" x14ac:dyDescent="0.25">
      <c r="A11" s="22" t="str">
        <f>Zakljucne!E20</f>
        <v>C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E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F</v>
      </c>
      <c r="G15" s="38"/>
      <c r="H15" s="38"/>
    </row>
    <row r="16" spans="1:19" ht="15" x14ac:dyDescent="0.25">
      <c r="A16" s="22" t="str">
        <f>Zakljucne!E25</f>
        <v>F</v>
      </c>
      <c r="G16" s="37"/>
      <c r="H16" s="38"/>
    </row>
    <row r="17" spans="1:12" ht="15" x14ac:dyDescent="0.25">
      <c r="A17" s="22" t="str">
        <f>Zakljucne!E26</f>
        <v>F</v>
      </c>
      <c r="G17" s="37"/>
      <c r="H17" s="38"/>
    </row>
    <row r="18" spans="1:12" ht="15" x14ac:dyDescent="0.25">
      <c r="A18" s="22" t="str">
        <f>Zakljucne!E27</f>
        <v>F</v>
      </c>
      <c r="G18" s="37"/>
      <c r="H18" s="38"/>
    </row>
    <row r="19" spans="1:12" ht="15" x14ac:dyDescent="0.25">
      <c r="A19" s="22" t="str">
        <f>Zakljucne!E28</f>
        <v>D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F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F</v>
      </c>
      <c r="G24" s="37"/>
      <c r="H24" s="38"/>
    </row>
    <row r="25" spans="1:12" ht="15" x14ac:dyDescent="0.25">
      <c r="A25" s="22" t="str">
        <f>Zakljucne!E34</f>
        <v>F</v>
      </c>
      <c r="G25" s="37"/>
      <c r="H25" s="38"/>
    </row>
    <row r="26" spans="1:12" ht="15" x14ac:dyDescent="0.25">
      <c r="A26" s="22" t="str">
        <f>Zakljucne!E35</f>
        <v>F</v>
      </c>
      <c r="G26" s="37"/>
      <c r="H26" s="38"/>
    </row>
    <row r="27" spans="1:12" ht="15" x14ac:dyDescent="0.25">
      <c r="A27" s="22" t="str">
        <f>Zakljucne!E36</f>
        <v>B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E</v>
      </c>
      <c r="G28" s="37"/>
      <c r="H28" s="38"/>
    </row>
    <row r="29" spans="1:12" ht="15" x14ac:dyDescent="0.25">
      <c r="A29" s="22" t="str">
        <f>Zakljucne!E38</f>
        <v>D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D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D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F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F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D</v>
      </c>
      <c r="G36" s="37"/>
      <c r="H36" s="38"/>
    </row>
    <row r="37" spans="1:12" ht="15" x14ac:dyDescent="0.25">
      <c r="A37" s="22" t="str">
        <f>Zakljucne!E46</f>
        <v>E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E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F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E</v>
      </c>
      <c r="G41" s="37"/>
      <c r="H41" s="38"/>
    </row>
    <row r="42" spans="1:12" ht="15" x14ac:dyDescent="0.25">
      <c r="A42" s="22" t="str">
        <f>Zakljucne!E51</f>
        <v>F</v>
      </c>
      <c r="G42" s="37"/>
      <c r="H42" s="38"/>
    </row>
    <row r="43" spans="1:12" ht="15" x14ac:dyDescent="0.25">
      <c r="A43" s="22" t="str">
        <f>Zakljucne!E52</f>
        <v>F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F</v>
      </c>
      <c r="G46" s="37"/>
      <c r="H46" s="38"/>
    </row>
    <row r="47" spans="1:12" ht="15" x14ac:dyDescent="0.25">
      <c r="A47" s="22" t="str">
        <f>Zakljucne!E56</f>
        <v>F</v>
      </c>
      <c r="G47" s="37"/>
      <c r="H47" s="38"/>
    </row>
    <row r="48" spans="1:12" ht="15" x14ac:dyDescent="0.25">
      <c r="A48" s="22" t="str">
        <f>Zakljucne!E57</f>
        <v>E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F</v>
      </c>
      <c r="G52" s="37"/>
      <c r="H52" s="38"/>
    </row>
    <row r="53" spans="1:8" ht="15" x14ac:dyDescent="0.25">
      <c r="A53" s="22" t="str">
        <f>Zakljucne!E62</f>
        <v>F</v>
      </c>
      <c r="G53" s="37"/>
      <c r="H53" s="38"/>
    </row>
    <row r="54" spans="1:8" ht="15" x14ac:dyDescent="0.25">
      <c r="A54" s="22" t="str">
        <f>Zakljucne!E63</f>
        <v>E</v>
      </c>
      <c r="G54" s="37"/>
      <c r="H54" s="38"/>
    </row>
    <row r="55" spans="1:8" ht="15" x14ac:dyDescent="0.25">
      <c r="A55" s="22" t="str">
        <f>Zakljucne!E64</f>
        <v>F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F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2019-12-29T10:22:21Z</dcterms:modified>
  <cp:category>Formular FZP Zeljko Pekic</cp:category>
</cp:coreProperties>
</file>