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<sst xmlns="http://schemas.openxmlformats.org/spreadsheetml/2006/main" count="84" uniqueCount="75">
  <si>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</si>
  <si>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</si>
  <si>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</si>
  <si>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</si>
  <si>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</si>
  <si>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</si>
  <si>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</si>
  <si>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</si>
  <si>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</si>
  <si>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</si>
  <si>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</si>
  <si>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</si>
  <si>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</si>
  <si>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</si>
  <si>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</si>
  <si>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</si>
  <si>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</si>
  <si>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</si>
  <si>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</si>
  <si>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</si>
  <si>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</si>
  <si>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</si>
  <si>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</si>
  <si>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</si>
  <si>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t>Prezime i ime</t>
  </si>
  <si>
    <t>Vid</t>
  </si>
  <si>
    <t>ZBIR [100]</t>
  </si>
  <si>
    <t>Predmetni profesor</t>
  </si>
  <si>
    <t>Ukupno poena</t>
  </si>
  <si>
    <t xml:space="preserve">PREDMET: </t>
  </si>
  <si>
    <t>Prodekan za nastavu</t>
  </si>
  <si>
    <t>Nikola</t>
  </si>
  <si>
    <t xml:space="preserve">Broj ECTS kredita: </t>
  </si>
  <si>
    <t>Luka</t>
  </si>
  <si>
    <t>Osnovne</t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</si>
  <si>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Osnovne</t>
    </r>
  </si>
  <si>
    <t>NASTAVNIK: Prof. dr Vladan Radulović</t>
  </si>
  <si>
    <t>Lazar</t>
  </si>
  <si>
    <t>KOL [50]</t>
  </si>
  <si>
    <t>POP_KOL [50]</t>
  </si>
  <si>
    <t>ISPIT [50]</t>
  </si>
  <si>
    <t>POP_ISPIT [50]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</si>
  <si>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Elektrane</t>
    </r>
  </si>
  <si>
    <t>Energetika i automatika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</si>
  <si>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Energetika i automatika</t>
    </r>
  </si>
  <si>
    <t>Elektrane</t>
  </si>
  <si>
    <t xml:space="preserve">Nastava </t>
  </si>
  <si>
    <t>Nastava</t>
  </si>
  <si>
    <t>Vuletić</t>
  </si>
  <si>
    <t>Ksenija</t>
  </si>
  <si>
    <t>Vidić</t>
  </si>
  <si>
    <t>Savić</t>
  </si>
  <si>
    <t>Vuk</t>
  </si>
  <si>
    <t>Mićunović</t>
  </si>
  <si>
    <t xml:space="preserve">Jovan </t>
  </si>
  <si>
    <t>Milović</t>
  </si>
  <si>
    <t>Dušan</t>
  </si>
  <si>
    <t>Petrović</t>
  </si>
  <si>
    <t>Ljubica</t>
  </si>
  <si>
    <t>Asanović</t>
  </si>
  <si>
    <t>Golović</t>
  </si>
  <si>
    <t>Vidoje</t>
  </si>
  <si>
    <t>Golubović</t>
  </si>
  <si>
    <t>Sara</t>
  </si>
  <si>
    <t>Krstijan</t>
  </si>
  <si>
    <t>Knežević</t>
  </si>
  <si>
    <t>Kukuličić</t>
  </si>
  <si>
    <t>Milorad</t>
  </si>
  <si>
    <t>Džoganović</t>
  </si>
  <si>
    <t>Bjelobrković</t>
  </si>
  <si>
    <t>Ibrahim</t>
  </si>
  <si>
    <t>Rastoder</t>
  </si>
  <si>
    <t xml:space="preserve">Sara </t>
  </si>
  <si>
    <t>Bakrač</t>
  </si>
  <si>
    <t>Krgušić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</si>
</sst>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213" fontId="0" fillId="0" borderId="11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2" xfId="0" applyNumberFormat="1" applyFont="1" applyBorder="1" applyAlignment="1">
      <alignment/>
    </xf>
    <xf numFmtId="0" fontId="17" fillId="0" borderId="14" xfId="0" applyNumberFormat="1" applyFont="1" applyBorder="1" applyAlignment="1">
      <alignment/>
    </xf>
    <xf numFmtId="0" fontId="17" fillId="0" borderId="14" xfId="0" applyFont="1" applyBorder="1" applyAlignment="1">
      <alignment/>
    </xf>
    <xf numFmtId="0" fontId="15" fillId="0" borderId="0" xfId="58" applyFont="1">
      <alignment/>
      <protection/>
    </xf>
    <xf numFmtId="0" fontId="11" fillId="0" borderId="15" xfId="58" applyFont="1" applyBorder="1" applyAlignment="1">
      <alignment/>
      <protection/>
    </xf>
    <xf numFmtId="0" fontId="12" fillId="0" borderId="16" xfId="58" applyFont="1" applyBorder="1" applyAlignment="1">
      <alignment horizontal="left"/>
      <protection/>
    </xf>
    <xf numFmtId="0" fontId="0" fillId="0" borderId="16" xfId="58" applyBorder="1" applyAlignment="1">
      <alignment horizontal="right"/>
      <protection/>
    </xf>
    <xf numFmtId="0" fontId="0" fillId="0" borderId="16" xfId="58" applyBorder="1" applyAlignment="1">
      <alignment/>
      <protection/>
    </xf>
    <xf numFmtId="0" fontId="0" fillId="0" borderId="17" xfId="58" applyBorder="1" applyAlignment="1">
      <alignment horizontal="right"/>
      <protection/>
    </xf>
    <xf numFmtId="0" fontId="15" fillId="0" borderId="12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3" xfId="58" applyFont="1" applyBorder="1" applyAlignment="1">
      <alignment horizontal="right"/>
      <protection/>
    </xf>
    <xf numFmtId="0" fontId="18" fillId="0" borderId="18" xfId="58" applyFont="1" applyBorder="1" applyAlignment="1">
      <alignment/>
      <protection/>
    </xf>
    <xf numFmtId="0" fontId="18" fillId="0" borderId="14" xfId="58" applyFont="1" applyBorder="1" applyAlignment="1">
      <alignment horizontal="left"/>
      <protection/>
    </xf>
    <xf numFmtId="0" fontId="15" fillId="0" borderId="14" xfId="58" applyFont="1" applyBorder="1" applyAlignment="1">
      <alignment horizontal="right"/>
      <protection/>
    </xf>
    <xf numFmtId="0" fontId="15" fillId="0" borderId="14" xfId="58" applyFont="1" applyBorder="1" applyAlignment="1">
      <alignment/>
      <protection/>
    </xf>
    <xf numFmtId="0" fontId="15" fillId="0" borderId="19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2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9" fillId="32" borderId="11" xfId="59" applyFont="1" applyFill="1" applyBorder="1" applyAlignment="1">
      <alignment wrapText="1"/>
      <protection/>
    </xf>
    <xf numFmtId="0" fontId="0" fillId="0" borderId="11" xfId="59" applyFont="1" applyBorder="1">
      <alignment/>
      <protection/>
    </xf>
    <xf numFmtId="213" fontId="0" fillId="0" borderId="1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4" xfId="58" applyFont="1" applyBorder="1" applyAlignment="1">
      <alignment horizontal="right"/>
      <protection/>
    </xf>
    <xf numFmtId="0" fontId="15" fillId="0" borderId="14" xfId="58" applyFont="1" applyBorder="1">
      <alignment/>
      <protection/>
    </xf>
    <xf numFmtId="0" fontId="1" fillId="0" borderId="11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14" fillId="32" borderId="20" xfId="59" applyFont="1" applyFill="1" applyBorder="1" applyAlignment="1">
      <alignment wrapText="1"/>
      <protection/>
    </xf>
    <xf numFmtId="0" fontId="9" fillId="0" borderId="23" xfId="0" applyNumberFormat="1" applyFont="1" applyFill="1" applyBorder="1" applyAlignment="1">
      <alignment horizontal="center"/>
    </xf>
    <xf numFmtId="0" fontId="9" fillId="0" borderId="24" xfId="0" applyNumberFormat="1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5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Border="1" applyAlignment="1">
      <alignment/>
    </xf>
    <xf numFmtId="0" fontId="18" fillId="0" borderId="12" xfId="58" applyFont="1" applyBorder="1" applyAlignment="1">
      <alignment/>
      <protection/>
    </xf>
    <xf numFmtId="0" fontId="19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56" fillId="0" borderId="11" xfId="0" applyFont="1" applyBorder="1" applyAlignment="1">
      <alignment horizontal="center"/>
    </xf>
    <xf numFmtId="0" fontId="0" fillId="0" borderId="26" xfId="0" applyFill="1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12" xfId="59" applyBorder="1">
      <alignment/>
      <protection/>
    </xf>
    <xf numFmtId="0" fontId="9" fillId="0" borderId="27" xfId="0" applyNumberFormat="1" applyFont="1" applyFill="1" applyBorder="1" applyAlignment="1">
      <alignment horizontal="center"/>
    </xf>
    <xf numFmtId="213" fontId="56" fillId="0" borderId="21" xfId="0" applyNumberFormat="1" applyFont="1" applyBorder="1" applyAlignment="1">
      <alignment horizontal="center"/>
    </xf>
    <xf numFmtId="213" fontId="56" fillId="0" borderId="11" xfId="0" applyNumberFormat="1" applyFont="1" applyFill="1" applyBorder="1" applyAlignment="1">
      <alignment horizontal="center"/>
    </xf>
    <xf numFmtId="213" fontId="56" fillId="0" borderId="11" xfId="0" applyNumberFormat="1" applyFont="1" applyBorder="1" applyAlignment="1">
      <alignment horizontal="center"/>
    </xf>
    <xf numFmtId="0" fontId="1" fillId="0" borderId="28" xfId="59" applyFont="1" applyBorder="1" applyAlignment="1">
      <alignment horizontal="center"/>
      <protection/>
    </xf>
    <xf numFmtId="0" fontId="1" fillId="0" borderId="29" xfId="59" applyFont="1" applyBorder="1" applyAlignment="1">
      <alignment horizontal="center"/>
      <protection/>
    </xf>
    <xf numFmtId="0" fontId="1" fillId="0" borderId="30" xfId="59" applyFont="1" applyBorder="1" applyAlignment="1">
      <alignment horizontal="center"/>
      <protection/>
    </xf>
    <xf numFmtId="0" fontId="1" fillId="0" borderId="31" xfId="59" applyFont="1" applyBorder="1" applyAlignment="1">
      <alignment horizont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/>
    </xf>
    <xf numFmtId="0" fontId="9" fillId="0" borderId="33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9" fillId="0" borderId="34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35" xfId="59" applyFont="1" applyBorder="1">
      <alignment/>
      <protection/>
    </xf>
    <xf numFmtId="0" fontId="0" fillId="0" borderId="36" xfId="59" applyFont="1" applyBorder="1">
      <alignment/>
      <protection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20" xfId="60" applyFont="1" applyFill="1" applyBorder="1" applyAlignment="1">
      <alignment horizontal="center" vertical="center" wrapText="1"/>
      <protection/>
    </xf>
    <xf numFmtId="0" fontId="1" fillId="0" borderId="37" xfId="60" applyFont="1" applyFill="1" applyBorder="1" applyAlignment="1">
      <alignment horizontal="center" vertical="center" wrapText="1"/>
      <protection/>
    </xf>
    <xf numFmtId="0" fontId="1" fillId="0" borderId="38" xfId="60" applyFont="1" applyFill="1" applyBorder="1" applyAlignment="1">
      <alignment horizontal="center" vertical="center" wrapText="1"/>
      <protection/>
    </xf>
    <xf numFmtId="0" fontId="1" fillId="0" borderId="39" xfId="60" applyFont="1" applyFill="1" applyBorder="1" applyAlignment="1">
      <alignment horizontal="center" vertical="center" wrapText="1"/>
      <protection/>
    </xf>
    <xf numFmtId="0" fontId="1" fillId="0" borderId="40" xfId="60" applyFont="1" applyFill="1" applyBorder="1" applyAlignment="1">
      <alignment horizontal="center" vertical="center" wrapText="1"/>
      <protection/>
    </xf>
    <xf numFmtId="0" fontId="1" fillId="0" borderId="32" xfId="58" applyFont="1" applyFill="1" applyBorder="1" applyAlignment="1">
      <alignment horizontal="center"/>
      <protection/>
    </xf>
    <xf numFmtId="0" fontId="1" fillId="0" borderId="33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20" xfId="58" applyFont="1" applyFill="1" applyBorder="1" applyAlignment="1">
      <alignment horizontal="center"/>
      <protection/>
    </xf>
    <xf numFmtId="0" fontId="1" fillId="0" borderId="41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17" sqref="F17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10.28125" style="0" customWidth="1"/>
    <col min="5" max="5" width="12.57421875" style="15" customWidth="1"/>
    <col min="6" max="6" width="13.57421875" style="0" customWidth="1"/>
    <col min="7" max="7" width="8.421875" style="0" customWidth="1"/>
    <col min="9" max="9" width="14.8515625" style="0" customWidth="1"/>
    <col min="10" max="10" width="11.421875" style="0" customWidth="1"/>
    <col min="11" max="12" width="8.8515625" style="0" customWidth="1"/>
    <col min="13" max="13" width="12.00390625" style="0" customWidth="1"/>
    <col min="14" max="14" width="14.57421875" style="0" customWidth="1"/>
    <col min="15" max="15" width="7.421875" style="0" customWidth="1"/>
    <col min="16" max="16" width="12.140625" style="0" customWidth="1"/>
    <col min="17" max="17" width="7.8515625" style="0" customWidth="1"/>
    <col min="18" max="18" width="13.00390625" style="0" customWidth="1"/>
    <col min="19" max="19" width="12.421875" style="0" customWidth="1"/>
    <col min="20" max="20" width="12.00390625" style="0" customWidth="1"/>
  </cols>
  <sheetData>
    <row r="1" spans="1:21" ht="13.5" thickBot="1">
      <c r="A1" s="76" t="s">
        <v>16</v>
      </c>
      <c r="B1" s="77" t="s">
        <v>0</v>
      </c>
      <c r="C1" s="76" t="s">
        <v>12</v>
      </c>
      <c r="D1" s="76" t="s">
        <v>47</v>
      </c>
      <c r="E1" s="76" t="s">
        <v>38</v>
      </c>
      <c r="F1" s="76" t="s">
        <v>39</v>
      </c>
      <c r="G1" s="76" t="s">
        <v>38</v>
      </c>
      <c r="H1" s="76" t="s">
        <v>40</v>
      </c>
      <c r="I1" s="76" t="s">
        <v>41</v>
      </c>
      <c r="J1" s="76" t="s">
        <v>26</v>
      </c>
      <c r="K1" s="76" t="s">
        <v>19</v>
      </c>
      <c r="L1" s="68"/>
      <c r="M1" s="25"/>
      <c r="N1" s="23"/>
      <c r="O1" s="23"/>
      <c r="P1" s="23"/>
      <c r="Q1" s="68"/>
      <c r="R1" s="25"/>
      <c r="S1" s="23"/>
      <c r="T1" s="23"/>
      <c r="U1" s="23"/>
    </row>
    <row r="2" spans="1:21" ht="12.75">
      <c r="A2" s="60">
        <v>1</v>
      </c>
      <c r="B2" s="100" t="str">
        <f>Sheet1!A2&amp;"/"&amp;Sheet1!B2</f>
        <v>1/2021</v>
      </c>
      <c r="C2" s="90" t="str">
        <f>Sheet1!C2&amp;" "&amp;Sheet1!D2</f>
        <v>Jovan  Milović</v>
      </c>
      <c r="D2" s="100"/>
      <c r="E2" s="72">
        <v>30</v>
      </c>
      <c r="F2" s="60"/>
      <c r="G2" s="74">
        <f>IF(F2,F2,E2)</f>
        <v>30</v>
      </c>
      <c r="H2" s="73"/>
      <c r="I2" s="104">
        <v>41</v>
      </c>
      <c r="J2" s="74">
        <f>D2+G2+IF(I2,I2,H2)</f>
        <v>71</v>
      </c>
      <c r="K2" s="75" t="str">
        <f>IF(J2&gt;=90,"A",IF(J2&gt;=80,"B",IF(J2&gt;=70,"C",IF(J2&gt;=60,"D",IF(J2&gt;=50,"E","F")))))</f>
        <v>C</v>
      </c>
      <c r="L2" s="22"/>
      <c r="M2" s="68"/>
      <c r="N2" s="68"/>
      <c r="O2" s="69"/>
      <c r="P2" s="22"/>
      <c r="Q2" s="22"/>
      <c r="R2" s="68"/>
      <c r="S2" s="68"/>
      <c r="T2" s="69"/>
      <c r="U2" s="23"/>
    </row>
    <row r="3" spans="1:21" ht="12.75">
      <c r="A3" s="56">
        <f>A2+1</f>
        <v>2</v>
      </c>
      <c r="B3" s="97" t="str">
        <f>Sheet1!A3&amp;"/"&amp;Sheet1!B3</f>
        <v>30/2021</v>
      </c>
      <c r="C3" s="97" t="str">
        <f>Sheet1!C3&amp;" "&amp;Sheet1!D3</f>
        <v>Luka Milović</v>
      </c>
      <c r="D3" s="97"/>
      <c r="E3" s="21">
        <v>19</v>
      </c>
      <c r="F3" s="56">
        <v>45</v>
      </c>
      <c r="G3" s="74">
        <f aca="true" t="shared" si="0" ref="G3:G18">IF(F3,F3,E3)</f>
        <v>45</v>
      </c>
      <c r="H3" s="59"/>
      <c r="I3" s="106">
        <v>45</v>
      </c>
      <c r="J3" s="74">
        <f aca="true" t="shared" si="1" ref="J3:J18">D3+G3+IF(I3,I3,H3)</f>
        <v>90</v>
      </c>
      <c r="K3" s="75" t="str">
        <f aca="true" t="shared" si="2" ref="K3:K18">IF(J3&gt;=90,"A",IF(J3&gt;=80,"B",IF(J3&gt;=70,"C",IF(J3&gt;=60,"D",IF(J3&gt;=50,"E","F")))))</f>
        <v>A</v>
      </c>
      <c r="L3" s="22"/>
      <c r="M3" s="25"/>
      <c r="N3" s="70"/>
      <c r="O3" s="22"/>
      <c r="P3" s="22"/>
      <c r="Q3" s="22"/>
      <c r="R3" s="25"/>
      <c r="S3" s="70"/>
      <c r="T3" s="22"/>
      <c r="U3" s="23"/>
    </row>
    <row r="4" spans="1:21" ht="12.75">
      <c r="A4" s="56">
        <f aca="true" t="shared" si="3" ref="A4:A18">A3+1</f>
        <v>3</v>
      </c>
      <c r="B4" s="97" t="str">
        <f>Sheet1!A4&amp;"/"&amp;Sheet1!B4</f>
        <v>35/2021</v>
      </c>
      <c r="C4" s="97" t="str">
        <f>Sheet1!C4&amp;" "&amp;Sheet1!D4</f>
        <v>Dušan Petrović</v>
      </c>
      <c r="D4" s="97"/>
      <c r="E4" s="21">
        <v>23</v>
      </c>
      <c r="F4" s="56"/>
      <c r="G4" s="74">
        <v>49</v>
      </c>
      <c r="H4" s="59"/>
      <c r="I4" s="59"/>
      <c r="J4" s="74">
        <f t="shared" si="1"/>
        <v>49</v>
      </c>
      <c r="K4" s="75" t="str">
        <f t="shared" si="2"/>
        <v>F</v>
      </c>
      <c r="L4" s="22"/>
      <c r="M4" s="25"/>
      <c r="N4" s="71"/>
      <c r="O4" s="71"/>
      <c r="P4" s="22"/>
      <c r="Q4" s="24"/>
      <c r="R4" s="25"/>
      <c r="S4" s="22"/>
      <c r="T4" s="71"/>
      <c r="U4" s="23"/>
    </row>
    <row r="5" spans="1:21" ht="12.75">
      <c r="A5" s="56">
        <f t="shared" si="3"/>
        <v>4</v>
      </c>
      <c r="B5" s="97" t="str">
        <f>Sheet1!A5&amp;"/"&amp;Sheet1!B5</f>
        <v>36/2021</v>
      </c>
      <c r="C5" s="97" t="str">
        <f>Sheet1!C5&amp;" "&amp;Sheet1!D5</f>
        <v>Ljubica Asanović</v>
      </c>
      <c r="D5" s="97"/>
      <c r="E5" s="21">
        <v>22</v>
      </c>
      <c r="F5" s="56">
        <v>49</v>
      </c>
      <c r="G5" s="74">
        <f t="shared" si="0"/>
        <v>49</v>
      </c>
      <c r="H5" s="59"/>
      <c r="I5" s="59"/>
      <c r="J5" s="74">
        <f t="shared" si="1"/>
        <v>49</v>
      </c>
      <c r="K5" s="75" t="str">
        <f t="shared" si="2"/>
        <v>F</v>
      </c>
      <c r="L5" s="22"/>
      <c r="M5" s="25"/>
      <c r="N5" s="70"/>
      <c r="O5" s="71"/>
      <c r="P5" s="22"/>
      <c r="Q5" s="24"/>
      <c r="R5" s="25"/>
      <c r="S5" s="22"/>
      <c r="T5" s="71"/>
      <c r="U5" s="23"/>
    </row>
    <row r="6" spans="1:21" ht="12.75">
      <c r="A6" s="56">
        <f t="shared" si="3"/>
        <v>5</v>
      </c>
      <c r="B6" s="97" t="str">
        <f>Sheet1!A6&amp;"/"&amp;Sheet1!B6</f>
        <v>45/2021</v>
      </c>
      <c r="C6" s="97" t="str">
        <f>Sheet1!C6&amp;" "&amp;Sheet1!D6</f>
        <v>Nikola Golović</v>
      </c>
      <c r="D6" s="97"/>
      <c r="E6" s="21">
        <v>0</v>
      </c>
      <c r="F6" s="56">
        <v>5</v>
      </c>
      <c r="G6" s="74">
        <f t="shared" si="0"/>
        <v>5</v>
      </c>
      <c r="H6" s="59"/>
      <c r="I6" s="27"/>
      <c r="J6" s="74">
        <f t="shared" si="1"/>
        <v>5</v>
      </c>
      <c r="K6" s="75" t="str">
        <f t="shared" si="2"/>
        <v>F</v>
      </c>
      <c r="L6" s="22"/>
      <c r="M6" s="25"/>
      <c r="N6" s="71"/>
      <c r="O6" s="71"/>
      <c r="P6" s="22"/>
      <c r="Q6" s="22"/>
      <c r="R6" s="25"/>
      <c r="S6" s="22"/>
      <c r="T6" s="71"/>
      <c r="U6" s="23"/>
    </row>
    <row r="7" spans="1:21" ht="12.75">
      <c r="A7" s="56">
        <f t="shared" si="3"/>
        <v>6</v>
      </c>
      <c r="B7" s="97" t="str">
        <f>Sheet1!A7&amp;"/"&amp;Sheet1!B7</f>
        <v>46/2021</v>
      </c>
      <c r="C7" s="97" t="str">
        <f>Sheet1!C7&amp;" "&amp;Sheet1!D7</f>
        <v>Vidoje Golubović</v>
      </c>
      <c r="D7" s="97"/>
      <c r="E7" s="26">
        <v>0</v>
      </c>
      <c r="F7" s="56">
        <v>25</v>
      </c>
      <c r="G7" s="74">
        <f t="shared" si="0"/>
        <v>25</v>
      </c>
      <c r="H7" s="59"/>
      <c r="I7" s="59"/>
      <c r="J7" s="74">
        <f t="shared" si="1"/>
        <v>25</v>
      </c>
      <c r="K7" s="75" t="str">
        <f t="shared" si="2"/>
        <v>F</v>
      </c>
      <c r="L7" s="22"/>
      <c r="M7" s="22"/>
      <c r="N7" s="22"/>
      <c r="O7" s="22"/>
      <c r="P7" s="22"/>
      <c r="Q7" s="22"/>
      <c r="R7" s="24"/>
      <c r="S7" s="22"/>
      <c r="T7" s="23"/>
      <c r="U7" s="23"/>
    </row>
    <row r="8" spans="1:21" ht="12.75">
      <c r="A8" s="56">
        <f t="shared" si="3"/>
        <v>7</v>
      </c>
      <c r="B8" s="97" t="str">
        <f>Sheet1!A8&amp;"/"&amp;Sheet1!B8</f>
        <v>50/2021</v>
      </c>
      <c r="C8" s="97" t="str">
        <f>Sheet1!C8&amp;" "&amp;Sheet1!D8</f>
        <v>Sara Vuletić</v>
      </c>
      <c r="D8" s="97"/>
      <c r="E8" s="21"/>
      <c r="F8" s="56"/>
      <c r="G8" s="74">
        <f t="shared" si="0"/>
        <v>0</v>
      </c>
      <c r="H8" s="59"/>
      <c r="I8" s="59"/>
      <c r="J8" s="74">
        <f t="shared" si="1"/>
        <v>0</v>
      </c>
      <c r="K8" s="75" t="str">
        <f t="shared" si="2"/>
        <v>F</v>
      </c>
      <c r="L8" s="22"/>
      <c r="M8" s="22"/>
      <c r="N8" s="22"/>
      <c r="O8" s="22"/>
      <c r="P8" s="22"/>
      <c r="Q8" s="22"/>
      <c r="R8" s="24"/>
      <c r="S8" s="22"/>
      <c r="T8" s="23"/>
      <c r="U8" s="23"/>
    </row>
    <row r="9" spans="1:21" ht="12.75">
      <c r="A9" s="56">
        <f t="shared" si="3"/>
        <v>8</v>
      </c>
      <c r="B9" s="97" t="str">
        <f>Sheet1!A9&amp;"/"&amp;Sheet1!B9</f>
        <v>53/2021</v>
      </c>
      <c r="C9" s="97" t="str">
        <f>Sheet1!C9&amp;" "&amp;Sheet1!D9</f>
        <v>Krstijan Knežević</v>
      </c>
      <c r="D9" s="97"/>
      <c r="E9" s="21">
        <v>0</v>
      </c>
      <c r="F9" s="56">
        <v>10</v>
      </c>
      <c r="G9" s="74">
        <f t="shared" si="0"/>
        <v>10</v>
      </c>
      <c r="H9" s="27"/>
      <c r="I9" s="59"/>
      <c r="J9" s="74">
        <f t="shared" si="1"/>
        <v>10</v>
      </c>
      <c r="K9" s="75" t="str">
        <f t="shared" si="2"/>
        <v>F</v>
      </c>
      <c r="L9" s="22"/>
      <c r="M9" s="66"/>
      <c r="N9" s="22"/>
      <c r="O9" s="22"/>
      <c r="P9" s="22"/>
      <c r="Q9" s="22"/>
      <c r="R9" s="24"/>
      <c r="S9" s="22"/>
      <c r="T9" s="23"/>
      <c r="U9" s="23"/>
    </row>
    <row r="10" spans="1:21" ht="12.75">
      <c r="A10" s="56">
        <f t="shared" si="3"/>
        <v>9</v>
      </c>
      <c r="B10" s="97" t="str">
        <f>Sheet1!A10&amp;"/"&amp;Sheet1!B10</f>
        <v>55/2021</v>
      </c>
      <c r="C10" s="97" t="str">
        <f>Sheet1!C10&amp;" "&amp;Sheet1!D10</f>
        <v>Lazar Kukuličić</v>
      </c>
      <c r="D10" s="97"/>
      <c r="E10" s="21">
        <v>20</v>
      </c>
      <c r="F10" s="56">
        <v>45</v>
      </c>
      <c r="G10" s="74">
        <f t="shared" si="0"/>
        <v>45</v>
      </c>
      <c r="H10" s="59"/>
      <c r="I10" s="105">
        <v>10</v>
      </c>
      <c r="J10" s="74">
        <f t="shared" si="1"/>
        <v>55</v>
      </c>
      <c r="K10" s="75" t="str">
        <f t="shared" si="2"/>
        <v>E</v>
      </c>
      <c r="L10" s="22"/>
      <c r="M10" s="68"/>
      <c r="N10" s="68"/>
      <c r="O10" s="69"/>
      <c r="P10" s="22"/>
      <c r="Q10" s="22"/>
      <c r="R10" s="24"/>
      <c r="S10" s="67"/>
      <c r="T10" s="23"/>
      <c r="U10" s="23"/>
    </row>
    <row r="11" spans="1:21" ht="12.75">
      <c r="A11" s="56">
        <f t="shared" si="3"/>
        <v>10</v>
      </c>
      <c r="B11" s="97" t="str">
        <f>Sheet1!A11&amp;"/"&amp;Sheet1!B11</f>
        <v>31/2020</v>
      </c>
      <c r="C11" s="98" t="str">
        <f>Sheet1!C11&amp;" "&amp;Sheet1!D11</f>
        <v>Milorad Džoganović</v>
      </c>
      <c r="D11" s="98"/>
      <c r="E11" s="26">
        <v>26</v>
      </c>
      <c r="F11" s="56"/>
      <c r="G11" s="74">
        <f t="shared" si="0"/>
        <v>26</v>
      </c>
      <c r="H11" s="27"/>
      <c r="I11" s="59"/>
      <c r="J11" s="74">
        <f t="shared" si="1"/>
        <v>26</v>
      </c>
      <c r="K11" s="75" t="str">
        <f t="shared" si="2"/>
        <v>F</v>
      </c>
      <c r="L11" s="22"/>
      <c r="M11" s="25"/>
      <c r="N11" s="24"/>
      <c r="O11" s="22"/>
      <c r="P11" s="22"/>
      <c r="Q11" s="24"/>
      <c r="R11" s="24"/>
      <c r="S11" s="67"/>
      <c r="T11" s="23"/>
      <c r="U11" s="23"/>
    </row>
    <row r="12" spans="1:21" ht="12.75">
      <c r="A12" s="56">
        <f t="shared" si="3"/>
        <v>11</v>
      </c>
      <c r="B12" s="97" t="str">
        <f>Sheet1!A12&amp;"/"&amp;Sheet1!B12</f>
        <v>36/2020</v>
      </c>
      <c r="C12" s="97" t="str">
        <f>Sheet1!C12&amp;" "&amp;Sheet1!D12</f>
        <v>Vuk Bjelobrković</v>
      </c>
      <c r="D12" s="97"/>
      <c r="E12" s="21"/>
      <c r="F12" s="56">
        <v>40</v>
      </c>
      <c r="G12" s="74">
        <f t="shared" si="0"/>
        <v>40</v>
      </c>
      <c r="H12" s="59"/>
      <c r="I12" s="59"/>
      <c r="J12" s="74">
        <f t="shared" si="1"/>
        <v>40</v>
      </c>
      <c r="K12" s="75" t="str">
        <f t="shared" si="2"/>
        <v>F</v>
      </c>
      <c r="L12" s="22"/>
      <c r="M12" s="25"/>
      <c r="N12" s="22"/>
      <c r="O12" s="71"/>
      <c r="P12" s="22"/>
      <c r="Q12" s="22"/>
      <c r="R12" s="24"/>
      <c r="S12" s="67"/>
      <c r="T12" s="23"/>
      <c r="U12" s="23"/>
    </row>
    <row r="13" spans="1:21" ht="12.75">
      <c r="A13" s="56">
        <f t="shared" si="3"/>
        <v>12</v>
      </c>
      <c r="B13" s="97" t="str">
        <f>Sheet1!A13&amp;"/"&amp;Sheet1!B13</f>
        <v>48/2020</v>
      </c>
      <c r="C13" s="97" t="str">
        <f>Sheet1!C13&amp;" "&amp;Sheet1!D13</f>
        <v>Ksenija Vidić</v>
      </c>
      <c r="D13" s="97"/>
      <c r="E13" s="21">
        <v>31</v>
      </c>
      <c r="F13" s="56"/>
      <c r="G13" s="74">
        <f t="shared" si="0"/>
        <v>31</v>
      </c>
      <c r="H13" s="59"/>
      <c r="I13" s="59"/>
      <c r="J13" s="74">
        <f t="shared" si="1"/>
        <v>31</v>
      </c>
      <c r="K13" s="75" t="str">
        <f t="shared" si="2"/>
        <v>F</v>
      </c>
      <c r="L13" s="22"/>
      <c r="M13" s="25"/>
      <c r="N13" s="22"/>
      <c r="O13" s="71"/>
      <c r="P13" s="22"/>
      <c r="Q13" s="22"/>
      <c r="R13" s="24"/>
      <c r="S13" s="67"/>
      <c r="T13" s="24"/>
      <c r="U13" s="23"/>
    </row>
    <row r="14" spans="1:21" ht="12.75">
      <c r="A14" s="56">
        <f t="shared" si="3"/>
        <v>13</v>
      </c>
      <c r="B14" s="97" t="str">
        <f>Sheet1!A14&amp;"/"&amp;Sheet1!B14</f>
        <v>99/2020</v>
      </c>
      <c r="C14" s="97" t="str">
        <f>Sheet1!C14&amp;" "&amp;Sheet1!D14</f>
        <v>Ibrahim Rastoder</v>
      </c>
      <c r="D14" s="97"/>
      <c r="E14" s="21">
        <v>0</v>
      </c>
      <c r="F14" s="56">
        <v>16</v>
      </c>
      <c r="G14" s="74">
        <f t="shared" si="0"/>
        <v>16</v>
      </c>
      <c r="H14" s="59"/>
      <c r="I14" s="59"/>
      <c r="J14" s="74">
        <f t="shared" si="1"/>
        <v>16</v>
      </c>
      <c r="K14" s="75" t="str">
        <f t="shared" si="2"/>
        <v>F</v>
      </c>
      <c r="L14" s="22"/>
      <c r="M14" s="25"/>
      <c r="N14" s="22"/>
      <c r="O14" s="71"/>
      <c r="P14" s="22"/>
      <c r="Q14" s="22"/>
      <c r="R14" s="24"/>
      <c r="S14" s="67"/>
      <c r="T14" s="23"/>
      <c r="U14" s="23"/>
    </row>
    <row r="15" spans="1:21" ht="12.75">
      <c r="A15" s="56">
        <f t="shared" si="3"/>
        <v>14</v>
      </c>
      <c r="B15" s="97" t="str">
        <f>Sheet1!A15&amp;"/"&amp;Sheet1!B15</f>
        <v>1/2019</v>
      </c>
      <c r="C15" s="97" t="str">
        <f>Sheet1!C15&amp;" "&amp;Sheet1!D15</f>
        <v>Lazar Savić</v>
      </c>
      <c r="D15" s="97"/>
      <c r="E15" s="21"/>
      <c r="F15" s="99"/>
      <c r="G15" s="74">
        <f t="shared" si="0"/>
        <v>0</v>
      </c>
      <c r="H15" s="59"/>
      <c r="I15" s="59"/>
      <c r="J15" s="74">
        <f t="shared" si="1"/>
        <v>0</v>
      </c>
      <c r="K15" s="75" t="str">
        <f t="shared" si="2"/>
        <v>F</v>
      </c>
      <c r="L15" s="22"/>
      <c r="M15" s="22"/>
      <c r="N15" s="22"/>
      <c r="O15" s="22"/>
      <c r="P15" s="22"/>
      <c r="Q15" s="22"/>
      <c r="R15" s="24"/>
      <c r="S15" s="67"/>
      <c r="T15" s="23"/>
      <c r="U15" s="23"/>
    </row>
    <row r="16" spans="1:21" ht="12.75">
      <c r="A16" s="56">
        <f t="shared" si="3"/>
        <v>15</v>
      </c>
      <c r="B16" s="97" t="str">
        <f>Sheet1!A16&amp;"/"&amp;Sheet1!B16</f>
        <v>65/2019</v>
      </c>
      <c r="C16" s="98" t="str">
        <f>Sheet1!C16&amp;" "&amp;Sheet1!D16</f>
        <v>Sara  Bakrač</v>
      </c>
      <c r="D16" s="98"/>
      <c r="E16" s="21">
        <v>23</v>
      </c>
      <c r="F16" s="56"/>
      <c r="G16" s="74">
        <f t="shared" si="0"/>
        <v>23</v>
      </c>
      <c r="H16" s="59"/>
      <c r="I16" s="106">
        <v>16</v>
      </c>
      <c r="J16" s="74">
        <f t="shared" si="1"/>
        <v>39</v>
      </c>
      <c r="K16" s="75" t="str">
        <f t="shared" si="2"/>
        <v>F</v>
      </c>
      <c r="L16" s="22"/>
      <c r="M16" s="22"/>
      <c r="N16" s="22"/>
      <c r="O16" s="22"/>
      <c r="P16" s="22"/>
      <c r="Q16" s="22"/>
      <c r="R16" s="24"/>
      <c r="S16" s="67"/>
      <c r="T16" s="23"/>
      <c r="U16" s="23"/>
    </row>
    <row r="17" spans="1:21" ht="12.75">
      <c r="A17" s="56">
        <f t="shared" si="3"/>
        <v>16</v>
      </c>
      <c r="B17" s="97" t="str">
        <f>Sheet1!A17&amp;"/"&amp;Sheet1!B17</f>
        <v>87/2019</v>
      </c>
      <c r="C17" s="97" t="str">
        <f>Sheet1!C17&amp;" "&amp;Sheet1!D17</f>
        <v>Vuk Mićunović</v>
      </c>
      <c r="D17" s="97"/>
      <c r="E17" s="26"/>
      <c r="F17" s="99">
        <v>17</v>
      </c>
      <c r="G17" s="74">
        <f t="shared" si="0"/>
        <v>17</v>
      </c>
      <c r="H17" s="59"/>
      <c r="I17" s="59"/>
      <c r="J17" s="74">
        <f t="shared" si="1"/>
        <v>17</v>
      </c>
      <c r="K17" s="75" t="str">
        <f t="shared" si="2"/>
        <v>F</v>
      </c>
      <c r="L17" s="22"/>
      <c r="M17" s="22"/>
      <c r="N17" s="22"/>
      <c r="O17" s="22"/>
      <c r="P17" s="22"/>
      <c r="Q17" s="24"/>
      <c r="R17" s="24"/>
      <c r="S17" s="22"/>
      <c r="T17" s="23"/>
      <c r="U17" s="23"/>
    </row>
    <row r="18" spans="1:21" ht="12.75">
      <c r="A18" s="56">
        <f t="shared" si="3"/>
        <v>17</v>
      </c>
      <c r="B18" s="97" t="str">
        <f>Sheet1!A18&amp;"/"&amp;Sheet1!B18</f>
        <v>35/2018</v>
      </c>
      <c r="C18" s="97" t="str">
        <f>Sheet1!C18&amp;" "&amp;Sheet1!D18</f>
        <v>Vid Krgušić</v>
      </c>
      <c r="D18" s="97"/>
      <c r="E18" s="21"/>
      <c r="F18" s="99">
        <v>20</v>
      </c>
      <c r="G18" s="74">
        <f t="shared" si="0"/>
        <v>20</v>
      </c>
      <c r="H18" s="59"/>
      <c r="I18" s="59"/>
      <c r="J18" s="74">
        <f t="shared" si="1"/>
        <v>20</v>
      </c>
      <c r="K18" s="75" t="str">
        <f t="shared" si="2"/>
        <v>F</v>
      </c>
      <c r="L18" s="22"/>
      <c r="M18" s="22"/>
      <c r="N18" s="22"/>
      <c r="O18" s="22"/>
      <c r="P18" s="22"/>
      <c r="Q18" s="22"/>
      <c r="R18" s="24"/>
      <c r="S18" s="22"/>
      <c r="T18" s="23"/>
      <c r="U18" s="2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pane ySplit="7" topLeftCell="A16" activePane="bottomLeft" state="frozen"/>
      <selection pane="topLeft" activeCell="A1" sqref="A1"/>
      <selection pane="bottomLeft" activeCell="A25" sqref="A25:J93"/>
    </sheetView>
  </sheetViews>
  <sheetFormatPr defaultColWidth="9.140625" defaultRowHeight="12.75"/>
  <cols>
    <col min="1" max="1" width="13.00390625" style="14" customWidth="1"/>
    <col min="2" max="2" width="29.421875" style="12" customWidth="1"/>
    <col min="3" max="3" width="22.28125" style="12" customWidth="1"/>
    <col min="4" max="4" width="7.421875" style="12" customWidth="1"/>
    <col min="5" max="5" width="24.28125" style="12" customWidth="1"/>
    <col min="6" max="6" width="28.57421875" style="13" customWidth="1"/>
    <col min="7" max="7" width="17.7109375" style="13" customWidth="1"/>
    <col min="8" max="8" width="19.57421875" style="13" customWidth="1"/>
    <col min="9" max="9" width="13.57421875" style="13" customWidth="1"/>
    <col min="10" max="10" width="13.28125" style="12" customWidth="1"/>
    <col min="11" max="11" width="6.7109375" style="12" customWidth="1"/>
    <col min="12" max="16384" width="9.140625" style="12" customWidth="1"/>
  </cols>
  <sheetData>
    <row r="1" spans="1:12" ht="18.75" customHeight="1">
      <c r="A1" s="118" t="s">
        <v>1</v>
      </c>
      <c r="B1" s="119"/>
      <c r="C1" s="119"/>
      <c r="D1" s="119"/>
      <c r="E1" s="119"/>
      <c r="F1" s="119"/>
      <c r="G1" s="119"/>
      <c r="H1" s="119"/>
      <c r="I1" s="111"/>
      <c r="J1" s="112"/>
      <c r="K1" s="17"/>
      <c r="L1" s="17"/>
    </row>
    <row r="2" spans="1:12" ht="15">
      <c r="A2" s="28" t="s">
        <v>2</v>
      </c>
      <c r="B2" s="17"/>
      <c r="C2" s="17"/>
      <c r="D2" s="17"/>
      <c r="E2" s="33" t="s">
        <v>43</v>
      </c>
      <c r="F2" s="16"/>
      <c r="G2" s="29" t="s">
        <v>3</v>
      </c>
      <c r="H2" s="54" t="s">
        <v>34</v>
      </c>
      <c r="I2" s="81"/>
      <c r="J2" s="30"/>
      <c r="K2" s="17"/>
      <c r="L2" s="17"/>
    </row>
    <row r="3" spans="1:12" ht="15">
      <c r="A3" s="34" t="s">
        <v>42</v>
      </c>
      <c r="B3" s="53"/>
      <c r="C3" s="53"/>
      <c r="D3" s="53"/>
      <c r="E3" s="31"/>
      <c r="F3" s="16"/>
      <c r="G3" s="16"/>
      <c r="H3" s="16"/>
      <c r="I3" s="17"/>
      <c r="J3" s="30"/>
      <c r="K3" s="17"/>
      <c r="L3" s="17"/>
    </row>
    <row r="4" spans="1:12" ht="12.75" customHeight="1" thickBot="1">
      <c r="A4" s="61"/>
      <c r="B4" s="62"/>
      <c r="C4" s="62"/>
      <c r="D4" s="62"/>
      <c r="E4" s="62"/>
      <c r="F4" s="63"/>
      <c r="G4" s="63"/>
      <c r="H4" s="63"/>
      <c r="I4" s="62"/>
      <c r="J4" s="64"/>
      <c r="K4" s="17"/>
      <c r="L4" s="17"/>
    </row>
    <row r="5" spans="1:11" ht="26.25" customHeight="1" thickBot="1">
      <c r="A5" s="32" t="s">
        <v>15</v>
      </c>
      <c r="B5" s="18"/>
      <c r="C5" s="120" t="s">
        <v>23</v>
      </c>
      <c r="D5" s="121"/>
      <c r="E5" s="121"/>
      <c r="F5" s="121"/>
      <c r="G5" s="121"/>
      <c r="H5" s="122"/>
      <c r="I5" s="115" t="s">
        <v>14</v>
      </c>
      <c r="J5" s="115" t="s">
        <v>4</v>
      </c>
      <c r="K5" s="17"/>
    </row>
    <row r="6" spans="1:11" ht="13.5" thickBot="1">
      <c r="A6" s="55" t="s">
        <v>5</v>
      </c>
      <c r="B6" s="101" t="s">
        <v>12</v>
      </c>
      <c r="C6" s="107" t="s">
        <v>46</v>
      </c>
      <c r="D6" s="108"/>
      <c r="E6" s="117" t="s">
        <v>20</v>
      </c>
      <c r="F6" s="117"/>
      <c r="G6" s="113" t="s">
        <v>13</v>
      </c>
      <c r="H6" s="114"/>
      <c r="I6" s="116"/>
      <c r="J6" s="116"/>
      <c r="K6" s="17"/>
    </row>
    <row r="7" spans="1:11" ht="12.75">
      <c r="A7" s="82"/>
      <c r="B7" s="102"/>
      <c r="C7" s="109"/>
      <c r="D7" s="110"/>
      <c r="E7" s="103" t="s">
        <v>17</v>
      </c>
      <c r="F7" s="84" t="s">
        <v>18</v>
      </c>
      <c r="G7" s="83" t="s">
        <v>21</v>
      </c>
      <c r="H7" s="85" t="s">
        <v>22</v>
      </c>
      <c r="I7" s="116"/>
      <c r="J7" s="116"/>
      <c r="K7" s="17"/>
    </row>
    <row r="8" spans="1:11" ht="12.75">
      <c r="A8" s="57" t="str">
        <f>IF(ISBLANK(Rezultati!B2),"",Rezultati!B2)</f>
        <v>1/2021</v>
      </c>
      <c r="B8" s="58" t="str">
        <f>IF(ISBLANK(Rezultati!C2),"",Rezultati!C2)</f>
        <v>Jovan  Milović</v>
      </c>
      <c r="C8" s="123">
        <f>IF(ISBLANK(Rezultati!D2),"",Rezultati!D2)</f>
      </c>
      <c r="D8" s="124"/>
      <c r="E8" s="86">
        <f>IF(ISBLANK(Rezultati!E2),"",Rezultati!E2)</f>
        <v>30</v>
      </c>
      <c r="F8" s="86">
        <f>IF(ISBLANK(Rezultati!F2),"",Rezultati!F2)</f>
      </c>
      <c r="G8" s="86">
        <f>IF(ISBLANK(Rezultati!H2),"",Rezultati!H2)</f>
      </c>
      <c r="H8" s="86">
        <f>IF(ISBLANK(Rezultati!I2),"",Rezultati!I2)</f>
        <v>41</v>
      </c>
      <c r="I8" s="86">
        <f>IF(ISBLANK(Rezultati!J2),"",Rezultati!J2)</f>
        <v>71</v>
      </c>
      <c r="J8" s="87" t="str">
        <f>IF(Rezultati!J2&lt;50,"F",IF(Rezultati!J2&lt;60,"E",IF(Rezultati!J2&lt;70,"D",IF(Rezultati!J2&lt;80,"C",IF(Rezultati!J2&lt;90,"B","A")))))</f>
        <v>C</v>
      </c>
      <c r="K8" s="17"/>
    </row>
    <row r="9" spans="1:11" ht="12.75">
      <c r="A9" s="57" t="str">
        <f>IF(ISBLANK(Rezultati!B3),"",Rezultati!B3)</f>
        <v>30/2021</v>
      </c>
      <c r="B9" s="58" t="str">
        <f>IF(ISBLANK(Rezultati!C3),"",Rezultati!C3)</f>
        <v>Luka Milović</v>
      </c>
      <c r="C9" s="123">
        <f>IF(ISBLANK(Rezultati!D3),"",Rezultati!D3)</f>
      </c>
      <c r="D9" s="124"/>
      <c r="E9" s="86">
        <f>IF(ISBLANK(Rezultati!E3),"",Rezultati!E3)</f>
        <v>19</v>
      </c>
      <c r="F9" s="86">
        <f>IF(ISBLANK(Rezultati!F3),"",Rezultati!F3)</f>
        <v>45</v>
      </c>
      <c r="G9" s="86">
        <f>IF(ISBLANK(Rezultati!H3),"",Rezultati!H3)</f>
      </c>
      <c r="H9" s="86">
        <f>IF(ISBLANK(Rezultati!I3),"",Rezultati!I3)</f>
        <v>45</v>
      </c>
      <c r="I9" s="86">
        <f>IF(ISBLANK(Rezultati!J3),"",Rezultati!J3)</f>
        <v>90</v>
      </c>
      <c r="J9" s="87" t="str">
        <f>IF(Rezultati!J3&lt;50,"F",IF(Rezultati!J3&lt;60,"E",IF(Rezultati!J3&lt;70,"D",IF(Rezultati!J3&lt;80,"C",IF(Rezultati!J3&lt;90,"B","A")))))</f>
        <v>A</v>
      </c>
      <c r="K9" s="17"/>
    </row>
    <row r="10" spans="1:11" ht="12.75">
      <c r="A10" s="57" t="str">
        <f>IF(ISBLANK(Rezultati!B4),"",Rezultati!B4)</f>
        <v>35/2021</v>
      </c>
      <c r="B10" s="58" t="str">
        <f>IF(ISBLANK(Rezultati!C4),"",Rezultati!C4)</f>
        <v>Dušan Petrović</v>
      </c>
      <c r="C10" s="123">
        <f>IF(ISBLANK(Rezultati!D4),"",Rezultati!D4)</f>
      </c>
      <c r="D10" s="124"/>
      <c r="E10" s="86">
        <f>IF(ISBLANK(Rezultati!E4),"",Rezultati!E4)</f>
        <v>23</v>
      </c>
      <c r="F10" s="86">
        <f>IF(ISBLANK(Rezultati!F4),"",Rezultati!F4)</f>
      </c>
      <c r="G10" s="86">
        <f>IF(ISBLANK(Rezultati!H4),"",Rezultati!H4)</f>
      </c>
      <c r="H10" s="86">
        <f>IF(ISBLANK(Rezultati!I4),"",Rezultati!I4)</f>
      </c>
      <c r="I10" s="86">
        <f>IF(ISBLANK(Rezultati!J4),"",Rezultati!J4)</f>
        <v>49</v>
      </c>
      <c r="J10" s="87" t="str">
        <f>IF(Rezultati!J4&lt;50,"F",IF(Rezultati!J4&lt;60,"E",IF(Rezultati!J4&lt;70,"D",IF(Rezultati!J4&lt;80,"C",IF(Rezultati!J4&lt;90,"B","A")))))</f>
        <v>F</v>
      </c>
      <c r="K10" s="17"/>
    </row>
    <row r="11" spans="1:11" ht="12.75">
      <c r="A11" s="57" t="str">
        <f>IF(ISBLANK(Rezultati!B5),"",Rezultati!B5)</f>
        <v>36/2021</v>
      </c>
      <c r="B11" s="58" t="str">
        <f>IF(ISBLANK(Rezultati!C5),"",Rezultati!C5)</f>
        <v>Ljubica Asanović</v>
      </c>
      <c r="C11" s="123">
        <f>IF(ISBLANK(Rezultati!D5),"",Rezultati!D5)</f>
      </c>
      <c r="D11" s="124"/>
      <c r="E11" s="86">
        <f>IF(ISBLANK(Rezultati!E5),"",Rezultati!E5)</f>
        <v>22</v>
      </c>
      <c r="F11" s="86">
        <f>IF(ISBLANK(Rezultati!F5),"",Rezultati!F5)</f>
        <v>49</v>
      </c>
      <c r="G11" s="86">
        <f>IF(ISBLANK(Rezultati!H5),"",Rezultati!H5)</f>
      </c>
      <c r="H11" s="86">
        <f>IF(ISBLANK(Rezultati!I5),"",Rezultati!I5)</f>
      </c>
      <c r="I11" s="86">
        <f>IF(ISBLANK(Rezultati!J5),"",Rezultati!J5)</f>
        <v>49</v>
      </c>
      <c r="J11" s="87" t="str">
        <f>IF(Rezultati!J5&lt;50,"F",IF(Rezultati!J5&lt;60,"E",IF(Rezultati!J5&lt;70,"D",IF(Rezultati!J5&lt;80,"C",IF(Rezultati!J5&lt;90,"B","A")))))</f>
        <v>F</v>
      </c>
      <c r="K11" s="17"/>
    </row>
    <row r="12" spans="1:11" ht="12.75">
      <c r="A12" s="57" t="str">
        <f>IF(ISBLANK(Rezultati!B6),"",Rezultati!B6)</f>
        <v>45/2021</v>
      </c>
      <c r="B12" s="58" t="str">
        <f>IF(ISBLANK(Rezultati!C6),"",Rezultati!C6)</f>
        <v>Nikola Golović</v>
      </c>
      <c r="C12" s="123">
        <f>IF(ISBLANK(Rezultati!D6),"",Rezultati!D6)</f>
      </c>
      <c r="D12" s="124"/>
      <c r="E12" s="86">
        <f>IF(ISBLANK(Rezultati!E6),"",Rezultati!E6)</f>
        <v>0</v>
      </c>
      <c r="F12" s="86">
        <f>IF(ISBLANK(Rezultati!F6),"",Rezultati!F6)</f>
        <v>5</v>
      </c>
      <c r="G12" s="86">
        <f>IF(ISBLANK(Rezultati!H6),"",Rezultati!H6)</f>
      </c>
      <c r="H12" s="86">
        <f>IF(ISBLANK(Rezultati!I6),"",Rezultati!I6)</f>
      </c>
      <c r="I12" s="86">
        <f>IF(ISBLANK(Rezultati!J6),"",Rezultati!J6)</f>
        <v>5</v>
      </c>
      <c r="J12" s="87" t="str">
        <f>IF(Rezultati!J6&lt;50,"F",IF(Rezultati!J6&lt;60,"E",IF(Rezultati!J6&lt;70,"D",IF(Rezultati!J6&lt;80,"C",IF(Rezultati!J6&lt;90,"B","A")))))</f>
        <v>F</v>
      </c>
      <c r="K12" s="17"/>
    </row>
    <row r="13" spans="1:11" ht="12.75">
      <c r="A13" s="57" t="str">
        <f>IF(ISBLANK(Rezultati!B7),"",Rezultati!B7)</f>
        <v>46/2021</v>
      </c>
      <c r="B13" s="58" t="str">
        <f>IF(ISBLANK(Rezultati!C7),"",Rezultati!C7)</f>
        <v>Vidoje Golubović</v>
      </c>
      <c r="C13" s="123">
        <f>IF(ISBLANK(Rezultati!D7),"",Rezultati!D7)</f>
      </c>
      <c r="D13" s="124"/>
      <c r="E13" s="86">
        <f>IF(ISBLANK(Rezultati!E7),"",Rezultati!E7)</f>
        <v>0</v>
      </c>
      <c r="F13" s="86">
        <f>IF(ISBLANK(Rezultati!F7),"",Rezultati!F7)</f>
        <v>25</v>
      </c>
      <c r="G13" s="86">
        <f>IF(ISBLANK(Rezultati!H7),"",Rezultati!H7)</f>
      </c>
      <c r="H13" s="86">
        <f>IF(ISBLANK(Rezultati!I7),"",Rezultati!I7)</f>
      </c>
      <c r="I13" s="86">
        <f>IF(ISBLANK(Rezultati!J7),"",Rezultati!J7)</f>
        <v>25</v>
      </c>
      <c r="J13" s="87" t="str">
        <f>IF(Rezultati!J7&lt;50,"F",IF(Rezultati!J7&lt;60,"E",IF(Rezultati!J7&lt;70,"D",IF(Rezultati!J7&lt;80,"C",IF(Rezultati!J7&lt;90,"B","A")))))</f>
        <v>F</v>
      </c>
      <c r="K13" s="17"/>
    </row>
    <row r="14" spans="1:11" ht="12.75">
      <c r="A14" s="57" t="str">
        <f>IF(ISBLANK(Rezultati!B8),"",Rezultati!B8)</f>
        <v>50/2021</v>
      </c>
      <c r="B14" s="58" t="str">
        <f>IF(ISBLANK(Rezultati!C8),"",Rezultati!C8)</f>
        <v>Sara Vuletić</v>
      </c>
      <c r="C14" s="123">
        <f>IF(ISBLANK(Rezultati!D8),"",Rezultati!D8)</f>
      </c>
      <c r="D14" s="124"/>
      <c r="E14" s="86">
        <f>IF(ISBLANK(Rezultati!E8),"",Rezultati!E8)</f>
      </c>
      <c r="F14" s="86">
        <f>IF(ISBLANK(Rezultati!F8),"",Rezultati!F8)</f>
      </c>
      <c r="G14" s="86">
        <f>IF(ISBLANK(Rezultati!H8),"",Rezultati!H8)</f>
      </c>
      <c r="H14" s="86">
        <f>IF(ISBLANK(Rezultati!I8),"",Rezultati!I8)</f>
      </c>
      <c r="I14" s="86">
        <f>IF(ISBLANK(Rezultati!J8),"",Rezultati!J8)</f>
        <v>0</v>
      </c>
      <c r="J14" s="87" t="str">
        <f>IF(Rezultati!J8&lt;50,"F",IF(Rezultati!J8&lt;60,"E",IF(Rezultati!J8&lt;70,"D",IF(Rezultati!J8&lt;80,"C",IF(Rezultati!J8&lt;90,"B","A")))))</f>
        <v>F</v>
      </c>
      <c r="K14" s="17"/>
    </row>
    <row r="15" spans="1:11" ht="12.75">
      <c r="A15" s="57" t="str">
        <f>IF(ISBLANK(Rezultati!B9),"",Rezultati!B9)</f>
        <v>53/2021</v>
      </c>
      <c r="B15" s="58" t="str">
        <f>IF(ISBLANK(Rezultati!C9),"",Rezultati!C9)</f>
        <v>Krstijan Knežević</v>
      </c>
      <c r="C15" s="123">
        <f>IF(ISBLANK(Rezultati!D9),"",Rezultati!D9)</f>
      </c>
      <c r="D15" s="124"/>
      <c r="E15" s="86">
        <f>IF(ISBLANK(Rezultati!E9),"",Rezultati!E9)</f>
        <v>0</v>
      </c>
      <c r="F15" s="86">
        <f>IF(ISBLANK(Rezultati!F9),"",Rezultati!F9)</f>
        <v>10</v>
      </c>
      <c r="G15" s="86">
        <f>IF(ISBLANK(Rezultati!H9),"",Rezultati!H9)</f>
      </c>
      <c r="H15" s="86">
        <f>IF(ISBLANK(Rezultati!I9),"",Rezultati!I9)</f>
      </c>
      <c r="I15" s="86">
        <f>IF(ISBLANK(Rezultati!J9),"",Rezultati!J9)</f>
        <v>10</v>
      </c>
      <c r="J15" s="87" t="str">
        <f>IF(Rezultati!J9&lt;50,"F",IF(Rezultati!J9&lt;60,"E",IF(Rezultati!J9&lt;70,"D",IF(Rezultati!J9&lt;80,"C",IF(Rezultati!J9&lt;90,"B","A")))))</f>
        <v>F</v>
      </c>
      <c r="K15" s="17"/>
    </row>
    <row r="16" spans="1:11" ht="12.75">
      <c r="A16" s="57" t="str">
        <f>IF(ISBLANK(Rezultati!B10),"",Rezultati!B10)</f>
        <v>55/2021</v>
      </c>
      <c r="B16" s="58" t="str">
        <f>IF(ISBLANK(Rezultati!C10),"",Rezultati!C10)</f>
        <v>Lazar Kukuličić</v>
      </c>
      <c r="C16" s="123">
        <f>IF(ISBLANK(Rezultati!D10),"",Rezultati!D10)</f>
      </c>
      <c r="D16" s="124"/>
      <c r="E16" s="86">
        <f>IF(ISBLANK(Rezultati!E10),"",Rezultati!E10)</f>
        <v>20</v>
      </c>
      <c r="F16" s="86">
        <f>IF(ISBLANK(Rezultati!F10),"",Rezultati!F10)</f>
        <v>45</v>
      </c>
      <c r="G16" s="86">
        <f>IF(ISBLANK(Rezultati!H10),"",Rezultati!H10)</f>
      </c>
      <c r="H16" s="86">
        <f>IF(ISBLANK(Rezultati!I10),"",Rezultati!I10)</f>
        <v>10</v>
      </c>
      <c r="I16" s="86">
        <f>IF(ISBLANK(Rezultati!J10),"",Rezultati!J10)</f>
        <v>55</v>
      </c>
      <c r="J16" s="87" t="str">
        <f>IF(Rezultati!J10&lt;50,"F",IF(Rezultati!J10&lt;60,"E",IF(Rezultati!J10&lt;70,"D",IF(Rezultati!J10&lt;80,"C",IF(Rezultati!J10&lt;90,"B","A")))))</f>
        <v>E</v>
      </c>
      <c r="K16" s="17"/>
    </row>
    <row r="17" spans="1:11" ht="12.75">
      <c r="A17" s="57" t="str">
        <f>IF(ISBLANK(Rezultati!B11),"",Rezultati!B11)</f>
        <v>31/2020</v>
      </c>
      <c r="B17" s="58" t="str">
        <f>IF(ISBLANK(Rezultati!C11),"",Rezultati!C11)</f>
        <v>Milorad Džoganović</v>
      </c>
      <c r="C17" s="123">
        <f>IF(ISBLANK(Rezultati!D11),"",Rezultati!D11)</f>
      </c>
      <c r="D17" s="124"/>
      <c r="E17" s="86">
        <f>IF(ISBLANK(Rezultati!E11),"",Rezultati!E11)</f>
        <v>26</v>
      </c>
      <c r="F17" s="86">
        <f>IF(ISBLANK(Rezultati!F11),"",Rezultati!F11)</f>
      </c>
      <c r="G17" s="86">
        <f>IF(ISBLANK(Rezultati!H11),"",Rezultati!H11)</f>
      </c>
      <c r="H17" s="86">
        <f>IF(ISBLANK(Rezultati!I11),"",Rezultati!I11)</f>
      </c>
      <c r="I17" s="86">
        <f>IF(ISBLANK(Rezultati!J11),"",Rezultati!J11)</f>
        <v>26</v>
      </c>
      <c r="J17" s="87" t="str">
        <f>IF(Rezultati!J11&lt;50,"F",IF(Rezultati!J11&lt;60,"E",IF(Rezultati!J11&lt;70,"D",IF(Rezultati!J11&lt;80,"C",IF(Rezultati!J11&lt;90,"B","A")))))</f>
        <v>F</v>
      </c>
      <c r="K17" s="17"/>
    </row>
    <row r="18" spans="1:11" ht="12.75">
      <c r="A18" s="57" t="str">
        <f>IF(ISBLANK(Rezultati!B12),"",Rezultati!B12)</f>
        <v>36/2020</v>
      </c>
      <c r="B18" s="58" t="str">
        <f>IF(ISBLANK(Rezultati!C12),"",Rezultati!C12)</f>
        <v>Vuk Bjelobrković</v>
      </c>
      <c r="C18" s="123">
        <f>IF(ISBLANK(Rezultati!D12),"",Rezultati!D12)</f>
      </c>
      <c r="D18" s="124"/>
      <c r="E18" s="86">
        <f>IF(ISBLANK(Rezultati!E12),"",Rezultati!E12)</f>
      </c>
      <c r="F18" s="86">
        <f>IF(ISBLANK(Rezultati!F12),"",Rezultati!F12)</f>
        <v>40</v>
      </c>
      <c r="G18" s="86">
        <f>IF(ISBLANK(Rezultati!H12),"",Rezultati!H12)</f>
      </c>
      <c r="H18" s="86">
        <f>IF(ISBLANK(Rezultati!I12),"",Rezultati!I12)</f>
      </c>
      <c r="I18" s="86">
        <f>IF(ISBLANK(Rezultati!J12),"",Rezultati!J12)</f>
        <v>40</v>
      </c>
      <c r="J18" s="87" t="str">
        <f>IF(Rezultati!J12&lt;50,"F",IF(Rezultati!J12&lt;60,"E",IF(Rezultati!J12&lt;70,"D",IF(Rezultati!J12&lt;80,"C",IF(Rezultati!J12&lt;90,"B","A")))))</f>
        <v>F</v>
      </c>
      <c r="K18" s="17"/>
    </row>
    <row r="19" spans="1:11" ht="12.75">
      <c r="A19" s="57" t="str">
        <f>IF(ISBLANK(Rezultati!B13),"",Rezultati!B13)</f>
        <v>48/2020</v>
      </c>
      <c r="B19" s="58" t="str">
        <f>IF(ISBLANK(Rezultati!C13),"",Rezultati!C13)</f>
        <v>Ksenija Vidić</v>
      </c>
      <c r="C19" s="123">
        <f>IF(ISBLANK(Rezultati!D13),"",Rezultati!D13)</f>
      </c>
      <c r="D19" s="124"/>
      <c r="E19" s="86">
        <f>IF(ISBLANK(Rezultati!E13),"",Rezultati!E13)</f>
        <v>31</v>
      </c>
      <c r="F19" s="86">
        <f>IF(ISBLANK(Rezultati!F13),"",Rezultati!F13)</f>
      </c>
      <c r="G19" s="86">
        <f>IF(ISBLANK(Rezultati!H13),"",Rezultati!H13)</f>
      </c>
      <c r="H19" s="86">
        <f>IF(ISBLANK(Rezultati!I13),"",Rezultati!I13)</f>
      </c>
      <c r="I19" s="86">
        <f>IF(ISBLANK(Rezultati!J13),"",Rezultati!J13)</f>
        <v>31</v>
      </c>
      <c r="J19" s="87" t="str">
        <f>IF(Rezultati!J13&lt;50,"F",IF(Rezultati!J13&lt;60,"E",IF(Rezultati!J13&lt;70,"D",IF(Rezultati!J13&lt;80,"C",IF(Rezultati!J13&lt;90,"B","A")))))</f>
        <v>F</v>
      </c>
      <c r="K19" s="17"/>
    </row>
    <row r="20" spans="1:11" ht="12.75">
      <c r="A20" s="57" t="str">
        <f>IF(ISBLANK(Rezultati!B14),"",Rezultati!B14)</f>
        <v>99/2020</v>
      </c>
      <c r="B20" s="58" t="str">
        <f>IF(ISBLANK(Rezultati!C14),"",Rezultati!C14)</f>
        <v>Ibrahim Rastoder</v>
      </c>
      <c r="C20" s="123">
        <f>IF(ISBLANK(Rezultati!D14),"",Rezultati!D14)</f>
      </c>
      <c r="D20" s="124"/>
      <c r="E20" s="86">
        <f>IF(ISBLANK(Rezultati!E14),"",Rezultati!E14)</f>
        <v>0</v>
      </c>
      <c r="F20" s="86">
        <f>IF(ISBLANK(Rezultati!F14),"",Rezultati!F14)</f>
        <v>16</v>
      </c>
      <c r="G20" s="86">
        <f>IF(ISBLANK(Rezultati!H14),"",Rezultati!H14)</f>
      </c>
      <c r="H20" s="86">
        <f>IF(ISBLANK(Rezultati!I14),"",Rezultati!I14)</f>
      </c>
      <c r="I20" s="86">
        <f>IF(ISBLANK(Rezultati!J14),"",Rezultati!J14)</f>
        <v>16</v>
      </c>
      <c r="J20" s="87" t="str">
        <f>IF(Rezultati!J14&lt;50,"F",IF(Rezultati!J14&lt;60,"E",IF(Rezultati!J14&lt;70,"D",IF(Rezultati!J14&lt;80,"C",IF(Rezultati!J14&lt;90,"B","A")))))</f>
        <v>F</v>
      </c>
      <c r="K20" s="17"/>
    </row>
    <row r="21" spans="1:11" ht="12.75">
      <c r="A21" s="57" t="str">
        <f>IF(ISBLANK(Rezultati!B15),"",Rezultati!B15)</f>
        <v>1/2019</v>
      </c>
      <c r="B21" s="58" t="str">
        <f>IF(ISBLANK(Rezultati!C15),"",Rezultati!C15)</f>
        <v>Lazar Savić</v>
      </c>
      <c r="C21" s="123">
        <f>IF(ISBLANK(Rezultati!D15),"",Rezultati!D15)</f>
      </c>
      <c r="D21" s="124"/>
      <c r="E21" s="86">
        <f>IF(ISBLANK(Rezultati!E15),"",Rezultati!E15)</f>
      </c>
      <c r="F21" s="86">
        <f>IF(ISBLANK(Rezultati!F15),"",Rezultati!F15)</f>
      </c>
      <c r="G21" s="86">
        <f>IF(ISBLANK(Rezultati!H15),"",Rezultati!H15)</f>
      </c>
      <c r="H21" s="86">
        <f>IF(ISBLANK(Rezultati!I15),"",Rezultati!I15)</f>
      </c>
      <c r="I21" s="86">
        <f>IF(ISBLANK(Rezultati!J15),"",Rezultati!J15)</f>
        <v>0</v>
      </c>
      <c r="J21" s="87" t="str">
        <f>IF(Rezultati!J15&lt;50,"F",IF(Rezultati!J15&lt;60,"E",IF(Rezultati!J15&lt;70,"D",IF(Rezultati!J15&lt;80,"C",IF(Rezultati!J15&lt;90,"B","A")))))</f>
        <v>F</v>
      </c>
      <c r="K21" s="17"/>
    </row>
    <row r="22" spans="1:11" ht="12.75">
      <c r="A22" s="57" t="str">
        <f>IF(ISBLANK(Rezultati!B16),"",Rezultati!B16)</f>
        <v>65/2019</v>
      </c>
      <c r="B22" s="58" t="str">
        <f>IF(ISBLANK(Rezultati!C16),"",Rezultati!C16)</f>
        <v>Sara  Bakrač</v>
      </c>
      <c r="C22" s="123">
        <f>IF(ISBLANK(Rezultati!D16),"",Rezultati!D16)</f>
      </c>
      <c r="D22" s="124"/>
      <c r="E22" s="86">
        <f>IF(ISBLANK(Rezultati!E16),"",Rezultati!E16)</f>
        <v>23</v>
      </c>
      <c r="F22" s="86">
        <f>IF(ISBLANK(Rezultati!F16),"",Rezultati!F16)</f>
      </c>
      <c r="G22" s="86">
        <f>IF(ISBLANK(Rezultati!H16),"",Rezultati!H16)</f>
      </c>
      <c r="H22" s="86">
        <f>IF(ISBLANK(Rezultati!I16),"",Rezultati!I16)</f>
        <v>16</v>
      </c>
      <c r="I22" s="86">
        <f>IF(ISBLANK(Rezultati!J16),"",Rezultati!J16)</f>
        <v>39</v>
      </c>
      <c r="J22" s="87" t="str">
        <f>IF(Rezultati!J16&lt;50,"F",IF(Rezultati!J16&lt;60,"E",IF(Rezultati!J16&lt;70,"D",IF(Rezultati!J16&lt;80,"C",IF(Rezultati!J16&lt;90,"B","A")))))</f>
        <v>F</v>
      </c>
      <c r="K22" s="17"/>
    </row>
    <row r="23" spans="1:11" ht="12.75">
      <c r="A23" s="57" t="str">
        <f>IF(ISBLANK(Rezultati!B17),"",Rezultati!B17)</f>
        <v>87/2019</v>
      </c>
      <c r="B23" s="58" t="str">
        <f>IF(ISBLANK(Rezultati!C17),"",Rezultati!C17)</f>
        <v>Vuk Mićunović</v>
      </c>
      <c r="C23" s="123">
        <f>IF(ISBLANK(Rezultati!D17),"",Rezultati!D17)</f>
      </c>
      <c r="D23" s="124"/>
      <c r="E23" s="86">
        <f>IF(ISBLANK(Rezultati!E17),"",Rezultati!E17)</f>
      </c>
      <c r="F23" s="86">
        <f>IF(ISBLANK(Rezultati!F17),"",Rezultati!F17)</f>
        <v>17</v>
      </c>
      <c r="G23" s="86">
        <f>IF(ISBLANK(Rezultati!H17),"",Rezultati!H17)</f>
      </c>
      <c r="H23" s="86">
        <f>IF(ISBLANK(Rezultati!I17),"",Rezultati!I17)</f>
      </c>
      <c r="I23" s="86">
        <f>IF(ISBLANK(Rezultati!J17),"",Rezultati!J17)</f>
        <v>17</v>
      </c>
      <c r="J23" s="87" t="str">
        <f>IF(Rezultati!J17&lt;50,"F",IF(Rezultati!J17&lt;60,"E",IF(Rezultati!J17&lt;70,"D",IF(Rezultati!J17&lt;80,"C",IF(Rezultati!J17&lt;90,"B","A")))))</f>
        <v>F</v>
      </c>
      <c r="K23" s="17"/>
    </row>
    <row r="24" spans="1:11" ht="12.75">
      <c r="A24" s="57" t="str">
        <f>IF(ISBLANK(Rezultati!B18),"",Rezultati!B18)</f>
        <v>35/2018</v>
      </c>
      <c r="B24" s="58" t="str">
        <f>IF(ISBLANK(Rezultati!C18),"",Rezultati!C18)</f>
        <v>Vid Krgušić</v>
      </c>
      <c r="C24" s="123">
        <f>IF(ISBLANK(Rezultati!D18),"",Rezultati!D18)</f>
      </c>
      <c r="D24" s="124"/>
      <c r="E24" s="86">
        <f>IF(ISBLANK(Rezultati!E18),"",Rezultati!E18)</f>
      </c>
      <c r="F24" s="86">
        <f>IF(ISBLANK(Rezultati!F18),"",Rezultati!F18)</f>
        <v>20</v>
      </c>
      <c r="G24" s="86">
        <f>IF(ISBLANK(Rezultati!H18),"",Rezultati!H18)</f>
      </c>
      <c r="H24" s="86">
        <f>IF(ISBLANK(Rezultati!I18),"",Rezultati!I18)</f>
      </c>
      <c r="I24" s="86">
        <f>IF(ISBLANK(Rezultati!J18),"",Rezultati!J18)</f>
        <v>20</v>
      </c>
      <c r="J24" s="87" t="str">
        <f>IF(Rezultati!J18&lt;50,"F",IF(Rezultati!J18&lt;60,"E",IF(Rezultati!J18&lt;70,"D",IF(Rezultati!J18&lt;80,"C",IF(Rezultati!J18&lt;90,"B","A")))))</f>
        <v>F</v>
      </c>
      <c r="K24" s="17"/>
    </row>
    <row r="25" ht="12.75">
      <c r="I25" s="12"/>
    </row>
    <row r="26" ht="12.75">
      <c r="I26" s="12"/>
    </row>
    <row r="27" spans="8:9" ht="12.75">
      <c r="H27" s="91" t="s">
        <v>27</v>
      </c>
      <c r="I27" s="12"/>
    </row>
    <row r="28" ht="12.75">
      <c r="I28" s="12"/>
    </row>
    <row r="29" spans="8:10" ht="13.5" thickBot="1">
      <c r="H29" s="35"/>
      <c r="I29" s="36"/>
      <c r="J29" s="62"/>
    </row>
    <row r="30" ht="12.75">
      <c r="I30" s="12"/>
    </row>
    <row r="31" ht="12.75">
      <c r="I31" s="12"/>
    </row>
    <row r="32" ht="12.75">
      <c r="I32" s="12"/>
    </row>
    <row r="33" ht="12.75">
      <c r="I33" s="12"/>
    </row>
    <row r="34" ht="12.75">
      <c r="I34" s="12"/>
    </row>
    <row r="35" ht="12.75">
      <c r="I35" s="12"/>
    </row>
    <row r="36" ht="12.75">
      <c r="I36" s="12"/>
    </row>
    <row r="37" ht="12.75">
      <c r="I37" s="12"/>
    </row>
    <row r="38" ht="12.75">
      <c r="I38" s="12"/>
    </row>
    <row r="39" ht="12.75">
      <c r="I39" s="12"/>
    </row>
    <row r="40" ht="12.75">
      <c r="I40" s="12"/>
    </row>
    <row r="41" ht="12.75">
      <c r="I41" s="12"/>
    </row>
    <row r="42" ht="12.75">
      <c r="I42" s="12"/>
    </row>
    <row r="43" ht="12.75">
      <c r="I43" s="12"/>
    </row>
    <row r="44" ht="12.75">
      <c r="I44" s="12"/>
    </row>
    <row r="45" ht="12.75">
      <c r="I45" s="12"/>
    </row>
    <row r="46" ht="12.75">
      <c r="I46" s="12"/>
    </row>
    <row r="47" ht="12.75">
      <c r="I47" s="12"/>
    </row>
    <row r="48" ht="12.75">
      <c r="I48" s="12"/>
    </row>
    <row r="49" ht="12.75">
      <c r="I49" s="12"/>
    </row>
    <row r="50" ht="12.75">
      <c r="I50" s="12"/>
    </row>
    <row r="51" ht="12.75">
      <c r="I51" s="12"/>
    </row>
    <row r="52" ht="12.75">
      <c r="I52" s="12"/>
    </row>
    <row r="53" ht="12.75">
      <c r="I53" s="12"/>
    </row>
    <row r="54" ht="12.75">
      <c r="I54" s="12"/>
    </row>
    <row r="55" ht="12.75">
      <c r="I55" s="12"/>
    </row>
    <row r="56" ht="12.75">
      <c r="I56" s="12"/>
    </row>
    <row r="57" ht="12.75">
      <c r="I57" s="12"/>
    </row>
    <row r="58" ht="12.75">
      <c r="I58" s="12"/>
    </row>
    <row r="59" ht="12.75">
      <c r="I59" s="12"/>
    </row>
    <row r="60" ht="12.75">
      <c r="I60" s="12"/>
    </row>
    <row r="61" ht="12.75">
      <c r="I61" s="12"/>
    </row>
    <row r="62" ht="12.75">
      <c r="I62" s="12"/>
    </row>
    <row r="63" ht="12.75">
      <c r="I63" s="12"/>
    </row>
    <row r="64" ht="12.75">
      <c r="I64" s="12"/>
    </row>
    <row r="65" ht="12.75">
      <c r="I65" s="12"/>
    </row>
  </sheetData>
  <sheetProtection/>
  <mergeCells count="26">
    <mergeCell ref="C20:D20"/>
    <mergeCell ref="C21:D21"/>
    <mergeCell ref="C22:D22"/>
    <mergeCell ref="C23:D23"/>
    <mergeCell ref="C24:D24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C6:D6"/>
    <mergeCell ref="C7:D7"/>
    <mergeCell ref="I1:J1"/>
    <mergeCell ref="G6:H6"/>
    <mergeCell ref="J5:J7"/>
    <mergeCell ref="E6:F6"/>
    <mergeCell ref="A1:H1"/>
    <mergeCell ref="I5:I7"/>
    <mergeCell ref="C5:H5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27" sqref="A27:F95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38" t="s">
        <v>6</v>
      </c>
      <c r="B1" s="39"/>
      <c r="C1" s="40"/>
      <c r="D1" s="41"/>
      <c r="E1" s="41"/>
      <c r="F1" s="42"/>
      <c r="G1" s="4"/>
    </row>
    <row r="2" spans="1:6" s="5" customFormat="1" ht="14.25">
      <c r="A2" s="43"/>
      <c r="B2" s="44"/>
      <c r="C2" s="45"/>
      <c r="D2" s="46"/>
      <c r="E2" s="46"/>
      <c r="F2" s="47"/>
    </row>
    <row r="3" spans="1:6" s="5" customFormat="1" ht="15">
      <c r="A3" s="43" t="s">
        <v>44</v>
      </c>
      <c r="B3" s="44"/>
      <c r="C3" s="46"/>
      <c r="D3" s="46"/>
      <c r="E3" s="46"/>
      <c r="F3" s="47"/>
    </row>
    <row r="4" spans="1:6" s="5" customFormat="1" ht="15">
      <c r="A4" s="43" t="s">
        <v>35</v>
      </c>
      <c r="B4" s="44"/>
      <c r="C4" s="46" t="s">
        <v>36</v>
      </c>
      <c r="D4" s="46"/>
      <c r="E4" s="46"/>
      <c r="F4" s="47"/>
    </row>
    <row r="5" spans="1:7" s="5" customFormat="1" ht="15">
      <c r="A5" s="92" t="s">
        <v>29</v>
      </c>
      <c r="B5" s="88" t="s">
        <v>45</v>
      </c>
      <c r="C5" s="46" t="s">
        <v>32</v>
      </c>
      <c r="D5" s="46"/>
      <c r="E5" s="46"/>
      <c r="F5" s="47"/>
      <c r="G5" s="20"/>
    </row>
    <row r="6" spans="1:7" s="5" customFormat="1" ht="15.75" thickBot="1">
      <c r="A6" s="48"/>
      <c r="B6" s="49"/>
      <c r="C6" s="50"/>
      <c r="D6" s="51"/>
      <c r="E6" s="51"/>
      <c r="F6" s="52"/>
      <c r="G6" s="19"/>
    </row>
    <row r="7" spans="1:6" s="6" customFormat="1" ht="12.75" customHeight="1" thickBot="1">
      <c r="A7" s="128" t="s">
        <v>7</v>
      </c>
      <c r="B7" s="131" t="s">
        <v>12</v>
      </c>
      <c r="C7" s="132" t="s">
        <v>8</v>
      </c>
      <c r="D7" s="133"/>
      <c r="E7" s="134" t="s">
        <v>28</v>
      </c>
      <c r="F7" s="126" t="s">
        <v>9</v>
      </c>
    </row>
    <row r="8" spans="1:6" s="7" customFormat="1" ht="12.75" customHeight="1">
      <c r="A8" s="129"/>
      <c r="B8" s="129"/>
      <c r="C8" s="126" t="s">
        <v>10</v>
      </c>
      <c r="D8" s="126" t="s">
        <v>11</v>
      </c>
      <c r="E8" s="135"/>
      <c r="F8" s="127"/>
    </row>
    <row r="9" spans="1:6" s="7" customFormat="1" ht="13.5" customHeight="1">
      <c r="A9" s="130"/>
      <c r="B9" s="130"/>
      <c r="C9" s="127"/>
      <c r="D9" s="127"/>
      <c r="E9" s="136"/>
      <c r="F9" s="127"/>
    </row>
    <row r="10" spans="1:6" s="8" customFormat="1" ht="13.5" customHeight="1">
      <c r="A10" s="57" t="str">
        <f>IF(ISBLANK(Rezultati!B2),"",Rezultati!B2)</f>
        <v>1/2021</v>
      </c>
      <c r="B10" s="58" t="str">
        <f>IF(ISBLANK(Rezultati!C2),"",Rezultati!C2)</f>
        <v>Jovan  Milović</v>
      </c>
      <c r="C10" s="65">
        <f>Rezultati!G2+Rezultati!D2</f>
        <v>30</v>
      </c>
      <c r="D10" s="65">
        <f>IF(Rezultati!I2,Rezultati!I2,Rezultati!H2)</f>
        <v>41</v>
      </c>
      <c r="E10" s="65">
        <f>Rezultati!J2</f>
        <v>71</v>
      </c>
      <c r="F10" s="80" t="str">
        <f>Rezultati!K2</f>
        <v>C</v>
      </c>
    </row>
    <row r="11" spans="1:7" ht="12.75">
      <c r="A11" s="57" t="str">
        <f>IF(ISBLANK(Rezultati!B3),"",Rezultati!B3)</f>
        <v>30/2021</v>
      </c>
      <c r="B11" s="58" t="str">
        <f>IF(ISBLANK(Rezultati!C3),"",Rezultati!C3)</f>
        <v>Luka Milović</v>
      </c>
      <c r="C11" s="65">
        <f>Rezultati!G3+Rezultati!D3</f>
        <v>45</v>
      </c>
      <c r="D11" s="65">
        <f>IF(Rezultati!I3,Rezultati!I3,Rezultati!H3)</f>
        <v>45</v>
      </c>
      <c r="E11" s="65">
        <f>Rezultati!J3</f>
        <v>90</v>
      </c>
      <c r="F11" s="80" t="str">
        <f>Rezultati!K3</f>
        <v>A</v>
      </c>
      <c r="G11" s="9"/>
    </row>
    <row r="12" spans="1:7" ht="12.75">
      <c r="A12" s="57" t="str">
        <f>IF(ISBLANK(Rezultati!B4),"",Rezultati!B4)</f>
        <v>35/2021</v>
      </c>
      <c r="B12" s="58" t="str">
        <f>IF(ISBLANK(Rezultati!C4),"",Rezultati!C4)</f>
        <v>Dušan Petrović</v>
      </c>
      <c r="C12" s="65">
        <f>Rezultati!G4+Rezultati!D4</f>
        <v>49</v>
      </c>
      <c r="D12" s="65">
        <f>IF(Rezultati!I4,Rezultati!I4,Rezultati!H4)</f>
        <v>0</v>
      </c>
      <c r="E12" s="65">
        <f>Rezultati!J4</f>
        <v>49</v>
      </c>
      <c r="F12" s="80" t="str">
        <f>Rezultati!K4</f>
        <v>F</v>
      </c>
      <c r="G12" s="9"/>
    </row>
    <row r="13" spans="1:7" ht="12.75">
      <c r="A13" s="57" t="str">
        <f>IF(ISBLANK(Rezultati!B5),"",Rezultati!B5)</f>
        <v>36/2021</v>
      </c>
      <c r="B13" s="58" t="str">
        <f>IF(ISBLANK(Rezultati!C5),"",Rezultati!C5)</f>
        <v>Ljubica Asanović</v>
      </c>
      <c r="C13" s="65">
        <f>Rezultati!G5+Rezultati!D5</f>
        <v>49</v>
      </c>
      <c r="D13" s="65">
        <f>IF(Rezultati!I5,Rezultati!I5,Rezultati!H5)</f>
        <v>0</v>
      </c>
      <c r="E13" s="65">
        <f>Rezultati!J5</f>
        <v>49</v>
      </c>
      <c r="F13" s="80" t="str">
        <f>Rezultati!K5</f>
        <v>F</v>
      </c>
      <c r="G13" s="9"/>
    </row>
    <row r="14" spans="1:7" ht="12.75">
      <c r="A14" s="57" t="str">
        <f>IF(ISBLANK(Rezultati!B6),"",Rezultati!B6)</f>
        <v>45/2021</v>
      </c>
      <c r="B14" s="58" t="str">
        <f>IF(ISBLANK(Rezultati!C6),"",Rezultati!C6)</f>
        <v>Nikola Golović</v>
      </c>
      <c r="C14" s="65">
        <f>Rezultati!G6+Rezultati!D6</f>
        <v>5</v>
      </c>
      <c r="D14" s="65">
        <f>IF(Rezultati!I6,Rezultati!I6,Rezultati!H6)</f>
        <v>0</v>
      </c>
      <c r="E14" s="65">
        <f>Rezultati!J6</f>
        <v>5</v>
      </c>
      <c r="F14" s="80" t="str">
        <f>Rezultati!K6</f>
        <v>F</v>
      </c>
      <c r="G14" s="9"/>
    </row>
    <row r="15" spans="1:7" ht="12.75">
      <c r="A15" s="57" t="str">
        <f>IF(ISBLANK(Rezultati!B7),"",Rezultati!B7)</f>
        <v>46/2021</v>
      </c>
      <c r="B15" s="58" t="str">
        <f>IF(ISBLANK(Rezultati!C7),"",Rezultati!C7)</f>
        <v>Vidoje Golubović</v>
      </c>
      <c r="C15" s="65">
        <f>Rezultati!G7+Rezultati!D7</f>
        <v>25</v>
      </c>
      <c r="D15" s="65">
        <f>IF(Rezultati!I7,Rezultati!I7,Rezultati!H7)</f>
        <v>0</v>
      </c>
      <c r="E15" s="65">
        <f>Rezultati!J7</f>
        <v>25</v>
      </c>
      <c r="F15" s="80" t="str">
        <f>Rezultati!K7</f>
        <v>F</v>
      </c>
      <c r="G15" s="9"/>
    </row>
    <row r="16" spans="1:7" ht="12.75">
      <c r="A16" s="57" t="str">
        <f>IF(ISBLANK(Rezultati!B8),"",Rezultati!B8)</f>
        <v>50/2021</v>
      </c>
      <c r="B16" s="58" t="str">
        <f>IF(ISBLANK(Rezultati!C8),"",Rezultati!C8)</f>
        <v>Sara Vuletić</v>
      </c>
      <c r="C16" s="65">
        <f>Rezultati!G8+Rezultati!D8</f>
        <v>0</v>
      </c>
      <c r="D16" s="65">
        <f>IF(Rezultati!I8,Rezultati!I8,Rezultati!H8)</f>
        <v>0</v>
      </c>
      <c r="E16" s="65">
        <f>Rezultati!J8</f>
        <v>0</v>
      </c>
      <c r="F16" s="80" t="str">
        <f>Rezultati!K8</f>
        <v>F</v>
      </c>
      <c r="G16" s="9"/>
    </row>
    <row r="17" spans="1:7" ht="12.75">
      <c r="A17" s="57" t="str">
        <f>IF(ISBLANK(Rezultati!B9),"",Rezultati!B9)</f>
        <v>53/2021</v>
      </c>
      <c r="B17" s="58" t="str">
        <f>IF(ISBLANK(Rezultati!C9),"",Rezultati!C9)</f>
        <v>Krstijan Knežević</v>
      </c>
      <c r="C17" s="65">
        <f>Rezultati!G9+Rezultati!D9</f>
        <v>10</v>
      </c>
      <c r="D17" s="65">
        <f>IF(Rezultati!I9,Rezultati!I9,Rezultati!H9)</f>
        <v>0</v>
      </c>
      <c r="E17" s="65">
        <f>Rezultati!J9</f>
        <v>10</v>
      </c>
      <c r="F17" s="80" t="str">
        <f>Rezultati!K9</f>
        <v>F</v>
      </c>
      <c r="G17" s="9"/>
    </row>
    <row r="18" spans="1:7" ht="12.75">
      <c r="A18" s="57" t="str">
        <f>IF(ISBLANK(Rezultati!B10),"",Rezultati!B10)</f>
        <v>55/2021</v>
      </c>
      <c r="B18" s="58" t="str">
        <f>IF(ISBLANK(Rezultati!C10),"",Rezultati!C10)</f>
        <v>Lazar Kukuličić</v>
      </c>
      <c r="C18" s="65">
        <f>Rezultati!G10+Rezultati!D10</f>
        <v>45</v>
      </c>
      <c r="D18" s="65">
        <f>IF(Rezultati!I10,Rezultati!I10,Rezultati!H10)</f>
        <v>10</v>
      </c>
      <c r="E18" s="65">
        <f>Rezultati!J10</f>
        <v>55</v>
      </c>
      <c r="F18" s="80" t="str">
        <f>Rezultati!K10</f>
        <v>E</v>
      </c>
      <c r="G18" s="9"/>
    </row>
    <row r="19" spans="1:7" ht="12.75">
      <c r="A19" s="57" t="str">
        <f>IF(ISBLANK(Rezultati!B11),"",Rezultati!B11)</f>
        <v>31/2020</v>
      </c>
      <c r="B19" s="58" t="str">
        <f>IF(ISBLANK(Rezultati!C11),"",Rezultati!C11)</f>
        <v>Milorad Džoganović</v>
      </c>
      <c r="C19" s="65">
        <f>Rezultati!G11+Rezultati!D11</f>
        <v>26</v>
      </c>
      <c r="D19" s="65">
        <f>IF(Rezultati!I11,Rezultati!I11,Rezultati!H11)</f>
        <v>0</v>
      </c>
      <c r="E19" s="65">
        <f>Rezultati!J11</f>
        <v>26</v>
      </c>
      <c r="F19" s="80" t="str">
        <f>Rezultati!K11</f>
        <v>F</v>
      </c>
      <c r="G19" s="9"/>
    </row>
    <row r="20" spans="1:7" ht="12.75">
      <c r="A20" s="57" t="str">
        <f>IF(ISBLANK(Rezultati!B12),"",Rezultati!B12)</f>
        <v>36/2020</v>
      </c>
      <c r="B20" s="58" t="str">
        <f>IF(ISBLANK(Rezultati!C12),"",Rezultati!C12)</f>
        <v>Vuk Bjelobrković</v>
      </c>
      <c r="C20" s="65">
        <f>Rezultati!G12+Rezultati!D12</f>
        <v>40</v>
      </c>
      <c r="D20" s="65">
        <f>IF(Rezultati!I12,Rezultati!I12,Rezultati!H12)</f>
        <v>0</v>
      </c>
      <c r="E20" s="65">
        <f>Rezultati!J12</f>
        <v>40</v>
      </c>
      <c r="F20" s="80" t="str">
        <f>Rezultati!K12</f>
        <v>F</v>
      </c>
      <c r="G20" s="9"/>
    </row>
    <row r="21" spans="1:7" ht="12.75">
      <c r="A21" s="57" t="str">
        <f>IF(ISBLANK(Rezultati!B13),"",Rezultati!B13)</f>
        <v>48/2020</v>
      </c>
      <c r="B21" s="58" t="str">
        <f>IF(ISBLANK(Rezultati!C13),"",Rezultati!C13)</f>
        <v>Ksenija Vidić</v>
      </c>
      <c r="C21" s="65">
        <f>Rezultati!G13+Rezultati!D13</f>
        <v>31</v>
      </c>
      <c r="D21" s="65">
        <f>IF(Rezultati!I13,Rezultati!I13,Rezultati!H13)</f>
        <v>0</v>
      </c>
      <c r="E21" s="65">
        <f>Rezultati!J13</f>
        <v>31</v>
      </c>
      <c r="F21" s="80" t="str">
        <f>Rezultati!K13</f>
        <v>F</v>
      </c>
      <c r="G21" s="9"/>
    </row>
    <row r="22" spans="1:7" ht="12.75">
      <c r="A22" s="57" t="str">
        <f>IF(ISBLANK(Rezultati!B14),"",Rezultati!B14)</f>
        <v>99/2020</v>
      </c>
      <c r="B22" s="58" t="str">
        <f>IF(ISBLANK(Rezultati!C14),"",Rezultati!C14)</f>
        <v>Ibrahim Rastoder</v>
      </c>
      <c r="C22" s="65">
        <f>Rezultati!G14+Rezultati!D14</f>
        <v>16</v>
      </c>
      <c r="D22" s="65">
        <f>IF(Rezultati!I14,Rezultati!I14,Rezultati!H14)</f>
        <v>0</v>
      </c>
      <c r="E22" s="65">
        <f>Rezultati!J14</f>
        <v>16</v>
      </c>
      <c r="F22" s="80" t="str">
        <f>Rezultati!K14</f>
        <v>F</v>
      </c>
      <c r="G22" s="9"/>
    </row>
    <row r="23" spans="1:7" ht="12.75">
      <c r="A23" s="57" t="str">
        <f>IF(ISBLANK(Rezultati!B15),"",Rezultati!B15)</f>
        <v>1/2019</v>
      </c>
      <c r="B23" s="58" t="str">
        <f>IF(ISBLANK(Rezultati!C15),"",Rezultati!C15)</f>
        <v>Lazar Savić</v>
      </c>
      <c r="C23" s="65">
        <f>Rezultati!G15+Rezultati!D15</f>
        <v>0</v>
      </c>
      <c r="D23" s="65">
        <f>IF(Rezultati!I15,Rezultati!I15,Rezultati!H15)</f>
        <v>0</v>
      </c>
      <c r="E23" s="65">
        <f>Rezultati!J15</f>
        <v>0</v>
      </c>
      <c r="F23" s="80" t="str">
        <f>Rezultati!K15</f>
        <v>F</v>
      </c>
      <c r="G23" s="9"/>
    </row>
    <row r="24" spans="1:7" ht="12.75">
      <c r="A24" s="57" t="str">
        <f>IF(ISBLANK(Rezultati!B16),"",Rezultati!B16)</f>
        <v>65/2019</v>
      </c>
      <c r="B24" s="58" t="str">
        <f>IF(ISBLANK(Rezultati!C16),"",Rezultati!C16)</f>
        <v>Sara  Bakrač</v>
      </c>
      <c r="C24" s="65">
        <f>Rezultati!G16+Rezultati!D16</f>
        <v>23</v>
      </c>
      <c r="D24" s="65">
        <f>IF(Rezultati!I16,Rezultati!I16,Rezultati!H16)</f>
        <v>16</v>
      </c>
      <c r="E24" s="65">
        <f>Rezultati!J16</f>
        <v>39</v>
      </c>
      <c r="F24" s="80" t="str">
        <f>Rezultati!K16</f>
        <v>F</v>
      </c>
      <c r="G24" s="9"/>
    </row>
    <row r="25" spans="1:7" ht="12.75">
      <c r="A25" s="57" t="str">
        <f>IF(ISBLANK(Rezultati!B17),"",Rezultati!B17)</f>
        <v>87/2019</v>
      </c>
      <c r="B25" s="58" t="str">
        <f>IF(ISBLANK(Rezultati!C17),"",Rezultati!C17)</f>
        <v>Vuk Mićunović</v>
      </c>
      <c r="C25" s="65">
        <f>Rezultati!G17+Rezultati!D17</f>
        <v>17</v>
      </c>
      <c r="D25" s="65">
        <f>IF(Rezultati!I17,Rezultati!I17,Rezultati!H17)</f>
        <v>0</v>
      </c>
      <c r="E25" s="65">
        <f>Rezultati!J17</f>
        <v>17</v>
      </c>
      <c r="F25" s="80" t="str">
        <f>Rezultati!K17</f>
        <v>F</v>
      </c>
      <c r="G25" s="9"/>
    </row>
    <row r="26" spans="1:7" ht="12.75">
      <c r="A26" s="57" t="str">
        <f>IF(ISBLANK(Rezultati!B18),"",Rezultati!B18)</f>
        <v>35/2018</v>
      </c>
      <c r="B26" s="58" t="str">
        <f>IF(ISBLANK(Rezultati!C18),"",Rezultati!C18)</f>
        <v>Vid Krgušić</v>
      </c>
      <c r="C26" s="65">
        <f>Rezultati!G18+Rezultati!D18</f>
        <v>20</v>
      </c>
      <c r="D26" s="65">
        <f>IF(Rezultati!I18,Rezultati!I18,Rezultati!H18)</f>
        <v>0</v>
      </c>
      <c r="E26" s="65">
        <f>Rezultati!J18</f>
        <v>20</v>
      </c>
      <c r="F26" s="80" t="str">
        <f>Rezultati!K18</f>
        <v>F</v>
      </c>
      <c r="G26" s="9"/>
    </row>
    <row r="27" spans="1:7" ht="15">
      <c r="A27" s="93"/>
      <c r="B27" s="94"/>
      <c r="C27" s="95"/>
      <c r="D27" s="125" t="s">
        <v>30</v>
      </c>
      <c r="E27" s="125"/>
      <c r="F27" s="125"/>
      <c r="G27" s="10"/>
    </row>
    <row r="28" spans="1:7" ht="12.75">
      <c r="A28" s="93"/>
      <c r="B28" s="94"/>
      <c r="C28" s="95"/>
      <c r="D28" s="95"/>
      <c r="E28" s="95"/>
      <c r="F28" s="96"/>
      <c r="G28" s="10"/>
    </row>
    <row r="31" spans="4:6" ht="15" thickBot="1">
      <c r="D31" s="79"/>
      <c r="E31" s="79"/>
      <c r="F31" s="78"/>
    </row>
    <row r="35" ht="12.75">
      <c r="G35" s="10"/>
    </row>
    <row r="36" ht="12.75">
      <c r="G36" s="10"/>
    </row>
    <row r="37" ht="12.75">
      <c r="G37" s="10"/>
    </row>
    <row r="38" ht="12.75">
      <c r="G38" s="10"/>
    </row>
    <row r="39" ht="12.75">
      <c r="G39" s="10"/>
    </row>
    <row r="40" ht="12.75">
      <c r="G40" s="10"/>
    </row>
    <row r="41" ht="12.75">
      <c r="G41" s="10"/>
    </row>
    <row r="42" ht="12.75">
      <c r="G42" s="10"/>
    </row>
    <row r="43" ht="12.75">
      <c r="G43" s="10"/>
    </row>
    <row r="44" ht="12.75">
      <c r="G44" s="10"/>
    </row>
    <row r="45" ht="12.75">
      <c r="G45" s="10"/>
    </row>
    <row r="46" ht="12.75">
      <c r="G46" s="10"/>
    </row>
    <row r="47" ht="12.75">
      <c r="G47" s="10"/>
    </row>
    <row r="48" ht="12.75">
      <c r="G48" s="10"/>
    </row>
    <row r="49" ht="12.75">
      <c r="G49" s="10"/>
    </row>
    <row r="50" ht="12.75">
      <c r="G50" s="10"/>
    </row>
    <row r="51" spans="7:10" ht="14.25">
      <c r="G51" s="10"/>
      <c r="J51" s="37"/>
    </row>
    <row r="52" ht="12.75">
      <c r="G52" s="10"/>
    </row>
    <row r="53" ht="12.75">
      <c r="G53" s="10"/>
    </row>
  </sheetData>
  <sheetProtection/>
  <mergeCells count="8">
    <mergeCell ref="D27:F27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A19" sqref="A19:D92"/>
    </sheetView>
  </sheetViews>
  <sheetFormatPr defaultColWidth="9.140625" defaultRowHeight="12.75"/>
  <cols>
    <col min="4" max="4" width="31.421875" style="0" customWidth="1"/>
  </cols>
  <sheetData>
    <row r="1" spans="1:5" ht="15">
      <c r="A1" s="89" t="s">
        <v>16</v>
      </c>
      <c r="B1" s="89"/>
      <c r="C1" s="89" t="s">
        <v>0</v>
      </c>
      <c r="D1" s="89" t="s">
        <v>24</v>
      </c>
      <c r="E1" s="89" t="s">
        <v>25</v>
      </c>
    </row>
    <row r="2" spans="1:4" ht="12.75">
      <c r="A2">
        <v>1</v>
      </c>
      <c r="B2">
        <v>2021</v>
      </c>
      <c r="C2" t="s">
        <v>54</v>
      </c>
      <c r="D2" t="s">
        <v>55</v>
      </c>
    </row>
    <row r="3" spans="1:4" ht="12.75">
      <c r="A3">
        <v>30</v>
      </c>
      <c r="B3">
        <v>2021</v>
      </c>
      <c r="C3" t="s">
        <v>33</v>
      </c>
      <c r="D3" t="s">
        <v>55</v>
      </c>
    </row>
    <row r="4" spans="1:4" ht="12.75">
      <c r="A4">
        <v>35</v>
      </c>
      <c r="B4">
        <v>2021</v>
      </c>
      <c r="C4" t="s">
        <v>56</v>
      </c>
      <c r="D4" t="s">
        <v>57</v>
      </c>
    </row>
    <row r="5" spans="1:4" ht="12.75">
      <c r="A5">
        <v>36</v>
      </c>
      <c r="B5">
        <v>2021</v>
      </c>
      <c r="C5" t="s">
        <v>58</v>
      </c>
      <c r="D5" t="s">
        <v>59</v>
      </c>
    </row>
    <row r="6" spans="1:4" ht="12.75">
      <c r="A6">
        <v>45</v>
      </c>
      <c r="B6">
        <v>2021</v>
      </c>
      <c r="C6" t="s">
        <v>31</v>
      </c>
      <c r="D6" t="s">
        <v>60</v>
      </c>
    </row>
    <row r="7" spans="1:4" ht="12.75">
      <c r="A7">
        <v>46</v>
      </c>
      <c r="B7">
        <v>2021</v>
      </c>
      <c r="C7" t="s">
        <v>61</v>
      </c>
      <c r="D7" t="s">
        <v>62</v>
      </c>
    </row>
    <row r="8" spans="1:4" ht="12.75">
      <c r="A8">
        <v>50</v>
      </c>
      <c r="B8">
        <v>2021</v>
      </c>
      <c r="C8" t="s">
        <v>63</v>
      </c>
      <c r="D8" t="s">
        <v>48</v>
      </c>
    </row>
    <row r="9" spans="1:4" ht="12.75">
      <c r="A9">
        <v>53</v>
      </c>
      <c r="B9">
        <v>2021</v>
      </c>
      <c r="C9" t="s">
        <v>64</v>
      </c>
      <c r="D9" t="s">
        <v>65</v>
      </c>
    </row>
    <row r="10" spans="1:4" ht="12.75">
      <c r="A10">
        <v>55</v>
      </c>
      <c r="B10">
        <v>2021</v>
      </c>
      <c r="C10" t="s">
        <v>37</v>
      </c>
      <c r="D10" t="s">
        <v>66</v>
      </c>
    </row>
    <row r="11" spans="1:4" ht="12.75">
      <c r="A11">
        <v>31</v>
      </c>
      <c r="B11">
        <v>2020</v>
      </c>
      <c r="C11" t="s">
        <v>67</v>
      </c>
      <c r="D11" t="s">
        <v>68</v>
      </c>
    </row>
    <row r="12" spans="1:4" ht="12.75">
      <c r="A12">
        <v>36</v>
      </c>
      <c r="B12">
        <v>2020</v>
      </c>
      <c r="C12" t="s">
        <v>52</v>
      </c>
      <c r="D12" t="s">
        <v>69</v>
      </c>
    </row>
    <row r="13" spans="1:4" ht="12.75">
      <c r="A13">
        <v>48</v>
      </c>
      <c r="B13">
        <v>2020</v>
      </c>
      <c r="C13" t="s">
        <v>49</v>
      </c>
      <c r="D13" t="s">
        <v>50</v>
      </c>
    </row>
    <row r="14" spans="1:4" ht="12.75">
      <c r="A14">
        <v>99</v>
      </c>
      <c r="B14">
        <v>2020</v>
      </c>
      <c r="C14" t="s">
        <v>70</v>
      </c>
      <c r="D14" t="s">
        <v>71</v>
      </c>
    </row>
    <row r="15" spans="1:4" ht="12.75">
      <c r="A15">
        <v>1</v>
      </c>
      <c r="B15">
        <v>2019</v>
      </c>
      <c r="C15" t="s">
        <v>37</v>
      </c>
      <c r="D15" t="s">
        <v>51</v>
      </c>
    </row>
    <row r="16" spans="1:4" ht="12.75">
      <c r="A16">
        <v>65</v>
      </c>
      <c r="B16">
        <v>2019</v>
      </c>
      <c r="C16" t="s">
        <v>72</v>
      </c>
      <c r="D16" t="s">
        <v>73</v>
      </c>
    </row>
    <row r="17" spans="1:4" ht="12.75">
      <c r="A17">
        <v>87</v>
      </c>
      <c r="B17">
        <v>2019</v>
      </c>
      <c r="C17" t="s">
        <v>52</v>
      </c>
      <c r="D17" t="s">
        <v>53</v>
      </c>
    </row>
    <row r="18" spans="1:4" ht="12.75">
      <c r="A18">
        <v>35</v>
      </c>
      <c r="B18">
        <v>2018</v>
      </c>
      <c r="C18" t="s">
        <v>25</v>
      </c>
      <c r="D18" t="s">
        <v>74</v>
      </c>
    </row>
    <row r="87" ht="12.75">
      <c r="E87" s="90"/>
    </row>
    <row r="88" ht="12.75">
      <c r="E88" s="90"/>
    </row>
    <row r="89" ht="12.75">
      <c r="E89" s="9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2017-02-12T15:05:41Z</cp:lastPrinted>
  <dcterms:created xsi:type="dcterms:W3CDTF">2009-11-01T12:11:22Z</dcterms:created>
  <dcterms:modified xsi:type="dcterms:W3CDTF">2023-08-30T19:33:15Z</dcterms:modified>
  <cp:category/>
  <cp:version/>
  <cp:contentType/>
  <cp:contentStatus/>
</cp:coreProperties>
</file>