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<sst xmlns="http://schemas.openxmlformats.org/spreadsheetml/2006/main" count="92" uniqueCount="79">
  <si>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</si>
  <si>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</si>
  <si>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</si>
  <si>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</si>
  <si>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</si>
  <si>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</si>
  <si>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</si>
  <si>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</si>
  <si>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</si>
  <si>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</si>
  <si>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</si>
  <si>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</si>
  <si>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</si>
  <si>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</si>
  <si>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</si>
  <si>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</si>
  <si>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</si>
  <si>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</si>
  <si>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</si>
  <si>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</si>
  <si>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</si>
  <si>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</si>
  <si>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</si>
  <si>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</si>
  <si>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</si>
  <si>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</si>
  <si>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</si>
  <si>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</si>
  <si>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</si>
  <si>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</si>
  <si>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</si>
  <si>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Nikola</t>
  </si>
  <si>
    <t xml:space="preserve">Broj ECTS kredita: </t>
  </si>
  <si>
    <t>Luka</t>
  </si>
  <si>
    <t>Osnovne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</si>
  <si>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</si>
  <si>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NASTAVNIK: Prof. dr Vladan Radulović</t>
  </si>
  <si>
    <t>Lazar</t>
  </si>
  <si>
    <t>KOL [50]</t>
  </si>
  <si>
    <t>POP_KOL [50]</t>
  </si>
  <si>
    <t>ISPIT [50]</t>
  </si>
  <si>
    <t>POP_ISPIT [50]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</si>
  <si>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Elektrane</t>
    </r>
  </si>
  <si>
    <t>Energetika i automatika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</si>
  <si>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</si>
  <si>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Elektrane</t>
  </si>
  <si>
    <t xml:space="preserve">Nastava </t>
  </si>
  <si>
    <t>Nastava</t>
  </si>
  <si>
    <t>Vuletić</t>
  </si>
  <si>
    <t>Ksenija</t>
  </si>
  <si>
    <t>Vidić</t>
  </si>
  <si>
    <t>Savić</t>
  </si>
  <si>
    <t>Vuk</t>
  </si>
  <si>
    <t>Mićunović</t>
  </si>
  <si>
    <t xml:space="preserve">Jovan </t>
  </si>
  <si>
    <t>Milović</t>
  </si>
  <si>
    <t>Dušan</t>
  </si>
  <si>
    <t>Petrović</t>
  </si>
  <si>
    <t>Ljubica</t>
  </si>
  <si>
    <t>Asanović</t>
  </si>
  <si>
    <t>Golović</t>
  </si>
  <si>
    <t>Vidoje</t>
  </si>
  <si>
    <t>Golubović</t>
  </si>
  <si>
    <t>Sara</t>
  </si>
  <si>
    <t>Krstijan</t>
  </si>
  <si>
    <t>Knežević</t>
  </si>
  <si>
    <t>Kukuličić</t>
  </si>
  <si>
    <t>Milorad</t>
  </si>
  <si>
    <t>Džoganović</t>
  </si>
  <si>
    <t>Bjelobrković</t>
  </si>
  <si>
    <t>Ibrahim</t>
  </si>
  <si>
    <t>Rastoder</t>
  </si>
  <si>
    <t xml:space="preserve">Sara </t>
  </si>
  <si>
    <t>Bakrač</t>
  </si>
  <si>
    <t>Krgušić</t>
  </si>
  <si>
    <t>Filip</t>
  </si>
  <si>
    <t>Bogojević</t>
  </si>
  <si>
    <t>43/2021</t>
  </si>
  <si>
    <t>Jovan Perošević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</si>
</sst>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13" fontId="0" fillId="0" borderId="11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2" xfId="0" applyNumberFormat="1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58" applyFont="1">
      <alignment/>
      <protection/>
    </xf>
    <xf numFmtId="0" fontId="11" fillId="0" borderId="15" xfId="58" applyFont="1" applyBorder="1" applyAlignment="1">
      <alignment/>
      <protection/>
    </xf>
    <xf numFmtId="0" fontId="12" fillId="0" borderId="16" xfId="58" applyFont="1" applyBorder="1" applyAlignment="1">
      <alignment horizontal="left"/>
      <protection/>
    </xf>
    <xf numFmtId="0" fontId="0" fillId="0" borderId="16" xfId="58" applyBorder="1" applyAlignment="1">
      <alignment horizontal="right"/>
      <protection/>
    </xf>
    <xf numFmtId="0" fontId="0" fillId="0" borderId="16" xfId="58" applyBorder="1" applyAlignment="1">
      <alignment/>
      <protection/>
    </xf>
    <xf numFmtId="0" fontId="0" fillId="0" borderId="17" xfId="58" applyBorder="1" applyAlignment="1">
      <alignment horizontal="right"/>
      <protection/>
    </xf>
    <xf numFmtId="0" fontId="15" fillId="0" borderId="12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3" xfId="58" applyFont="1" applyBorder="1" applyAlignment="1">
      <alignment horizontal="right"/>
      <protection/>
    </xf>
    <xf numFmtId="0" fontId="18" fillId="0" borderId="18" xfId="58" applyFont="1" applyBorder="1" applyAlignment="1">
      <alignment/>
      <protection/>
    </xf>
    <xf numFmtId="0" fontId="18" fillId="0" borderId="14" xfId="58" applyFont="1" applyBorder="1" applyAlignment="1">
      <alignment horizontal="left"/>
      <protection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 applyAlignment="1">
      <alignment/>
      <protection/>
    </xf>
    <xf numFmtId="0" fontId="15" fillId="0" borderId="19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32" borderId="11" xfId="59" applyFont="1" applyFill="1" applyBorder="1" applyAlignment="1">
      <alignment wrapText="1"/>
      <protection/>
    </xf>
    <xf numFmtId="0" fontId="0" fillId="0" borderId="11" xfId="59" applyFont="1" applyBorder="1">
      <alignment/>
      <protection/>
    </xf>
    <xf numFmtId="213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>
      <alignment/>
      <protection/>
    </xf>
    <xf numFmtId="0" fontId="1" fillId="0" borderId="11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4" fillId="32" borderId="20" xfId="59" applyFont="1" applyFill="1" applyBorder="1" applyAlignment="1">
      <alignment wrapText="1"/>
      <protection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Border="1" applyAlignment="1">
      <alignment/>
    </xf>
    <xf numFmtId="0" fontId="18" fillId="0" borderId="12" xfId="58" applyFont="1" applyBorder="1" applyAlignment="1">
      <alignment/>
      <protection/>
    </xf>
    <xf numFmtId="0" fontId="19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56" fillId="0" borderId="11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59" applyBorder="1">
      <alignment/>
      <protection/>
    </xf>
    <xf numFmtId="0" fontId="9" fillId="0" borderId="27" xfId="0" applyNumberFormat="1" applyFont="1" applyFill="1" applyBorder="1" applyAlignment="1">
      <alignment horizontal="center"/>
    </xf>
    <xf numFmtId="213" fontId="56" fillId="0" borderId="21" xfId="0" applyNumberFormat="1" applyFont="1" applyBorder="1" applyAlignment="1">
      <alignment horizontal="center"/>
    </xf>
    <xf numFmtId="213" fontId="56" fillId="0" borderId="11" xfId="0" applyNumberFormat="1" applyFont="1" applyFill="1" applyBorder="1" applyAlignment="1">
      <alignment horizontal="center"/>
    </xf>
    <xf numFmtId="213" fontId="56" fillId="0" borderId="11" xfId="0" applyNumberFormat="1" applyFont="1" applyBorder="1" applyAlignment="1">
      <alignment horizontal="center"/>
    </xf>
    <xf numFmtId="0" fontId="0" fillId="0" borderId="28" xfId="59" applyFont="1" applyBorder="1">
      <alignment/>
      <protection/>
    </xf>
    <xf numFmtId="0" fontId="0" fillId="0" borderId="29" xfId="59" applyFont="1" applyBorder="1">
      <alignment/>
      <protection/>
    </xf>
    <xf numFmtId="0" fontId="1" fillId="0" borderId="30" xfId="59" applyFont="1" applyBorder="1" applyAlignment="1">
      <alignment horizontal="center"/>
      <protection/>
    </xf>
    <xf numFmtId="0" fontId="1" fillId="0" borderId="31" xfId="59" applyFont="1" applyBorder="1" applyAlignment="1">
      <alignment horizontal="center"/>
      <protection/>
    </xf>
    <xf numFmtId="0" fontId="1" fillId="0" borderId="32" xfId="59" applyFont="1" applyBorder="1" applyAlignment="1">
      <alignment horizontal="center"/>
      <protection/>
    </xf>
    <xf numFmtId="0" fontId="1" fillId="0" borderId="33" xfId="59" applyFont="1" applyBorder="1" applyAlignment="1">
      <alignment horizont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9" fillId="0" borderId="36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8" xfId="59" applyFont="1" applyBorder="1">
      <alignment/>
      <protection/>
    </xf>
    <xf numFmtId="0" fontId="0" fillId="0" borderId="29" xfId="59" applyFont="1" applyBorder="1">
      <alignment/>
      <protection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38" xfId="60" applyFont="1" applyFill="1" applyBorder="1" applyAlignment="1">
      <alignment horizontal="center" vertical="center" wrapText="1"/>
      <protection/>
    </xf>
    <xf numFmtId="0" fontId="1" fillId="0" borderId="39" xfId="60" applyFont="1" applyFill="1" applyBorder="1" applyAlignment="1">
      <alignment horizontal="center" vertical="center" wrapText="1"/>
      <protection/>
    </xf>
    <xf numFmtId="0" fontId="1" fillId="0" borderId="40" xfId="60" applyFont="1" applyFill="1" applyBorder="1" applyAlignment="1">
      <alignment horizontal="center" vertical="center" wrapText="1"/>
      <protection/>
    </xf>
    <xf numFmtId="0" fontId="1" fillId="0" borderId="34" xfId="58" applyFont="1" applyFill="1" applyBorder="1" applyAlignment="1">
      <alignment horizontal="center"/>
      <protection/>
    </xf>
    <xf numFmtId="0" fontId="1" fillId="0" borderId="35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20" xfId="58" applyFont="1" applyFill="1" applyBorder="1" applyAlignment="1">
      <alignment horizontal="center"/>
      <protection/>
    </xf>
    <xf numFmtId="0" fontId="1" fillId="0" borderId="41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0.28125" style="0" customWidth="1"/>
    <col min="5" max="5" width="12.57421875" style="15" customWidth="1"/>
    <col min="6" max="6" width="13.57421875" style="0" customWidth="1"/>
    <col min="7" max="7" width="8.42187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76" t="s">
        <v>16</v>
      </c>
      <c r="B1" s="77" t="s">
        <v>0</v>
      </c>
      <c r="C1" s="76" t="s">
        <v>12</v>
      </c>
      <c r="D1" s="76" t="s">
        <v>47</v>
      </c>
      <c r="E1" s="76" t="s">
        <v>38</v>
      </c>
      <c r="F1" s="76" t="s">
        <v>39</v>
      </c>
      <c r="G1" s="76" t="s">
        <v>38</v>
      </c>
      <c r="H1" s="76" t="s">
        <v>40</v>
      </c>
      <c r="I1" s="76" t="s">
        <v>41</v>
      </c>
      <c r="J1" s="76" t="s">
        <v>26</v>
      </c>
      <c r="K1" s="76" t="s">
        <v>19</v>
      </c>
      <c r="L1" s="68"/>
      <c r="M1" s="25"/>
      <c r="N1" s="23"/>
      <c r="O1" s="23"/>
      <c r="P1" s="23"/>
      <c r="Q1" s="68"/>
      <c r="R1" s="25"/>
      <c r="S1" s="23"/>
      <c r="T1" s="23"/>
      <c r="U1" s="23"/>
    </row>
    <row r="2" spans="1:21" ht="12.75">
      <c r="A2" s="60">
        <v>1</v>
      </c>
      <c r="B2" s="99" t="str">
        <f>Sheet1!A2&amp;"/"&amp;Sheet1!B2</f>
        <v>1/2021</v>
      </c>
      <c r="C2" s="90" t="str">
        <f>Sheet1!C2&amp;" "&amp;Sheet1!D2</f>
        <v>Jovan  Milović</v>
      </c>
      <c r="D2" s="99"/>
      <c r="E2" s="72">
        <v>30</v>
      </c>
      <c r="F2" s="60"/>
      <c r="G2" s="74">
        <f>IF(F2,F2,E2)</f>
        <v>30</v>
      </c>
      <c r="H2" s="73"/>
      <c r="I2" s="103">
        <v>41</v>
      </c>
      <c r="J2" s="74">
        <f>D2+G2+IF(I2,I2,H2)</f>
        <v>71</v>
      </c>
      <c r="K2" s="75" t="str">
        <f>IF(J2&gt;=90,"A",IF(J2&gt;=80,"B",IF(J2&gt;=70,"C",IF(J2&gt;=60,"D",IF(J2&gt;=50,"E","F")))))</f>
        <v>C</v>
      </c>
      <c r="L2" s="22"/>
      <c r="M2" s="68"/>
      <c r="N2" s="68"/>
      <c r="O2" s="69"/>
      <c r="P2" s="22"/>
      <c r="Q2" s="22"/>
      <c r="R2" s="68"/>
      <c r="S2" s="68"/>
      <c r="T2" s="69"/>
      <c r="U2" s="23"/>
    </row>
    <row r="3" spans="1:21" ht="12.75">
      <c r="A3" s="56">
        <f>A2+1</f>
        <v>2</v>
      </c>
      <c r="B3" s="96" t="str">
        <f>Sheet1!A3&amp;"/"&amp;Sheet1!B3</f>
        <v>30/2021</v>
      </c>
      <c r="C3" s="96" t="str">
        <f>Sheet1!C3&amp;" "&amp;Sheet1!D3</f>
        <v>Luka Milović</v>
      </c>
      <c r="D3" s="96"/>
      <c r="E3" s="21">
        <v>19</v>
      </c>
      <c r="F3" s="56">
        <v>45</v>
      </c>
      <c r="G3" s="74">
        <f aca="true" t="shared" si="0" ref="G3:G20">IF(F3,F3,E3)</f>
        <v>45</v>
      </c>
      <c r="H3" s="59"/>
      <c r="I3" s="105">
        <v>45</v>
      </c>
      <c r="J3" s="74">
        <f aca="true" t="shared" si="1" ref="J3:J20">D3+G3+IF(I3,I3,H3)</f>
        <v>90</v>
      </c>
      <c r="K3" s="75" t="str">
        <f aca="true" t="shared" si="2" ref="K3:K20">IF(J3&gt;=90,"A",IF(J3&gt;=80,"B",IF(J3&gt;=70,"C",IF(J3&gt;=60,"D",IF(J3&gt;=50,"E","F")))))</f>
        <v>A</v>
      </c>
      <c r="L3" s="22"/>
      <c r="M3" s="25"/>
      <c r="N3" s="70"/>
      <c r="O3" s="22"/>
      <c r="P3" s="22"/>
      <c r="Q3" s="22"/>
      <c r="R3" s="25"/>
      <c r="S3" s="70"/>
      <c r="T3" s="22"/>
      <c r="U3" s="23"/>
    </row>
    <row r="4" spans="1:21" ht="12.75">
      <c r="A4" s="56">
        <f aca="true" t="shared" si="3" ref="A4:A20">A3+1</f>
        <v>3</v>
      </c>
      <c r="B4" s="96" t="str">
        <f>Sheet1!A4&amp;"/"&amp;Sheet1!B4</f>
        <v>35/2021</v>
      </c>
      <c r="C4" s="96" t="str">
        <f>Sheet1!C4&amp;" "&amp;Sheet1!D4</f>
        <v>Dušan Petrović</v>
      </c>
      <c r="D4" s="96"/>
      <c r="E4" s="21">
        <v>23</v>
      </c>
      <c r="F4" s="56"/>
      <c r="G4" s="74">
        <v>49</v>
      </c>
      <c r="H4" s="59"/>
      <c r="I4" s="105">
        <v>41</v>
      </c>
      <c r="J4" s="74">
        <f t="shared" si="1"/>
        <v>90</v>
      </c>
      <c r="K4" s="75" t="str">
        <f t="shared" si="2"/>
        <v>A</v>
      </c>
      <c r="L4" s="22"/>
      <c r="M4" s="25"/>
      <c r="N4" s="71"/>
      <c r="O4" s="71"/>
      <c r="P4" s="22"/>
      <c r="Q4" s="24"/>
      <c r="R4" s="25"/>
      <c r="S4" s="22"/>
      <c r="T4" s="71"/>
      <c r="U4" s="23"/>
    </row>
    <row r="5" spans="1:21" ht="12.75">
      <c r="A5" s="56">
        <f t="shared" si="3"/>
        <v>4</v>
      </c>
      <c r="B5" s="96" t="str">
        <f>Sheet1!A5&amp;"/"&amp;Sheet1!B5</f>
        <v>36/2021</v>
      </c>
      <c r="C5" s="96" t="str">
        <f>Sheet1!C5&amp;" "&amp;Sheet1!D5</f>
        <v>Ljubica Asanović</v>
      </c>
      <c r="D5" s="96"/>
      <c r="E5" s="21">
        <v>22</v>
      </c>
      <c r="F5" s="56">
        <v>49</v>
      </c>
      <c r="G5" s="74">
        <f t="shared" si="0"/>
        <v>49</v>
      </c>
      <c r="H5" s="59"/>
      <c r="I5" s="105">
        <v>17</v>
      </c>
      <c r="J5" s="74">
        <f t="shared" si="1"/>
        <v>66</v>
      </c>
      <c r="K5" s="75" t="str">
        <f t="shared" si="2"/>
        <v>D</v>
      </c>
      <c r="L5" s="22"/>
      <c r="M5" s="25"/>
      <c r="N5" s="70"/>
      <c r="O5" s="71"/>
      <c r="P5" s="22"/>
      <c r="Q5" s="24"/>
      <c r="R5" s="25"/>
      <c r="S5" s="22"/>
      <c r="T5" s="71"/>
      <c r="U5" s="23"/>
    </row>
    <row r="6" spans="1:21" ht="12.75">
      <c r="A6" s="56">
        <v>5</v>
      </c>
      <c r="B6" s="96" t="s">
        <v>77</v>
      </c>
      <c r="C6" s="96" t="s">
        <v>78</v>
      </c>
      <c r="D6" s="96"/>
      <c r="E6" s="21"/>
      <c r="F6" s="56">
        <v>34</v>
      </c>
      <c r="G6" s="74">
        <f t="shared" si="0"/>
        <v>34</v>
      </c>
      <c r="H6" s="59"/>
      <c r="I6" s="105"/>
      <c r="J6" s="74">
        <f t="shared" si="1"/>
        <v>34</v>
      </c>
      <c r="K6" s="75" t="str">
        <f t="shared" si="2"/>
        <v>F</v>
      </c>
      <c r="L6" s="22"/>
      <c r="M6" s="25"/>
      <c r="N6" s="70"/>
      <c r="O6" s="71"/>
      <c r="P6" s="22"/>
      <c r="Q6" s="24"/>
      <c r="R6" s="25"/>
      <c r="S6" s="22"/>
      <c r="T6" s="71"/>
      <c r="U6" s="23"/>
    </row>
    <row r="7" spans="1:21" ht="12.75">
      <c r="A7" s="56">
        <f>A5+1</f>
        <v>5</v>
      </c>
      <c r="B7" s="96" t="str">
        <f>Sheet1!A6&amp;"/"&amp;Sheet1!B6</f>
        <v>45/2021</v>
      </c>
      <c r="C7" s="96" t="str">
        <f>Sheet1!C6&amp;" "&amp;Sheet1!D6</f>
        <v>Nikola Golović</v>
      </c>
      <c r="D7" s="96"/>
      <c r="E7" s="21">
        <v>0</v>
      </c>
      <c r="F7" s="56">
        <v>5</v>
      </c>
      <c r="G7" s="74">
        <f t="shared" si="0"/>
        <v>5</v>
      </c>
      <c r="H7" s="59"/>
      <c r="I7" s="27"/>
      <c r="J7" s="74">
        <f t="shared" si="1"/>
        <v>5</v>
      </c>
      <c r="K7" s="75" t="str">
        <f t="shared" si="2"/>
        <v>F</v>
      </c>
      <c r="L7" s="22"/>
      <c r="M7" s="25"/>
      <c r="N7" s="71"/>
      <c r="O7" s="71"/>
      <c r="P7" s="22"/>
      <c r="Q7" s="22"/>
      <c r="R7" s="25"/>
      <c r="S7" s="22"/>
      <c r="T7" s="71"/>
      <c r="U7" s="23"/>
    </row>
    <row r="8" spans="1:21" ht="12.75">
      <c r="A8" s="56">
        <f t="shared" si="3"/>
        <v>6</v>
      </c>
      <c r="B8" s="96" t="str">
        <f>Sheet1!A7&amp;"/"&amp;Sheet1!B7</f>
        <v>46/2021</v>
      </c>
      <c r="C8" s="96" t="str">
        <f>Sheet1!C7&amp;" "&amp;Sheet1!D7</f>
        <v>Vidoje Golubović</v>
      </c>
      <c r="D8" s="96"/>
      <c r="E8" s="26">
        <v>0</v>
      </c>
      <c r="F8" s="56">
        <v>25</v>
      </c>
      <c r="G8" s="74">
        <f t="shared" si="0"/>
        <v>25</v>
      </c>
      <c r="H8" s="59"/>
      <c r="I8" s="59"/>
      <c r="J8" s="74">
        <f t="shared" si="1"/>
        <v>25</v>
      </c>
      <c r="K8" s="75" t="str">
        <f t="shared" si="2"/>
        <v>F</v>
      </c>
      <c r="L8" s="22"/>
      <c r="M8" s="22"/>
      <c r="N8" s="22"/>
      <c r="O8" s="22"/>
      <c r="P8" s="22"/>
      <c r="Q8" s="22"/>
      <c r="R8" s="24"/>
      <c r="S8" s="22"/>
      <c r="T8" s="23"/>
      <c r="U8" s="23"/>
    </row>
    <row r="9" spans="1:21" ht="12.75">
      <c r="A9" s="56">
        <f t="shared" si="3"/>
        <v>7</v>
      </c>
      <c r="B9" s="96" t="str">
        <f>Sheet1!A8&amp;"/"&amp;Sheet1!B8</f>
        <v>50/2021</v>
      </c>
      <c r="C9" s="96" t="str">
        <f>Sheet1!C8&amp;" "&amp;Sheet1!D8</f>
        <v>Sara Vuletić</v>
      </c>
      <c r="D9" s="96"/>
      <c r="E9" s="21"/>
      <c r="F9" s="56"/>
      <c r="G9" s="74">
        <f t="shared" si="0"/>
        <v>0</v>
      </c>
      <c r="H9" s="59"/>
      <c r="I9" s="59"/>
      <c r="J9" s="74">
        <f t="shared" si="1"/>
        <v>0</v>
      </c>
      <c r="K9" s="75" t="str">
        <f t="shared" si="2"/>
        <v>F</v>
      </c>
      <c r="L9" s="22"/>
      <c r="M9" s="22"/>
      <c r="N9" s="22"/>
      <c r="O9" s="22"/>
      <c r="P9" s="22"/>
      <c r="Q9" s="22"/>
      <c r="R9" s="24"/>
      <c r="S9" s="22"/>
      <c r="T9" s="23"/>
      <c r="U9" s="23"/>
    </row>
    <row r="10" spans="1:21" ht="12.75">
      <c r="A10" s="56">
        <f t="shared" si="3"/>
        <v>8</v>
      </c>
      <c r="B10" s="96" t="str">
        <f>Sheet1!A9&amp;"/"&amp;Sheet1!B9</f>
        <v>53/2021</v>
      </c>
      <c r="C10" s="96" t="str">
        <f>Sheet1!C9&amp;" "&amp;Sheet1!D9</f>
        <v>Krstijan Knežević</v>
      </c>
      <c r="D10" s="96"/>
      <c r="E10" s="21">
        <v>0</v>
      </c>
      <c r="F10" s="56">
        <v>10</v>
      </c>
      <c r="G10" s="74">
        <f t="shared" si="0"/>
        <v>10</v>
      </c>
      <c r="H10" s="27"/>
      <c r="I10" s="105">
        <v>40</v>
      </c>
      <c r="J10" s="74">
        <f t="shared" si="1"/>
        <v>50</v>
      </c>
      <c r="K10" s="75" t="str">
        <f t="shared" si="2"/>
        <v>E</v>
      </c>
      <c r="L10" s="22"/>
      <c r="M10" s="66"/>
      <c r="N10" s="22"/>
      <c r="O10" s="22"/>
      <c r="P10" s="22"/>
      <c r="Q10" s="22"/>
      <c r="R10" s="24"/>
      <c r="S10" s="22"/>
      <c r="T10" s="23"/>
      <c r="U10" s="23"/>
    </row>
    <row r="11" spans="1:21" ht="12.75">
      <c r="A11" s="56">
        <f t="shared" si="3"/>
        <v>9</v>
      </c>
      <c r="B11" s="96" t="str">
        <f>Sheet1!A10&amp;"/"&amp;Sheet1!B10</f>
        <v>55/2021</v>
      </c>
      <c r="C11" s="96" t="str">
        <f>Sheet1!C10&amp;" "&amp;Sheet1!D10</f>
        <v>Lazar Kukuličić</v>
      </c>
      <c r="D11" s="96"/>
      <c r="E11" s="21">
        <v>20</v>
      </c>
      <c r="F11" s="56">
        <v>45</v>
      </c>
      <c r="G11" s="74">
        <f t="shared" si="0"/>
        <v>45</v>
      </c>
      <c r="H11" s="59"/>
      <c r="I11" s="104">
        <v>10</v>
      </c>
      <c r="J11" s="74">
        <f t="shared" si="1"/>
        <v>55</v>
      </c>
      <c r="K11" s="75" t="str">
        <f t="shared" si="2"/>
        <v>E</v>
      </c>
      <c r="L11" s="22"/>
      <c r="M11" s="68"/>
      <c r="N11" s="68"/>
      <c r="O11" s="69"/>
      <c r="P11" s="22"/>
      <c r="Q11" s="22"/>
      <c r="R11" s="24"/>
      <c r="S11" s="67"/>
      <c r="T11" s="23"/>
      <c r="U11" s="23"/>
    </row>
    <row r="12" spans="1:21" ht="12.75">
      <c r="A12" s="56">
        <f t="shared" si="3"/>
        <v>10</v>
      </c>
      <c r="B12" s="96" t="str">
        <f>Sheet1!A11&amp;"/"&amp;Sheet1!B11</f>
        <v>31/2020</v>
      </c>
      <c r="C12" s="97" t="str">
        <f>Sheet1!C11&amp;" "&amp;Sheet1!D11</f>
        <v>Milorad Džoganović</v>
      </c>
      <c r="D12" s="97"/>
      <c r="E12" s="26">
        <v>26</v>
      </c>
      <c r="F12" s="56"/>
      <c r="G12" s="74">
        <f t="shared" si="0"/>
        <v>26</v>
      </c>
      <c r="H12" s="27"/>
      <c r="I12" s="105">
        <v>24</v>
      </c>
      <c r="J12" s="74">
        <f t="shared" si="1"/>
        <v>50</v>
      </c>
      <c r="K12" s="75" t="str">
        <f t="shared" si="2"/>
        <v>E</v>
      </c>
      <c r="L12" s="22"/>
      <c r="M12" s="25"/>
      <c r="N12" s="24"/>
      <c r="O12" s="22"/>
      <c r="P12" s="22"/>
      <c r="Q12" s="24"/>
      <c r="R12" s="24"/>
      <c r="S12" s="67"/>
      <c r="T12" s="23"/>
      <c r="U12" s="23"/>
    </row>
    <row r="13" spans="1:21" ht="12.75">
      <c r="A13" s="56">
        <f t="shared" si="3"/>
        <v>11</v>
      </c>
      <c r="B13" s="96" t="str">
        <f>Sheet1!A12&amp;"/"&amp;Sheet1!B12</f>
        <v>36/2020</v>
      </c>
      <c r="C13" s="96" t="str">
        <f>Sheet1!C12&amp;" "&amp;Sheet1!D12</f>
        <v>Vuk Bjelobrković</v>
      </c>
      <c r="D13" s="96"/>
      <c r="E13" s="21"/>
      <c r="F13" s="56">
        <v>40</v>
      </c>
      <c r="G13" s="74">
        <f t="shared" si="0"/>
        <v>40</v>
      </c>
      <c r="H13" s="59"/>
      <c r="I13" s="105">
        <v>50</v>
      </c>
      <c r="J13" s="74">
        <f t="shared" si="1"/>
        <v>90</v>
      </c>
      <c r="K13" s="75" t="str">
        <f t="shared" si="2"/>
        <v>A</v>
      </c>
      <c r="L13" s="22"/>
      <c r="M13" s="25"/>
      <c r="N13" s="22"/>
      <c r="O13" s="71"/>
      <c r="P13" s="22"/>
      <c r="Q13" s="22"/>
      <c r="R13" s="24"/>
      <c r="S13" s="67"/>
      <c r="T13" s="23"/>
      <c r="U13" s="23"/>
    </row>
    <row r="14" spans="1:21" ht="12.75">
      <c r="A14" s="56">
        <f t="shared" si="3"/>
        <v>12</v>
      </c>
      <c r="B14" s="96" t="str">
        <f>Sheet1!A13&amp;"/"&amp;Sheet1!B13</f>
        <v>48/2020</v>
      </c>
      <c r="C14" s="96" t="str">
        <f>Sheet1!C13&amp;" "&amp;Sheet1!D13</f>
        <v>Ksenija Vidić</v>
      </c>
      <c r="D14" s="96"/>
      <c r="E14" s="21">
        <v>31</v>
      </c>
      <c r="F14" s="56"/>
      <c r="G14" s="74">
        <f t="shared" si="0"/>
        <v>31</v>
      </c>
      <c r="H14" s="59"/>
      <c r="I14" s="105">
        <v>35</v>
      </c>
      <c r="J14" s="74">
        <f t="shared" si="1"/>
        <v>66</v>
      </c>
      <c r="K14" s="75" t="str">
        <f t="shared" si="2"/>
        <v>D</v>
      </c>
      <c r="L14" s="22"/>
      <c r="M14" s="25"/>
      <c r="N14" s="22"/>
      <c r="O14" s="71"/>
      <c r="P14" s="22"/>
      <c r="Q14" s="22"/>
      <c r="R14" s="24"/>
      <c r="S14" s="67"/>
      <c r="T14" s="24"/>
      <c r="U14" s="23"/>
    </row>
    <row r="15" spans="1:21" ht="12.75">
      <c r="A15" s="56">
        <f t="shared" si="3"/>
        <v>13</v>
      </c>
      <c r="B15" s="96" t="str">
        <f>Sheet1!A14&amp;"/"&amp;Sheet1!B14</f>
        <v>99/2020</v>
      </c>
      <c r="C15" s="96" t="str">
        <f>Sheet1!C14&amp;" "&amp;Sheet1!D14</f>
        <v>Ibrahim Rastoder</v>
      </c>
      <c r="D15" s="96"/>
      <c r="E15" s="21">
        <v>0</v>
      </c>
      <c r="F15" s="56">
        <v>16</v>
      </c>
      <c r="G15" s="74">
        <f t="shared" si="0"/>
        <v>16</v>
      </c>
      <c r="H15" s="59"/>
      <c r="I15" s="59"/>
      <c r="J15" s="74">
        <f t="shared" si="1"/>
        <v>16</v>
      </c>
      <c r="K15" s="75" t="str">
        <f t="shared" si="2"/>
        <v>F</v>
      </c>
      <c r="L15" s="22"/>
      <c r="M15" s="25"/>
      <c r="N15" s="22"/>
      <c r="O15" s="71"/>
      <c r="P15" s="22"/>
      <c r="Q15" s="22"/>
      <c r="R15" s="24"/>
      <c r="S15" s="67"/>
      <c r="T15" s="23"/>
      <c r="U15" s="23"/>
    </row>
    <row r="16" spans="1:21" ht="12.75">
      <c r="A16" s="56">
        <f t="shared" si="3"/>
        <v>14</v>
      </c>
      <c r="B16" s="96" t="str">
        <f>Sheet1!A15&amp;"/"&amp;Sheet1!B15</f>
        <v>1/2019</v>
      </c>
      <c r="C16" s="96" t="str">
        <f>Sheet1!C15&amp;" "&amp;Sheet1!D15</f>
        <v>Lazar Savić</v>
      </c>
      <c r="D16" s="96"/>
      <c r="E16" s="21"/>
      <c r="F16" s="98"/>
      <c r="G16" s="74">
        <f t="shared" si="0"/>
        <v>0</v>
      </c>
      <c r="H16" s="59"/>
      <c r="I16" s="59"/>
      <c r="J16" s="74">
        <f t="shared" si="1"/>
        <v>0</v>
      </c>
      <c r="K16" s="75" t="str">
        <f t="shared" si="2"/>
        <v>F</v>
      </c>
      <c r="L16" s="22"/>
      <c r="M16" s="22"/>
      <c r="N16" s="22"/>
      <c r="O16" s="22"/>
      <c r="P16" s="22"/>
      <c r="Q16" s="22"/>
      <c r="R16" s="24"/>
      <c r="S16" s="67"/>
      <c r="T16" s="23"/>
      <c r="U16" s="23"/>
    </row>
    <row r="17" spans="1:21" ht="12.75">
      <c r="A17" s="56">
        <f t="shared" si="3"/>
        <v>15</v>
      </c>
      <c r="B17" s="96" t="str">
        <f>Sheet1!A16&amp;"/"&amp;Sheet1!B16</f>
        <v>65/2019</v>
      </c>
      <c r="C17" s="97" t="str">
        <f>Sheet1!C16&amp;" "&amp;Sheet1!D16</f>
        <v>Sara  Bakrač</v>
      </c>
      <c r="D17" s="97"/>
      <c r="E17" s="21">
        <v>23</v>
      </c>
      <c r="F17" s="56"/>
      <c r="G17" s="74">
        <f t="shared" si="0"/>
        <v>23</v>
      </c>
      <c r="H17" s="59"/>
      <c r="I17" s="105">
        <v>37</v>
      </c>
      <c r="J17" s="74">
        <f t="shared" si="1"/>
        <v>60</v>
      </c>
      <c r="K17" s="75" t="str">
        <f t="shared" si="2"/>
        <v>D</v>
      </c>
      <c r="L17" s="22"/>
      <c r="M17" s="22"/>
      <c r="N17" s="22"/>
      <c r="O17" s="22"/>
      <c r="P17" s="22"/>
      <c r="Q17" s="22"/>
      <c r="R17" s="24"/>
      <c r="S17" s="67"/>
      <c r="T17" s="23"/>
      <c r="U17" s="23"/>
    </row>
    <row r="18" spans="1:21" ht="12.75">
      <c r="A18" s="56">
        <f t="shared" si="3"/>
        <v>16</v>
      </c>
      <c r="B18" s="96" t="str">
        <f>Sheet1!A17&amp;"/"&amp;Sheet1!B17</f>
        <v>87/2019</v>
      </c>
      <c r="C18" s="96" t="str">
        <f>Sheet1!C17&amp;" "&amp;Sheet1!D17</f>
        <v>Vuk Mićunović</v>
      </c>
      <c r="D18" s="96"/>
      <c r="E18" s="26"/>
      <c r="F18" s="98">
        <v>17</v>
      </c>
      <c r="G18" s="74">
        <f t="shared" si="0"/>
        <v>17</v>
      </c>
      <c r="H18" s="59"/>
      <c r="I18" s="59"/>
      <c r="J18" s="74">
        <f t="shared" si="1"/>
        <v>17</v>
      </c>
      <c r="K18" s="75" t="str">
        <f t="shared" si="2"/>
        <v>F</v>
      </c>
      <c r="L18" s="22"/>
      <c r="M18" s="22"/>
      <c r="N18" s="22"/>
      <c r="O18" s="22"/>
      <c r="P18" s="22"/>
      <c r="Q18" s="24"/>
      <c r="R18" s="24"/>
      <c r="S18" s="22"/>
      <c r="T18" s="23"/>
      <c r="U18" s="23"/>
    </row>
    <row r="19" spans="1:21" ht="12.75">
      <c r="A19" s="56">
        <f t="shared" si="3"/>
        <v>17</v>
      </c>
      <c r="B19" s="96" t="str">
        <f>Sheet1!A18&amp;"/"&amp;Sheet1!B18</f>
        <v>35/2018</v>
      </c>
      <c r="C19" s="96" t="str">
        <f>Sheet1!C18&amp;" "&amp;Sheet1!D18</f>
        <v>Vid Krgušić</v>
      </c>
      <c r="D19" s="96"/>
      <c r="E19" s="21"/>
      <c r="F19" s="98">
        <v>20</v>
      </c>
      <c r="G19" s="74">
        <f t="shared" si="0"/>
        <v>20</v>
      </c>
      <c r="H19" s="59"/>
      <c r="I19" s="105">
        <v>30</v>
      </c>
      <c r="J19" s="74">
        <f t="shared" si="1"/>
        <v>50</v>
      </c>
      <c r="K19" s="75" t="str">
        <f t="shared" si="2"/>
        <v>E</v>
      </c>
      <c r="L19" s="22"/>
      <c r="M19" s="22"/>
      <c r="N19" s="22"/>
      <c r="O19" s="22"/>
      <c r="P19" s="22"/>
      <c r="Q19" s="22"/>
      <c r="R19" s="24"/>
      <c r="S19" s="22"/>
      <c r="T19" s="23"/>
      <c r="U19" s="23"/>
    </row>
    <row r="20" spans="1:11" ht="12.75">
      <c r="A20" s="56">
        <f t="shared" si="3"/>
        <v>18</v>
      </c>
      <c r="B20" s="96" t="str">
        <f>Sheet1!A19&amp;"/"&amp;Sheet1!B19</f>
        <v>50/2016</v>
      </c>
      <c r="C20" s="96" t="str">
        <f>Sheet1!C19&amp;" "&amp;Sheet1!D19</f>
        <v>Filip Bogojević</v>
      </c>
      <c r="D20" s="96"/>
      <c r="E20" s="21">
        <v>50</v>
      </c>
      <c r="F20" s="98"/>
      <c r="G20" s="74">
        <f t="shared" si="0"/>
        <v>50</v>
      </c>
      <c r="H20" s="59">
        <v>50</v>
      </c>
      <c r="I20" s="105"/>
      <c r="J20" s="74">
        <f t="shared" si="1"/>
        <v>100</v>
      </c>
      <c r="K20" s="75" t="str">
        <f t="shared" si="2"/>
        <v>A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3.00390625" style="14" customWidth="1"/>
    <col min="2" max="2" width="29.421875" style="12" customWidth="1"/>
    <col min="3" max="3" width="12.57421875" style="12" customWidth="1"/>
    <col min="4" max="4" width="7.421875" style="12" hidden="1" customWidth="1"/>
    <col min="5" max="5" width="24.28125" style="12" customWidth="1"/>
    <col min="6" max="6" width="28.5742187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19" t="s">
        <v>1</v>
      </c>
      <c r="B1" s="120"/>
      <c r="C1" s="120"/>
      <c r="D1" s="120"/>
      <c r="E1" s="120"/>
      <c r="F1" s="120"/>
      <c r="G1" s="120"/>
      <c r="H1" s="120"/>
      <c r="I1" s="112"/>
      <c r="J1" s="113"/>
      <c r="K1" s="17"/>
      <c r="L1" s="17"/>
    </row>
    <row r="2" spans="1:12" ht="15">
      <c r="A2" s="28" t="s">
        <v>2</v>
      </c>
      <c r="B2" s="17"/>
      <c r="C2" s="17"/>
      <c r="D2" s="17"/>
      <c r="E2" s="33" t="s">
        <v>43</v>
      </c>
      <c r="F2" s="16"/>
      <c r="G2" s="29" t="s">
        <v>3</v>
      </c>
      <c r="H2" s="54" t="s">
        <v>34</v>
      </c>
      <c r="I2" s="81"/>
      <c r="J2" s="30"/>
      <c r="K2" s="17"/>
      <c r="L2" s="17"/>
    </row>
    <row r="3" spans="1:12" ht="15">
      <c r="A3" s="34" t="s">
        <v>42</v>
      </c>
      <c r="B3" s="53"/>
      <c r="C3" s="53"/>
      <c r="D3" s="53"/>
      <c r="E3" s="31"/>
      <c r="F3" s="16"/>
      <c r="G3" s="16"/>
      <c r="H3" s="16"/>
      <c r="I3" s="17"/>
      <c r="J3" s="30"/>
      <c r="K3" s="17"/>
      <c r="L3" s="17"/>
    </row>
    <row r="4" spans="1:12" ht="12.75" customHeight="1" thickBot="1">
      <c r="A4" s="61"/>
      <c r="B4" s="62"/>
      <c r="C4" s="62"/>
      <c r="D4" s="62"/>
      <c r="E4" s="62"/>
      <c r="F4" s="63"/>
      <c r="G4" s="63"/>
      <c r="H4" s="63"/>
      <c r="I4" s="62"/>
      <c r="J4" s="64"/>
      <c r="K4" s="17"/>
      <c r="L4" s="17"/>
    </row>
    <row r="5" spans="1:11" ht="26.25" customHeight="1" thickBot="1">
      <c r="A5" s="32" t="s">
        <v>15</v>
      </c>
      <c r="B5" s="18"/>
      <c r="C5" s="121" t="s">
        <v>23</v>
      </c>
      <c r="D5" s="122"/>
      <c r="E5" s="122"/>
      <c r="F5" s="122"/>
      <c r="G5" s="122"/>
      <c r="H5" s="123"/>
      <c r="I5" s="116" t="s">
        <v>14</v>
      </c>
      <c r="J5" s="116" t="s">
        <v>4</v>
      </c>
      <c r="K5" s="17"/>
    </row>
    <row r="6" spans="1:11" ht="13.5" thickBot="1">
      <c r="A6" s="55" t="s">
        <v>5</v>
      </c>
      <c r="B6" s="100" t="s">
        <v>12</v>
      </c>
      <c r="C6" s="108" t="s">
        <v>46</v>
      </c>
      <c r="D6" s="109"/>
      <c r="E6" s="118" t="s">
        <v>20</v>
      </c>
      <c r="F6" s="118"/>
      <c r="G6" s="114" t="s">
        <v>13</v>
      </c>
      <c r="H6" s="115"/>
      <c r="I6" s="117"/>
      <c r="J6" s="117"/>
      <c r="K6" s="17"/>
    </row>
    <row r="7" spans="1:11" ht="12.75">
      <c r="A7" s="82"/>
      <c r="B7" s="101"/>
      <c r="C7" s="110"/>
      <c r="D7" s="111"/>
      <c r="E7" s="102" t="s">
        <v>17</v>
      </c>
      <c r="F7" s="84" t="s">
        <v>18</v>
      </c>
      <c r="G7" s="83" t="s">
        <v>21</v>
      </c>
      <c r="H7" s="85" t="s">
        <v>22</v>
      </c>
      <c r="I7" s="117"/>
      <c r="J7" s="117"/>
      <c r="K7" s="17"/>
    </row>
    <row r="8" spans="1:11" ht="12.75">
      <c r="A8" s="57" t="str">
        <f>IF(ISBLANK(Rezultati!B2),"",Rezultati!B2)</f>
        <v>1/2021</v>
      </c>
      <c r="B8" s="58" t="str">
        <f>IF(ISBLANK(Rezultati!C2),"",Rezultati!C2)</f>
        <v>Jovan  Milović</v>
      </c>
      <c r="C8" s="124">
        <f>IF(ISBLANK(Rezultati!D2),"",Rezultati!D2)</f>
      </c>
      <c r="D8" s="125"/>
      <c r="E8" s="86">
        <f>IF(ISBLANK(Rezultati!E2),"",Rezultati!E2)</f>
        <v>30</v>
      </c>
      <c r="F8" s="86">
        <f>IF(ISBLANK(Rezultati!F2),"",Rezultati!F2)</f>
      </c>
      <c r="G8" s="86">
        <f>IF(ISBLANK(Rezultati!H2),"",Rezultati!H2)</f>
      </c>
      <c r="H8" s="86">
        <f>IF(ISBLANK(Rezultati!I2),"",Rezultati!I2)</f>
        <v>41</v>
      </c>
      <c r="I8" s="86">
        <f>IF(ISBLANK(Rezultati!J2),"",Rezultati!J2)</f>
        <v>71</v>
      </c>
      <c r="J8" s="87" t="str">
        <f>IF(Rezultati!J2&lt;50,"F",IF(Rezultati!J2&lt;60,"E",IF(Rezultati!J2&lt;70,"D",IF(Rezultati!J2&lt;80,"C",IF(Rezultati!J2&lt;90,"B","A")))))</f>
        <v>C</v>
      </c>
      <c r="K8" s="17"/>
    </row>
    <row r="9" spans="1:11" ht="12.75">
      <c r="A9" s="57" t="str">
        <f>IF(ISBLANK(Rezultati!B3),"",Rezultati!B3)</f>
        <v>30/2021</v>
      </c>
      <c r="B9" s="58" t="str">
        <f>IF(ISBLANK(Rezultati!C3),"",Rezultati!C3)</f>
        <v>Luka Milović</v>
      </c>
      <c r="C9" s="124">
        <f>IF(ISBLANK(Rezultati!D3),"",Rezultati!D3)</f>
      </c>
      <c r="D9" s="125"/>
      <c r="E9" s="86">
        <f>IF(ISBLANK(Rezultati!E3),"",Rezultati!E3)</f>
        <v>19</v>
      </c>
      <c r="F9" s="86">
        <f>IF(ISBLANK(Rezultati!F3),"",Rezultati!F3)</f>
        <v>45</v>
      </c>
      <c r="G9" s="86">
        <f>IF(ISBLANK(Rezultati!H3),"",Rezultati!H3)</f>
      </c>
      <c r="H9" s="86">
        <f>IF(ISBLANK(Rezultati!I3),"",Rezultati!I3)</f>
        <v>45</v>
      </c>
      <c r="I9" s="86">
        <f>IF(ISBLANK(Rezultati!J3),"",Rezultati!J3)</f>
        <v>90</v>
      </c>
      <c r="J9" s="87" t="str">
        <f>IF(Rezultati!J3&lt;50,"F",IF(Rezultati!J3&lt;60,"E",IF(Rezultati!J3&lt;70,"D",IF(Rezultati!J3&lt;80,"C",IF(Rezultati!J3&lt;90,"B","A")))))</f>
        <v>A</v>
      </c>
      <c r="K9" s="17"/>
    </row>
    <row r="10" spans="1:11" ht="12.75">
      <c r="A10" s="57" t="str">
        <f>IF(ISBLANK(Rezultati!B4),"",Rezultati!B4)</f>
        <v>35/2021</v>
      </c>
      <c r="B10" s="58" t="str">
        <f>IF(ISBLANK(Rezultati!C4),"",Rezultati!C4)</f>
        <v>Dušan Petrović</v>
      </c>
      <c r="C10" s="124">
        <f>IF(ISBLANK(Rezultati!D4),"",Rezultati!D4)</f>
      </c>
      <c r="D10" s="125"/>
      <c r="E10" s="86">
        <f>IF(ISBLANK(Rezultati!E4),"",Rezultati!E4)</f>
        <v>23</v>
      </c>
      <c r="F10" s="86">
        <f>IF(ISBLANK(Rezultati!F4),"",Rezultati!F4)</f>
      </c>
      <c r="G10" s="86">
        <f>IF(ISBLANK(Rezultati!H4),"",Rezultati!H4)</f>
      </c>
      <c r="H10" s="86">
        <f>IF(ISBLANK(Rezultati!I4),"",Rezultati!I4)</f>
        <v>41</v>
      </c>
      <c r="I10" s="86">
        <f>IF(ISBLANK(Rezultati!J4),"",Rezultati!J4)</f>
        <v>90</v>
      </c>
      <c r="J10" s="87" t="str">
        <f>IF(Rezultati!J4&lt;50,"F",IF(Rezultati!J4&lt;60,"E",IF(Rezultati!J4&lt;70,"D",IF(Rezultati!J4&lt;80,"C",IF(Rezultati!J4&lt;90,"B","A")))))</f>
        <v>A</v>
      </c>
      <c r="K10" s="17"/>
    </row>
    <row r="11" spans="1:11" ht="12.75">
      <c r="A11" s="57" t="str">
        <f>IF(ISBLANK(Rezultati!B5),"",Rezultati!B5)</f>
        <v>36/2021</v>
      </c>
      <c r="B11" s="58" t="str">
        <f>IF(ISBLANK(Rezultati!C5),"",Rezultati!C5)</f>
        <v>Ljubica Asanović</v>
      </c>
      <c r="C11" s="124">
        <f>IF(ISBLANK(Rezultati!D5),"",Rezultati!D5)</f>
      </c>
      <c r="D11" s="125"/>
      <c r="E11" s="86">
        <f>IF(ISBLANK(Rezultati!E5),"",Rezultati!E5)</f>
        <v>22</v>
      </c>
      <c r="F11" s="86">
        <f>IF(ISBLANK(Rezultati!F5),"",Rezultati!F5)</f>
        <v>49</v>
      </c>
      <c r="G11" s="86">
        <f>IF(ISBLANK(Rezultati!H5),"",Rezultati!H5)</f>
      </c>
      <c r="H11" s="86">
        <f>IF(ISBLANK(Rezultati!I5),"",Rezultati!I5)</f>
        <v>17</v>
      </c>
      <c r="I11" s="86">
        <f>IF(ISBLANK(Rezultati!J5),"",Rezultati!J5)</f>
        <v>66</v>
      </c>
      <c r="J11" s="87" t="str">
        <f>IF(Rezultati!J5&lt;50,"F",IF(Rezultati!J5&lt;60,"E",IF(Rezultati!J5&lt;70,"D",IF(Rezultati!J5&lt;80,"C",IF(Rezultati!J5&lt;90,"B","A")))))</f>
        <v>D</v>
      </c>
      <c r="K11" s="17"/>
    </row>
    <row r="12" spans="1:11" ht="12.75">
      <c r="A12" s="57" t="s">
        <v>77</v>
      </c>
      <c r="B12" s="58" t="s">
        <v>78</v>
      </c>
      <c r="C12" s="106"/>
      <c r="D12" s="107"/>
      <c r="E12" s="86"/>
      <c r="F12" s="86">
        <v>34</v>
      </c>
      <c r="G12" s="86"/>
      <c r="H12" s="86"/>
      <c r="I12" s="86">
        <f>IF(ISBLANK(Rezultati!J6),"",Rezultati!J6)</f>
        <v>34</v>
      </c>
      <c r="J12" s="87" t="str">
        <f>IF(Rezultati!J6&lt;50,"F",IF(Rezultati!J6&lt;60,"E",IF(Rezultati!J6&lt;70,"D",IF(Rezultati!J6&lt;80,"C",IF(Rezultati!J6&lt;90,"B","A")))))</f>
        <v>F</v>
      </c>
      <c r="K12" s="17"/>
    </row>
    <row r="13" spans="1:11" ht="12.75">
      <c r="A13" s="57" t="str">
        <f>IF(ISBLANK(Rezultati!B7),"",Rezultati!B7)</f>
        <v>45/2021</v>
      </c>
      <c r="B13" s="58" t="str">
        <f>IF(ISBLANK(Rezultati!C7),"",Rezultati!C7)</f>
        <v>Nikola Golović</v>
      </c>
      <c r="C13" s="124">
        <f>IF(ISBLANK(Rezultati!D7),"",Rezultati!D7)</f>
      </c>
      <c r="D13" s="125"/>
      <c r="E13" s="86">
        <f>IF(ISBLANK(Rezultati!E7),"",Rezultati!E7)</f>
        <v>0</v>
      </c>
      <c r="F13" s="86">
        <f>IF(ISBLANK(Rezultati!F7),"",Rezultati!F7)</f>
        <v>5</v>
      </c>
      <c r="G13" s="86">
        <f>IF(ISBLANK(Rezultati!H7),"",Rezultati!H7)</f>
      </c>
      <c r="H13" s="86">
        <f>IF(ISBLANK(Rezultati!I7),"",Rezultati!I7)</f>
      </c>
      <c r="I13" s="86">
        <f>IF(ISBLANK(Rezultati!J7),"",Rezultati!J7)</f>
        <v>5</v>
      </c>
      <c r="J13" s="87" t="str">
        <f>IF(Rezultati!J7&lt;50,"F",IF(Rezultati!J7&lt;60,"E",IF(Rezultati!J7&lt;70,"D",IF(Rezultati!J7&lt;80,"C",IF(Rezultati!J7&lt;90,"B","A")))))</f>
        <v>F</v>
      </c>
      <c r="K13" s="17"/>
    </row>
    <row r="14" spans="1:11" ht="12.75">
      <c r="A14" s="57" t="str">
        <f>IF(ISBLANK(Rezultati!B8),"",Rezultati!B8)</f>
        <v>46/2021</v>
      </c>
      <c r="B14" s="58" t="str">
        <f>IF(ISBLANK(Rezultati!C8),"",Rezultati!C8)</f>
        <v>Vidoje Golubović</v>
      </c>
      <c r="C14" s="124">
        <f>IF(ISBLANK(Rezultati!D8),"",Rezultati!D8)</f>
      </c>
      <c r="D14" s="125"/>
      <c r="E14" s="86">
        <f>IF(ISBLANK(Rezultati!E8),"",Rezultati!E8)</f>
        <v>0</v>
      </c>
      <c r="F14" s="86">
        <f>IF(ISBLANK(Rezultati!F8),"",Rezultati!F8)</f>
        <v>25</v>
      </c>
      <c r="G14" s="86">
        <f>IF(ISBLANK(Rezultati!H8),"",Rezultati!H8)</f>
      </c>
      <c r="H14" s="86">
        <f>IF(ISBLANK(Rezultati!I8),"",Rezultati!I8)</f>
      </c>
      <c r="I14" s="86">
        <f>IF(ISBLANK(Rezultati!J8),"",Rezultati!J8)</f>
        <v>25</v>
      </c>
      <c r="J14" s="87" t="str">
        <f>IF(Rezultati!J8&lt;50,"F",IF(Rezultati!J8&lt;60,"E",IF(Rezultati!J8&lt;70,"D",IF(Rezultati!J8&lt;80,"C",IF(Rezultati!J8&lt;90,"B","A")))))</f>
        <v>F</v>
      </c>
      <c r="K14" s="17"/>
    </row>
    <row r="15" spans="1:11" ht="12.75">
      <c r="A15" s="57" t="str">
        <f>IF(ISBLANK(Rezultati!B9),"",Rezultati!B9)</f>
        <v>50/2021</v>
      </c>
      <c r="B15" s="58" t="str">
        <f>IF(ISBLANK(Rezultati!C9),"",Rezultati!C9)</f>
        <v>Sara Vuletić</v>
      </c>
      <c r="C15" s="124">
        <f>IF(ISBLANK(Rezultati!D9),"",Rezultati!D9)</f>
      </c>
      <c r="D15" s="125"/>
      <c r="E15" s="86">
        <f>IF(ISBLANK(Rezultati!E9),"",Rezultati!E9)</f>
      </c>
      <c r="F15" s="86">
        <f>IF(ISBLANK(Rezultati!F9),"",Rezultati!F9)</f>
      </c>
      <c r="G15" s="86">
        <f>IF(ISBLANK(Rezultati!H9),"",Rezultati!H9)</f>
      </c>
      <c r="H15" s="86">
        <f>IF(ISBLANK(Rezultati!I9),"",Rezultati!I9)</f>
      </c>
      <c r="I15" s="86">
        <f>IF(ISBLANK(Rezultati!J9),"",Rezultati!J9)</f>
        <v>0</v>
      </c>
      <c r="J15" s="87" t="str">
        <f>IF(Rezultati!J9&lt;50,"F",IF(Rezultati!J9&lt;60,"E",IF(Rezultati!J9&lt;70,"D",IF(Rezultati!J9&lt;80,"C",IF(Rezultati!J9&lt;90,"B","A")))))</f>
        <v>F</v>
      </c>
      <c r="K15" s="17"/>
    </row>
    <row r="16" spans="1:11" ht="12.75">
      <c r="A16" s="57" t="str">
        <f>IF(ISBLANK(Rezultati!B10),"",Rezultati!B10)</f>
        <v>53/2021</v>
      </c>
      <c r="B16" s="58" t="str">
        <f>IF(ISBLANK(Rezultati!C10),"",Rezultati!C10)</f>
        <v>Krstijan Knežević</v>
      </c>
      <c r="C16" s="124">
        <f>IF(ISBLANK(Rezultati!D10),"",Rezultati!D10)</f>
      </c>
      <c r="D16" s="125"/>
      <c r="E16" s="86">
        <f>IF(ISBLANK(Rezultati!E10),"",Rezultati!E10)</f>
        <v>0</v>
      </c>
      <c r="F16" s="86">
        <f>IF(ISBLANK(Rezultati!F10),"",Rezultati!F10)</f>
        <v>10</v>
      </c>
      <c r="G16" s="86">
        <f>IF(ISBLANK(Rezultati!H10),"",Rezultati!H10)</f>
      </c>
      <c r="H16" s="86">
        <f>IF(ISBLANK(Rezultati!I10),"",Rezultati!I10)</f>
        <v>40</v>
      </c>
      <c r="I16" s="86">
        <f>IF(ISBLANK(Rezultati!J10),"",Rezultati!J10)</f>
        <v>50</v>
      </c>
      <c r="J16" s="87" t="str">
        <f>IF(Rezultati!J10&lt;50,"F",IF(Rezultati!J10&lt;60,"E",IF(Rezultati!J10&lt;70,"D",IF(Rezultati!J10&lt;80,"C",IF(Rezultati!J10&lt;90,"B","A")))))</f>
        <v>E</v>
      </c>
      <c r="K16" s="17"/>
    </row>
    <row r="17" spans="1:11" ht="12.75">
      <c r="A17" s="57" t="str">
        <f>IF(ISBLANK(Rezultati!B11),"",Rezultati!B11)</f>
        <v>55/2021</v>
      </c>
      <c r="B17" s="58" t="str">
        <f>IF(ISBLANK(Rezultati!C11),"",Rezultati!C11)</f>
        <v>Lazar Kukuličić</v>
      </c>
      <c r="C17" s="124">
        <f>IF(ISBLANK(Rezultati!D11),"",Rezultati!D11)</f>
      </c>
      <c r="D17" s="125"/>
      <c r="E17" s="86">
        <f>IF(ISBLANK(Rezultati!E11),"",Rezultati!E11)</f>
        <v>20</v>
      </c>
      <c r="F17" s="86">
        <f>IF(ISBLANK(Rezultati!F11),"",Rezultati!F11)</f>
        <v>45</v>
      </c>
      <c r="G17" s="86">
        <f>IF(ISBLANK(Rezultati!H11),"",Rezultati!H11)</f>
      </c>
      <c r="H17" s="86">
        <f>IF(ISBLANK(Rezultati!I11),"",Rezultati!I11)</f>
        <v>10</v>
      </c>
      <c r="I17" s="86">
        <f>IF(ISBLANK(Rezultati!J11),"",Rezultati!J11)</f>
        <v>55</v>
      </c>
      <c r="J17" s="87" t="str">
        <f>IF(Rezultati!J11&lt;50,"F",IF(Rezultati!J11&lt;60,"E",IF(Rezultati!J11&lt;70,"D",IF(Rezultati!J11&lt;80,"C",IF(Rezultati!J11&lt;90,"B","A")))))</f>
        <v>E</v>
      </c>
      <c r="K17" s="17"/>
    </row>
    <row r="18" spans="1:11" ht="12.75">
      <c r="A18" s="57" t="str">
        <f>IF(ISBLANK(Rezultati!B12),"",Rezultati!B12)</f>
        <v>31/2020</v>
      </c>
      <c r="B18" s="58" t="str">
        <f>IF(ISBLANK(Rezultati!C12),"",Rezultati!C12)</f>
        <v>Milorad Džoganović</v>
      </c>
      <c r="C18" s="124">
        <f>IF(ISBLANK(Rezultati!D12),"",Rezultati!D12)</f>
      </c>
      <c r="D18" s="125"/>
      <c r="E18" s="86">
        <f>IF(ISBLANK(Rezultati!E12),"",Rezultati!E12)</f>
        <v>26</v>
      </c>
      <c r="F18" s="86">
        <f>IF(ISBLANK(Rezultati!F12),"",Rezultati!F12)</f>
      </c>
      <c r="G18" s="86">
        <f>IF(ISBLANK(Rezultati!H12),"",Rezultati!H12)</f>
      </c>
      <c r="H18" s="86">
        <f>IF(ISBLANK(Rezultati!I12),"",Rezultati!I12)</f>
        <v>24</v>
      </c>
      <c r="I18" s="86">
        <f>IF(ISBLANK(Rezultati!J12),"",Rezultati!J12)</f>
        <v>50</v>
      </c>
      <c r="J18" s="87" t="str">
        <f>IF(Rezultati!J12&lt;50,"F",IF(Rezultati!J12&lt;60,"E",IF(Rezultati!J12&lt;70,"D",IF(Rezultati!J12&lt;80,"C",IF(Rezultati!J12&lt;90,"B","A")))))</f>
        <v>E</v>
      </c>
      <c r="K18" s="17"/>
    </row>
    <row r="19" spans="1:11" ht="12.75">
      <c r="A19" s="57" t="str">
        <f>IF(ISBLANK(Rezultati!B13),"",Rezultati!B13)</f>
        <v>36/2020</v>
      </c>
      <c r="B19" s="58" t="str">
        <f>IF(ISBLANK(Rezultati!C13),"",Rezultati!C13)</f>
        <v>Vuk Bjelobrković</v>
      </c>
      <c r="C19" s="124">
        <f>IF(ISBLANK(Rezultati!D13),"",Rezultati!D13)</f>
      </c>
      <c r="D19" s="125"/>
      <c r="E19" s="86">
        <f>IF(ISBLANK(Rezultati!E13),"",Rezultati!E13)</f>
      </c>
      <c r="F19" s="86">
        <f>IF(ISBLANK(Rezultati!F13),"",Rezultati!F13)</f>
        <v>40</v>
      </c>
      <c r="G19" s="86">
        <f>IF(ISBLANK(Rezultati!H13),"",Rezultati!H13)</f>
      </c>
      <c r="H19" s="86">
        <f>IF(ISBLANK(Rezultati!I13),"",Rezultati!I13)</f>
        <v>50</v>
      </c>
      <c r="I19" s="86">
        <f>IF(ISBLANK(Rezultati!J13),"",Rezultati!J13)</f>
        <v>90</v>
      </c>
      <c r="J19" s="87" t="str">
        <f>IF(Rezultati!J13&lt;50,"F",IF(Rezultati!J13&lt;60,"E",IF(Rezultati!J13&lt;70,"D",IF(Rezultati!J13&lt;80,"C",IF(Rezultati!J13&lt;90,"B","A")))))</f>
        <v>A</v>
      </c>
      <c r="K19" s="17"/>
    </row>
    <row r="20" spans="1:11" ht="12.75">
      <c r="A20" s="57" t="str">
        <f>IF(ISBLANK(Rezultati!B14),"",Rezultati!B14)</f>
        <v>48/2020</v>
      </c>
      <c r="B20" s="58" t="str">
        <f>IF(ISBLANK(Rezultati!C14),"",Rezultati!C14)</f>
        <v>Ksenija Vidić</v>
      </c>
      <c r="C20" s="124">
        <f>IF(ISBLANK(Rezultati!D14),"",Rezultati!D14)</f>
      </c>
      <c r="D20" s="125"/>
      <c r="E20" s="86">
        <f>IF(ISBLANK(Rezultati!E14),"",Rezultati!E14)</f>
        <v>31</v>
      </c>
      <c r="F20" s="86">
        <f>IF(ISBLANK(Rezultati!F14),"",Rezultati!F14)</f>
      </c>
      <c r="G20" s="86">
        <f>IF(ISBLANK(Rezultati!H14),"",Rezultati!H14)</f>
      </c>
      <c r="H20" s="86">
        <f>IF(ISBLANK(Rezultati!I14),"",Rezultati!I14)</f>
        <v>35</v>
      </c>
      <c r="I20" s="86">
        <f>IF(ISBLANK(Rezultati!J14),"",Rezultati!J14)</f>
        <v>66</v>
      </c>
      <c r="J20" s="87" t="str">
        <f>IF(Rezultati!J14&lt;50,"F",IF(Rezultati!J14&lt;60,"E",IF(Rezultati!J14&lt;70,"D",IF(Rezultati!J14&lt;80,"C",IF(Rezultati!J14&lt;90,"B","A")))))</f>
        <v>D</v>
      </c>
      <c r="K20" s="17"/>
    </row>
    <row r="21" spans="1:11" ht="12.75">
      <c r="A21" s="57" t="str">
        <f>IF(ISBLANK(Rezultati!B15),"",Rezultati!B15)</f>
        <v>99/2020</v>
      </c>
      <c r="B21" s="58" t="str">
        <f>IF(ISBLANK(Rezultati!C15),"",Rezultati!C15)</f>
        <v>Ibrahim Rastoder</v>
      </c>
      <c r="C21" s="124">
        <f>IF(ISBLANK(Rezultati!D15),"",Rezultati!D15)</f>
      </c>
      <c r="D21" s="125"/>
      <c r="E21" s="86">
        <f>IF(ISBLANK(Rezultati!E15),"",Rezultati!E15)</f>
        <v>0</v>
      </c>
      <c r="F21" s="86">
        <f>IF(ISBLANK(Rezultati!F15),"",Rezultati!F15)</f>
        <v>16</v>
      </c>
      <c r="G21" s="86">
        <f>IF(ISBLANK(Rezultati!H15),"",Rezultati!H15)</f>
      </c>
      <c r="H21" s="86">
        <f>IF(ISBLANK(Rezultati!I15),"",Rezultati!I15)</f>
      </c>
      <c r="I21" s="86">
        <f>IF(ISBLANK(Rezultati!J15),"",Rezultati!J15)</f>
        <v>16</v>
      </c>
      <c r="J21" s="87" t="str">
        <f>IF(Rezultati!J15&lt;50,"F",IF(Rezultati!J15&lt;60,"E",IF(Rezultati!J15&lt;70,"D",IF(Rezultati!J15&lt;80,"C",IF(Rezultati!J15&lt;90,"B","A")))))</f>
        <v>F</v>
      </c>
      <c r="K21" s="17"/>
    </row>
    <row r="22" spans="1:11" ht="12.75">
      <c r="A22" s="57" t="str">
        <f>IF(ISBLANK(Rezultati!B16),"",Rezultati!B16)</f>
        <v>1/2019</v>
      </c>
      <c r="B22" s="58" t="str">
        <f>IF(ISBLANK(Rezultati!C16),"",Rezultati!C16)</f>
        <v>Lazar Savić</v>
      </c>
      <c r="C22" s="124">
        <f>IF(ISBLANK(Rezultati!D16),"",Rezultati!D16)</f>
      </c>
      <c r="D22" s="125"/>
      <c r="E22" s="86">
        <f>IF(ISBLANK(Rezultati!E16),"",Rezultati!E16)</f>
      </c>
      <c r="F22" s="86">
        <f>IF(ISBLANK(Rezultati!F16),"",Rezultati!F16)</f>
      </c>
      <c r="G22" s="86">
        <f>IF(ISBLANK(Rezultati!H16),"",Rezultati!H16)</f>
      </c>
      <c r="H22" s="86">
        <f>IF(ISBLANK(Rezultati!I16),"",Rezultati!I16)</f>
      </c>
      <c r="I22" s="86">
        <f>IF(ISBLANK(Rezultati!J16),"",Rezultati!J16)</f>
        <v>0</v>
      </c>
      <c r="J22" s="87" t="str">
        <f>IF(Rezultati!J16&lt;50,"F",IF(Rezultati!J16&lt;60,"E",IF(Rezultati!J16&lt;70,"D",IF(Rezultati!J16&lt;80,"C",IF(Rezultati!J16&lt;90,"B","A")))))</f>
        <v>F</v>
      </c>
      <c r="K22" s="17"/>
    </row>
    <row r="23" spans="1:11" ht="12.75">
      <c r="A23" s="57" t="str">
        <f>IF(ISBLANK(Rezultati!B17),"",Rezultati!B17)</f>
        <v>65/2019</v>
      </c>
      <c r="B23" s="58" t="str">
        <f>IF(ISBLANK(Rezultati!C17),"",Rezultati!C17)</f>
        <v>Sara  Bakrač</v>
      </c>
      <c r="C23" s="124">
        <f>IF(ISBLANK(Rezultati!D17),"",Rezultati!D17)</f>
      </c>
      <c r="D23" s="125"/>
      <c r="E23" s="86">
        <f>IF(ISBLANK(Rezultati!E17),"",Rezultati!E17)</f>
        <v>23</v>
      </c>
      <c r="F23" s="86">
        <f>IF(ISBLANK(Rezultati!F17),"",Rezultati!F17)</f>
      </c>
      <c r="G23" s="86">
        <f>IF(ISBLANK(Rezultati!H17),"",Rezultati!H17)</f>
      </c>
      <c r="H23" s="86">
        <f>IF(ISBLANK(Rezultati!I17),"",Rezultati!I17)</f>
        <v>37</v>
      </c>
      <c r="I23" s="86">
        <f>IF(ISBLANK(Rezultati!J17),"",Rezultati!J17)</f>
        <v>60</v>
      </c>
      <c r="J23" s="87" t="str">
        <f>IF(Rezultati!J17&lt;50,"F",IF(Rezultati!J17&lt;60,"E",IF(Rezultati!J17&lt;70,"D",IF(Rezultati!J17&lt;80,"C",IF(Rezultati!J17&lt;90,"B","A")))))</f>
        <v>D</v>
      </c>
      <c r="K23" s="17"/>
    </row>
    <row r="24" spans="1:11" ht="12.75">
      <c r="A24" s="57" t="str">
        <f>IF(ISBLANK(Rezultati!B18),"",Rezultati!B18)</f>
        <v>87/2019</v>
      </c>
      <c r="B24" s="58" t="str">
        <f>IF(ISBLANK(Rezultati!C18),"",Rezultati!C18)</f>
        <v>Vuk Mićunović</v>
      </c>
      <c r="C24" s="124">
        <f>IF(ISBLANK(Rezultati!D18),"",Rezultati!D18)</f>
      </c>
      <c r="D24" s="125"/>
      <c r="E24" s="86">
        <f>IF(ISBLANK(Rezultati!E18),"",Rezultati!E18)</f>
      </c>
      <c r="F24" s="86">
        <f>IF(ISBLANK(Rezultati!F18),"",Rezultati!F18)</f>
        <v>17</v>
      </c>
      <c r="G24" s="86">
        <f>IF(ISBLANK(Rezultati!H18),"",Rezultati!H18)</f>
      </c>
      <c r="H24" s="86">
        <f>IF(ISBLANK(Rezultati!I18),"",Rezultati!I18)</f>
      </c>
      <c r="I24" s="86">
        <f>IF(ISBLANK(Rezultati!J18),"",Rezultati!J18)</f>
        <v>17</v>
      </c>
      <c r="J24" s="87" t="str">
        <f>IF(Rezultati!J18&lt;50,"F",IF(Rezultati!J18&lt;60,"E",IF(Rezultati!J18&lt;70,"D",IF(Rezultati!J18&lt;80,"C",IF(Rezultati!J18&lt;90,"B","A")))))</f>
        <v>F</v>
      </c>
      <c r="K24" s="17"/>
    </row>
    <row r="25" spans="1:11" ht="12.75">
      <c r="A25" s="57" t="str">
        <f>IF(ISBLANK(Rezultati!B19),"",Rezultati!B19)</f>
        <v>35/2018</v>
      </c>
      <c r="B25" s="58" t="str">
        <f>IF(ISBLANK(Rezultati!C19),"",Rezultati!C19)</f>
        <v>Vid Krgušić</v>
      </c>
      <c r="E25" s="86">
        <f>IF(ISBLANK(Rezultati!E19),"",Rezultati!E19)</f>
      </c>
      <c r="F25" s="86">
        <f>IF(ISBLANK(Rezultati!F19),"",Rezultati!F19)</f>
        <v>20</v>
      </c>
      <c r="G25" s="86">
        <f>IF(ISBLANK(Rezultati!H19),"",Rezultati!H19)</f>
      </c>
      <c r="H25" s="86">
        <f>IF(ISBLANK(Rezultati!I19),"",Rezultati!I19)</f>
        <v>30</v>
      </c>
      <c r="I25" s="86">
        <f>IF(ISBLANK(Rezultati!J19),"",Rezultati!J19)</f>
        <v>50</v>
      </c>
      <c r="J25" s="87" t="str">
        <f>IF(Rezultati!J19&lt;50,"F",IF(Rezultati!J19&lt;60,"E",IF(Rezultati!J19&lt;70,"D",IF(Rezultati!J19&lt;80,"C",IF(Rezultati!J19&lt;90,"B","A")))))</f>
        <v>E</v>
      </c>
      <c r="K25" s="17"/>
    </row>
    <row r="26" spans="1:10" ht="12.75">
      <c r="A26" s="57" t="str">
        <f>IF(ISBLANK(Rezultati!B20),"",Rezultati!B20)</f>
        <v>50/2016</v>
      </c>
      <c r="B26" s="58" t="str">
        <f>IF(ISBLANK(Rezultati!C20),"",Rezultati!C20)</f>
        <v>Filip Bogojević</v>
      </c>
      <c r="C26" s="124">
        <f>IF(ISBLANK(Rezultati!D19),"",Rezultati!D19)</f>
      </c>
      <c r="D26" s="125"/>
      <c r="E26" s="86">
        <f>IF(ISBLANK(Rezultati!E20),"",Rezultati!E20)</f>
        <v>50</v>
      </c>
      <c r="F26" s="86">
        <f>IF(ISBLANK(Rezultati!F20),"",Rezultati!F20)</f>
      </c>
      <c r="G26" s="86">
        <f>IF(ISBLANK(Rezultati!H20),"",Rezultati!H20)</f>
        <v>50</v>
      </c>
      <c r="H26" s="86">
        <f>IF(ISBLANK(Rezultati!I20),"",Rezultati!I20)</f>
      </c>
      <c r="I26" s="86">
        <f>IF(ISBLANK(Rezultati!J20),"",Rezultati!J20)</f>
        <v>100</v>
      </c>
      <c r="J26" s="87" t="str">
        <f>IF(Rezultati!J20&lt;50,"F",IF(Rezultati!J20&lt;60,"E",IF(Rezultati!J20&lt;70,"D",IF(Rezultati!J20&lt;80,"C",IF(Rezultati!J20&lt;90,"B","A")))))</f>
        <v>A</v>
      </c>
    </row>
    <row r="27" ht="12.75">
      <c r="I27" s="12"/>
    </row>
    <row r="28" spans="8:9" ht="12.75">
      <c r="H28" s="91" t="s">
        <v>27</v>
      </c>
      <c r="I28" s="12"/>
    </row>
    <row r="29" ht="12.75">
      <c r="I29" s="12"/>
    </row>
    <row r="30" spans="8:10" ht="13.5" thickBot="1">
      <c r="H30" s="35"/>
      <c r="I30" s="36"/>
      <c r="J30" s="6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  <row r="56" ht="12.75"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  <row r="62" ht="12.75">
      <c r="I62" s="12"/>
    </row>
    <row r="63" ht="12.75">
      <c r="I63" s="12"/>
    </row>
    <row r="64" ht="12.75">
      <c r="I64" s="12"/>
    </row>
    <row r="65" ht="12.75">
      <c r="I65" s="12"/>
    </row>
    <row r="66" ht="12.75">
      <c r="I66" s="12"/>
    </row>
  </sheetData>
  <sheetProtection/>
  <mergeCells count="26">
    <mergeCell ref="C21:D21"/>
    <mergeCell ref="C22:D22"/>
    <mergeCell ref="C23:D23"/>
    <mergeCell ref="C24:D24"/>
    <mergeCell ref="C26:D26"/>
    <mergeCell ref="C15:D15"/>
    <mergeCell ref="C16:D16"/>
    <mergeCell ref="C17:D17"/>
    <mergeCell ref="C18:D18"/>
    <mergeCell ref="C19:D19"/>
    <mergeCell ref="C20:D20"/>
    <mergeCell ref="C8:D8"/>
    <mergeCell ref="C9:D9"/>
    <mergeCell ref="C10:D10"/>
    <mergeCell ref="C11:D11"/>
    <mergeCell ref="C13:D13"/>
    <mergeCell ref="C14:D14"/>
    <mergeCell ref="C6:D6"/>
    <mergeCell ref="C7:D7"/>
    <mergeCell ref="I1:J1"/>
    <mergeCell ref="G6:H6"/>
    <mergeCell ref="J5:J7"/>
    <mergeCell ref="E6:F6"/>
    <mergeCell ref="A1:H1"/>
    <mergeCell ref="I5:I7"/>
    <mergeCell ref="C5:H5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2.57421875" style="8" customWidth="1"/>
    <col min="2" max="2" width="3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38" t="s">
        <v>6</v>
      </c>
      <c r="B1" s="39"/>
      <c r="C1" s="40"/>
      <c r="D1" s="41"/>
      <c r="E1" s="41"/>
      <c r="F1" s="42"/>
      <c r="G1" s="4"/>
    </row>
    <row r="2" spans="1:6" s="5" customFormat="1" ht="14.25">
      <c r="A2" s="43"/>
      <c r="B2" s="44"/>
      <c r="C2" s="45"/>
      <c r="D2" s="46"/>
      <c r="E2" s="46"/>
      <c r="F2" s="47"/>
    </row>
    <row r="3" spans="1:6" s="5" customFormat="1" ht="15">
      <c r="A3" s="43" t="s">
        <v>44</v>
      </c>
      <c r="B3" s="44"/>
      <c r="C3" s="46"/>
      <c r="D3" s="46"/>
      <c r="E3" s="46"/>
      <c r="F3" s="47"/>
    </row>
    <row r="4" spans="1:6" s="5" customFormat="1" ht="15">
      <c r="A4" s="43" t="s">
        <v>35</v>
      </c>
      <c r="B4" s="44"/>
      <c r="C4" s="46" t="s">
        <v>36</v>
      </c>
      <c r="D4" s="46"/>
      <c r="E4" s="46"/>
      <c r="F4" s="47"/>
    </row>
    <row r="5" spans="1:7" s="5" customFormat="1" ht="15">
      <c r="A5" s="92" t="s">
        <v>29</v>
      </c>
      <c r="B5" s="88" t="s">
        <v>45</v>
      </c>
      <c r="C5" s="46" t="s">
        <v>32</v>
      </c>
      <c r="D5" s="46"/>
      <c r="E5" s="46"/>
      <c r="F5" s="47"/>
      <c r="G5" s="20"/>
    </row>
    <row r="6" spans="1:7" s="5" customFormat="1" ht="15.75" thickBot="1">
      <c r="A6" s="48"/>
      <c r="B6" s="49"/>
      <c r="C6" s="50"/>
      <c r="D6" s="51"/>
      <c r="E6" s="51"/>
      <c r="F6" s="52"/>
      <c r="G6" s="19"/>
    </row>
    <row r="7" spans="1:6" s="6" customFormat="1" ht="12.75" customHeight="1" thickBot="1">
      <c r="A7" s="129" t="s">
        <v>7</v>
      </c>
      <c r="B7" s="132" t="s">
        <v>12</v>
      </c>
      <c r="C7" s="133" t="s">
        <v>8</v>
      </c>
      <c r="D7" s="134"/>
      <c r="E7" s="135" t="s">
        <v>28</v>
      </c>
      <c r="F7" s="127" t="s">
        <v>9</v>
      </c>
    </row>
    <row r="8" spans="1:6" s="7" customFormat="1" ht="12.75" customHeight="1">
      <c r="A8" s="130"/>
      <c r="B8" s="130"/>
      <c r="C8" s="127" t="s">
        <v>10</v>
      </c>
      <c r="D8" s="127" t="s">
        <v>11</v>
      </c>
      <c r="E8" s="136"/>
      <c r="F8" s="128"/>
    </row>
    <row r="9" spans="1:6" s="7" customFormat="1" ht="13.5" customHeight="1">
      <c r="A9" s="131"/>
      <c r="B9" s="131"/>
      <c r="C9" s="128"/>
      <c r="D9" s="128"/>
      <c r="E9" s="137"/>
      <c r="F9" s="128"/>
    </row>
    <row r="10" spans="1:6" s="8" customFormat="1" ht="13.5" customHeight="1">
      <c r="A10" s="57" t="str">
        <f>IF(ISBLANK(Rezultati!B2),"",Rezultati!B2)</f>
        <v>1/2021</v>
      </c>
      <c r="B10" s="58" t="str">
        <f>IF(ISBLANK(Rezultati!C2),"",Rezultati!C2)</f>
        <v>Jovan  Milović</v>
      </c>
      <c r="C10" s="65">
        <f>Rezultati!G2+Rezultati!D2</f>
        <v>30</v>
      </c>
      <c r="D10" s="65">
        <f>IF(Rezultati!I2,Rezultati!I2,Rezultati!H2)</f>
        <v>41</v>
      </c>
      <c r="E10" s="65">
        <f>Rezultati!J2</f>
        <v>71</v>
      </c>
      <c r="F10" s="80" t="str">
        <f>Rezultati!K2</f>
        <v>C</v>
      </c>
    </row>
    <row r="11" spans="1:7" ht="12.75">
      <c r="A11" s="57" t="str">
        <f>IF(ISBLANK(Rezultati!B3),"",Rezultati!B3)</f>
        <v>30/2021</v>
      </c>
      <c r="B11" s="58" t="str">
        <f>IF(ISBLANK(Rezultati!C3),"",Rezultati!C3)</f>
        <v>Luka Milović</v>
      </c>
      <c r="C11" s="65">
        <f>Rezultati!G3+Rezultati!D3</f>
        <v>45</v>
      </c>
      <c r="D11" s="65">
        <f>IF(Rezultati!I3,Rezultati!I3,Rezultati!H3)</f>
        <v>45</v>
      </c>
      <c r="E11" s="65">
        <f>Rezultati!J3</f>
        <v>90</v>
      </c>
      <c r="F11" s="80" t="str">
        <f>Rezultati!K3</f>
        <v>A</v>
      </c>
      <c r="G11" s="9"/>
    </row>
    <row r="12" spans="1:7" ht="12.75">
      <c r="A12" s="57" t="str">
        <f>IF(ISBLANK(Rezultati!B4),"",Rezultati!B4)</f>
        <v>35/2021</v>
      </c>
      <c r="B12" s="58" t="str">
        <f>IF(ISBLANK(Rezultati!C4),"",Rezultati!C4)</f>
        <v>Dušan Petrović</v>
      </c>
      <c r="C12" s="65">
        <f>Rezultati!G4+Rezultati!D4</f>
        <v>49</v>
      </c>
      <c r="D12" s="65">
        <f>IF(Rezultati!I4,Rezultati!I4,Rezultati!H4)</f>
        <v>41</v>
      </c>
      <c r="E12" s="65">
        <f>Rezultati!J4</f>
        <v>90</v>
      </c>
      <c r="F12" s="80" t="str">
        <f>Rezultati!K4</f>
        <v>A</v>
      </c>
      <c r="G12" s="9"/>
    </row>
    <row r="13" spans="1:7" ht="12.75">
      <c r="A13" s="57" t="str">
        <f>IF(ISBLANK(Rezultati!B5),"",Rezultati!B5)</f>
        <v>36/2021</v>
      </c>
      <c r="B13" s="58" t="str">
        <f>IF(ISBLANK(Rezultati!C5),"",Rezultati!C5)</f>
        <v>Ljubica Asanović</v>
      </c>
      <c r="C13" s="65">
        <f>Rezultati!G5+Rezultati!D5</f>
        <v>49</v>
      </c>
      <c r="D13" s="65">
        <f>IF(Rezultati!I5,Rezultati!I5,Rezultati!H5)</f>
        <v>17</v>
      </c>
      <c r="E13" s="65">
        <f>Rezultati!J5</f>
        <v>66</v>
      </c>
      <c r="F13" s="80" t="str">
        <f>Rezultati!K5</f>
        <v>D</v>
      </c>
      <c r="G13" s="9"/>
    </row>
    <row r="14" spans="1:7" ht="12.75">
      <c r="A14" s="57" t="s">
        <v>77</v>
      </c>
      <c r="B14" s="58" t="s">
        <v>78</v>
      </c>
      <c r="C14" s="65">
        <v>34</v>
      </c>
      <c r="D14" s="65">
        <v>0</v>
      </c>
      <c r="E14" s="65">
        <f>Rezultati!J6</f>
        <v>34</v>
      </c>
      <c r="F14" s="80" t="str">
        <f>Rezultati!K6</f>
        <v>F</v>
      </c>
      <c r="G14" s="9"/>
    </row>
    <row r="15" spans="1:7" ht="12.75">
      <c r="A15" s="57" t="str">
        <f>IF(ISBLANK(Rezultati!B7),"",Rezultati!B7)</f>
        <v>45/2021</v>
      </c>
      <c r="B15" s="58" t="str">
        <f>IF(ISBLANK(Rezultati!C7),"",Rezultati!C7)</f>
        <v>Nikola Golović</v>
      </c>
      <c r="C15" s="65">
        <f>Rezultati!G7+Rezultati!D7</f>
        <v>5</v>
      </c>
      <c r="D15" s="65">
        <f>IF(Rezultati!I7,Rezultati!I7,Rezultati!H7)</f>
        <v>0</v>
      </c>
      <c r="E15" s="65">
        <f>Rezultati!J7</f>
        <v>5</v>
      </c>
      <c r="F15" s="80" t="str">
        <f>Rezultati!K7</f>
        <v>F</v>
      </c>
      <c r="G15" s="9"/>
    </row>
    <row r="16" spans="1:7" ht="12.75">
      <c r="A16" s="57" t="str">
        <f>IF(ISBLANK(Rezultati!B8),"",Rezultati!B8)</f>
        <v>46/2021</v>
      </c>
      <c r="B16" s="58" t="str">
        <f>IF(ISBLANK(Rezultati!C8),"",Rezultati!C8)</f>
        <v>Vidoje Golubović</v>
      </c>
      <c r="C16" s="65">
        <f>Rezultati!G8+Rezultati!D8</f>
        <v>25</v>
      </c>
      <c r="D16" s="65">
        <f>IF(Rezultati!I8,Rezultati!I8,Rezultati!H8)</f>
        <v>0</v>
      </c>
      <c r="E16" s="65">
        <f>Rezultati!J8</f>
        <v>25</v>
      </c>
      <c r="F16" s="80" t="str">
        <f>Rezultati!K8</f>
        <v>F</v>
      </c>
      <c r="G16" s="9"/>
    </row>
    <row r="17" spans="1:7" ht="12.75">
      <c r="A17" s="57" t="str">
        <f>IF(ISBLANK(Rezultati!B9),"",Rezultati!B9)</f>
        <v>50/2021</v>
      </c>
      <c r="B17" s="58" t="str">
        <f>IF(ISBLANK(Rezultati!C9),"",Rezultati!C9)</f>
        <v>Sara Vuletić</v>
      </c>
      <c r="C17" s="65">
        <f>Rezultati!G9+Rezultati!D9</f>
        <v>0</v>
      </c>
      <c r="D17" s="65">
        <f>IF(Rezultati!I9,Rezultati!I9,Rezultati!H9)</f>
        <v>0</v>
      </c>
      <c r="E17" s="65">
        <f>Rezultati!J9</f>
        <v>0</v>
      </c>
      <c r="F17" s="80" t="str">
        <f>Rezultati!K9</f>
        <v>F</v>
      </c>
      <c r="G17" s="9"/>
    </row>
    <row r="18" spans="1:7" ht="12.75">
      <c r="A18" s="57" t="str">
        <f>IF(ISBLANK(Rezultati!B10),"",Rezultati!B10)</f>
        <v>53/2021</v>
      </c>
      <c r="B18" s="58" t="str">
        <f>IF(ISBLANK(Rezultati!C10),"",Rezultati!C10)</f>
        <v>Krstijan Knežević</v>
      </c>
      <c r="C18" s="65">
        <f>Rezultati!G10+Rezultati!D10</f>
        <v>10</v>
      </c>
      <c r="D18" s="65">
        <f>IF(Rezultati!I10,Rezultati!I10,Rezultati!H10)</f>
        <v>40</v>
      </c>
      <c r="E18" s="65">
        <f>Rezultati!J10</f>
        <v>50</v>
      </c>
      <c r="F18" s="80" t="str">
        <f>Rezultati!K10</f>
        <v>E</v>
      </c>
      <c r="G18" s="9"/>
    </row>
    <row r="19" spans="1:7" ht="12.75">
      <c r="A19" s="57" t="str">
        <f>IF(ISBLANK(Rezultati!B11),"",Rezultati!B11)</f>
        <v>55/2021</v>
      </c>
      <c r="B19" s="58" t="str">
        <f>IF(ISBLANK(Rezultati!C11),"",Rezultati!C11)</f>
        <v>Lazar Kukuličić</v>
      </c>
      <c r="C19" s="65">
        <f>Rezultati!G11+Rezultati!D11</f>
        <v>45</v>
      </c>
      <c r="D19" s="65">
        <f>IF(Rezultati!I11,Rezultati!I11,Rezultati!H11)</f>
        <v>10</v>
      </c>
      <c r="E19" s="65">
        <f>Rezultati!J11</f>
        <v>55</v>
      </c>
      <c r="F19" s="80" t="str">
        <f>Rezultati!K11</f>
        <v>E</v>
      </c>
      <c r="G19" s="9"/>
    </row>
    <row r="20" spans="1:7" ht="12.75">
      <c r="A20" s="57" t="str">
        <f>IF(ISBLANK(Rezultati!B12),"",Rezultati!B12)</f>
        <v>31/2020</v>
      </c>
      <c r="B20" s="58" t="str">
        <f>IF(ISBLANK(Rezultati!C12),"",Rezultati!C12)</f>
        <v>Milorad Džoganović</v>
      </c>
      <c r="C20" s="65">
        <f>Rezultati!G12+Rezultati!D12</f>
        <v>26</v>
      </c>
      <c r="D20" s="65">
        <f>IF(Rezultati!I12,Rezultati!I12,Rezultati!H12)</f>
        <v>24</v>
      </c>
      <c r="E20" s="65">
        <f>Rezultati!J12</f>
        <v>50</v>
      </c>
      <c r="F20" s="80" t="str">
        <f>Rezultati!K12</f>
        <v>E</v>
      </c>
      <c r="G20" s="9"/>
    </row>
    <row r="21" spans="1:7" ht="12.75">
      <c r="A21" s="57" t="str">
        <f>IF(ISBLANK(Rezultati!B13),"",Rezultati!B13)</f>
        <v>36/2020</v>
      </c>
      <c r="B21" s="58" t="str">
        <f>IF(ISBLANK(Rezultati!C13),"",Rezultati!C13)</f>
        <v>Vuk Bjelobrković</v>
      </c>
      <c r="C21" s="65">
        <f>Rezultati!G13+Rezultati!D13</f>
        <v>40</v>
      </c>
      <c r="D21" s="65">
        <f>IF(Rezultati!I13,Rezultati!I13,Rezultati!H13)</f>
        <v>50</v>
      </c>
      <c r="E21" s="65">
        <f>Rezultati!J13</f>
        <v>90</v>
      </c>
      <c r="F21" s="80" t="str">
        <f>Rezultati!K13</f>
        <v>A</v>
      </c>
      <c r="G21" s="9"/>
    </row>
    <row r="22" spans="1:7" ht="12.75">
      <c r="A22" s="57" t="str">
        <f>IF(ISBLANK(Rezultati!B14),"",Rezultati!B14)</f>
        <v>48/2020</v>
      </c>
      <c r="B22" s="58" t="str">
        <f>IF(ISBLANK(Rezultati!C14),"",Rezultati!C14)</f>
        <v>Ksenija Vidić</v>
      </c>
      <c r="C22" s="65">
        <f>Rezultati!G14+Rezultati!D14</f>
        <v>31</v>
      </c>
      <c r="D22" s="65">
        <f>IF(Rezultati!I14,Rezultati!I14,Rezultati!H14)</f>
        <v>35</v>
      </c>
      <c r="E22" s="65">
        <f>Rezultati!J14</f>
        <v>66</v>
      </c>
      <c r="F22" s="80" t="str">
        <f>Rezultati!K14</f>
        <v>D</v>
      </c>
      <c r="G22" s="9"/>
    </row>
    <row r="23" spans="1:7" ht="12.75">
      <c r="A23" s="57" t="str">
        <f>IF(ISBLANK(Rezultati!B15),"",Rezultati!B15)</f>
        <v>99/2020</v>
      </c>
      <c r="B23" s="58" t="str">
        <f>IF(ISBLANK(Rezultati!C15),"",Rezultati!C15)</f>
        <v>Ibrahim Rastoder</v>
      </c>
      <c r="C23" s="65">
        <f>Rezultati!G15+Rezultati!D15</f>
        <v>16</v>
      </c>
      <c r="D23" s="65">
        <f>IF(Rezultati!I15,Rezultati!I15,Rezultati!H15)</f>
        <v>0</v>
      </c>
      <c r="E23" s="65">
        <f>Rezultati!J15</f>
        <v>16</v>
      </c>
      <c r="F23" s="80" t="str">
        <f>Rezultati!K15</f>
        <v>F</v>
      </c>
      <c r="G23" s="9"/>
    </row>
    <row r="24" spans="1:7" ht="12.75">
      <c r="A24" s="57" t="str">
        <f>IF(ISBLANK(Rezultati!B16),"",Rezultati!B16)</f>
        <v>1/2019</v>
      </c>
      <c r="B24" s="58" t="str">
        <f>IF(ISBLANK(Rezultati!C16),"",Rezultati!C16)</f>
        <v>Lazar Savić</v>
      </c>
      <c r="C24" s="65">
        <f>Rezultati!G16+Rezultati!D16</f>
        <v>0</v>
      </c>
      <c r="D24" s="65">
        <f>IF(Rezultati!I16,Rezultati!I16,Rezultati!H16)</f>
        <v>0</v>
      </c>
      <c r="E24" s="65">
        <f>Rezultati!J16</f>
        <v>0</v>
      </c>
      <c r="F24" s="80" t="str">
        <f>Rezultati!K16</f>
        <v>F</v>
      </c>
      <c r="G24" s="9"/>
    </row>
    <row r="25" spans="1:7" ht="12.75">
      <c r="A25" s="57" t="str">
        <f>IF(ISBLANK(Rezultati!B17),"",Rezultati!B17)</f>
        <v>65/2019</v>
      </c>
      <c r="B25" s="58" t="str">
        <f>IF(ISBLANK(Rezultati!C17),"",Rezultati!C17)</f>
        <v>Sara  Bakrač</v>
      </c>
      <c r="C25" s="65">
        <f>Rezultati!G17+Rezultati!D17</f>
        <v>23</v>
      </c>
      <c r="D25" s="65">
        <f>IF(Rezultati!I17,Rezultati!I17,Rezultati!H17)</f>
        <v>37</v>
      </c>
      <c r="E25" s="65">
        <f>Rezultati!J17</f>
        <v>60</v>
      </c>
      <c r="F25" s="80" t="str">
        <f>Rezultati!K17</f>
        <v>D</v>
      </c>
      <c r="G25" s="9"/>
    </row>
    <row r="26" spans="1:7" ht="12.75">
      <c r="A26" s="57" t="str">
        <f>IF(ISBLANK(Rezultati!B18),"",Rezultati!B18)</f>
        <v>87/2019</v>
      </c>
      <c r="B26" s="58" t="str">
        <f>IF(ISBLANK(Rezultati!C18),"",Rezultati!C18)</f>
        <v>Vuk Mićunović</v>
      </c>
      <c r="C26" s="65">
        <f>Rezultati!G18+Rezultati!D18</f>
        <v>17</v>
      </c>
      <c r="D26" s="65">
        <f>IF(Rezultati!I18,Rezultati!I18,Rezultati!H18)</f>
        <v>0</v>
      </c>
      <c r="E26" s="65">
        <f>Rezultati!J18</f>
        <v>17</v>
      </c>
      <c r="F26" s="80" t="str">
        <f>Rezultati!K18</f>
        <v>F</v>
      </c>
      <c r="G26" s="9"/>
    </row>
    <row r="27" spans="1:7" ht="12.75">
      <c r="A27" s="57" t="str">
        <f>IF(ISBLANK(Rezultati!B19),"",Rezultati!B19)</f>
        <v>35/2018</v>
      </c>
      <c r="B27" s="58" t="str">
        <f>IF(ISBLANK(Rezultati!C19),"",Rezultati!C19)</f>
        <v>Vid Krgušić</v>
      </c>
      <c r="C27" s="65">
        <f>Rezultati!G19+Rezultati!D19</f>
        <v>20</v>
      </c>
      <c r="D27" s="65">
        <f>IF(Rezultati!I19,Rezultati!I19,Rezultati!H19)</f>
        <v>30</v>
      </c>
      <c r="E27" s="65">
        <f>Rezultati!J19</f>
        <v>50</v>
      </c>
      <c r="F27" s="80" t="str">
        <f>Rezultati!K19</f>
        <v>E</v>
      </c>
      <c r="G27" s="9"/>
    </row>
    <row r="28" spans="1:7" ht="12.75">
      <c r="A28" s="57" t="str">
        <f>IF(ISBLANK(Rezultati!B20),"",Rezultati!B20)</f>
        <v>50/2016</v>
      </c>
      <c r="B28" s="58" t="str">
        <f>IF(ISBLANK(Rezultati!C20),"",Rezultati!C20)</f>
        <v>Filip Bogojević</v>
      </c>
      <c r="C28" s="65">
        <f>Rezultati!G20+Rezultati!D20</f>
        <v>50</v>
      </c>
      <c r="D28" s="65">
        <f>IF(Rezultati!I20,Rezultati!I20,Rezultati!H20)</f>
        <v>50</v>
      </c>
      <c r="E28" s="65">
        <f>Rezultati!J20</f>
        <v>100</v>
      </c>
      <c r="F28" s="80" t="str">
        <f>Rezultati!K20</f>
        <v>A</v>
      </c>
      <c r="G28" s="10"/>
    </row>
    <row r="29" spans="1:7" ht="12.75">
      <c r="A29" s="93"/>
      <c r="B29" s="94"/>
      <c r="C29" s="95"/>
      <c r="G29" s="10"/>
    </row>
    <row r="30" spans="4:6" ht="15">
      <c r="D30" s="126" t="s">
        <v>30</v>
      </c>
      <c r="E30" s="126"/>
      <c r="F30" s="126"/>
    </row>
    <row r="32" spans="4:6" ht="15" thickBot="1">
      <c r="D32" s="79"/>
      <c r="E32" s="79"/>
      <c r="F32" s="78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ht="12.75">
      <c r="G50" s="10"/>
    </row>
    <row r="51" ht="12.75">
      <c r="G51" s="10"/>
    </row>
    <row r="52" spans="7:10" ht="14.25">
      <c r="G52" s="10"/>
      <c r="J52" s="37"/>
    </row>
    <row r="53" ht="12.75">
      <c r="G53" s="10"/>
    </row>
    <row r="54" ht="12.75">
      <c r="G54" s="10"/>
    </row>
  </sheetData>
  <sheetProtection/>
  <mergeCells count="8">
    <mergeCell ref="D30:F30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B20" sqref="B20"/>
    </sheetView>
  </sheetViews>
  <sheetFormatPr defaultColWidth="9.140625" defaultRowHeight="12.75"/>
  <cols>
    <col min="4" max="4" width="31.421875" style="0" customWidth="1"/>
  </cols>
  <sheetData>
    <row r="1" spans="1:5" ht="15">
      <c r="A1" s="89" t="s">
        <v>16</v>
      </c>
      <c r="B1" s="89"/>
      <c r="C1" s="89" t="s">
        <v>0</v>
      </c>
      <c r="D1" s="89" t="s">
        <v>24</v>
      </c>
      <c r="E1" s="89" t="s">
        <v>25</v>
      </c>
    </row>
    <row r="2" spans="1:4" ht="12.75">
      <c r="A2">
        <v>1</v>
      </c>
      <c r="B2">
        <v>2021</v>
      </c>
      <c r="C2" t="s">
        <v>54</v>
      </c>
      <c r="D2" t="s">
        <v>55</v>
      </c>
    </row>
    <row r="3" spans="1:4" ht="12.75">
      <c r="A3">
        <v>30</v>
      </c>
      <c r="B3">
        <v>2021</v>
      </c>
      <c r="C3" t="s">
        <v>33</v>
      </c>
      <c r="D3" t="s">
        <v>55</v>
      </c>
    </row>
    <row r="4" spans="1:4" ht="12.75">
      <c r="A4">
        <v>35</v>
      </c>
      <c r="B4">
        <v>2021</v>
      </c>
      <c r="C4" t="s">
        <v>56</v>
      </c>
      <c r="D4" t="s">
        <v>57</v>
      </c>
    </row>
    <row r="5" spans="1:4" ht="12.75">
      <c r="A5">
        <v>36</v>
      </c>
      <c r="B5">
        <v>2021</v>
      </c>
      <c r="C5" t="s">
        <v>58</v>
      </c>
      <c r="D5" t="s">
        <v>59</v>
      </c>
    </row>
    <row r="6" spans="1:4" ht="12.75">
      <c r="A6">
        <v>45</v>
      </c>
      <c r="B6">
        <v>2021</v>
      </c>
      <c r="C6" t="s">
        <v>31</v>
      </c>
      <c r="D6" t="s">
        <v>60</v>
      </c>
    </row>
    <row r="7" spans="1:4" ht="12.75">
      <c r="A7">
        <v>46</v>
      </c>
      <c r="B7">
        <v>2021</v>
      </c>
      <c r="C7" t="s">
        <v>61</v>
      </c>
      <c r="D7" t="s">
        <v>62</v>
      </c>
    </row>
    <row r="8" spans="1:4" ht="12.75">
      <c r="A8">
        <v>50</v>
      </c>
      <c r="B8">
        <v>2021</v>
      </c>
      <c r="C8" t="s">
        <v>63</v>
      </c>
      <c r="D8" t="s">
        <v>48</v>
      </c>
    </row>
    <row r="9" spans="1:4" ht="12.75">
      <c r="A9">
        <v>53</v>
      </c>
      <c r="B9">
        <v>2021</v>
      </c>
      <c r="C9" t="s">
        <v>64</v>
      </c>
      <c r="D9" t="s">
        <v>65</v>
      </c>
    </row>
    <row r="10" spans="1:4" ht="12.75">
      <c r="A10">
        <v>55</v>
      </c>
      <c r="B10">
        <v>2021</v>
      </c>
      <c r="C10" t="s">
        <v>37</v>
      </c>
      <c r="D10" t="s">
        <v>66</v>
      </c>
    </row>
    <row r="11" spans="1:4" ht="12.75">
      <c r="A11">
        <v>31</v>
      </c>
      <c r="B11">
        <v>2020</v>
      </c>
      <c r="C11" t="s">
        <v>67</v>
      </c>
      <c r="D11" t="s">
        <v>68</v>
      </c>
    </row>
    <row r="12" spans="1:4" ht="12.75">
      <c r="A12">
        <v>36</v>
      </c>
      <c r="B12">
        <v>2020</v>
      </c>
      <c r="C12" t="s">
        <v>52</v>
      </c>
      <c r="D12" t="s">
        <v>69</v>
      </c>
    </row>
    <row r="13" spans="1:4" ht="12.75">
      <c r="A13">
        <v>48</v>
      </c>
      <c r="B13">
        <v>2020</v>
      </c>
      <c r="C13" t="s">
        <v>49</v>
      </c>
      <c r="D13" t="s">
        <v>50</v>
      </c>
    </row>
    <row r="14" spans="1:4" ht="12.75">
      <c r="A14">
        <v>99</v>
      </c>
      <c r="B14">
        <v>2020</v>
      </c>
      <c r="C14" t="s">
        <v>70</v>
      </c>
      <c r="D14" t="s">
        <v>71</v>
      </c>
    </row>
    <row r="15" spans="1:4" ht="12.75">
      <c r="A15">
        <v>1</v>
      </c>
      <c r="B15">
        <v>2019</v>
      </c>
      <c r="C15" t="s">
        <v>37</v>
      </c>
      <c r="D15" t="s">
        <v>51</v>
      </c>
    </row>
    <row r="16" spans="1:4" ht="12.75">
      <c r="A16">
        <v>65</v>
      </c>
      <c r="B16">
        <v>2019</v>
      </c>
      <c r="C16" t="s">
        <v>72</v>
      </c>
      <c r="D16" t="s">
        <v>73</v>
      </c>
    </row>
    <row r="17" spans="1:4" ht="12.75">
      <c r="A17">
        <v>87</v>
      </c>
      <c r="B17">
        <v>2019</v>
      </c>
      <c r="C17" t="s">
        <v>52</v>
      </c>
      <c r="D17" t="s">
        <v>53</v>
      </c>
    </row>
    <row r="18" spans="1:4" ht="12.75">
      <c r="A18">
        <v>35</v>
      </c>
      <c r="B18">
        <v>2018</v>
      </c>
      <c r="C18" t="s">
        <v>25</v>
      </c>
      <c r="D18" t="s">
        <v>74</v>
      </c>
    </row>
    <row r="19" spans="1:4" ht="12.75">
      <c r="A19">
        <v>50</v>
      </c>
      <c r="B19">
        <v>2016</v>
      </c>
      <c r="C19" t="s">
        <v>75</v>
      </c>
      <c r="D19" t="s">
        <v>76</v>
      </c>
    </row>
    <row r="87" ht="12.75">
      <c r="E87" s="90"/>
    </row>
    <row r="88" ht="12.75">
      <c r="E88" s="90"/>
    </row>
    <row r="89" ht="12.75">
      <c r="E89" s="9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2017-02-12T15:05:41Z</cp:lastPrinted>
  <dcterms:created xsi:type="dcterms:W3CDTF">2009-11-01T12:11:22Z</dcterms:created>
  <dcterms:modified xsi:type="dcterms:W3CDTF">2023-09-18T09:19:21Z</dcterms:modified>
  <cp:category/>
  <cp:version/>
  <cp:contentType/>
  <cp:contentStatus/>
</cp:coreProperties>
</file>