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8_{E0918CF7-89C9-4F0F-AE4D-5CC7BC409737}" xr6:coauthVersionLast="47" xr6:coauthVersionMax="47" xr10:uidLastSave="{00000000-0000-0000-0000-000000000000}"/>
  <bookViews>
    <workbookView xWindow="-110" yWindow="-110" windowWidth="19420" windowHeight="10420" tabRatio="809" activeTab="1" xr2:uid="{00000000-000D-0000-FFFF-FFFF00000000}"/>
  </bookViews>
  <sheets>
    <sheet name="Matematika 3" sheetId="9" r:id="rId1"/>
    <sheet name="Matematika 1" sheetId="4" r:id="rId2"/>
  </sheets>
  <definedNames>
    <definedName name="_xlnm._FilterDatabase" localSheetId="1" hidden="1">'Matematika 1'!$B$4:$P$43</definedName>
    <definedName name="_xlnm._FilterDatabase" localSheetId="0" hidden="1">'Matematika 3'!$B$7:$P$32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9" l="1"/>
  <c r="O23" i="4"/>
  <c r="O22" i="4"/>
  <c r="O21" i="4"/>
  <c r="O20" i="4"/>
  <c r="O19" i="4"/>
  <c r="O18" i="4"/>
  <c r="O17" i="4"/>
  <c r="O15" i="4"/>
  <c r="O14" i="4"/>
  <c r="O13" i="4"/>
  <c r="O12" i="4"/>
  <c r="O10" i="4"/>
  <c r="O9" i="4"/>
  <c r="O7" i="4"/>
  <c r="P7" i="4" s="1"/>
  <c r="O25" i="9"/>
  <c r="O24" i="9"/>
  <c r="O22" i="9"/>
  <c r="O21" i="9"/>
  <c r="O20" i="9"/>
  <c r="O19" i="9"/>
  <c r="O18" i="9"/>
  <c r="O17" i="9"/>
  <c r="O16" i="9"/>
  <c r="O15" i="9"/>
  <c r="O14" i="9"/>
  <c r="O13" i="9"/>
  <c r="O12" i="9"/>
  <c r="O11" i="9"/>
  <c r="O10" i="9"/>
  <c r="P20" i="4"/>
  <c r="P12" i="4"/>
  <c r="P10" i="4"/>
  <c r="I23" i="9"/>
  <c r="O23" i="9" s="1"/>
  <c r="J16" i="4"/>
  <c r="O16" i="4" s="1"/>
  <c r="J8" i="4"/>
  <c r="O8" i="4" s="1"/>
  <c r="P8" i="4" s="1"/>
  <c r="J11" i="4"/>
  <c r="O11" i="4" s="1"/>
  <c r="P11" i="4" s="1"/>
  <c r="J6" i="4"/>
  <c r="O6" i="4" s="1"/>
  <c r="J26" i="9"/>
  <c r="O26" i="9" s="1"/>
  <c r="P9" i="4"/>
  <c r="P13" i="4"/>
  <c r="P14" i="4"/>
  <c r="P15" i="4"/>
  <c r="P17" i="4"/>
  <c r="P18" i="4"/>
  <c r="P19" i="4"/>
  <c r="P21" i="4"/>
  <c r="P22" i="4"/>
  <c r="P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9" i="9"/>
  <c r="O27" i="9"/>
  <c r="O28" i="9"/>
  <c r="O29" i="9"/>
  <c r="O30" i="9"/>
  <c r="O8" i="9"/>
  <c r="P16" i="4" l="1"/>
  <c r="P6" i="4"/>
  <c r="P15" i="9"/>
  <c r="P14" i="9"/>
  <c r="P13" i="9"/>
  <c r="P30" i="4"/>
  <c r="P29" i="4"/>
  <c r="P28" i="4"/>
  <c r="P27" i="4"/>
  <c r="P26" i="4"/>
  <c r="P25" i="4"/>
  <c r="W20" i="9" l="1"/>
  <c r="V20" i="9"/>
  <c r="U20" i="9"/>
  <c r="W7" i="9"/>
  <c r="V7" i="9"/>
  <c r="U7" i="9"/>
  <c r="W35" i="4" l="1"/>
  <c r="V35" i="4"/>
  <c r="U35" i="4"/>
  <c r="W5" i="4"/>
  <c r="V5" i="4"/>
  <c r="U5" i="4"/>
  <c r="P32" i="9" l="1"/>
  <c r="O32" i="9"/>
  <c r="P31" i="9"/>
  <c r="O31" i="9"/>
  <c r="P30" i="9"/>
  <c r="P29" i="9"/>
  <c r="P28" i="9"/>
  <c r="P27" i="9"/>
  <c r="P26" i="9"/>
  <c r="P25" i="9"/>
  <c r="P24" i="9"/>
  <c r="P42" i="4"/>
  <c r="P41" i="4"/>
  <c r="P40" i="4"/>
  <c r="P39" i="4"/>
  <c r="P38" i="4"/>
  <c r="P37" i="4"/>
  <c r="P23" i="9" l="1"/>
  <c r="P22" i="9"/>
  <c r="P21" i="9"/>
  <c r="P16" i="9"/>
  <c r="P12" i="9"/>
  <c r="P11" i="9"/>
  <c r="P10" i="9"/>
  <c r="P9" i="9"/>
  <c r="P8" i="9"/>
  <c r="P36" i="4" l="1"/>
  <c r="P24" i="4"/>
  <c r="P31" i="4" l="1"/>
</calcChain>
</file>

<file path=xl/sharedStrings.xml><?xml version="1.0" encoding="utf-8"?>
<sst xmlns="http://schemas.openxmlformats.org/spreadsheetml/2006/main" count="275" uniqueCount="130">
  <si>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</si>
  <si>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</si>
  <si>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</si>
  <si>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</si>
  <si>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</si>
  <si>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</si>
  <si>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</si>
  <si>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</si>
  <si>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</si>
  <si>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</si>
  <si>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</si>
  <si>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</si>
  <si>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</si>
  <si>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</si>
  <si>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</si>
  <si>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</si>
  <si>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</si>
  <si>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</si>
  <si>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</si>
  <si>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</si>
  <si>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</si>
  <si>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</si>
  <si>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</si>
  <si>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</si>
  <si>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</si>
  <si>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</si>
  <si>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</si>
  <si>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</si>
  <si>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</si>
  <si>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</si>
  <si>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</si>
  <si>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</si>
  <si>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</si>
  <si>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</si>
  <si>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</si>
  <si>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</si>
  <si>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</si>
  <si>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</si>
  <si>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</si>
  <si>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</si>
  <si>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3/17</t>
  </si>
  <si>
    <t>Genta Shabanoviq</t>
  </si>
  <si>
    <t>S</t>
  </si>
  <si>
    <t>11/17</t>
  </si>
  <si>
    <t>Almedina Hakshabanoviq</t>
  </si>
  <si>
    <t>P</t>
  </si>
  <si>
    <t>4/16</t>
  </si>
  <si>
    <t>Elira Hoxha</t>
  </si>
  <si>
    <t>6/16</t>
  </si>
  <si>
    <t>12/16</t>
  </si>
  <si>
    <t>Aida Xhurretoviq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</si>
  <si>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</si>
  <si>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</si>
  <si>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</si>
  <si>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</si>
  <si>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</si>
  <si>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</si>
  <si>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</si>
  <si>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</si>
  <si>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</si>
  <si>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/>
  </si>
  <si>
    <t>1/19</t>
  </si>
  <si>
    <t>Mersida Taganoviq</t>
  </si>
  <si>
    <t>3/19</t>
  </si>
  <si>
    <t>Fahreta Ljuljanaj</t>
  </si>
  <si>
    <t>4/19</t>
  </si>
  <si>
    <t>Delilla Milla</t>
  </si>
  <si>
    <t>5/19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</si>
  <si>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</si>
  <si>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</si>
  <si>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</si>
  <si>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</si>
  <si>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</si>
  <si>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</si>
  <si>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</si>
  <si>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</si>
  <si>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</si>
  <si>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</si>
  <si>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</si>
  <si>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</si>
  <si>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</si>
  <si>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</si>
  <si>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</si>
  <si>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</si>
  <si>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</si>
  <si>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</si>
  <si>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</si>
  <si>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</si>
  <si>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</si>
  <si>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</si>
  <si>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</si>
  <si>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</si>
  <si>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</si>
  <si>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</si>
  <si>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</si>
  <si>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</si>
  <si>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</si>
  <si>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</si>
  <si>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</si>
  <si>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</si>
  <si>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</si>
  <si>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</si>
  <si>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</si>
  <si>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</si>
  <si>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</si>
  <si>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</si>
  <si>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</si>
  <si>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</si>
  <si>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</si>
  <si>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</si>
  <si>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5/16</t>
  </si>
  <si>
    <t>Ilirijana Suloviq</t>
  </si>
  <si>
    <t>Elldina Beqoviq</t>
  </si>
  <si>
    <t>Lindita Vulaj</t>
  </si>
  <si>
    <t>6/09</t>
  </si>
  <si>
    <t>Emina Lulanoviq</t>
  </si>
  <si>
    <t>Teuta Uruçi</t>
  </si>
  <si>
    <t>Marija Ljajçaj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</si>
  <si>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</si>
  <si>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</si>
  <si>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</si>
  <si>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</si>
  <si>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</si>
  <si>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</si>
  <si>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</si>
  <si>
    <t>?</t>
  </si>
  <si>
    <t>PPG1</t>
  </si>
  <si>
    <t>PPG2</t>
  </si>
  <si>
    <t xml:space="preserve">Punimet mund te shikohen me 20.09 ne ora 12 tek salla 012. </t>
  </si>
  <si>
    <t>Punimet mund te shikohen nepermjet emailit davidkalaj@gmail.com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</si>
</sst>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4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C00000"/>
  </sheetPr>
  <dimension ref="B2:W32"/>
  <sheetViews>
    <sheetView zoomScale="94" zoomScaleNormal="94" workbookViewId="0">
      <selection activeCell="M7" sqref="M7"/>
    </sheetView>
  </sheetViews>
  <sheetFormatPr defaultRowHeight="14.5" x14ac:dyDescent="0.35"/>
  <cols>
    <col min="3" max="3" width="28.1796875" customWidth="1"/>
    <col min="4" max="4" width="5.453125" customWidth="1"/>
    <col min="5" max="5" width="8.26953125" customWidth="1"/>
    <col min="15" max="15" width="9.81640625" customWidth="1"/>
    <col min="17" max="17" width="2.1796875" customWidth="1"/>
  </cols>
  <sheetData>
    <row r="2" spans="2:23" x14ac:dyDescent="0.35">
      <c r="B2" t="s">
        <v>128</v>
      </c>
    </row>
    <row r="6" spans="2:23" x14ac:dyDescent="0.35">
      <c r="E6">
        <v>3</v>
      </c>
      <c r="F6">
        <v>3</v>
      </c>
      <c r="G6">
        <v>22</v>
      </c>
      <c r="H6">
        <v>22</v>
      </c>
      <c r="I6">
        <v>22</v>
      </c>
      <c r="J6">
        <v>22</v>
      </c>
      <c r="K6">
        <v>50</v>
      </c>
      <c r="L6">
        <v>50</v>
      </c>
      <c r="M6">
        <v>50</v>
      </c>
      <c r="N6">
        <v>50</v>
      </c>
      <c r="O6">
        <f>IF(COUNT(E6:N6)=0,"",SUM(E6,F6,MAX(G6,I6),MAX(H6,J6),MAX(K6,L6,M6,N6)))</f>
        <v>100</v>
      </c>
      <c r="U6" t="s">
        <v>15</v>
      </c>
      <c r="V6" t="s">
        <v>42</v>
      </c>
      <c r="W6" t="s">
        <v>45</v>
      </c>
    </row>
    <row r="7" spans="2:23" ht="18.75" customHeight="1" x14ac:dyDescent="0.35"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126</v>
      </c>
      <c r="N7" t="s">
        <v>127</v>
      </c>
      <c r="O7" t="s">
        <v>11</v>
      </c>
      <c r="P7" t="s">
        <v>12</v>
      </c>
      <c r="R7" t="s">
        <v>12</v>
      </c>
      <c r="S7" t="s">
        <v>59</v>
      </c>
      <c r="U7">
        <f>IF(COUNTIF($D$8:$D$16,CONCATENATE(U6,"1"))=0,"",COUNTIF($D$8:$D$16,CONCATENATE(U6,"1")))</f>
        <v>3</v>
      </c>
      <c r="V7">
        <f>IF(COUNTIF($D$8:$D$16,CONCATENATE(V6,"1"))=0,"",COUNTIF($D$8:$D$16,CONCATENATE(V6,"1")))</f>
        <v>3</v>
      </c>
      <c r="W7">
        <f>IF(SUM(COUNTIF($D$8:$D$16,CONCATENATE(U6,"2")),COUNTIF($D$8:$D$16,CONCATENATE(V6,"2")))=0,"",SUM(COUNTIF($D$8:$D$16,CONCATENATE(U6,"2")),COUNTIF($D$8:$D$16,CONCATENATE(V6,"2"))))</f>
        <v>3</v>
      </c>
    </row>
    <row r="8" spans="2:23" hidden="1" x14ac:dyDescent="0.35">
      <c r="B8" t="s">
        <v>61</v>
      </c>
      <c r="C8" t="s">
        <v>62</v>
      </c>
      <c r="D8" t="s">
        <v>74</v>
      </c>
      <c r="E8">
        <v>3</v>
      </c>
      <c r="F8">
        <v>3</v>
      </c>
      <c r="G8">
        <v>10</v>
      </c>
      <c r="H8">
        <v>11.5</v>
      </c>
      <c r="I8">
        <v>11</v>
      </c>
      <c r="K8">
        <v>24</v>
      </c>
      <c r="O8">
        <f>IF(COUNT(E8:L8)=0,"",SUM(E8,F8,MAX(G8,I8),MAX(H8,J8),MAX(K8,L8,M8)))</f>
        <v>52.5</v>
      </c>
      <c r="P8" t="str">
        <f t="shared" ref="P8:P15" si="0">IF(AND(K8="",L8=""),"",IF(O8&lt;$S$8,"F",IF(O8&lt;$S$9,"E",IF(O8&lt;$S$10,"D",IF(O8&lt;$S$11,"C",IF(O8&lt;$S$12,"B",IF(O8&lt;=100,"A","")))))))</f>
        <v>E</v>
      </c>
      <c r="R8" t="s">
        <v>16</v>
      </c>
      <c r="S8">
        <v>40</v>
      </c>
    </row>
    <row r="9" spans="2:23" hidden="1" x14ac:dyDescent="0.35">
      <c r="B9" t="s">
        <v>65</v>
      </c>
      <c r="C9" t="s">
        <v>66</v>
      </c>
      <c r="D9" t="s">
        <v>74</v>
      </c>
      <c r="E9">
        <v>3</v>
      </c>
      <c r="F9">
        <v>3</v>
      </c>
      <c r="G9">
        <v>10</v>
      </c>
      <c r="H9">
        <v>9</v>
      </c>
      <c r="J9">
        <v>5.5</v>
      </c>
      <c r="K9">
        <v>8</v>
      </c>
      <c r="L9">
        <v>19</v>
      </c>
      <c r="O9">
        <f t="shared" ref="O9:O30" si="1">IF(COUNT(E9:L9)=0,"",SUM(E9,F9,MAX(G9,I9),MAX(H9,J9),MAX(K9,L9,M9)))</f>
        <v>44</v>
      </c>
      <c r="P9" t="str">
        <f t="shared" si="0"/>
        <v>E</v>
      </c>
      <c r="R9" t="s">
        <v>17</v>
      </c>
      <c r="S9">
        <v>56</v>
      </c>
    </row>
    <row r="10" spans="2:23" x14ac:dyDescent="0.35">
      <c r="B10" t="s">
        <v>67</v>
      </c>
      <c r="C10" t="s">
        <v>116</v>
      </c>
      <c r="D10" t="s">
        <v>74</v>
      </c>
      <c r="E10">
        <v>3</v>
      </c>
      <c r="F10">
        <v>3</v>
      </c>
      <c r="G10">
        <v>7</v>
      </c>
      <c r="H10">
        <v>6.5</v>
      </c>
      <c r="J10">
        <v>4</v>
      </c>
      <c r="K10">
        <v>10</v>
      </c>
      <c r="L10">
        <v>12</v>
      </c>
      <c r="M10">
        <v>10</v>
      </c>
      <c r="N10">
        <v>17</v>
      </c>
      <c r="O10">
        <f>IF(COUNT(E10:N10)=0,"",SUM(E10,F10,MAX(G10,I10),MAX(H10,J10),MAX(K10,L10,M10,N10)))</f>
        <v>36.5</v>
      </c>
      <c r="P10" t="str">
        <f t="shared" si="0"/>
        <v>F</v>
      </c>
      <c r="R10" t="s">
        <v>18</v>
      </c>
      <c r="S10">
        <v>67</v>
      </c>
    </row>
    <row r="11" spans="2:23" x14ac:dyDescent="0.35">
      <c r="B11" t="s">
        <v>13</v>
      </c>
      <c r="C11" t="s">
        <v>14</v>
      </c>
      <c r="D11" t="s">
        <v>76</v>
      </c>
      <c r="E11">
        <v>3</v>
      </c>
      <c r="F11">
        <v>3</v>
      </c>
      <c r="G11">
        <v>3</v>
      </c>
      <c r="H11">
        <v>8</v>
      </c>
      <c r="I11">
        <v>9</v>
      </c>
      <c r="K11">
        <v>14</v>
      </c>
      <c r="L11" t="s">
        <v>125</v>
      </c>
      <c r="M11">
        <v>14</v>
      </c>
      <c r="N11">
        <v>24</v>
      </c>
      <c r="O11">
        <f t="shared" ref="O11:O26" si="2">IF(COUNT(E11:N11)=0,"",SUM(E11,F11,MAX(G11,I11),MAX(H11,J11),MAX(K11,L11,M11,N11)))</f>
        <v>47</v>
      </c>
      <c r="P11" t="str">
        <f t="shared" si="0"/>
        <v>E</v>
      </c>
      <c r="R11" t="s">
        <v>21</v>
      </c>
      <c r="S11">
        <v>78</v>
      </c>
    </row>
    <row r="12" spans="2:23" x14ac:dyDescent="0.35">
      <c r="B12" t="s">
        <v>22</v>
      </c>
      <c r="C12" t="s">
        <v>23</v>
      </c>
      <c r="D12" t="s">
        <v>78</v>
      </c>
      <c r="E12">
        <v>3</v>
      </c>
      <c r="F12">
        <v>3</v>
      </c>
      <c r="H12">
        <v>4.5</v>
      </c>
      <c r="I12">
        <v>6.5</v>
      </c>
      <c r="K12">
        <v>8</v>
      </c>
      <c r="L12" t="s">
        <v>125</v>
      </c>
      <c r="M12">
        <v>2</v>
      </c>
      <c r="N12">
        <v>6</v>
      </c>
      <c r="O12">
        <f t="shared" si="2"/>
        <v>25</v>
      </c>
      <c r="P12" t="str">
        <f t="shared" si="0"/>
        <v>F</v>
      </c>
      <c r="R12" t="s">
        <v>24</v>
      </c>
      <c r="S12">
        <v>89</v>
      </c>
    </row>
    <row r="13" spans="2:23" hidden="1" x14ac:dyDescent="0.35">
      <c r="B13" t="s">
        <v>29</v>
      </c>
      <c r="C13" t="s">
        <v>30</v>
      </c>
      <c r="D13" t="s">
        <v>76</v>
      </c>
      <c r="E13">
        <v>3</v>
      </c>
      <c r="F13">
        <v>3</v>
      </c>
      <c r="G13">
        <v>8</v>
      </c>
      <c r="H13">
        <v>7.5</v>
      </c>
      <c r="K13">
        <v>18.5</v>
      </c>
      <c r="O13">
        <f t="shared" si="2"/>
        <v>40</v>
      </c>
      <c r="P13" t="str">
        <f t="shared" si="0"/>
        <v>E</v>
      </c>
    </row>
    <row r="14" spans="2:23" hidden="1" x14ac:dyDescent="0.35">
      <c r="B14" t="s">
        <v>35</v>
      </c>
      <c r="C14" t="s">
        <v>36</v>
      </c>
      <c r="D14" t="s">
        <v>78</v>
      </c>
      <c r="E14" t="s">
        <v>60</v>
      </c>
      <c r="O14" t="str">
        <f t="shared" si="2"/>
        <v/>
      </c>
      <c r="P14" t="str">
        <f t="shared" si="0"/>
        <v/>
      </c>
    </row>
    <row r="15" spans="2:23" x14ac:dyDescent="0.35">
      <c r="B15" t="s">
        <v>39</v>
      </c>
      <c r="C15" t="s">
        <v>117</v>
      </c>
      <c r="D15" t="s">
        <v>78</v>
      </c>
      <c r="E15">
        <v>3</v>
      </c>
      <c r="F15">
        <v>3</v>
      </c>
      <c r="G15">
        <v>3</v>
      </c>
      <c r="H15">
        <v>2</v>
      </c>
      <c r="J15">
        <v>4</v>
      </c>
      <c r="K15">
        <v>18</v>
      </c>
      <c r="L15">
        <v>23</v>
      </c>
      <c r="M15">
        <v>0</v>
      </c>
      <c r="N15">
        <v>17</v>
      </c>
      <c r="O15">
        <f t="shared" si="2"/>
        <v>36</v>
      </c>
      <c r="P15" t="str">
        <f t="shared" si="0"/>
        <v>F</v>
      </c>
    </row>
    <row r="16" spans="2:23" x14ac:dyDescent="0.35">
      <c r="B16" t="s">
        <v>43</v>
      </c>
      <c r="C16" t="s">
        <v>44</v>
      </c>
      <c r="D16" t="s">
        <v>76</v>
      </c>
      <c r="E16">
        <v>3</v>
      </c>
      <c r="F16">
        <v>3</v>
      </c>
      <c r="G16">
        <v>2.5</v>
      </c>
      <c r="H16">
        <v>3</v>
      </c>
      <c r="K16">
        <v>10</v>
      </c>
      <c r="L16">
        <v>9</v>
      </c>
      <c r="M16">
        <v>5</v>
      </c>
      <c r="N16">
        <v>17</v>
      </c>
      <c r="O16">
        <f t="shared" si="2"/>
        <v>28.5</v>
      </c>
      <c r="P16" t="str">
        <f t="shared" ref="P16" si="3">IF(AND(K16="",L16=""),"",IF(O16&lt;$S$8,"F",IF(O16&lt;$S$9,"E",IF(O16&lt;$S$10,"D",IF(O16&lt;$S$11,"C",IF(O16&lt;$S$12,"B",IF(O16&lt;=100,"A","")))))))</f>
        <v>F</v>
      </c>
    </row>
    <row r="17" spans="2:23" hidden="1" x14ac:dyDescent="0.35">
      <c r="O17" t="str">
        <f t="shared" si="2"/>
        <v/>
      </c>
    </row>
    <row r="18" spans="2:23" hidden="1" x14ac:dyDescent="0.35">
      <c r="O18" t="str">
        <f t="shared" si="2"/>
        <v/>
      </c>
    </row>
    <row r="19" spans="2:23" hidden="1" x14ac:dyDescent="0.35">
      <c r="E19">
        <v>3</v>
      </c>
      <c r="F19">
        <v>3</v>
      </c>
      <c r="G19">
        <v>22</v>
      </c>
      <c r="H19">
        <v>22</v>
      </c>
      <c r="I19">
        <v>22</v>
      </c>
      <c r="J19">
        <v>22</v>
      </c>
      <c r="K19">
        <v>50</v>
      </c>
      <c r="L19">
        <v>50</v>
      </c>
      <c r="O19">
        <f t="shared" si="2"/>
        <v>100</v>
      </c>
      <c r="U19" t="s">
        <v>15</v>
      </c>
      <c r="V19" t="s">
        <v>42</v>
      </c>
      <c r="W19" t="s">
        <v>45</v>
      </c>
    </row>
    <row r="20" spans="2:23" hidden="1" x14ac:dyDescent="0.35">
      <c r="B20" t="s">
        <v>0</v>
      </c>
      <c r="C20" t="s">
        <v>1</v>
      </c>
      <c r="D20" t="s">
        <v>2</v>
      </c>
      <c r="E20" t="s">
        <v>3</v>
      </c>
      <c r="F20" t="s">
        <v>4</v>
      </c>
      <c r="G20" t="s">
        <v>5</v>
      </c>
      <c r="H20" t="s">
        <v>6</v>
      </c>
      <c r="I20" t="s">
        <v>7</v>
      </c>
      <c r="J20" t="s">
        <v>8</v>
      </c>
      <c r="K20" t="s">
        <v>9</v>
      </c>
      <c r="L20" t="s">
        <v>10</v>
      </c>
      <c r="O20" t="str">
        <f t="shared" si="2"/>
        <v/>
      </c>
      <c r="P20" t="s">
        <v>12</v>
      </c>
      <c r="U20" t="str">
        <f>IF(COUNTIF($D$21:$D$32,CONCATENATE(U19,"1"))=0,"",COUNTIF($D$21:$D$32,CONCATENATE(U19,"1")))</f>
        <v/>
      </c>
      <c r="V20">
        <f>IF(COUNTIF($D$21:$D$32,CONCATENATE(V19,"1"))=0,"",COUNTIF($D$21:$D$32,CONCATENATE(V19,"1")))</f>
        <v>5</v>
      </c>
      <c r="W20">
        <f>IF(SUM(COUNTIF($D$21:$D$32,CONCATENATE(U19,"2")),COUNTIF($D$21:$D$32,CONCATENATE(V19,"2")))=0,"",SUM(COUNTIF($D$21:$D$32,CONCATENATE(U19,"2")),COUNTIF($D$21:$D$32,CONCATENATE(V19,"2"))))</f>
        <v>7</v>
      </c>
    </row>
    <row r="21" spans="2:23" hidden="1" x14ac:dyDescent="0.35">
      <c r="B21" t="s">
        <v>46</v>
      </c>
      <c r="C21" t="s">
        <v>47</v>
      </c>
      <c r="D21" t="s">
        <v>78</v>
      </c>
      <c r="E21">
        <v>3</v>
      </c>
      <c r="F21">
        <v>3</v>
      </c>
      <c r="H21">
        <v>9.5</v>
      </c>
      <c r="I21">
        <v>0</v>
      </c>
      <c r="K21">
        <v>18</v>
      </c>
      <c r="L21" t="s">
        <v>125</v>
      </c>
      <c r="O21">
        <f t="shared" si="2"/>
        <v>33.5</v>
      </c>
      <c r="P21" t="str">
        <f>IF(AND(K21="",L21=""),"",IF(O21&lt;$S$8,"F",IF(O21&lt;$S$9,"E",IF(O21&lt;$S$10,"D",IF(O21&lt;$S$11,"C",IF(O21&lt;$S$12,"B",IF(O21&lt;=100,"A","")))))))</f>
        <v>F</v>
      </c>
    </row>
    <row r="22" spans="2:23" x14ac:dyDescent="0.35">
      <c r="B22" t="s">
        <v>48</v>
      </c>
      <c r="C22" t="s">
        <v>118</v>
      </c>
      <c r="D22" t="s">
        <v>78</v>
      </c>
      <c r="E22">
        <v>3</v>
      </c>
      <c r="F22">
        <v>3</v>
      </c>
      <c r="H22">
        <v>10</v>
      </c>
      <c r="I22">
        <v>0</v>
      </c>
      <c r="K22">
        <v>16</v>
      </c>
      <c r="L22" t="s">
        <v>125</v>
      </c>
      <c r="M22">
        <v>0</v>
      </c>
      <c r="N22">
        <v>14</v>
      </c>
      <c r="O22">
        <f t="shared" si="2"/>
        <v>32</v>
      </c>
      <c r="P22" t="str">
        <f>IF(AND(K22="",L22=""),"",IF(O22&lt;$S$8,"F",IF(O22&lt;$S$9,"E",IF(O22&lt;$S$10,"D",IF(O22&lt;$S$11,"C",IF(O22&lt;$S$12,"B",IF(O22&lt;=100,"A","")))))))</f>
        <v>F</v>
      </c>
    </row>
    <row r="23" spans="2:23" x14ac:dyDescent="0.35">
      <c r="B23" t="s">
        <v>72</v>
      </c>
      <c r="C23" t="s">
        <v>73</v>
      </c>
      <c r="D23" t="s">
        <v>75</v>
      </c>
      <c r="E23">
        <v>3</v>
      </c>
      <c r="F23">
        <v>3</v>
      </c>
      <c r="G23">
        <v>4</v>
      </c>
      <c r="H23">
        <v>5.5</v>
      </c>
      <c r="I23" s="1">
        <f>8</f>
        <v>8</v>
      </c>
      <c r="K23">
        <v>18</v>
      </c>
      <c r="L23">
        <v>13</v>
      </c>
      <c r="M23">
        <v>7</v>
      </c>
      <c r="N23">
        <v>18</v>
      </c>
      <c r="O23">
        <f t="shared" si="2"/>
        <v>37.5</v>
      </c>
      <c r="P23" t="str">
        <f>IF(AND(K23="",L23=""),"",IF(O23&lt;$S$8,"F",IF(O23&lt;$S$9,"E",IF(O23&lt;$S$10,"D",IF(O23&lt;$S$11,"C",IF(O23&lt;$S$12,"B",IF(O23&lt;=100,"A","")))))))</f>
        <v>F</v>
      </c>
    </row>
    <row r="24" spans="2:23" hidden="1" x14ac:dyDescent="0.35">
      <c r="B24" t="s">
        <v>52</v>
      </c>
      <c r="C24" t="s">
        <v>113</v>
      </c>
      <c r="D24" t="s">
        <v>78</v>
      </c>
      <c r="E24" t="s">
        <v>60</v>
      </c>
      <c r="O24" t="str">
        <f t="shared" si="2"/>
        <v/>
      </c>
      <c r="P24" t="str">
        <f t="shared" ref="P24:P32" si="4">IF(AND(K24="",L24=""),"",IF(O24&lt;$S$8,"F",IF(O24&lt;$S$9,"E",IF(O24&lt;$S$10,"D",IF(O24&lt;$S$11,"C",IF(O24&lt;$S$12,"B",IF(O24&lt;=100,"A","")))))))</f>
        <v/>
      </c>
    </row>
    <row r="25" spans="2:23" hidden="1" x14ac:dyDescent="0.35">
      <c r="B25" t="s">
        <v>119</v>
      </c>
      <c r="C25" t="s">
        <v>120</v>
      </c>
      <c r="D25" t="s">
        <v>78</v>
      </c>
      <c r="E25">
        <v>3</v>
      </c>
      <c r="G25">
        <v>0</v>
      </c>
      <c r="O25">
        <f t="shared" si="2"/>
        <v>3</v>
      </c>
      <c r="P25" t="str">
        <f t="shared" si="4"/>
        <v/>
      </c>
    </row>
    <row r="26" spans="2:23" x14ac:dyDescent="0.35">
      <c r="B26" t="s">
        <v>53</v>
      </c>
      <c r="C26" t="s">
        <v>54</v>
      </c>
      <c r="D26" t="s">
        <v>75</v>
      </c>
      <c r="E26">
        <v>3</v>
      </c>
      <c r="F26">
        <v>3</v>
      </c>
      <c r="G26">
        <v>5</v>
      </c>
      <c r="H26">
        <v>2</v>
      </c>
      <c r="J26" s="2">
        <f>MAX(3.5,11)</f>
        <v>11</v>
      </c>
      <c r="L26">
        <v>23</v>
      </c>
      <c r="M26">
        <v>5</v>
      </c>
      <c r="O26">
        <f t="shared" si="2"/>
        <v>45</v>
      </c>
      <c r="P26" t="str">
        <f t="shared" si="4"/>
        <v>E</v>
      </c>
    </row>
    <row r="27" spans="2:23" hidden="1" x14ac:dyDescent="0.35">
      <c r="B27" t="s">
        <v>55</v>
      </c>
      <c r="C27" t="s">
        <v>56</v>
      </c>
      <c r="D27" t="s">
        <v>75</v>
      </c>
      <c r="E27">
        <v>3</v>
      </c>
      <c r="F27">
        <v>3</v>
      </c>
      <c r="G27">
        <v>1</v>
      </c>
      <c r="H27">
        <v>1.5</v>
      </c>
      <c r="I27">
        <v>2</v>
      </c>
      <c r="L27">
        <v>18</v>
      </c>
      <c r="O27">
        <f t="shared" si="1"/>
        <v>27.5</v>
      </c>
      <c r="P27" t="str">
        <f t="shared" si="4"/>
        <v>F</v>
      </c>
    </row>
    <row r="28" spans="2:23" hidden="1" x14ac:dyDescent="0.35">
      <c r="B28" t="s">
        <v>114</v>
      </c>
      <c r="C28" t="s">
        <v>115</v>
      </c>
      <c r="D28" t="s">
        <v>75</v>
      </c>
      <c r="E28" t="s">
        <v>60</v>
      </c>
      <c r="O28" t="str">
        <f t="shared" si="1"/>
        <v/>
      </c>
      <c r="P28" t="str">
        <f t="shared" si="4"/>
        <v/>
      </c>
    </row>
    <row r="29" spans="2:23" hidden="1" x14ac:dyDescent="0.35">
      <c r="B29" t="s">
        <v>57</v>
      </c>
      <c r="C29" t="s">
        <v>58</v>
      </c>
      <c r="D29" t="s">
        <v>78</v>
      </c>
      <c r="E29" t="s">
        <v>60</v>
      </c>
      <c r="O29" t="str">
        <f t="shared" si="1"/>
        <v/>
      </c>
      <c r="P29" t="str">
        <f t="shared" si="4"/>
        <v/>
      </c>
    </row>
    <row r="30" spans="2:23" hidden="1" x14ac:dyDescent="0.35">
      <c r="B30" t="s">
        <v>77</v>
      </c>
      <c r="C30" t="s">
        <v>79</v>
      </c>
      <c r="D30" t="s">
        <v>75</v>
      </c>
      <c r="E30">
        <v>3</v>
      </c>
      <c r="F30">
        <v>3</v>
      </c>
      <c r="H30">
        <v>0</v>
      </c>
      <c r="I30">
        <v>0</v>
      </c>
      <c r="K30">
        <v>13</v>
      </c>
      <c r="L30">
        <v>22.5</v>
      </c>
      <c r="O30">
        <f t="shared" si="1"/>
        <v>28.5</v>
      </c>
      <c r="P30" t="str">
        <f t="shared" si="4"/>
        <v>F</v>
      </c>
    </row>
    <row r="31" spans="2:23" hidden="1" x14ac:dyDescent="0.35">
      <c r="B31" t="s">
        <v>121</v>
      </c>
      <c r="C31" t="s">
        <v>122</v>
      </c>
      <c r="D31" t="s">
        <v>75</v>
      </c>
      <c r="E31" t="s">
        <v>60</v>
      </c>
      <c r="O31" t="str">
        <f t="shared" ref="O31:O32" si="5">IF(COUNT(E31:L31)=0,"",SUM(E31,F31,MAX(G31,I31),MAX(H31,J31),MAX(K31,L31)))</f>
        <v/>
      </c>
      <c r="P31" t="str">
        <f t="shared" si="4"/>
        <v/>
      </c>
    </row>
    <row r="32" spans="2:23" hidden="1" x14ac:dyDescent="0.35">
      <c r="B32" t="s">
        <v>123</v>
      </c>
      <c r="C32" t="s">
        <v>124</v>
      </c>
      <c r="D32" t="s">
        <v>75</v>
      </c>
      <c r="E32" t="s">
        <v>60</v>
      </c>
      <c r="O32" t="str">
        <f t="shared" si="5"/>
        <v/>
      </c>
      <c r="P32" t="str">
        <f t="shared" si="4"/>
        <v/>
      </c>
    </row>
  </sheetData>
  <sheetProtection formatCells="0" formatColumns="0" formatRows="0" insertColumns="0" insertRows="0" insertHyperlinks="0" deleteColumns="0" deleteRows="0" sort="0" autoFilter="0" pivotTables="0"/>
  <autoFilter ref="B7:P32" xr:uid="{00000000-0009-0000-0000-000000000000}">
    <filterColumn colId="11">
      <customFilters>
        <customFilter operator="notEqual" val=" "/>
      </customFilters>
    </filterColumn>
  </autoFilter>
  <conditionalFormatting sqref="C8:D12 C21:D32 C16:D16">
    <cfRule type="expression" priority="8">
      <formula>OR($D8="B2",$D8="S2")</formula>
    </cfRule>
    <cfRule type="expression" priority="9">
      <formula>$D8="S1"</formula>
    </cfRule>
    <cfRule type="expression" priority="10">
      <formula>$D8="B1"</formula>
    </cfRule>
  </conditionalFormatting>
  <conditionalFormatting sqref="O8:P12 O21:P32 O16:P16 O9:O30">
    <cfRule type="expression" priority="6">
      <formula>AND($O8&gt;=30,$O8&lt;40)</formula>
    </cfRule>
    <cfRule type="expression" priority="7">
      <formula>AND(NOT($P8="F"),NOT($P8=""))</formula>
    </cfRule>
  </conditionalFormatting>
  <conditionalFormatting sqref="C13:D15">
    <cfRule type="expression" priority="3">
      <formula>OR($D13="B2",$D13="S2")</formula>
    </cfRule>
    <cfRule type="expression" priority="4">
      <formula>$D13="S1"</formula>
    </cfRule>
    <cfRule type="expression" priority="5">
      <formula>$D13="B1"</formula>
    </cfRule>
  </conditionalFormatting>
  <conditionalFormatting sqref="O13:P15">
    <cfRule type="expression" priority="1">
      <formula>AND($O13&gt;=30,$O13&lt;40)</formula>
    </cfRule>
    <cfRule type="expression" priority="2">
      <formula>AND(NOT($P13="F"),NOT($P13=""))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C00000"/>
  </sheetPr>
  <dimension ref="B2:W43"/>
  <sheetViews>
    <sheetView tabSelected="1" zoomScale="93" zoomScaleNormal="93" workbookViewId="0">
      <selection activeCell="C3" sqref="C3"/>
    </sheetView>
  </sheetViews>
  <sheetFormatPr defaultRowHeight="14.5" x14ac:dyDescent="0.35"/>
  <cols>
    <col min="3" max="3" width="28.1796875" customWidth="1"/>
    <col min="4" max="4" width="5.453125" customWidth="1"/>
    <col min="5" max="5" width="8.26953125" customWidth="1"/>
    <col min="15" max="15" width="9.81640625" customWidth="1"/>
    <col min="17" max="17" width="2.1796875" customWidth="1"/>
  </cols>
  <sheetData>
    <row r="2" spans="2:23" x14ac:dyDescent="0.35">
      <c r="B2" t="s">
        <v>129</v>
      </c>
    </row>
    <row r="4" spans="2:23" x14ac:dyDescent="0.3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126</v>
      </c>
      <c r="N4" t="s">
        <v>127</v>
      </c>
      <c r="O4" t="s">
        <v>11</v>
      </c>
      <c r="P4" t="s">
        <v>12</v>
      </c>
      <c r="U4" t="s">
        <v>15</v>
      </c>
      <c r="V4" t="s">
        <v>42</v>
      </c>
      <c r="W4" t="s">
        <v>45</v>
      </c>
    </row>
    <row r="5" spans="2:23" ht="18.75" hidden="1" customHeight="1" x14ac:dyDescent="0.35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O5" t="s">
        <v>11</v>
      </c>
      <c r="P5" t="s">
        <v>12</v>
      </c>
      <c r="R5" t="s">
        <v>12</v>
      </c>
      <c r="S5" t="s">
        <v>59</v>
      </c>
      <c r="U5">
        <f>IF(COUNTIF($D$6:$D$31,CONCATENATE(U4,"1"))=0,"",COUNTIF($D$6:$D$31,CONCATENATE(U4,"1")))</f>
        <v>15</v>
      </c>
      <c r="V5" t="str">
        <f>IF(COUNTIF($D$6:$D$31,CONCATENATE(V4,"1"))=0,"",COUNTIF($D$6:$D$31,CONCATENATE(V4,"1")))</f>
        <v/>
      </c>
      <c r="W5">
        <f>IF(SUM(COUNTIF($D$6:$D$31,CONCATENATE(U4,"2")),COUNTIF($D$6:$D$31,CONCATENATE(V4,"2")))=0,"",SUM(COUNTIF($D$6:$D$31,CONCATENATE(U4,"2")),COUNTIF($D$6:$D$31,CONCATENATE(V4,"2"))))</f>
        <v>11</v>
      </c>
    </row>
    <row r="6" spans="2:23" x14ac:dyDescent="0.35">
      <c r="B6" t="s">
        <v>80</v>
      </c>
      <c r="C6" t="s">
        <v>81</v>
      </c>
      <c r="D6" t="s">
        <v>74</v>
      </c>
      <c r="E6">
        <v>3</v>
      </c>
      <c r="F6">
        <v>2</v>
      </c>
      <c r="G6">
        <v>3</v>
      </c>
      <c r="H6">
        <v>4.5</v>
      </c>
      <c r="J6" s="1">
        <f>MAX(3,10)</f>
        <v>10</v>
      </c>
      <c r="K6">
        <v>10</v>
      </c>
      <c r="L6">
        <v>19.5</v>
      </c>
      <c r="M6">
        <v>4</v>
      </c>
      <c r="N6">
        <v>22</v>
      </c>
      <c r="O6">
        <f>IF(COUNT(E6:N6)=0,"",SUM(E6,F6,MAX(G6,I6),MAX(H6,J6),MAX(K6,L6,M6,N6)))</f>
        <v>40</v>
      </c>
      <c r="P6" t="str">
        <f>IF(AND(K6="",L6="",M6=""),"",IF(O6&lt;$S$6,"F",IF(O6&lt;$S$7,"E",IF(O6&lt;$S$8,"D",IF(O6&lt;$S$9,"C",IF(O6&lt;$S$10,"B",IF(O6&lt;=100,"A","")))))))</f>
        <v>E</v>
      </c>
      <c r="R6" t="s">
        <v>16</v>
      </c>
      <c r="S6">
        <v>40</v>
      </c>
    </row>
    <row r="7" spans="2:23" x14ac:dyDescent="0.35">
      <c r="B7" t="s">
        <v>82</v>
      </c>
      <c r="C7" t="s">
        <v>83</v>
      </c>
      <c r="D7" t="s">
        <v>74</v>
      </c>
      <c r="E7">
        <v>3</v>
      </c>
      <c r="F7">
        <v>2</v>
      </c>
      <c r="G7">
        <v>4</v>
      </c>
      <c r="H7">
        <v>3.5</v>
      </c>
      <c r="I7">
        <v>5</v>
      </c>
      <c r="J7" s="1">
        <v>9</v>
      </c>
      <c r="K7">
        <v>5</v>
      </c>
      <c r="L7">
        <v>17</v>
      </c>
      <c r="M7">
        <v>23</v>
      </c>
      <c r="N7">
        <v>12.5</v>
      </c>
      <c r="O7">
        <f t="shared" ref="O7:O23" si="0">IF(COUNT(E7:N7)=0,"",SUM(E7,F7,MAX(G7,I7),MAX(H7,J7),MAX(K7,L7,M7,N7)))</f>
        <v>42</v>
      </c>
      <c r="P7" t="str">
        <f t="shared" ref="P7:P23" si="1">IF(AND(K7="",L7="",M7=""),"",IF(O7&lt;$S$6,"F",IF(O7&lt;$S$7,"E",IF(O7&lt;$S$8,"D",IF(O7&lt;$S$9,"C",IF(O7&lt;$S$10,"B",IF(O7&lt;=100,"A","")))))))</f>
        <v>E</v>
      </c>
      <c r="R7" t="s">
        <v>17</v>
      </c>
      <c r="S7">
        <v>52</v>
      </c>
    </row>
    <row r="8" spans="2:23" x14ac:dyDescent="0.35">
      <c r="B8" t="s">
        <v>84</v>
      </c>
      <c r="C8" t="s">
        <v>85</v>
      </c>
      <c r="D8" t="s">
        <v>74</v>
      </c>
      <c r="E8">
        <v>3</v>
      </c>
      <c r="F8">
        <v>2</v>
      </c>
      <c r="G8">
        <v>3.5</v>
      </c>
      <c r="H8">
        <v>3</v>
      </c>
      <c r="I8">
        <v>3</v>
      </c>
      <c r="J8" s="1">
        <f>1.5</f>
        <v>1.5</v>
      </c>
      <c r="K8">
        <v>10</v>
      </c>
      <c r="L8">
        <v>9</v>
      </c>
      <c r="M8">
        <v>13</v>
      </c>
      <c r="O8">
        <f t="shared" si="0"/>
        <v>24.5</v>
      </c>
      <c r="P8" t="str">
        <f t="shared" si="1"/>
        <v>F</v>
      </c>
      <c r="R8" t="s">
        <v>18</v>
      </c>
      <c r="S8">
        <v>64</v>
      </c>
    </row>
    <row r="9" spans="2:23" hidden="1" x14ac:dyDescent="0.35">
      <c r="B9" t="s">
        <v>86</v>
      </c>
      <c r="C9" t="s">
        <v>87</v>
      </c>
      <c r="D9" t="s">
        <v>74</v>
      </c>
      <c r="E9">
        <v>3</v>
      </c>
      <c r="F9">
        <v>2</v>
      </c>
      <c r="G9">
        <v>8</v>
      </c>
      <c r="H9">
        <v>6.5</v>
      </c>
      <c r="K9">
        <v>11</v>
      </c>
      <c r="L9">
        <v>21.5</v>
      </c>
      <c r="O9">
        <f t="shared" si="0"/>
        <v>41</v>
      </c>
      <c r="P9" t="str">
        <f t="shared" si="1"/>
        <v>E</v>
      </c>
      <c r="R9" t="s">
        <v>21</v>
      </c>
      <c r="S9">
        <v>76</v>
      </c>
    </row>
    <row r="10" spans="2:23" hidden="1" x14ac:dyDescent="0.35">
      <c r="B10" t="s">
        <v>88</v>
      </c>
      <c r="C10" t="s">
        <v>89</v>
      </c>
      <c r="D10" t="s">
        <v>74</v>
      </c>
      <c r="E10">
        <v>3</v>
      </c>
      <c r="G10">
        <v>1.5</v>
      </c>
      <c r="H10">
        <v>0.5</v>
      </c>
      <c r="O10">
        <f t="shared" si="0"/>
        <v>5</v>
      </c>
      <c r="P10" t="str">
        <f t="shared" si="1"/>
        <v/>
      </c>
      <c r="R10" t="s">
        <v>24</v>
      </c>
      <c r="S10">
        <v>88</v>
      </c>
    </row>
    <row r="11" spans="2:23" x14ac:dyDescent="0.35">
      <c r="B11" t="s">
        <v>90</v>
      </c>
      <c r="C11" t="s">
        <v>91</v>
      </c>
      <c r="D11" t="s">
        <v>74</v>
      </c>
      <c r="E11">
        <v>3</v>
      </c>
      <c r="F11">
        <v>2</v>
      </c>
      <c r="G11">
        <v>0.5</v>
      </c>
      <c r="H11">
        <v>3</v>
      </c>
      <c r="J11" s="1">
        <f>MAX(0,4.5)</f>
        <v>4.5</v>
      </c>
      <c r="M11">
        <v>3</v>
      </c>
      <c r="N11">
        <v>10.5</v>
      </c>
      <c r="O11">
        <f t="shared" si="0"/>
        <v>20.5</v>
      </c>
      <c r="P11" t="str">
        <f t="shared" si="1"/>
        <v>F</v>
      </c>
    </row>
    <row r="12" spans="2:23" hidden="1" x14ac:dyDescent="0.35">
      <c r="B12" t="s">
        <v>92</v>
      </c>
      <c r="C12" t="s">
        <v>93</v>
      </c>
      <c r="D12" t="s">
        <v>74</v>
      </c>
      <c r="E12">
        <v>2</v>
      </c>
      <c r="O12">
        <f t="shared" si="0"/>
        <v>2</v>
      </c>
      <c r="P12" t="str">
        <f t="shared" si="1"/>
        <v/>
      </c>
    </row>
    <row r="13" spans="2:23" hidden="1" x14ac:dyDescent="0.35">
      <c r="B13" t="s">
        <v>94</v>
      </c>
      <c r="C13" t="s">
        <v>95</v>
      </c>
      <c r="D13" t="s">
        <v>74</v>
      </c>
      <c r="E13">
        <v>3</v>
      </c>
      <c r="F13">
        <v>2</v>
      </c>
      <c r="G13">
        <v>0</v>
      </c>
      <c r="K13">
        <v>5</v>
      </c>
      <c r="O13">
        <f t="shared" si="0"/>
        <v>10</v>
      </c>
      <c r="P13" t="str">
        <f t="shared" si="1"/>
        <v>F</v>
      </c>
    </row>
    <row r="14" spans="2:23" hidden="1" x14ac:dyDescent="0.35">
      <c r="B14" t="s">
        <v>96</v>
      </c>
      <c r="C14" t="s">
        <v>97</v>
      </c>
      <c r="D14" t="s">
        <v>74</v>
      </c>
      <c r="E14">
        <v>3</v>
      </c>
      <c r="F14">
        <v>2</v>
      </c>
      <c r="G14">
        <v>6.5</v>
      </c>
      <c r="H14">
        <v>7</v>
      </c>
      <c r="I14">
        <v>5.5</v>
      </c>
      <c r="K14">
        <v>14</v>
      </c>
      <c r="L14">
        <v>20</v>
      </c>
      <c r="O14">
        <f t="shared" si="0"/>
        <v>38.5</v>
      </c>
      <c r="P14" t="str">
        <f t="shared" si="1"/>
        <v>F</v>
      </c>
    </row>
    <row r="15" spans="2:23" hidden="1" x14ac:dyDescent="0.35">
      <c r="B15" t="s">
        <v>98</v>
      </c>
      <c r="C15" t="s">
        <v>99</v>
      </c>
      <c r="D15" t="s">
        <v>74</v>
      </c>
      <c r="E15">
        <v>3</v>
      </c>
      <c r="F15">
        <v>2</v>
      </c>
      <c r="G15">
        <v>3.5</v>
      </c>
      <c r="H15">
        <v>6.5</v>
      </c>
      <c r="I15">
        <v>7.5</v>
      </c>
      <c r="K15">
        <v>21</v>
      </c>
      <c r="O15">
        <f t="shared" si="0"/>
        <v>40</v>
      </c>
      <c r="P15" t="str">
        <f t="shared" si="1"/>
        <v>E</v>
      </c>
    </row>
    <row r="16" spans="2:23" x14ac:dyDescent="0.35">
      <c r="B16" t="s">
        <v>100</v>
      </c>
      <c r="C16" t="s">
        <v>101</v>
      </c>
      <c r="D16" t="s">
        <v>74</v>
      </c>
      <c r="E16">
        <v>3</v>
      </c>
      <c r="F16">
        <v>2</v>
      </c>
      <c r="G16">
        <v>0</v>
      </c>
      <c r="I16">
        <v>7</v>
      </c>
      <c r="J16" s="1">
        <f>9</f>
        <v>9</v>
      </c>
      <c r="L16">
        <v>5</v>
      </c>
      <c r="M16">
        <v>17</v>
      </c>
      <c r="O16">
        <f t="shared" si="0"/>
        <v>38</v>
      </c>
      <c r="P16" t="str">
        <f t="shared" si="1"/>
        <v>F</v>
      </c>
    </row>
    <row r="17" spans="2:16" x14ac:dyDescent="0.35">
      <c r="B17" t="s">
        <v>102</v>
      </c>
      <c r="C17" t="s">
        <v>103</v>
      </c>
      <c r="D17" t="s">
        <v>74</v>
      </c>
      <c r="E17">
        <v>3</v>
      </c>
      <c r="F17">
        <v>1.5</v>
      </c>
      <c r="G17">
        <v>3.5</v>
      </c>
      <c r="H17">
        <v>3.5</v>
      </c>
      <c r="I17">
        <v>2.5</v>
      </c>
      <c r="K17">
        <v>10</v>
      </c>
      <c r="L17">
        <v>10</v>
      </c>
      <c r="M17">
        <v>11</v>
      </c>
      <c r="N17">
        <v>5</v>
      </c>
      <c r="O17">
        <f t="shared" si="0"/>
        <v>22.5</v>
      </c>
      <c r="P17" t="str">
        <f t="shared" si="1"/>
        <v>F</v>
      </c>
    </row>
    <row r="18" spans="2:16" hidden="1" x14ac:dyDescent="0.35">
      <c r="B18" t="s">
        <v>104</v>
      </c>
      <c r="C18" t="s">
        <v>105</v>
      </c>
      <c r="D18" t="s">
        <v>74</v>
      </c>
      <c r="E18">
        <v>3</v>
      </c>
      <c r="F18">
        <v>2.5</v>
      </c>
      <c r="G18">
        <v>13.5</v>
      </c>
      <c r="H18">
        <v>13</v>
      </c>
      <c r="K18">
        <v>23</v>
      </c>
      <c r="O18">
        <f t="shared" si="0"/>
        <v>55</v>
      </c>
      <c r="P18" t="str">
        <f t="shared" si="1"/>
        <v>D</v>
      </c>
    </row>
    <row r="19" spans="2:16" hidden="1" x14ac:dyDescent="0.35">
      <c r="B19" t="s">
        <v>106</v>
      </c>
      <c r="C19" t="s">
        <v>107</v>
      </c>
      <c r="D19" t="s">
        <v>74</v>
      </c>
      <c r="E19">
        <v>3</v>
      </c>
      <c r="F19">
        <v>2</v>
      </c>
      <c r="G19">
        <v>13</v>
      </c>
      <c r="H19">
        <v>8</v>
      </c>
      <c r="J19">
        <v>11</v>
      </c>
      <c r="K19">
        <v>27</v>
      </c>
      <c r="O19">
        <f t="shared" si="0"/>
        <v>56</v>
      </c>
      <c r="P19" t="str">
        <f t="shared" si="1"/>
        <v>D</v>
      </c>
    </row>
    <row r="20" spans="2:16" hidden="1" x14ac:dyDescent="0.35">
      <c r="B20" t="s">
        <v>108</v>
      </c>
      <c r="C20" t="s">
        <v>109</v>
      </c>
      <c r="D20" t="s">
        <v>74</v>
      </c>
      <c r="E20">
        <v>3</v>
      </c>
      <c r="F20">
        <v>3</v>
      </c>
      <c r="G20">
        <v>3.5</v>
      </c>
      <c r="H20">
        <v>6.5</v>
      </c>
      <c r="I20">
        <v>5</v>
      </c>
      <c r="K20">
        <v>14</v>
      </c>
      <c r="L20">
        <v>21.5</v>
      </c>
      <c r="O20">
        <f t="shared" si="0"/>
        <v>39</v>
      </c>
      <c r="P20" t="str">
        <f t="shared" si="1"/>
        <v>F</v>
      </c>
    </row>
    <row r="21" spans="2:16" hidden="1" x14ac:dyDescent="0.35">
      <c r="B21" t="s">
        <v>63</v>
      </c>
      <c r="C21" t="s">
        <v>64</v>
      </c>
      <c r="D21" t="s">
        <v>76</v>
      </c>
      <c r="E21">
        <v>3</v>
      </c>
      <c r="F21">
        <v>2</v>
      </c>
      <c r="H21">
        <v>3</v>
      </c>
      <c r="I21">
        <v>1.5</v>
      </c>
      <c r="K21">
        <v>5</v>
      </c>
      <c r="O21">
        <f t="shared" si="0"/>
        <v>14.5</v>
      </c>
      <c r="P21" t="str">
        <f t="shared" si="1"/>
        <v>F</v>
      </c>
    </row>
    <row r="22" spans="2:16" x14ac:dyDescent="0.35">
      <c r="B22" t="s">
        <v>68</v>
      </c>
      <c r="C22" t="s">
        <v>69</v>
      </c>
      <c r="D22" t="s">
        <v>76</v>
      </c>
      <c r="E22">
        <v>3</v>
      </c>
      <c r="F22">
        <v>2</v>
      </c>
      <c r="G22">
        <v>3</v>
      </c>
      <c r="J22">
        <v>0</v>
      </c>
      <c r="M22">
        <v>4</v>
      </c>
      <c r="N22">
        <v>1</v>
      </c>
      <c r="O22">
        <f t="shared" si="0"/>
        <v>12</v>
      </c>
      <c r="P22" t="str">
        <f t="shared" si="1"/>
        <v>F</v>
      </c>
    </row>
    <row r="23" spans="2:16" x14ac:dyDescent="0.35">
      <c r="B23" t="s">
        <v>70</v>
      </c>
      <c r="C23" t="s">
        <v>71</v>
      </c>
      <c r="D23" t="s">
        <v>76</v>
      </c>
      <c r="E23">
        <v>3</v>
      </c>
      <c r="F23">
        <v>2</v>
      </c>
      <c r="H23">
        <v>0</v>
      </c>
      <c r="I23">
        <v>0</v>
      </c>
      <c r="M23">
        <v>0</v>
      </c>
      <c r="O23">
        <f t="shared" si="0"/>
        <v>5</v>
      </c>
      <c r="P23" t="str">
        <f t="shared" si="1"/>
        <v>F</v>
      </c>
    </row>
    <row r="24" spans="2:16" hidden="1" x14ac:dyDescent="0.35">
      <c r="B24" t="s">
        <v>19</v>
      </c>
      <c r="C24" t="s">
        <v>20</v>
      </c>
      <c r="D24" t="s">
        <v>75</v>
      </c>
      <c r="E24" t="s">
        <v>60</v>
      </c>
      <c r="O24" t="str">
        <f t="shared" ref="O24:O43" si="2">IF(COUNT(E24:L24)=0,"",SUM(E24,F24,MAX(G24,I24),MAX(H24,J24),MAX(K24,L24,M24)))</f>
        <v/>
      </c>
      <c r="P24" t="str">
        <f>IF(AND(K24="",L24=""),"",IF(O24&lt;$S$6,"F",IF(O24&lt;$S$7,"E",IF(O24&lt;$S$8,"D",IF(O24&lt;$S$9,"C",IF(O24&lt;$S$10,"B",IF(O24&lt;=100,"A","")))))))</f>
        <v/>
      </c>
    </row>
    <row r="25" spans="2:16" hidden="1" x14ac:dyDescent="0.35">
      <c r="B25" t="s">
        <v>25</v>
      </c>
      <c r="C25" t="s">
        <v>26</v>
      </c>
      <c r="D25" t="s">
        <v>76</v>
      </c>
      <c r="E25" t="s">
        <v>60</v>
      </c>
      <c r="O25" t="str">
        <f t="shared" si="2"/>
        <v/>
      </c>
      <c r="P25" t="str">
        <f t="shared" ref="P25:P30" si="3">IF(AND(K25="",L25=""),"",IF(O25&lt;$S$6,"F",IF(O25&lt;$S$7,"E",IF(O25&lt;$S$8,"D",IF(O25&lt;$S$9,"C",IF(O25&lt;$S$10,"B",IF(O25&lt;=100,"A","")))))))</f>
        <v/>
      </c>
    </row>
    <row r="26" spans="2:16" hidden="1" x14ac:dyDescent="0.35">
      <c r="B26" t="s">
        <v>27</v>
      </c>
      <c r="C26" t="s">
        <v>28</v>
      </c>
      <c r="D26" t="s">
        <v>75</v>
      </c>
      <c r="E26">
        <v>3</v>
      </c>
      <c r="F26">
        <v>2</v>
      </c>
      <c r="H26">
        <v>0.5</v>
      </c>
      <c r="O26">
        <f t="shared" si="2"/>
        <v>5.5</v>
      </c>
      <c r="P26" t="str">
        <f t="shared" si="3"/>
        <v/>
      </c>
    </row>
    <row r="27" spans="2:16" hidden="1" x14ac:dyDescent="0.35">
      <c r="B27" t="s">
        <v>31</v>
      </c>
      <c r="C27" t="s">
        <v>32</v>
      </c>
      <c r="D27" t="s">
        <v>75</v>
      </c>
      <c r="E27">
        <v>3</v>
      </c>
      <c r="F27">
        <v>2</v>
      </c>
      <c r="O27">
        <f t="shared" si="2"/>
        <v>5</v>
      </c>
      <c r="P27" t="str">
        <f t="shared" si="3"/>
        <v/>
      </c>
    </row>
    <row r="28" spans="2:16" hidden="1" x14ac:dyDescent="0.35">
      <c r="B28" t="s">
        <v>33</v>
      </c>
      <c r="C28" t="s">
        <v>34</v>
      </c>
      <c r="D28" t="s">
        <v>75</v>
      </c>
      <c r="E28">
        <v>3</v>
      </c>
      <c r="F28">
        <v>2</v>
      </c>
      <c r="H28">
        <v>0</v>
      </c>
      <c r="O28">
        <f t="shared" si="2"/>
        <v>5</v>
      </c>
      <c r="P28" t="str">
        <f t="shared" si="3"/>
        <v/>
      </c>
    </row>
    <row r="29" spans="2:16" hidden="1" x14ac:dyDescent="0.35">
      <c r="B29" t="s">
        <v>35</v>
      </c>
      <c r="C29" t="s">
        <v>36</v>
      </c>
      <c r="D29" t="s">
        <v>75</v>
      </c>
      <c r="E29" t="s">
        <v>60</v>
      </c>
      <c r="O29" t="str">
        <f t="shared" si="2"/>
        <v/>
      </c>
      <c r="P29" t="str">
        <f t="shared" si="3"/>
        <v/>
      </c>
    </row>
    <row r="30" spans="2:16" hidden="1" x14ac:dyDescent="0.35">
      <c r="B30" t="s">
        <v>37</v>
      </c>
      <c r="C30" t="s">
        <v>38</v>
      </c>
      <c r="D30" t="s">
        <v>75</v>
      </c>
      <c r="E30" t="s">
        <v>60</v>
      </c>
      <c r="K30">
        <v>6</v>
      </c>
      <c r="O30">
        <f t="shared" si="2"/>
        <v>6</v>
      </c>
      <c r="P30" t="str">
        <f t="shared" si="3"/>
        <v>F</v>
      </c>
    </row>
    <row r="31" spans="2:16" hidden="1" x14ac:dyDescent="0.35">
      <c r="B31" t="s">
        <v>40</v>
      </c>
      <c r="C31" t="s">
        <v>41</v>
      </c>
      <c r="D31" t="s">
        <v>75</v>
      </c>
      <c r="E31">
        <v>3</v>
      </c>
      <c r="F31">
        <v>1.5</v>
      </c>
      <c r="G31">
        <v>3</v>
      </c>
      <c r="H31">
        <v>1.5</v>
      </c>
      <c r="I31">
        <v>3.5</v>
      </c>
      <c r="K31">
        <v>20</v>
      </c>
      <c r="L31">
        <v>13.5</v>
      </c>
      <c r="O31">
        <f t="shared" si="2"/>
        <v>29.5</v>
      </c>
      <c r="P31" t="str">
        <f>IF(AND(K31="",L31=""),"",IF(O31&lt;$S$6,"F",IF(O31&lt;$S$7,"E",IF(O31&lt;$S$8,"D",IF(O31&lt;$S$9,"C",IF(O31&lt;$S$10,"B",IF(O31&lt;=100,"A","")))))))</f>
        <v>F</v>
      </c>
    </row>
    <row r="32" spans="2:16" hidden="1" x14ac:dyDescent="0.35">
      <c r="O32" t="str">
        <f t="shared" si="2"/>
        <v/>
      </c>
    </row>
    <row r="33" spans="2:23" hidden="1" x14ac:dyDescent="0.35">
      <c r="O33" t="str">
        <f t="shared" si="2"/>
        <v/>
      </c>
    </row>
    <row r="34" spans="2:23" hidden="1" x14ac:dyDescent="0.35">
      <c r="E34">
        <v>3</v>
      </c>
      <c r="F34">
        <v>3</v>
      </c>
      <c r="G34">
        <v>22</v>
      </c>
      <c r="H34">
        <v>22</v>
      </c>
      <c r="I34">
        <v>22</v>
      </c>
      <c r="J34">
        <v>22</v>
      </c>
      <c r="K34">
        <v>50</v>
      </c>
      <c r="L34">
        <v>50</v>
      </c>
      <c r="O34">
        <f t="shared" si="2"/>
        <v>100</v>
      </c>
      <c r="U34" t="s">
        <v>15</v>
      </c>
      <c r="V34" t="s">
        <v>42</v>
      </c>
      <c r="W34" t="s">
        <v>45</v>
      </c>
    </row>
    <row r="35" spans="2:23" hidden="1" x14ac:dyDescent="0.35"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9</v>
      </c>
      <c r="L35" t="s">
        <v>10</v>
      </c>
      <c r="O35" t="str">
        <f t="shared" si="2"/>
        <v/>
      </c>
      <c r="P35" t="s">
        <v>12</v>
      </c>
      <c r="U35" t="str">
        <f>IF(COUNTIF($D$36:$D$42,CONCATENATE(U34,"1"))=0,"",COUNTIF($D$36:$D$42,CONCATENATE(U34,"1")))</f>
        <v/>
      </c>
      <c r="V35" t="str">
        <f>IF(COUNTIF($D$36:$D$42,CONCATENATE(V34,"1"))=0,"",COUNTIF($D$36:$D$42,CONCATENATE(V34,"1")))</f>
        <v/>
      </c>
      <c r="W35">
        <f>IF(SUM(COUNTIF($D$36:$D$42,CONCATENATE(U34,"2")),COUNTIF($D$36:$D$42,CONCATENATE(V34,"2")))=0,"",SUM(COUNTIF($D$36:$D$42,CONCATENATE(U34,"2")),COUNTIF($D$36:$D$42,CONCATENATE(V34,"2"))))</f>
        <v>7</v>
      </c>
    </row>
    <row r="36" spans="2:23" hidden="1" x14ac:dyDescent="0.35">
      <c r="B36" t="s">
        <v>46</v>
      </c>
      <c r="C36" t="s">
        <v>47</v>
      </c>
      <c r="D36" t="s">
        <v>75</v>
      </c>
      <c r="E36">
        <v>3</v>
      </c>
      <c r="F36">
        <v>2</v>
      </c>
      <c r="G36">
        <v>4</v>
      </c>
      <c r="H36">
        <v>2</v>
      </c>
      <c r="I36">
        <v>0</v>
      </c>
      <c r="O36">
        <f t="shared" si="2"/>
        <v>11</v>
      </c>
      <c r="P36" t="str">
        <f>IF(AND(K36="",L36=""),"",IF(O36&lt;$S$6,"F",IF(O36&lt;$S$7,"E",IF(O36&lt;$S$8,"D",IF(O36&lt;$S$9,"C",IF(O36&lt;$S$10,"B",IF(O36&lt;=100,"A","")))))))</f>
        <v/>
      </c>
    </row>
    <row r="37" spans="2:23" hidden="1" x14ac:dyDescent="0.35">
      <c r="B37" t="s">
        <v>110</v>
      </c>
      <c r="C37" t="s">
        <v>111</v>
      </c>
      <c r="D37" t="s">
        <v>75</v>
      </c>
      <c r="E37">
        <v>3</v>
      </c>
      <c r="F37">
        <v>2</v>
      </c>
      <c r="I37">
        <v>4</v>
      </c>
      <c r="O37">
        <f t="shared" si="2"/>
        <v>9</v>
      </c>
      <c r="P37" t="str">
        <f t="shared" ref="P37:P42" si="4">IF(AND(K37="",L37=""),"",IF(O37&lt;$S$6,"F",IF(O37&lt;$S$7,"E",IF(O37&lt;$S$8,"D",IF(O37&lt;$S$9,"C",IF(O37&lt;$S$10,"B",IF(O37&lt;=100,"A","")))))))</f>
        <v/>
      </c>
    </row>
    <row r="38" spans="2:23" hidden="1" x14ac:dyDescent="0.35">
      <c r="B38" t="s">
        <v>49</v>
      </c>
      <c r="C38" t="s">
        <v>50</v>
      </c>
      <c r="D38" t="s">
        <v>75</v>
      </c>
      <c r="E38" t="s">
        <v>60</v>
      </c>
      <c r="O38" t="str">
        <f t="shared" si="2"/>
        <v/>
      </c>
      <c r="P38" t="str">
        <f t="shared" si="4"/>
        <v/>
      </c>
    </row>
    <row r="39" spans="2:23" hidden="1" x14ac:dyDescent="0.35">
      <c r="B39" t="s">
        <v>51</v>
      </c>
      <c r="C39" t="s">
        <v>112</v>
      </c>
      <c r="D39" t="s">
        <v>75</v>
      </c>
      <c r="E39" t="s">
        <v>60</v>
      </c>
      <c r="O39" t="str">
        <f t="shared" si="2"/>
        <v/>
      </c>
      <c r="P39" t="str">
        <f t="shared" si="4"/>
        <v/>
      </c>
    </row>
    <row r="40" spans="2:23" hidden="1" x14ac:dyDescent="0.35">
      <c r="B40" t="s">
        <v>52</v>
      </c>
      <c r="C40" t="s">
        <v>113</v>
      </c>
      <c r="D40" t="s">
        <v>75</v>
      </c>
      <c r="E40">
        <v>3</v>
      </c>
      <c r="F40">
        <v>2</v>
      </c>
      <c r="H40">
        <v>0</v>
      </c>
      <c r="K40">
        <v>9</v>
      </c>
      <c r="L40">
        <v>14</v>
      </c>
      <c r="O40">
        <f t="shared" si="2"/>
        <v>19</v>
      </c>
      <c r="P40" t="str">
        <f t="shared" si="4"/>
        <v>F</v>
      </c>
    </row>
    <row r="41" spans="2:23" hidden="1" x14ac:dyDescent="0.35">
      <c r="B41" t="s">
        <v>114</v>
      </c>
      <c r="C41" t="s">
        <v>115</v>
      </c>
      <c r="D41" t="s">
        <v>75</v>
      </c>
      <c r="E41" t="s">
        <v>60</v>
      </c>
      <c r="O41" t="str">
        <f t="shared" si="2"/>
        <v/>
      </c>
      <c r="P41" t="str">
        <f t="shared" si="4"/>
        <v/>
      </c>
    </row>
    <row r="42" spans="2:23" hidden="1" x14ac:dyDescent="0.35">
      <c r="B42" t="s">
        <v>57</v>
      </c>
      <c r="C42" t="s">
        <v>58</v>
      </c>
      <c r="D42" t="s">
        <v>75</v>
      </c>
      <c r="E42" t="s">
        <v>60</v>
      </c>
      <c r="O42" t="str">
        <f t="shared" si="2"/>
        <v/>
      </c>
      <c r="P42" t="str">
        <f t="shared" si="4"/>
        <v/>
      </c>
    </row>
    <row r="43" spans="2:23" hidden="1" x14ac:dyDescent="0.35">
      <c r="O43" t="str">
        <f t="shared" si="2"/>
        <v/>
      </c>
    </row>
  </sheetData>
  <sheetProtection formatCells="0" formatColumns="0" formatRows="0" insertColumns="0" insertRows="0" insertHyperlinks="0" deleteColumns="0" deleteRows="0" sort="0" autoFilter="0" pivotTables="0"/>
  <autoFilter ref="B4:P43" xr:uid="{00000000-0009-0000-0000-000001000000}">
    <filterColumn colId="11">
      <customFilters>
        <customFilter operator="notEqual" val=" "/>
      </customFilters>
    </filterColumn>
  </autoFilter>
  <conditionalFormatting sqref="C6:D24 C31:D31 C36:D42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O6:P24 O31:P31 O36:P42 O7:O43">
    <cfRule type="expression" priority="6">
      <formula>AND($O6&gt;=30,$O6&lt;40)</formula>
    </cfRule>
    <cfRule type="expression" priority="7">
      <formula>AND(NOT($P6="F"),NOT($P6=""))</formula>
    </cfRule>
  </conditionalFormatting>
  <conditionalFormatting sqref="C25:D30">
    <cfRule type="expression" priority="3">
      <formula>OR($D25="B2",$D25="S2")</formula>
    </cfRule>
    <cfRule type="expression" priority="4">
      <formula>$D25="S1"</formula>
    </cfRule>
    <cfRule type="expression" priority="5">
      <formula>$D25="B1"</formula>
    </cfRule>
  </conditionalFormatting>
  <conditionalFormatting sqref="O25:P30">
    <cfRule type="expression" priority="1">
      <formula>AND($O25&gt;=30,$O25&lt;40)</formula>
    </cfRule>
    <cfRule type="expression" priority="2">
      <formula>AND(NOT($P25="F"),NOT($P25=""))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3</vt:lpstr>
      <vt:lpstr>Matematika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2021-09-21T17:45:56Z</dcterms:modified>
</cp:coreProperties>
</file>