
<file path=[Content_Types].xml><?xml version="1.0" encoding="utf-8"?>
<Types xmlns="http://schemas.openxmlformats.org/package/2006/content-types">
  <Default ContentType="application/vnd.ms-office.vbaProject" Extension="bin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ms-excel.sheet.macroEnabled.main+xml" PartName="/xl/workbook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ametri" sheetId="1" r:id="rId5"/>
    <sheet state="visible" name="Spisak" sheetId="2" r:id="rId6"/>
    <sheet state="visible" name="Statistike" sheetId="3" r:id="rId7"/>
    <sheet state="visible" name="Sheet1" sheetId="4" r:id="rId8"/>
    <sheet state="visible" name="Evidencija" sheetId="5" r:id="rId9"/>
    <sheet state="visible" name="Zakljucne" sheetId="6" r:id="rId10"/>
    <sheet state="visible" name="Zavrsni statistika" sheetId="7" r:id="rId11"/>
  </sheets>
  <definedNames>
    <definedName name="Ocjene">Parametri!$K$5:$L$10</definedName>
    <definedName name="Tabela">Spisak!$A$3:$O$126</definedName>
  </definedNames>
  <calcPr/>
  <extLst>
    <ext uri="GoogleSheetsCustomDataVersion1">
      <go:sheetsCustomData xmlns:go="http://customooxmlschemas.google.com/" r:id="rId12" roundtripDataSignature="AMtx7mhGtBsk0onm3ImjfKlTIjZUQR4K0g=="/>
    </ext>
  </extLst>
</workbook>
</file>

<file path=xl/sharedStrings.xml><?xml version="1.0" encoding="utf-8"?>
<sst xmlns="http://schemas.openxmlformats.org/spreadsheetml/2006/main" count="607" uniqueCount="558">
  <si>
    <t>Predmet:</t>
  </si>
  <si>
    <t xml:space="preserve">MATEMATIKA I </t>
  </si>
  <si>
    <t>Studije:</t>
  </si>
  <si>
    <t>Osnovne akademske</t>
  </si>
  <si>
    <t>Studijski program:</t>
  </si>
  <si>
    <t>Gradjevinarstvo</t>
  </si>
  <si>
    <t>Ocjene</t>
  </si>
  <si>
    <t>Smjer:</t>
  </si>
  <si>
    <t>F</t>
  </si>
  <si>
    <t>Studijska godina:</t>
  </si>
  <si>
    <t>2020/2021</t>
  </si>
  <si>
    <t>E</t>
  </si>
  <si>
    <t>Semestar:</t>
  </si>
  <si>
    <t>zimski</t>
  </si>
  <si>
    <t>D</t>
  </si>
  <si>
    <t>Godina:</t>
  </si>
  <si>
    <t>I</t>
  </si>
  <si>
    <t>C</t>
  </si>
  <si>
    <t>ECTS krediti:</t>
  </si>
  <si>
    <t>B</t>
  </si>
  <si>
    <t>Broj studenata:</t>
  </si>
  <si>
    <t>A</t>
  </si>
  <si>
    <t>Broj poena - kolokvijum:</t>
  </si>
  <si>
    <t>Broj poena po ispitu:</t>
  </si>
  <si>
    <t>Nastavnik:</t>
  </si>
  <si>
    <t>Prof. dr Jela Šušić</t>
  </si>
  <si>
    <t>Saradnik:</t>
  </si>
  <si>
    <t>Mr. Vladimir Ivanović, Velimir Ćorović</t>
  </si>
  <si>
    <t>Prodekan za nastavu:</t>
  </si>
  <si>
    <t>Prof. dr Milan Bigović</t>
  </si>
  <si>
    <t>Redni broj</t>
  </si>
  <si>
    <t>Indeks</t>
  </si>
  <si>
    <t>Prezime i ime</t>
  </si>
  <si>
    <t xml:space="preserve">Kolokvijum </t>
  </si>
  <si>
    <t>Ispit redovni</t>
  </si>
  <si>
    <t>Ispit popravni</t>
  </si>
  <si>
    <t>KU</t>
  </si>
  <si>
    <t>IspitU</t>
  </si>
  <si>
    <t>Ukupno</t>
  </si>
  <si>
    <t>Ocjena</t>
  </si>
  <si>
    <t>Red.</t>
  </si>
  <si>
    <t>Pop.</t>
  </si>
  <si>
    <t>Zad.</t>
  </si>
  <si>
    <t>Teor.</t>
  </si>
  <si>
    <t>Uk.</t>
  </si>
  <si>
    <t>1/2020</t>
  </si>
  <si>
    <t>Roganović Jovana</t>
  </si>
  <si>
    <t>2/2020</t>
  </si>
  <si>
    <t>Grebović Mina</t>
  </si>
  <si>
    <t>3/2020</t>
  </si>
  <si>
    <t>Pejović Miljan</t>
  </si>
  <si>
    <t>4/2020</t>
  </si>
  <si>
    <t>Bjelić Dragana</t>
  </si>
  <si>
    <t>5/2020</t>
  </si>
  <si>
    <t>Šuković Nikolina</t>
  </si>
  <si>
    <t>6/2020</t>
  </si>
  <si>
    <t>Raičević Luka</t>
  </si>
  <si>
    <t>7/2020</t>
  </si>
  <si>
    <t>Terzić Kristina</t>
  </si>
  <si>
    <t>8/2020</t>
  </si>
  <si>
    <t>Raičević Anja</t>
  </si>
  <si>
    <t>9/2020</t>
  </si>
  <si>
    <t>Senić Maja</t>
  </si>
  <si>
    <t>10/2020</t>
  </si>
  <si>
    <t>Perović Jelena</t>
  </si>
  <si>
    <t>11/2020</t>
  </si>
  <si>
    <t>Rakonjac Drago</t>
  </si>
  <si>
    <t>12/2020</t>
  </si>
  <si>
    <t>Bušković Vidak</t>
  </si>
  <si>
    <t>13/2020</t>
  </si>
  <si>
    <t>Rudanović Savo</t>
  </si>
  <si>
    <t>14/2020</t>
  </si>
  <si>
    <t>Čolović David</t>
  </si>
  <si>
    <t>15/2020</t>
  </si>
  <si>
    <t>Žarić Sanja</t>
  </si>
  <si>
    <t>16/2020</t>
  </si>
  <si>
    <t>Potpara Milica</t>
  </si>
  <si>
    <t>17/2020</t>
  </si>
  <si>
    <t>Raičević Lazar</t>
  </si>
  <si>
    <t>18/2020</t>
  </si>
  <si>
    <t>Zečević Vasilije</t>
  </si>
  <si>
    <t>19/2020</t>
  </si>
  <si>
    <t>Kankaraš Milutin</t>
  </si>
  <si>
    <t>20/2020</t>
  </si>
  <si>
    <t>Krsmanović Ivana</t>
  </si>
  <si>
    <t>21/2020</t>
  </si>
  <si>
    <t>Radović Jovana</t>
  </si>
  <si>
    <t>22/2020</t>
  </si>
  <si>
    <t>Bojanić Strahinja</t>
  </si>
  <si>
    <t>23/2020</t>
  </si>
  <si>
    <t>Knežević Stefan</t>
  </si>
  <si>
    <t>24/2020</t>
  </si>
  <si>
    <t>Živković Ivana</t>
  </si>
  <si>
    <t>25/2020</t>
  </si>
  <si>
    <t>Dragović Filip</t>
  </si>
  <si>
    <t>pregled</t>
  </si>
  <si>
    <t>26/2020</t>
  </si>
  <si>
    <t>Burdžović Ilma</t>
  </si>
  <si>
    <t>27/2020</t>
  </si>
  <si>
    <t>Mihajlović Danilo</t>
  </si>
  <si>
    <t>28/2020</t>
  </si>
  <si>
    <t>Vujošević Nikola</t>
  </si>
  <si>
    <t>29/2020</t>
  </si>
  <si>
    <t>Crnovršanin Adis</t>
  </si>
  <si>
    <t>30/2020</t>
  </si>
  <si>
    <t>Pivljanin Jana</t>
  </si>
  <si>
    <t>31/2020</t>
  </si>
  <si>
    <t>Zejak Matija</t>
  </si>
  <si>
    <t>32/2020</t>
  </si>
  <si>
    <t>Adžija Ernest</t>
  </si>
  <si>
    <t>33/2020</t>
  </si>
  <si>
    <t>Vukanić Svetislav</t>
  </si>
  <si>
    <t>34/2020</t>
  </si>
  <si>
    <t>Vojinović Vuk</t>
  </si>
  <si>
    <t>35/2020</t>
  </si>
  <si>
    <t>Bošković Stefan</t>
  </si>
  <si>
    <t>36/2020</t>
  </si>
  <si>
    <t>Ljujić Mirjana</t>
  </si>
  <si>
    <t>37/2020</t>
  </si>
  <si>
    <t>Veličković Ivana</t>
  </si>
  <si>
    <t>38/2020</t>
  </si>
  <si>
    <t>Rovčanin Jovana</t>
  </si>
  <si>
    <t>39/2020</t>
  </si>
  <si>
    <t>Babić Uroš</t>
  </si>
  <si>
    <t>40/2020</t>
  </si>
  <si>
    <t>Knežević Pavle</t>
  </si>
  <si>
    <t>41/2020</t>
  </si>
  <si>
    <t>Kosović Danilo</t>
  </si>
  <si>
    <t>42/2020</t>
  </si>
  <si>
    <t>Stamenković Aleksandra</t>
  </si>
  <si>
    <t>43/2020</t>
  </si>
  <si>
    <t>Miletić Neda</t>
  </si>
  <si>
    <t>44/2020</t>
  </si>
  <si>
    <t>Mujević Riad</t>
  </si>
  <si>
    <t>45/2020</t>
  </si>
  <si>
    <t>Mujević Elmin</t>
  </si>
  <si>
    <t>46/2020</t>
  </si>
  <si>
    <t>Đeljošević Samra</t>
  </si>
  <si>
    <t>47/2020</t>
  </si>
  <si>
    <t>Kalač Ajla</t>
  </si>
  <si>
    <t>48/2020</t>
  </si>
  <si>
    <t>Blagojević Tijana</t>
  </si>
  <si>
    <t>49/2020</t>
  </si>
  <si>
    <t>Ralević Luka</t>
  </si>
  <si>
    <t>51/2020</t>
  </si>
  <si>
    <t>Pavićević Srđana</t>
  </si>
  <si>
    <t>52/2020</t>
  </si>
  <si>
    <t>Grba Aleksandra</t>
  </si>
  <si>
    <t>53/2020</t>
  </si>
  <si>
    <t>Medigović Stefan</t>
  </si>
  <si>
    <t>54/2020</t>
  </si>
  <si>
    <t>Žižić Tijana</t>
  </si>
  <si>
    <t>55/2020</t>
  </si>
  <si>
    <t>Kovačević Danilo</t>
  </si>
  <si>
    <t>56/2020</t>
  </si>
  <si>
    <t>Janković Andrijana</t>
  </si>
  <si>
    <t>57/2020</t>
  </si>
  <si>
    <t>Konatar Aleksa</t>
  </si>
  <si>
    <t>58/2020</t>
  </si>
  <si>
    <t>Purišić Samir</t>
  </si>
  <si>
    <t>59/2020</t>
  </si>
  <si>
    <t>Kalender Almir</t>
  </si>
  <si>
    <t>60/2020</t>
  </si>
  <si>
    <t>Đekić Luka</t>
  </si>
  <si>
    <t>61/2020</t>
  </si>
  <si>
    <t>Šukurica Adis</t>
  </si>
  <si>
    <t>62/2020</t>
  </si>
  <si>
    <t>Damjanović Nikola</t>
  </si>
  <si>
    <t>63/2020</t>
  </si>
  <si>
    <t>Kalač Nejla</t>
  </si>
  <si>
    <t>64/2020</t>
  </si>
  <si>
    <t>Uković Adnan</t>
  </si>
  <si>
    <t>65/2020</t>
  </si>
  <si>
    <t>Ćeranić Andrea</t>
  </si>
  <si>
    <t>66/2020</t>
  </si>
  <si>
    <t>Jovović Aleksandra</t>
  </si>
  <si>
    <t>67/2020</t>
  </si>
  <si>
    <t>Hašinović Belma</t>
  </si>
  <si>
    <t>68/2020</t>
  </si>
  <si>
    <t>Ibrahimović Elvis</t>
  </si>
  <si>
    <t>69/2020</t>
  </si>
  <si>
    <t>Kljajević Kristina</t>
  </si>
  <si>
    <t>70/2020</t>
  </si>
  <si>
    <t>Perišić Lazar</t>
  </si>
  <si>
    <t>72/2020</t>
  </si>
  <si>
    <t>73/2020</t>
  </si>
  <si>
    <t>Popović Kristina</t>
  </si>
  <si>
    <t>74/2020</t>
  </si>
  <si>
    <t>Mitrović Miroslav</t>
  </si>
  <si>
    <t>76/2020</t>
  </si>
  <si>
    <t>Vujisić Vladimir</t>
  </si>
  <si>
    <t>77/2020</t>
  </si>
  <si>
    <t>Mitrić Nikola</t>
  </si>
  <si>
    <t>78/2020</t>
  </si>
  <si>
    <t>Mehović Fako</t>
  </si>
  <si>
    <t>79/2020</t>
  </si>
  <si>
    <t>Nišavić Ognjen</t>
  </si>
  <si>
    <t>80/2020</t>
  </si>
  <si>
    <t>Agović Davud</t>
  </si>
  <si>
    <t>81/2020</t>
  </si>
  <si>
    <t>Nurković Dženisa</t>
  </si>
  <si>
    <t>82/2020</t>
  </si>
  <si>
    <t>Ralević Andrea</t>
  </si>
  <si>
    <t>83/2020</t>
  </si>
  <si>
    <t>Mraković Neda</t>
  </si>
  <si>
    <t>84/2020</t>
  </si>
  <si>
    <t>Murić Belmin</t>
  </si>
  <si>
    <t>85/2020</t>
  </si>
  <si>
    <t>Radoičić Jelena</t>
  </si>
  <si>
    <t>86/2020</t>
  </si>
  <si>
    <t>Muradbašić Elvira</t>
  </si>
  <si>
    <t>87/2020</t>
  </si>
  <si>
    <t>Despot Jovan</t>
  </si>
  <si>
    <t>88/2020</t>
  </si>
  <si>
    <t>Petrović Dijana</t>
  </si>
  <si>
    <t>89/2020</t>
  </si>
  <si>
    <t>Dulović Jovan</t>
  </si>
  <si>
    <t>90/2020</t>
  </si>
  <si>
    <t>Dragaš Dimitrije</t>
  </si>
  <si>
    <t>91/2020</t>
  </si>
  <si>
    <t>Jakšić Mina</t>
  </si>
  <si>
    <t>92/2020</t>
  </si>
  <si>
    <t>Jovović Anđela</t>
  </si>
  <si>
    <t>93/2020</t>
  </si>
  <si>
    <t>Nikić Ivana</t>
  </si>
  <si>
    <t>94/2020</t>
  </si>
  <si>
    <t>Lončar Tijana</t>
  </si>
  <si>
    <t>95/2020</t>
  </si>
  <si>
    <t>Husović Melida</t>
  </si>
  <si>
    <t>96/2020</t>
  </si>
  <si>
    <t>Vukčević Iva</t>
  </si>
  <si>
    <t>97/2020</t>
  </si>
  <si>
    <t>Hasović Muhamed</t>
  </si>
  <si>
    <t>98/2020</t>
  </si>
  <si>
    <t>Soković Vasilije</t>
  </si>
  <si>
    <t>99/2020</t>
  </si>
  <si>
    <t>Perunović Iva</t>
  </si>
  <si>
    <t>100/2020</t>
  </si>
  <si>
    <t>Jaćimović Tamara</t>
  </si>
  <si>
    <t>101/2020</t>
  </si>
  <si>
    <t>Smolović Veljko</t>
  </si>
  <si>
    <t>102/2020</t>
  </si>
  <si>
    <t>Suljević Arnela</t>
  </si>
  <si>
    <t>103/2020</t>
  </si>
  <si>
    <t>Vučeraković Nataša</t>
  </si>
  <si>
    <t>104/2020</t>
  </si>
  <si>
    <t>Lakušić Milena</t>
  </si>
  <si>
    <t>105/2020</t>
  </si>
  <si>
    <t>Đokić Kasem</t>
  </si>
  <si>
    <t>106/2020</t>
  </si>
  <si>
    <t>Murić Amrudin</t>
  </si>
  <si>
    <t>107/2020</t>
  </si>
  <si>
    <t>Šećerović Deniz</t>
  </si>
  <si>
    <t>108/2020</t>
  </si>
  <si>
    <t>Stojanović Stefan</t>
  </si>
  <si>
    <t>109/2020</t>
  </si>
  <si>
    <t>Ćeman Emir</t>
  </si>
  <si>
    <t>110/2020</t>
  </si>
  <si>
    <t>Praščević Ratko</t>
  </si>
  <si>
    <t>2/2019</t>
  </si>
  <si>
    <t>Gačević Jelena</t>
  </si>
  <si>
    <t>14/2019</t>
  </si>
  <si>
    <t>Mirotić Ivan</t>
  </si>
  <si>
    <t>15/2019</t>
  </si>
  <si>
    <t>Rešetar Anđela</t>
  </si>
  <si>
    <t>23/2019</t>
  </si>
  <si>
    <t>Zejak Anđela</t>
  </si>
  <si>
    <t>24/2019</t>
  </si>
  <si>
    <t>Stožinić Lazar</t>
  </si>
  <si>
    <t>26/2019</t>
  </si>
  <si>
    <t>Alomerović Sanida</t>
  </si>
  <si>
    <t>27/2019</t>
  </si>
  <si>
    <t>Brnović Nikolina</t>
  </si>
  <si>
    <t>30/2019</t>
  </si>
  <si>
    <t>Murić Nijaz</t>
  </si>
  <si>
    <t>31/2019</t>
  </si>
  <si>
    <t>Stanišić Luka</t>
  </si>
  <si>
    <t>33/2019</t>
  </si>
  <si>
    <t>Kartal Danka</t>
  </si>
  <si>
    <t>34/2019</t>
  </si>
  <si>
    <t>Jovićević Anja</t>
  </si>
  <si>
    <t>35/2019</t>
  </si>
  <si>
    <t>Zećirović Lidija</t>
  </si>
  <si>
    <t>36/2019</t>
  </si>
  <si>
    <t>Sekulić Vojin</t>
  </si>
  <si>
    <t>37/2019</t>
  </si>
  <si>
    <t>Drašković Tamara</t>
  </si>
  <si>
    <t>42/2019</t>
  </si>
  <si>
    <t>Zečević Miomir</t>
  </si>
  <si>
    <t>43/2019</t>
  </si>
  <si>
    <t>Šljivančanin Vasilije</t>
  </si>
  <si>
    <t>44/2019</t>
  </si>
  <si>
    <t>Stojović Anastasija</t>
  </si>
  <si>
    <t>45/2019</t>
  </si>
  <si>
    <t>Musić Mihailo</t>
  </si>
  <si>
    <t>48/2019</t>
  </si>
  <si>
    <t>Fetahović Ruždija</t>
  </si>
  <si>
    <t>49/2019</t>
  </si>
  <si>
    <t>Stojanović Vasko</t>
  </si>
  <si>
    <t>50/2019</t>
  </si>
  <si>
    <t>Simonović Matija</t>
  </si>
  <si>
    <t>52/2019</t>
  </si>
  <si>
    <t>Lazarević Dragana</t>
  </si>
  <si>
    <t>53/2019</t>
  </si>
  <si>
    <t>Kustudić Bogdan</t>
  </si>
  <si>
    <t>57/2019</t>
  </si>
  <si>
    <t>Kljajević Radenko</t>
  </si>
  <si>
    <t>58/2019</t>
  </si>
  <si>
    <t>Jelić Strahinja</t>
  </si>
  <si>
    <t>60/2019</t>
  </si>
  <si>
    <t>Đeković Ivan</t>
  </si>
  <si>
    <t>65/2019</t>
  </si>
  <si>
    <t>Miljanić Kristina</t>
  </si>
  <si>
    <t>69/2019</t>
  </si>
  <si>
    <t>Vučić Andrea</t>
  </si>
  <si>
    <t>70/2019</t>
  </si>
  <si>
    <t>Nedović Andrijana</t>
  </si>
  <si>
    <t>71/2019</t>
  </si>
  <si>
    <t>Sekulović Luka</t>
  </si>
  <si>
    <t>73/2019</t>
  </si>
  <si>
    <t>Šutović Jovana</t>
  </si>
  <si>
    <t>74/2019</t>
  </si>
  <si>
    <t>Šorović Marko</t>
  </si>
  <si>
    <t>75/2019</t>
  </si>
  <si>
    <t>Bojović Anja</t>
  </si>
  <si>
    <t>76/2019</t>
  </si>
  <si>
    <t>Lučić Ivan</t>
  </si>
  <si>
    <t>77/2019</t>
  </si>
  <si>
    <t>Petrić Ivona</t>
  </si>
  <si>
    <t>78/2019</t>
  </si>
  <si>
    <t>Hadžisalihović Benjamin</t>
  </si>
  <si>
    <t>79/2019</t>
  </si>
  <si>
    <t>Džaković Ivona</t>
  </si>
  <si>
    <t>82/2019</t>
  </si>
  <si>
    <t>Uskoković Nikola</t>
  </si>
  <si>
    <t>83/2019</t>
  </si>
  <si>
    <t>Mojašević Novo</t>
  </si>
  <si>
    <t>89/2019</t>
  </si>
  <si>
    <t>Jelić Dušan</t>
  </si>
  <si>
    <t>94/2019</t>
  </si>
  <si>
    <t>Korać Minja</t>
  </si>
  <si>
    <t>95/2019</t>
  </si>
  <si>
    <t>Roganović Ksenija</t>
  </si>
  <si>
    <t>96/2019</t>
  </si>
  <si>
    <t>Krpuljević Cano</t>
  </si>
  <si>
    <t>97/2019</t>
  </si>
  <si>
    <t>Knez Mihaela</t>
  </si>
  <si>
    <t>98/2019</t>
  </si>
  <si>
    <t>Ćirović Vanja</t>
  </si>
  <si>
    <t>100/2019</t>
  </si>
  <si>
    <t>Radnjić Mila</t>
  </si>
  <si>
    <t>101/2019</t>
  </si>
  <si>
    <t>Vučetić Tatjana</t>
  </si>
  <si>
    <t>103/2019</t>
  </si>
  <si>
    <t>Kovačević Emrah</t>
  </si>
  <si>
    <t>110/2019</t>
  </si>
  <si>
    <t>Radulović Natalija</t>
  </si>
  <si>
    <t>3/2018</t>
  </si>
  <si>
    <t>Džogović Adis</t>
  </si>
  <si>
    <t>12/2018</t>
  </si>
  <si>
    <t>Stojković Đina</t>
  </si>
  <si>
    <t>21/2018</t>
  </si>
  <si>
    <t>Drpljanin Edin</t>
  </si>
  <si>
    <t>25/2018</t>
  </si>
  <si>
    <t>Kovačević Miloš</t>
  </si>
  <si>
    <t>33/2018</t>
  </si>
  <si>
    <t>Kandić Edita</t>
  </si>
  <si>
    <t>36/2018</t>
  </si>
  <si>
    <t>Blečić Andrej</t>
  </si>
  <si>
    <t>39/2018</t>
  </si>
  <si>
    <t>Perišić Anja</t>
  </si>
  <si>
    <t>45/2018</t>
  </si>
  <si>
    <t>Agović Ermin</t>
  </si>
  <si>
    <t>46/2018</t>
  </si>
  <si>
    <t>Traparić Damjan</t>
  </si>
  <si>
    <t>50/2018</t>
  </si>
  <si>
    <t>Domazet Nikola</t>
  </si>
  <si>
    <t>55/2018</t>
  </si>
  <si>
    <t>Laketić Bojana</t>
  </si>
  <si>
    <t>59/2018</t>
  </si>
  <si>
    <t>Mrdak Balša</t>
  </si>
  <si>
    <t>62/2018</t>
  </si>
  <si>
    <t>Demić Adis</t>
  </si>
  <si>
    <t>72/2018</t>
  </si>
  <si>
    <t>Vučurović Jovana</t>
  </si>
  <si>
    <t>73/2018</t>
  </si>
  <si>
    <t>Ralević Dražen</t>
  </si>
  <si>
    <t>78/2018</t>
  </si>
  <si>
    <t>Ćetković Gabrijela</t>
  </si>
  <si>
    <t>79/2018</t>
  </si>
  <si>
    <t>Bubanja Bogdan</t>
  </si>
  <si>
    <t>84/2018</t>
  </si>
  <si>
    <t>Svičević Vojislav</t>
  </si>
  <si>
    <t>86/2018</t>
  </si>
  <si>
    <t>Beha Aleksandra</t>
  </si>
  <si>
    <t>87/2018</t>
  </si>
  <si>
    <t>Mulalić Mirza</t>
  </si>
  <si>
    <t>95/2018</t>
  </si>
  <si>
    <t>Jošović Maša</t>
  </si>
  <si>
    <t>16/2017</t>
  </si>
  <si>
    <t>Cimbaljević Jana</t>
  </si>
  <si>
    <t>19/2017</t>
  </si>
  <si>
    <t>Muzurović Adin</t>
  </si>
  <si>
    <t>22/2017</t>
  </si>
  <si>
    <t>Jakovljević Duško</t>
  </si>
  <si>
    <t>28/2017</t>
  </si>
  <si>
    <t>Beljkaš Aleksandar</t>
  </si>
  <si>
    <t>29/2017</t>
  </si>
  <si>
    <t>Ćaćić Dimitrije</t>
  </si>
  <si>
    <t>32/2017</t>
  </si>
  <si>
    <t>Golubović Vasilije</t>
  </si>
  <si>
    <t>44/2017</t>
  </si>
  <si>
    <t>Pejović Vaso</t>
  </si>
  <si>
    <t>49/2017</t>
  </si>
  <si>
    <t>Roganović Marija</t>
  </si>
  <si>
    <t>54/2017</t>
  </si>
  <si>
    <t>Mehonjić Elma</t>
  </si>
  <si>
    <t>62/2017</t>
  </si>
  <si>
    <t>Husović Alen</t>
  </si>
  <si>
    <t>65/2017</t>
  </si>
  <si>
    <t>Konjević Ratko</t>
  </si>
  <si>
    <t>72/2017</t>
  </si>
  <si>
    <t>Cmiljanić Biljana</t>
  </si>
  <si>
    <t>83/2017</t>
  </si>
  <si>
    <t>Jevrić Nikola</t>
  </si>
  <si>
    <t>91/2017</t>
  </si>
  <si>
    <t>Đurović Milica</t>
  </si>
  <si>
    <t>102/2017</t>
  </si>
  <si>
    <t>Todorović Stanko</t>
  </si>
  <si>
    <t>104/2017</t>
  </si>
  <si>
    <t>Marićević Aleksa</t>
  </si>
  <si>
    <t>118/2017</t>
  </si>
  <si>
    <t>Krnjević Radovan</t>
  </si>
  <si>
    <t>28/2016</t>
  </si>
  <si>
    <t>Zečević Janko</t>
  </si>
  <si>
    <t>48/2016</t>
  </si>
  <si>
    <t>Džanković Haris</t>
  </si>
  <si>
    <t>54/2016</t>
  </si>
  <si>
    <t>Gredić Afrudin</t>
  </si>
  <si>
    <t>70/2016</t>
  </si>
  <si>
    <t>Muratović Damir</t>
  </si>
  <si>
    <t>87/2016</t>
  </si>
  <si>
    <t>Pavlović Goran</t>
  </si>
  <si>
    <t>3/2015</t>
  </si>
  <si>
    <t>Ivanović Željko</t>
  </si>
  <si>
    <t>9/2015</t>
  </si>
  <si>
    <t>Popović Andrija</t>
  </si>
  <si>
    <t>16/2015</t>
  </si>
  <si>
    <t>Kljajić Aleksandar</t>
  </si>
  <si>
    <t>26/2015</t>
  </si>
  <si>
    <t>Ćetković Nikoleta</t>
  </si>
  <si>
    <t>94/2015</t>
  </si>
  <si>
    <t>Đurković Ljilja</t>
  </si>
  <si>
    <t>100/2015</t>
  </si>
  <si>
    <t>Ralević Miljan</t>
  </si>
  <si>
    <t>41/2014</t>
  </si>
  <si>
    <t>Lončarević Marija</t>
  </si>
  <si>
    <t>119/2014</t>
  </si>
  <si>
    <t>Čolović Anes</t>
  </si>
  <si>
    <t>120/2014</t>
  </si>
  <si>
    <t>Čolović Armin</t>
  </si>
  <si>
    <t>132/2014</t>
  </si>
  <si>
    <t>Kise Marko</t>
  </si>
  <si>
    <t>138/2014</t>
  </si>
  <si>
    <t>Medojević Srđan</t>
  </si>
  <si>
    <t>143/2014</t>
  </si>
  <si>
    <t>Bubanja Danilo</t>
  </si>
  <si>
    <t>74/2013</t>
  </si>
  <si>
    <t>Kalač Arijan</t>
  </si>
  <si>
    <t>78/2013</t>
  </si>
  <si>
    <t>Pepić Ersan</t>
  </si>
  <si>
    <t>115/2013</t>
  </si>
  <si>
    <t>Gutović Vuk</t>
  </si>
  <si>
    <t>124/2013</t>
  </si>
  <si>
    <t>Marojević Aleksandra</t>
  </si>
  <si>
    <t>101/2012</t>
  </si>
  <si>
    <t>Mijanović Stefan</t>
  </si>
  <si>
    <t>105/2010</t>
  </si>
  <si>
    <t>Femić Jelena</t>
  </si>
  <si>
    <t>123/2010</t>
  </si>
  <si>
    <t>Kućević Caf</t>
  </si>
  <si>
    <t>109/2008</t>
  </si>
  <si>
    <t>Radunović Petar</t>
  </si>
  <si>
    <t>104/19</t>
  </si>
  <si>
    <t xml:space="preserve"> Jušković Đorđe</t>
  </si>
  <si>
    <t>Posljednja vrsta:</t>
  </si>
  <si>
    <t>Statistika - Redovni kolokvijum</t>
  </si>
  <si>
    <t>Radilo</t>
  </si>
  <si>
    <t>&gt;=50%</t>
  </si>
  <si>
    <t>&lt;10%</t>
  </si>
  <si>
    <t>&gt;=90%</t>
  </si>
  <si>
    <t>Procenat</t>
  </si>
  <si>
    <t>Statistika - Popravni kolokvijum</t>
  </si>
  <si>
    <t>Statistika - Redovni završni</t>
  </si>
  <si>
    <t>Statistika - Popravni završni</t>
  </si>
  <si>
    <t>OBRAZAC za evidenciju osvojenih poena na predmetu i predlog ocjene, studijske 2015/2016. zimski semestar</t>
  </si>
  <si>
    <r>
      <rPr>
        <rFont val="Arial"/>
        <b/>
        <color theme="1"/>
        <sz val="11.0"/>
      </rPr>
      <t>STUDIJSKI PROGRAM:</t>
    </r>
    <r>
      <rPr>
        <rFont val="Arial"/>
        <b val="0"/>
        <color theme="1"/>
        <sz val="11.0"/>
      </rPr>
      <t xml:space="preserve"> Drumski saobraćaj</t>
    </r>
  </si>
  <si>
    <r>
      <rPr>
        <rFont val="Arial"/>
        <b/>
        <color theme="1"/>
        <sz val="11.0"/>
      </rPr>
      <t>STUDIJE:</t>
    </r>
    <r>
      <rPr>
        <rFont val="Arial"/>
        <b val="0"/>
        <color theme="1"/>
        <sz val="11.0"/>
      </rPr>
      <t xml:space="preserve"> Osnovne akademske</t>
    </r>
  </si>
  <si>
    <r>
      <rPr>
        <rFont val="Arial"/>
        <b/>
        <color theme="1"/>
        <sz val="11.0"/>
      </rPr>
      <t>PREDMET:</t>
    </r>
    <r>
      <rPr>
        <rFont val="Arial"/>
        <b val="0"/>
        <color theme="1"/>
        <sz val="11.0"/>
      </rPr>
      <t xml:space="preserve"> Uvod u mašinske elemente</t>
    </r>
  </si>
  <si>
    <r>
      <rPr>
        <rFont val="Arial"/>
        <b/>
        <color theme="1"/>
        <sz val="11.0"/>
      </rPr>
      <t>Broj ECTS kredita:</t>
    </r>
    <r>
      <rPr>
        <rFont val="Arial"/>
        <b val="0"/>
        <color theme="1"/>
        <sz val="11.0"/>
      </rPr>
      <t xml:space="preserve"> 6</t>
    </r>
  </si>
  <si>
    <r>
      <rPr>
        <rFont val="Arial"/>
        <b/>
        <color theme="1"/>
        <sz val="11.0"/>
      </rPr>
      <t>NASTAVNIK:</t>
    </r>
    <r>
      <rPr>
        <rFont val="Arial"/>
        <b val="0"/>
        <color theme="1"/>
        <sz val="11.0"/>
      </rPr>
      <t xml:space="preserve"> Prof. dr Marko Marković</t>
    </r>
  </si>
  <si>
    <r>
      <rPr>
        <rFont val="Arial"/>
        <b/>
        <color theme="1"/>
        <sz val="11.0"/>
      </rPr>
      <t>SARADNIK:</t>
    </r>
    <r>
      <rPr>
        <rFont val="Arial"/>
        <b val="0"/>
        <color theme="1"/>
        <sz val="11.0"/>
      </rPr>
      <t xml:space="preserve"> BSc Petar Petrović</t>
    </r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</si>
  <si>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</si>
  <si>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</si>
  <si>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</si>
  <si>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</si>
  <si>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</si>
  <si>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</si>
  <si>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zadaci/grafički radovi</t>
  </si>
  <si>
    <t>Kolokvijumi</t>
  </si>
  <si>
    <t>Završni ispit</t>
  </si>
  <si>
    <t>II</t>
  </si>
  <si>
    <t>III</t>
  </si>
  <si>
    <t>IV</t>
  </si>
  <si>
    <t>V</t>
  </si>
  <si>
    <t>VI</t>
  </si>
  <si>
    <t>Redovni</t>
  </si>
  <si>
    <t>Popravni</t>
  </si>
  <si>
    <t>Predmetni nastavnik:</t>
  </si>
  <si>
    <t>Prof. dr Marko Marković</t>
  </si>
  <si>
    <t>OBRAZAC ZA ZAKLJUČNE OCJENE, STUDIJSKE 2015/2016. ZIMSKI SEMESTAR</t>
  </si>
  <si>
    <r>
      <rPr>
        <rFont val="Arial"/>
        <b/>
        <color theme="1"/>
        <sz val="11.0"/>
      </rPr>
      <t>STUDIJSKI PROGRAM:</t>
    </r>
    <r>
      <rPr>
        <rFont val="Arial"/>
        <b val="0"/>
        <color theme="1"/>
        <sz val="11.0"/>
      </rPr>
      <t xml:space="preserve"> Drumski saobraćaj</t>
    </r>
  </si>
  <si>
    <r>
      <rPr>
        <rFont val="Arial"/>
        <b/>
        <color theme="1"/>
        <sz val="11.0"/>
      </rPr>
      <t>STUDIJE:</t>
    </r>
    <r>
      <rPr>
        <rFont val="Arial"/>
        <b val="0"/>
        <color theme="1"/>
        <sz val="11.0"/>
      </rPr>
      <t xml:space="preserve"> Osnovne akademske</t>
    </r>
  </si>
  <si>
    <r>
      <rPr>
        <rFont val="Arial"/>
        <b/>
        <color theme="1"/>
        <sz val="11.0"/>
      </rPr>
      <t>NASTAVNIK:</t>
    </r>
    <r>
      <rPr>
        <rFont val="Arial"/>
        <b val="0"/>
        <color theme="1"/>
        <sz val="11.0"/>
      </rPr>
      <t xml:space="preserve"> Prof. dr Marko Marković</t>
    </r>
  </si>
  <si>
    <r>
      <rPr>
        <rFont val="Arial"/>
        <b/>
        <color theme="1"/>
        <sz val="11.0"/>
      </rPr>
      <t>PREDMET:</t>
    </r>
    <r>
      <rPr>
        <rFont val="Arial"/>
        <b val="0"/>
        <color theme="1"/>
        <sz val="11.0"/>
      </rPr>
      <t xml:space="preserve"> Uvod u mašinske elemente</t>
    </r>
  </si>
  <si>
    <r>
      <rPr>
        <rFont val="Arial"/>
        <b/>
        <color theme="1"/>
        <sz val="11.0"/>
      </rPr>
      <t>Broj ECTS kredita:</t>
    </r>
    <r>
      <rPr>
        <rFont val="Arial"/>
        <b val="0"/>
        <color theme="1"/>
        <sz val="11.0"/>
      </rPr>
      <t xml:space="preserve"> 6</t>
    </r>
  </si>
  <si>
    <t>Evidencioni broj</t>
  </si>
  <si>
    <t>OSVOJENI BROJ POENA</t>
  </si>
  <si>
    <t>Zaključna ocjena</t>
  </si>
  <si>
    <t>U toku semestra</t>
  </si>
  <si>
    <t>Na završnom ispitu</t>
  </si>
  <si>
    <t>Datum: 12.6.2016.</t>
  </si>
  <si>
    <t>Prof. dr Uroš Karadžić</t>
  </si>
  <si>
    <t>UNIVERZITET CRNE GORE</t>
  </si>
  <si>
    <t>MAŠINSKI FAKULTET</t>
  </si>
  <si>
    <r>
      <rPr>
        <rFont val="Arial"/>
        <b/>
        <color theme="1"/>
        <sz val="11.0"/>
      </rPr>
      <t>Studije:</t>
    </r>
    <r>
      <rPr>
        <rFont val="Arial"/>
        <b val="0"/>
        <color theme="1"/>
        <sz val="11.0"/>
      </rPr>
      <t xml:space="preserve"> Osnovne akademske</t>
    </r>
  </si>
  <si>
    <r>
      <rPr>
        <rFont val="Arial"/>
        <b/>
        <color theme="1"/>
        <sz val="11.0"/>
      </rPr>
      <t>Studijski program:</t>
    </r>
    <r>
      <rPr>
        <rFont val="Arial"/>
        <b val="0"/>
        <color theme="1"/>
        <sz val="11.0"/>
      </rPr>
      <t xml:space="preserve"> Drumski saobraćaj</t>
    </r>
  </si>
  <si>
    <t>Mašinstvo</t>
  </si>
  <si>
    <r>
      <rPr>
        <rFont val="Arial"/>
        <b/>
        <color theme="1"/>
        <sz val="11.0"/>
      </rPr>
      <t>Godina:</t>
    </r>
    <r>
      <rPr>
        <rFont val="Arial"/>
        <b val="0"/>
        <color theme="1"/>
        <sz val="11.0"/>
      </rPr>
      <t xml:space="preserve"> 2018/2019</t>
    </r>
  </si>
  <si>
    <r>
      <rPr>
        <rFont val="Arial"/>
        <b/>
        <color theme="1"/>
        <sz val="11.0"/>
      </rPr>
      <t>Semestar:</t>
    </r>
    <r>
      <rPr>
        <rFont val="Arial"/>
        <b val="0"/>
        <color theme="1"/>
        <sz val="11.0"/>
      </rPr>
      <t xml:space="preserve"> I</t>
    </r>
  </si>
  <si>
    <t>I Z V J E Š T A J</t>
  </si>
  <si>
    <t>statističke analize</t>
  </si>
  <si>
    <t>po završetku zimskog semestra studijske 2016/2017 godine</t>
  </si>
  <si>
    <t>Br.</t>
  </si>
  <si>
    <t>NAZIV PREDMETA (KURS)</t>
  </si>
  <si>
    <t>Broj studenata izašlih na ispit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</si>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</sst>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3">
    <font>
      <sz val="10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  <font/>
    <font>
      <b/>
      <sz val="8.0"/>
      <color theme="1"/>
      <name val="Arial"/>
    </font>
    <font>
      <b/>
      <sz val="9.0"/>
      <color rgb="FF000000"/>
      <name val="Arial"/>
    </font>
    <font>
      <b/>
      <sz val="9.0"/>
      <color theme="1"/>
      <name val="Arial"/>
    </font>
    <font>
      <color theme="1"/>
      <name val="Calibri"/>
    </font>
    <font>
      <b/>
      <i/>
      <sz val="12.0"/>
      <color theme="1"/>
      <name val="Arial"/>
    </font>
    <font>
      <b/>
      <sz val="11.0"/>
      <color theme="1"/>
      <name val="Arial"/>
    </font>
    <font>
      <b/>
      <i/>
      <sz val="11.0"/>
      <color theme="1"/>
      <name val="Arial"/>
    </font>
    <font>
      <b/>
      <sz val="14.0"/>
      <color theme="1"/>
      <name val="Arial"/>
    </font>
    <font>
      <sz val="11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99FFCC"/>
        <bgColor rgb="FF99FFCC"/>
      </patternFill>
    </fill>
    <fill>
      <patternFill patternType="solid">
        <fgColor rgb="FFD8F8FE"/>
        <bgColor rgb="FFD8F8FE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</fills>
  <borders count="59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0" fillId="0" fontId="1" numFmtId="0" xfId="0" applyFont="1"/>
    <xf borderId="4" fillId="2" fontId="1" numFmtId="0" xfId="0" applyBorder="1" applyFont="1"/>
    <xf borderId="5" fillId="2" fontId="2" numFmtId="0" xfId="0" applyBorder="1" applyFont="1"/>
    <xf borderId="6" fillId="3" fontId="1" numFmtId="0" xfId="0" applyAlignment="1" applyBorder="1" applyFill="1" applyFont="1">
      <alignment horizontal="left" vertical="center"/>
    </xf>
    <xf borderId="7" fillId="0" fontId="3" numFmtId="0" xfId="0" applyBorder="1" applyFont="1"/>
    <xf borderId="8" fillId="0" fontId="3" numFmtId="0" xfId="0" applyBorder="1" applyFont="1"/>
    <xf borderId="9" fillId="2" fontId="1" numFmtId="0" xfId="0" applyBorder="1" applyFont="1"/>
    <xf borderId="10" fillId="2" fontId="2" numFmtId="0" xfId="0" applyAlignment="1" applyBorder="1" applyFont="1">
      <alignment horizontal="center"/>
    </xf>
    <xf borderId="11" fillId="0" fontId="3" numFmtId="0" xfId="0" applyBorder="1" applyFont="1"/>
    <xf borderId="6" fillId="2" fontId="1" numFmtId="0" xfId="0" applyAlignment="1" applyBorder="1" applyFont="1">
      <alignment horizontal="center" vertical="center"/>
    </xf>
    <xf borderId="12" fillId="4" fontId="4" numFmtId="1" xfId="0" applyAlignment="1" applyBorder="1" applyFill="1" applyFont="1" applyNumberFormat="1">
      <alignment horizontal="center"/>
    </xf>
    <xf borderId="13" fillId="4" fontId="4" numFmtId="49" xfId="0" applyAlignment="1" applyBorder="1" applyFont="1" applyNumberFormat="1">
      <alignment horizontal="center"/>
    </xf>
    <xf borderId="6" fillId="3" fontId="1" numFmtId="0" xfId="0" applyAlignment="1" applyBorder="1" applyFont="1">
      <alignment horizontal="right" vertical="center"/>
    </xf>
    <xf borderId="5" fillId="2" fontId="1" numFmtId="0" xfId="0" applyAlignment="1" applyBorder="1" applyFont="1">
      <alignment vertical="center"/>
    </xf>
    <xf borderId="14" fillId="4" fontId="4" numFmtId="1" xfId="0" applyAlignment="1" applyBorder="1" applyFont="1" applyNumberFormat="1">
      <alignment horizontal="center"/>
    </xf>
    <xf borderId="15" fillId="4" fontId="4" numFmtId="49" xfId="0" applyAlignment="1" applyBorder="1" applyFont="1" applyNumberFormat="1">
      <alignment horizontal="center"/>
    </xf>
    <xf borderId="5" fillId="2" fontId="1" numFmtId="0" xfId="0" applyAlignment="1" applyBorder="1" applyFont="1">
      <alignment horizontal="right" vertical="center"/>
    </xf>
    <xf borderId="6" fillId="3" fontId="1" numFmtId="0" xfId="0" applyAlignment="1" applyBorder="1" applyFont="1">
      <alignment horizontal="center" vertical="center"/>
    </xf>
    <xf borderId="6" fillId="2" fontId="2" numFmtId="0" xfId="0" applyAlignment="1" applyBorder="1" applyFont="1">
      <alignment horizontal="center" vertical="center"/>
    </xf>
    <xf borderId="5" fillId="2" fontId="1" numFmtId="0" xfId="0" applyBorder="1" applyFont="1"/>
    <xf borderId="5" fillId="2" fontId="1" numFmtId="0" xfId="0" applyAlignment="1" applyBorder="1" applyFont="1">
      <alignment horizontal="left" vertical="center"/>
    </xf>
    <xf borderId="16" fillId="2" fontId="1" numFmtId="0" xfId="0" applyBorder="1" applyFont="1"/>
    <xf borderId="17" fillId="2" fontId="1" numFmtId="0" xfId="0" applyBorder="1" applyFont="1"/>
    <xf borderId="18" fillId="2" fontId="1" numFmtId="0" xfId="0" applyBorder="1" applyFont="1"/>
    <xf borderId="19" fillId="5" fontId="2" numFmtId="0" xfId="0" applyAlignment="1" applyBorder="1" applyFill="1" applyFont="1">
      <alignment horizontal="center" shrinkToFit="0" vertical="center" wrapText="1"/>
    </xf>
    <xf borderId="20" fillId="5" fontId="5" numFmtId="0" xfId="0" applyAlignment="1" applyBorder="1" applyFont="1">
      <alignment horizontal="center" vertical="center"/>
    </xf>
    <xf borderId="21" fillId="5" fontId="6" numFmtId="0" xfId="0" applyAlignment="1" applyBorder="1" applyFont="1">
      <alignment horizontal="center" readingOrder="0"/>
    </xf>
    <xf borderId="22" fillId="0" fontId="3" numFmtId="0" xfId="0" applyBorder="1" applyFont="1"/>
    <xf borderId="21" fillId="5" fontId="6" numFmtId="0" xfId="0" applyAlignment="1" applyBorder="1" applyFont="1">
      <alignment horizontal="center"/>
    </xf>
    <xf borderId="23" fillId="0" fontId="3" numFmtId="0" xfId="0" applyBorder="1" applyFont="1"/>
    <xf borderId="24" fillId="5" fontId="5" numFmtId="0" xfId="0" applyAlignment="1" applyBorder="1" applyFont="1">
      <alignment horizontal="center" vertical="center"/>
    </xf>
    <xf borderId="5" fillId="4" fontId="1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5" fontId="5" numFmtId="0" xfId="0" applyAlignment="1" applyBorder="1" applyFont="1">
      <alignment horizontal="center"/>
    </xf>
    <xf borderId="28" fillId="0" fontId="3" numFmtId="0" xfId="0" applyBorder="1" applyFont="1"/>
    <xf borderId="29" fillId="6" fontId="1" numFmtId="0" xfId="0" applyAlignment="1" applyBorder="1" applyFill="1" applyFont="1">
      <alignment horizontal="center" vertical="center"/>
    </xf>
    <xf borderId="29" fillId="6" fontId="1" numFmtId="49" xfId="0" applyAlignment="1" applyBorder="1" applyFont="1" applyNumberFormat="1">
      <alignment horizontal="left" vertical="center"/>
    </xf>
    <xf borderId="29" fillId="6" fontId="1" numFmtId="0" xfId="0" applyAlignment="1" applyBorder="1" applyFont="1">
      <alignment horizontal="left" vertical="center"/>
    </xf>
    <xf borderId="29" fillId="6" fontId="1" numFmtId="0" xfId="0" applyAlignment="1" applyBorder="1" applyFont="1">
      <alignment horizontal="center" readingOrder="0" vertical="center"/>
    </xf>
    <xf borderId="29" fillId="7" fontId="1" numFmtId="0" xfId="0" applyAlignment="1" applyBorder="1" applyFill="1" applyFont="1">
      <alignment horizontal="center" vertical="center"/>
    </xf>
    <xf borderId="29" fillId="7" fontId="1" numFmtId="49" xfId="0" applyAlignment="1" applyBorder="1" applyFont="1" applyNumberFormat="1">
      <alignment horizontal="center" vertical="center"/>
    </xf>
    <xf borderId="5" fillId="4" fontId="1" numFmtId="0" xfId="0" applyAlignment="1" applyBorder="1" applyFont="1">
      <alignment readingOrder="0"/>
    </xf>
    <xf borderId="29" fillId="6" fontId="2" numFmtId="0" xfId="0" applyAlignment="1" applyBorder="1" applyFont="1">
      <alignment horizontal="left" vertical="center"/>
    </xf>
    <xf borderId="29" fillId="6" fontId="1" numFmtId="0" xfId="0" applyBorder="1" applyFont="1"/>
    <xf borderId="29" fillId="6" fontId="2" numFmtId="0" xfId="0" applyBorder="1" applyFont="1"/>
    <xf borderId="5" fillId="6" fontId="1" numFmtId="0" xfId="0" applyAlignment="1" applyBorder="1" applyFont="1">
      <alignment horizontal="center"/>
    </xf>
    <xf borderId="5" fillId="6" fontId="1" numFmtId="0" xfId="0" applyBorder="1" applyFont="1"/>
    <xf borderId="5" fillId="4" fontId="1" numFmtId="0" xfId="0" applyAlignment="1" applyBorder="1" applyFont="1">
      <alignment horizontal="center"/>
    </xf>
    <xf borderId="5" fillId="4" fontId="1" numFmtId="0" xfId="0" applyAlignment="1" applyBorder="1" applyFont="1">
      <alignment horizontal="left"/>
    </xf>
    <xf borderId="0" fillId="0" fontId="2" numFmtId="0" xfId="0" applyAlignment="1" applyFont="1">
      <alignment horizontal="right"/>
    </xf>
    <xf borderId="5" fillId="8" fontId="2" numFmtId="0" xfId="0" applyBorder="1" applyFill="1" applyFont="1"/>
    <xf borderId="30" fillId="0" fontId="2" numFmtId="0" xfId="0" applyAlignment="1" applyBorder="1" applyFont="1">
      <alignment horizontal="center"/>
    </xf>
    <xf borderId="30" fillId="0" fontId="3" numFmtId="0" xfId="0" applyBorder="1" applyFont="1"/>
    <xf borderId="31" fillId="5" fontId="5" numFmtId="0" xfId="0" applyAlignment="1" applyBorder="1" applyFont="1">
      <alignment horizontal="center"/>
    </xf>
    <xf borderId="32" fillId="5" fontId="5" numFmtId="0" xfId="0" applyAlignment="1" applyBorder="1" applyFont="1">
      <alignment horizontal="center"/>
    </xf>
    <xf borderId="33" fillId="5" fontId="5" numFmtId="0" xfId="0" applyAlignment="1" applyBorder="1" applyFont="1">
      <alignment horizontal="center"/>
    </xf>
    <xf borderId="34" fillId="0" fontId="1" numFmtId="0" xfId="0" applyBorder="1" applyFont="1"/>
    <xf borderId="35" fillId="0" fontId="1" numFmtId="0" xfId="0" applyBorder="1" applyFont="1"/>
    <xf borderId="36" fillId="0" fontId="1" numFmtId="0" xfId="0" applyBorder="1" applyFont="1"/>
    <xf borderId="37" fillId="0" fontId="1" numFmtId="0" xfId="0" applyAlignment="1" applyBorder="1" applyFont="1">
      <alignment horizontal="right"/>
    </xf>
    <xf borderId="38" fillId="0" fontId="1" numFmtId="164" xfId="0" applyBorder="1" applyFont="1" applyNumberFormat="1"/>
    <xf borderId="39" fillId="0" fontId="1" numFmtId="164" xfId="0" applyBorder="1" applyFont="1" applyNumberFormat="1"/>
    <xf borderId="0" fillId="0" fontId="1" numFmtId="164" xfId="0" applyFont="1" applyNumberFormat="1"/>
    <xf borderId="0" fillId="0" fontId="7" numFmtId="0" xfId="0" applyFont="1"/>
    <xf borderId="10" fillId="0" fontId="8" numFmtId="0" xfId="0" applyAlignment="1" applyBorder="1" applyFont="1">
      <alignment horizontal="center" vertical="center"/>
    </xf>
    <xf borderId="40" fillId="0" fontId="9" numFmtId="0" xfId="0" applyAlignment="1" applyBorder="1" applyFont="1">
      <alignment horizontal="left" vertical="center"/>
    </xf>
    <xf borderId="41" fillId="0" fontId="3" numFmtId="0" xfId="0" applyBorder="1" applyFont="1"/>
    <xf borderId="42" fillId="0" fontId="3" numFmtId="0" xfId="0" applyBorder="1" applyFont="1"/>
    <xf borderId="43" fillId="0" fontId="9" numFmtId="0" xfId="0" applyAlignment="1" applyBorder="1" applyFont="1">
      <alignment horizontal="left" vertical="center"/>
    </xf>
    <xf borderId="44" fillId="0" fontId="3" numFmtId="0" xfId="0" applyBorder="1" applyFont="1"/>
    <xf borderId="45" fillId="0" fontId="9" numFmtId="0" xfId="0" applyAlignment="1" applyBorder="1" applyFont="1">
      <alignment horizontal="left" shrinkToFit="0" vertical="center" wrapText="1"/>
    </xf>
    <xf borderId="46" fillId="0" fontId="3" numFmtId="0" xfId="0" applyBorder="1" applyFont="1"/>
    <xf borderId="47" fillId="0" fontId="3" numFmtId="0" xfId="0" applyBorder="1" applyFont="1"/>
    <xf borderId="48" fillId="0" fontId="9" numFmtId="0" xfId="0" applyAlignment="1" applyBorder="1" applyFont="1">
      <alignment horizontal="left" shrinkToFit="0" vertical="center" wrapText="1"/>
    </xf>
    <xf borderId="49" fillId="0" fontId="3" numFmtId="0" xfId="0" applyBorder="1" applyFont="1"/>
    <xf borderId="0" fillId="0" fontId="1" numFmtId="0" xfId="0" applyAlignment="1" applyFont="1">
      <alignment vertical="center"/>
    </xf>
    <xf borderId="19" fillId="0" fontId="1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horizontal="center" shrinkToFit="0" vertical="center" wrapText="1"/>
    </xf>
    <xf borderId="21" fillId="0" fontId="2" numFmtId="0" xfId="0" applyAlignment="1" applyBorder="1" applyFont="1">
      <alignment horizontal="center" shrinkToFit="0" vertical="center" wrapText="1"/>
    </xf>
    <xf borderId="24" fillId="0" fontId="1" numFmtId="0" xfId="0" applyAlignment="1" applyBorder="1" applyFont="1">
      <alignment horizontal="center" shrinkToFit="0" vertical="center" wrapText="1"/>
    </xf>
    <xf borderId="50" fillId="0" fontId="3" numFmtId="0" xfId="0" applyBorder="1" applyFont="1"/>
    <xf borderId="51" fillId="0" fontId="3" numFmtId="0" xfId="0" applyBorder="1" applyFont="1"/>
    <xf borderId="52" fillId="0" fontId="1" numFmtId="0" xfId="0" applyAlignment="1" applyBorder="1" applyFont="1">
      <alignment horizontal="center" shrinkToFit="0" vertical="center" wrapText="1"/>
    </xf>
    <xf borderId="43" fillId="0" fontId="1" numFmtId="0" xfId="0" applyAlignment="1" applyBorder="1" applyFont="1">
      <alignment horizontal="center" shrinkToFit="0" vertical="center" wrapText="1"/>
    </xf>
    <xf borderId="53" fillId="0" fontId="3" numFmtId="0" xfId="0" applyBorder="1" applyFont="1"/>
    <xf borderId="54" fillId="0" fontId="1" numFmtId="0" xfId="0" applyAlignment="1" applyBorder="1" applyFont="1">
      <alignment horizontal="center" shrinkToFit="0" vertical="center" wrapText="1"/>
    </xf>
    <xf borderId="55" fillId="0" fontId="1" numFmtId="49" xfId="0" applyAlignment="1" applyBorder="1" applyFont="1" applyNumberFormat="1">
      <alignment horizontal="center" vertical="center"/>
    </xf>
    <xf borderId="56" fillId="0" fontId="1" numFmtId="0" xfId="0" applyAlignment="1" applyBorder="1" applyFont="1">
      <alignment horizontal="left" vertical="center"/>
    </xf>
    <xf borderId="56" fillId="0" fontId="1" numFmtId="0" xfId="0" applyAlignment="1" applyBorder="1" applyFont="1">
      <alignment horizontal="right" vertical="center"/>
    </xf>
    <xf borderId="57" fillId="0" fontId="1" numFmtId="0" xfId="0" applyAlignment="1" applyBorder="1" applyFont="1">
      <alignment horizontal="right" vertical="center"/>
    </xf>
    <xf borderId="12" fillId="0" fontId="1" numFmtId="49" xfId="0" applyAlignment="1" applyBorder="1" applyFont="1" applyNumberFormat="1">
      <alignment horizontal="center" vertical="center"/>
    </xf>
    <xf borderId="29" fillId="0" fontId="1" numFmtId="0" xfId="0" applyAlignment="1" applyBorder="1" applyFont="1">
      <alignment horizontal="left" vertical="center"/>
    </xf>
    <xf borderId="29" fillId="0" fontId="1" numFmtId="0" xfId="0" applyAlignment="1" applyBorder="1" applyFont="1">
      <alignment horizontal="right" vertical="center"/>
    </xf>
    <xf borderId="13" fillId="0" fontId="1" numFmtId="0" xfId="0" applyAlignment="1" applyBorder="1" applyFont="1">
      <alignment horizontal="right" vertical="center"/>
    </xf>
    <xf borderId="14" fillId="0" fontId="1" numFmtId="49" xfId="0" applyAlignment="1" applyBorder="1" applyFont="1" applyNumberFormat="1">
      <alignment horizontal="center" vertical="center"/>
    </xf>
    <xf borderId="54" fillId="0" fontId="1" numFmtId="0" xfId="0" applyAlignment="1" applyBorder="1" applyFont="1">
      <alignment horizontal="left" vertical="center"/>
    </xf>
    <xf borderId="54" fillId="0" fontId="1" numFmtId="0" xfId="0" applyAlignment="1" applyBorder="1" applyFont="1">
      <alignment horizontal="right" vertical="center"/>
    </xf>
    <xf borderId="15" fillId="0" fontId="1" numFmtId="0" xfId="0" applyAlignment="1" applyBorder="1" applyFont="1">
      <alignment horizontal="right" vertical="center"/>
    </xf>
    <xf borderId="0" fillId="0" fontId="1" numFmtId="0" xfId="0" applyAlignment="1" applyFont="1">
      <alignment horizontal="right"/>
    </xf>
    <xf borderId="58" fillId="0" fontId="1" numFmtId="0" xfId="0" applyBorder="1" applyFont="1"/>
    <xf borderId="10" fillId="0" fontId="10" numFmtId="0" xfId="0" applyAlignment="1" applyBorder="1" applyFont="1">
      <alignment horizontal="center" vertical="center"/>
    </xf>
    <xf borderId="43" fillId="0" fontId="9" numFmtId="0" xfId="0" applyAlignment="1" applyBorder="1" applyFont="1">
      <alignment horizontal="left" shrinkToFit="0" vertical="center" wrapText="1"/>
    </xf>
    <xf borderId="55" fillId="0" fontId="1" numFmtId="0" xfId="0" applyAlignment="1" applyBorder="1" applyFont="1">
      <alignment horizontal="center" vertical="center"/>
    </xf>
    <xf borderId="56" fillId="0" fontId="1" numFmtId="49" xfId="0" applyAlignment="1" applyBorder="1" applyFont="1" applyNumberFormat="1">
      <alignment horizontal="center" vertical="center"/>
    </xf>
    <xf borderId="12" fillId="0" fontId="1" numFmtId="0" xfId="0" applyAlignment="1" applyBorder="1" applyFont="1">
      <alignment horizontal="center" vertical="center"/>
    </xf>
    <xf borderId="29" fillId="0" fontId="1" numFmtId="49" xfId="0" applyAlignment="1" applyBorder="1" applyFont="1" applyNumberFormat="1">
      <alignment horizontal="center" vertical="center"/>
    </xf>
    <xf borderId="14" fillId="0" fontId="1" numFmtId="0" xfId="0" applyAlignment="1" applyBorder="1" applyFont="1">
      <alignment horizontal="center" vertical="center"/>
    </xf>
    <xf borderId="54" fillId="0" fontId="1" numFmtId="49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/>
    </xf>
    <xf borderId="0" fillId="0" fontId="9" numFmtId="0" xfId="0" applyAlignment="1" applyFont="1">
      <alignment vertical="center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21" fillId="0" fontId="1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horizontal="center" shrinkToFit="0" vertical="center" wrapText="1"/>
    </xf>
    <xf borderId="31" fillId="0" fontId="1" numFmtId="0" xfId="0" applyAlignment="1" applyBorder="1" applyFont="1">
      <alignment horizontal="center" shrinkToFit="0" vertical="center" wrapText="1"/>
    </xf>
    <xf borderId="32" fillId="0" fontId="1" numFmtId="0" xfId="0" applyAlignment="1" applyBorder="1" applyFont="1">
      <alignment horizontal="center" shrinkToFit="0" vertical="center" wrapText="1"/>
    </xf>
    <xf borderId="33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microsoft.com/office/2006/relationships/vbaProject" Target="vbaProject.bin"/><Relationship Id="rId11" Type="http://schemas.openxmlformats.org/officeDocument/2006/relationships/worksheet" Target="worksheets/sheet7.xml"/><Relationship Id="rId10" Type="http://schemas.openxmlformats.org/officeDocument/2006/relationships/worksheet" Target="worksheets/sheet6.xml"/><Relationship Id="rId12" Type="http://customschemas.google.com/relationships/workbookmetadata" Target="metadata"/><Relationship Id="rId9" Type="http://schemas.openxmlformats.org/officeDocument/2006/relationships/worksheet" Target="worksheets/sheet5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25.57"/>
    <col customWidth="1" min="3" max="3" width="5.71"/>
    <col customWidth="1" min="4" max="4" width="8.71"/>
    <col customWidth="1" min="5" max="5" width="5.71"/>
    <col customWidth="1" min="6" max="6" width="8.71"/>
    <col customWidth="1" min="7" max="7" width="5.71"/>
    <col customWidth="1" min="8" max="8" width="8.71"/>
    <col customWidth="1" min="9" max="9" width="4.71"/>
    <col customWidth="1" min="10" max="26" width="8.86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5"/>
      <c r="B2" s="6" t="s">
        <v>0</v>
      </c>
      <c r="C2" s="7" t="s">
        <v>1</v>
      </c>
      <c r="D2" s="8"/>
      <c r="E2" s="8"/>
      <c r="F2" s="8"/>
      <c r="G2" s="8"/>
      <c r="H2" s="9"/>
      <c r="I2" s="1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/>
      <c r="B3" s="6" t="s">
        <v>2</v>
      </c>
      <c r="C3" s="7" t="s">
        <v>3</v>
      </c>
      <c r="D3" s="8"/>
      <c r="E3" s="8"/>
      <c r="F3" s="8"/>
      <c r="G3" s="8"/>
      <c r="H3" s="9"/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5"/>
      <c r="B4" s="6" t="s">
        <v>4</v>
      </c>
      <c r="C4" s="7" t="s">
        <v>5</v>
      </c>
      <c r="D4" s="8"/>
      <c r="E4" s="8"/>
      <c r="F4" s="8"/>
      <c r="G4" s="8"/>
      <c r="H4" s="9"/>
      <c r="I4" s="10"/>
      <c r="J4" s="4"/>
      <c r="K4" s="11" t="s">
        <v>6</v>
      </c>
      <c r="L4" s="1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5"/>
      <c r="B5" s="6" t="s">
        <v>7</v>
      </c>
      <c r="C5" s="13"/>
      <c r="D5" s="8"/>
      <c r="E5" s="8"/>
      <c r="F5" s="8"/>
      <c r="G5" s="8"/>
      <c r="H5" s="9"/>
      <c r="I5" s="10"/>
      <c r="J5" s="4"/>
      <c r="K5" s="14">
        <v>0.0</v>
      </c>
      <c r="L5" s="15" t="s">
        <v>8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5"/>
      <c r="B6" s="6" t="s">
        <v>9</v>
      </c>
      <c r="C6" s="16" t="s">
        <v>10</v>
      </c>
      <c r="D6" s="9"/>
      <c r="E6" s="17"/>
      <c r="F6" s="17"/>
      <c r="G6" s="17"/>
      <c r="H6" s="17"/>
      <c r="I6" s="10"/>
      <c r="J6" s="4"/>
      <c r="K6" s="14">
        <v>50.0</v>
      </c>
      <c r="L6" s="15" t="s">
        <v>11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5"/>
      <c r="B7" s="6" t="s">
        <v>12</v>
      </c>
      <c r="C7" s="16" t="s">
        <v>13</v>
      </c>
      <c r="D7" s="9"/>
      <c r="E7" s="17"/>
      <c r="F7" s="17"/>
      <c r="G7" s="17"/>
      <c r="H7" s="17"/>
      <c r="I7" s="10"/>
      <c r="J7" s="4"/>
      <c r="K7" s="14">
        <v>60.0</v>
      </c>
      <c r="L7" s="15" t="s">
        <v>14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5"/>
      <c r="B8" s="6" t="s">
        <v>15</v>
      </c>
      <c r="C8" s="16" t="s">
        <v>16</v>
      </c>
      <c r="D8" s="9"/>
      <c r="E8" s="17"/>
      <c r="F8" s="17"/>
      <c r="G8" s="17"/>
      <c r="H8" s="17"/>
      <c r="I8" s="10"/>
      <c r="J8" s="4"/>
      <c r="K8" s="14">
        <v>70.0</v>
      </c>
      <c r="L8" s="15" t="s">
        <v>17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5"/>
      <c r="B9" s="6" t="s">
        <v>18</v>
      </c>
      <c r="C9" s="16">
        <v>6.0</v>
      </c>
      <c r="D9" s="9"/>
      <c r="E9" s="17"/>
      <c r="F9" s="17"/>
      <c r="G9" s="17"/>
      <c r="H9" s="17"/>
      <c r="I9" s="10"/>
      <c r="J9" s="4"/>
      <c r="K9" s="14">
        <v>80.0</v>
      </c>
      <c r="L9" s="15" t="s">
        <v>19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5"/>
      <c r="B10" s="6" t="s">
        <v>20</v>
      </c>
      <c r="C10" s="16">
        <v>219.0</v>
      </c>
      <c r="D10" s="9"/>
      <c r="E10" s="17"/>
      <c r="F10" s="17"/>
      <c r="G10" s="17"/>
      <c r="H10" s="17"/>
      <c r="I10" s="10"/>
      <c r="J10" s="4"/>
      <c r="K10" s="18">
        <v>90.0</v>
      </c>
      <c r="L10" s="19" t="s">
        <v>21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5"/>
      <c r="B11" s="6"/>
      <c r="C11" s="20"/>
      <c r="D11" s="17"/>
      <c r="E11" s="17"/>
      <c r="F11" s="17"/>
      <c r="G11" s="17"/>
      <c r="H11" s="17"/>
      <c r="I11" s="1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5"/>
      <c r="B12" s="6" t="s">
        <v>22</v>
      </c>
      <c r="C12" s="21">
        <v>40.0</v>
      </c>
      <c r="D12" s="9"/>
      <c r="E12" s="22"/>
      <c r="F12" s="8"/>
      <c r="G12" s="8"/>
      <c r="H12" s="9"/>
      <c r="I12" s="10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5"/>
      <c r="B13" s="6" t="s">
        <v>23</v>
      </c>
      <c r="C13" s="21">
        <v>60.0</v>
      </c>
      <c r="D13" s="9"/>
      <c r="E13" s="17"/>
      <c r="F13" s="17"/>
      <c r="G13" s="17"/>
      <c r="H13" s="17"/>
      <c r="I13" s="10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5"/>
      <c r="B14" s="23"/>
      <c r="C14" s="17"/>
      <c r="D14" s="17"/>
      <c r="E14" s="17"/>
      <c r="F14" s="17"/>
      <c r="G14" s="17"/>
      <c r="H14" s="17"/>
      <c r="I14" s="10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5"/>
      <c r="B15" s="6" t="s">
        <v>24</v>
      </c>
      <c r="C15" s="7" t="s">
        <v>25</v>
      </c>
      <c r="D15" s="8"/>
      <c r="E15" s="8"/>
      <c r="F15" s="8"/>
      <c r="G15" s="8"/>
      <c r="H15" s="9"/>
      <c r="I15" s="10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5"/>
      <c r="B16" s="6" t="s">
        <v>26</v>
      </c>
      <c r="C16" s="7" t="s">
        <v>27</v>
      </c>
      <c r="D16" s="8"/>
      <c r="E16" s="8"/>
      <c r="F16" s="8"/>
      <c r="G16" s="8"/>
      <c r="H16" s="9"/>
      <c r="I16" s="10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5"/>
      <c r="B17" s="23"/>
      <c r="C17" s="24"/>
      <c r="D17" s="24"/>
      <c r="E17" s="24"/>
      <c r="F17" s="24"/>
      <c r="G17" s="24"/>
      <c r="H17" s="24"/>
      <c r="I17" s="10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5"/>
      <c r="B18" s="6" t="s">
        <v>28</v>
      </c>
      <c r="C18" s="7" t="s">
        <v>29</v>
      </c>
      <c r="D18" s="8"/>
      <c r="E18" s="8"/>
      <c r="F18" s="8"/>
      <c r="G18" s="8"/>
      <c r="H18" s="9"/>
      <c r="I18" s="10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25"/>
      <c r="B19" s="26"/>
      <c r="C19" s="26"/>
      <c r="D19" s="26"/>
      <c r="E19" s="26"/>
      <c r="F19" s="26"/>
      <c r="G19" s="26"/>
      <c r="H19" s="26"/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6">
    <mergeCell ref="C2:H2"/>
    <mergeCell ref="C3:H3"/>
    <mergeCell ref="C4:H4"/>
    <mergeCell ref="K4:L4"/>
    <mergeCell ref="C5:H5"/>
    <mergeCell ref="C6:D6"/>
    <mergeCell ref="C7:D7"/>
    <mergeCell ref="C16:H16"/>
    <mergeCell ref="C18:H18"/>
    <mergeCell ref="C8:D8"/>
    <mergeCell ref="C9:D9"/>
    <mergeCell ref="C10:D10"/>
    <mergeCell ref="C12:D12"/>
    <mergeCell ref="E12:H12"/>
    <mergeCell ref="C13:D13"/>
    <mergeCell ref="C15:H1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6.29"/>
    <col customWidth="1" min="2" max="2" width="9.43"/>
    <col customWidth="1" min="3" max="3" width="20.57"/>
    <col customWidth="1" min="4" max="13" width="6.71"/>
    <col customWidth="1" min="14" max="14" width="6.86"/>
    <col customWidth="1" min="15" max="16" width="9.14"/>
  </cols>
  <sheetData>
    <row r="1" ht="12.75" customHeight="1">
      <c r="A1" s="28" t="s">
        <v>30</v>
      </c>
      <c r="B1" s="29" t="s">
        <v>31</v>
      </c>
      <c r="C1" s="29" t="s">
        <v>32</v>
      </c>
      <c r="D1" s="30" t="s">
        <v>33</v>
      </c>
      <c r="E1" s="31"/>
      <c r="F1" s="32" t="s">
        <v>34</v>
      </c>
      <c r="G1" s="33"/>
      <c r="H1" s="31"/>
      <c r="I1" s="32" t="s">
        <v>35</v>
      </c>
      <c r="J1" s="33"/>
      <c r="K1" s="31"/>
      <c r="L1" s="29" t="s">
        <v>36</v>
      </c>
      <c r="M1" s="29" t="s">
        <v>37</v>
      </c>
      <c r="N1" s="29" t="s">
        <v>38</v>
      </c>
      <c r="O1" s="34" t="s">
        <v>39</v>
      </c>
      <c r="P1" s="35"/>
    </row>
    <row r="2" ht="12.75" customHeight="1">
      <c r="A2" s="36"/>
      <c r="B2" s="37"/>
      <c r="C2" s="37"/>
      <c r="D2" s="38" t="s">
        <v>40</v>
      </c>
      <c r="E2" s="38" t="s">
        <v>41</v>
      </c>
      <c r="F2" s="38" t="s">
        <v>42</v>
      </c>
      <c r="G2" s="38" t="s">
        <v>43</v>
      </c>
      <c r="H2" s="38" t="s">
        <v>44</v>
      </c>
      <c r="I2" s="38" t="s">
        <v>42</v>
      </c>
      <c r="J2" s="38" t="s">
        <v>43</v>
      </c>
      <c r="K2" s="38" t="s">
        <v>44</v>
      </c>
      <c r="L2" s="37"/>
      <c r="M2" s="37"/>
      <c r="N2" s="37"/>
      <c r="O2" s="39"/>
      <c r="P2" s="35"/>
    </row>
    <row r="3" ht="12.75" customHeight="1">
      <c r="A3" s="40">
        <v>1.0</v>
      </c>
      <c r="B3" s="41" t="s">
        <v>45</v>
      </c>
      <c r="C3" s="42" t="s">
        <v>46</v>
      </c>
      <c r="D3" s="40">
        <v>26.0</v>
      </c>
      <c r="E3" s="40"/>
      <c r="F3" s="43">
        <v>23.0</v>
      </c>
      <c r="G3" s="43">
        <v>24.0</v>
      </c>
      <c r="H3" s="40">
        <f t="shared" ref="H3:H222" si="1">IF(ISBLANK(F3),"",SUM(F3:G3))</f>
        <v>47</v>
      </c>
      <c r="I3" s="40"/>
      <c r="J3" s="40"/>
      <c r="K3" s="40" t="str">
        <f t="shared" ref="K3:K222" si="2">IF(ISBLANK(I3),"",SUM(I3:J3))</f>
        <v/>
      </c>
      <c r="L3" s="44">
        <f t="shared" ref="L3:L222" si="3">IF(E3="",IF(D3="","",D3),E3)</f>
        <v>26</v>
      </c>
      <c r="M3" s="44">
        <f t="shared" ref="M3:M222" si="4">IF(K3="",IF(H3="","",H3),K3)</f>
        <v>47</v>
      </c>
      <c r="N3" s="44">
        <f t="shared" ref="N3:N222" si="5">IF(AND(L3="",M3=""),"",SUM(L3:M3))</f>
        <v>73</v>
      </c>
      <c r="O3" s="45" t="str">
        <f>IF(AND(M3="",N3=""),"",VLOOKUP(N3,Ocjene,2))</f>
        <v>C</v>
      </c>
      <c r="P3" s="35"/>
    </row>
    <row r="4" ht="12.75" customHeight="1">
      <c r="A4" s="40">
        <f t="shared" ref="A4:A222" si="6">A3+1</f>
        <v>2</v>
      </c>
      <c r="B4" s="41" t="s">
        <v>47</v>
      </c>
      <c r="C4" s="42" t="s">
        <v>48</v>
      </c>
      <c r="D4" s="40">
        <v>35.0</v>
      </c>
      <c r="E4" s="40"/>
      <c r="F4" s="43">
        <v>20.0</v>
      </c>
      <c r="G4" s="43">
        <v>25.0</v>
      </c>
      <c r="H4" s="40">
        <f t="shared" si="1"/>
        <v>45</v>
      </c>
      <c r="I4" s="40"/>
      <c r="J4" s="40"/>
      <c r="K4" s="40" t="str">
        <f t="shared" si="2"/>
        <v/>
      </c>
      <c r="L4" s="44">
        <f t="shared" si="3"/>
        <v>35</v>
      </c>
      <c r="M4" s="44">
        <f t="shared" si="4"/>
        <v>45</v>
      </c>
      <c r="N4" s="44">
        <f t="shared" si="5"/>
        <v>80</v>
      </c>
      <c r="O4" s="45" t="str">
        <f>IF(AND(M4="",N4=""),"",VLOOKUP(N4,Ocjene,2))</f>
        <v>B</v>
      </c>
      <c r="P4" s="35"/>
    </row>
    <row r="5" ht="12.75" customHeight="1">
      <c r="A5" s="40">
        <f t="shared" si="6"/>
        <v>3</v>
      </c>
      <c r="B5" s="41" t="s">
        <v>49</v>
      </c>
      <c r="C5" s="42" t="s">
        <v>50</v>
      </c>
      <c r="D5" s="40">
        <v>8.0</v>
      </c>
      <c r="E5" s="40">
        <v>12.0</v>
      </c>
      <c r="F5" s="43"/>
      <c r="G5" s="43"/>
      <c r="H5" s="40" t="str">
        <f t="shared" si="1"/>
        <v/>
      </c>
      <c r="I5" s="40"/>
      <c r="J5" s="40"/>
      <c r="K5" s="40" t="str">
        <f t="shared" si="2"/>
        <v/>
      </c>
      <c r="L5" s="44">
        <f t="shared" si="3"/>
        <v>12</v>
      </c>
      <c r="M5" s="44" t="str">
        <f t="shared" si="4"/>
        <v/>
      </c>
      <c r="N5" s="44">
        <f t="shared" si="5"/>
        <v>12</v>
      </c>
      <c r="O5" s="45" t="str">
        <f>IF(AND(M5="",N5=""),"",VLOOKUP(N5,Ocjene,2))</f>
        <v>F</v>
      </c>
      <c r="P5" s="35"/>
    </row>
    <row r="6" ht="12.75" customHeight="1">
      <c r="A6" s="40">
        <f t="shared" si="6"/>
        <v>4</v>
      </c>
      <c r="B6" s="41" t="s">
        <v>51</v>
      </c>
      <c r="C6" s="42" t="s">
        <v>52</v>
      </c>
      <c r="D6" s="40"/>
      <c r="E6" s="40"/>
      <c r="F6" s="40"/>
      <c r="G6" s="40"/>
      <c r="H6" s="40" t="str">
        <f t="shared" si="1"/>
        <v/>
      </c>
      <c r="I6" s="40"/>
      <c r="J6" s="40"/>
      <c r="K6" s="40" t="str">
        <f t="shared" si="2"/>
        <v/>
      </c>
      <c r="L6" s="44" t="str">
        <f t="shared" si="3"/>
        <v/>
      </c>
      <c r="M6" s="44" t="str">
        <f t="shared" si="4"/>
        <v/>
      </c>
      <c r="N6" s="44" t="str">
        <f t="shared" si="5"/>
        <v/>
      </c>
      <c r="O6" s="44" t="str">
        <f>IF(AND(M6="",N6=""),"",VLOOKUP(N6,Ocjene,2))</f>
        <v/>
      </c>
      <c r="P6" s="35"/>
    </row>
    <row r="7" ht="12.75" customHeight="1">
      <c r="A7" s="40">
        <f t="shared" si="6"/>
        <v>5</v>
      </c>
      <c r="B7" s="41" t="s">
        <v>53</v>
      </c>
      <c r="C7" s="42" t="s">
        <v>54</v>
      </c>
      <c r="D7" s="40"/>
      <c r="E7" s="40"/>
      <c r="F7" s="40"/>
      <c r="G7" s="40"/>
      <c r="H7" s="40" t="str">
        <f t="shared" si="1"/>
        <v/>
      </c>
      <c r="I7" s="40"/>
      <c r="J7" s="40"/>
      <c r="K7" s="40" t="str">
        <f t="shared" si="2"/>
        <v/>
      </c>
      <c r="L7" s="44" t="str">
        <f t="shared" si="3"/>
        <v/>
      </c>
      <c r="M7" s="44" t="str">
        <f t="shared" si="4"/>
        <v/>
      </c>
      <c r="N7" s="44" t="str">
        <f t="shared" si="5"/>
        <v/>
      </c>
      <c r="O7" s="44" t="str">
        <f>IF(AND(M7="",N7=""),"",VLOOKUP(N7,Ocjene,2))</f>
        <v/>
      </c>
      <c r="P7" s="35"/>
    </row>
    <row r="8" ht="12.75" customHeight="1">
      <c r="A8" s="40">
        <f t="shared" si="6"/>
        <v>6</v>
      </c>
      <c r="B8" s="41" t="s">
        <v>55</v>
      </c>
      <c r="C8" s="42" t="s">
        <v>56</v>
      </c>
      <c r="D8" s="40"/>
      <c r="E8" s="40"/>
      <c r="F8" s="40"/>
      <c r="G8" s="40"/>
      <c r="H8" s="40" t="str">
        <f t="shared" si="1"/>
        <v/>
      </c>
      <c r="I8" s="40"/>
      <c r="J8" s="40"/>
      <c r="K8" s="40" t="str">
        <f t="shared" si="2"/>
        <v/>
      </c>
      <c r="L8" s="44" t="str">
        <f t="shared" si="3"/>
        <v/>
      </c>
      <c r="M8" s="44" t="str">
        <f t="shared" si="4"/>
        <v/>
      </c>
      <c r="N8" s="44" t="str">
        <f t="shared" si="5"/>
        <v/>
      </c>
      <c r="O8" s="44" t="str">
        <f>IF(AND(M8="",N8=""),"",VLOOKUP(N8,Ocjene,2))</f>
        <v/>
      </c>
      <c r="P8" s="35"/>
    </row>
    <row r="9" ht="12.75" customHeight="1">
      <c r="A9" s="40">
        <f t="shared" si="6"/>
        <v>7</v>
      </c>
      <c r="B9" s="41" t="s">
        <v>57</v>
      </c>
      <c r="C9" s="42" t="s">
        <v>58</v>
      </c>
      <c r="D9" s="40">
        <v>0.0</v>
      </c>
      <c r="E9" s="40"/>
      <c r="F9" s="40"/>
      <c r="G9" s="40"/>
      <c r="H9" s="40" t="str">
        <f t="shared" si="1"/>
        <v/>
      </c>
      <c r="I9" s="40"/>
      <c r="J9" s="40"/>
      <c r="K9" s="40" t="str">
        <f t="shared" si="2"/>
        <v/>
      </c>
      <c r="L9" s="44">
        <f t="shared" si="3"/>
        <v>0</v>
      </c>
      <c r="M9" s="44" t="str">
        <f t="shared" si="4"/>
        <v/>
      </c>
      <c r="N9" s="44">
        <f t="shared" si="5"/>
        <v>0</v>
      </c>
      <c r="O9" s="45" t="str">
        <f>IF(AND(M9="",N9=""),"",VLOOKUP(N9,Ocjene,2))</f>
        <v>F</v>
      </c>
      <c r="P9" s="35"/>
    </row>
    <row r="10" ht="12.75" customHeight="1">
      <c r="A10" s="40">
        <f t="shared" si="6"/>
        <v>8</v>
      </c>
      <c r="B10" s="41" t="s">
        <v>59</v>
      </c>
      <c r="C10" s="42" t="s">
        <v>60</v>
      </c>
      <c r="D10" s="40">
        <v>33.0</v>
      </c>
      <c r="E10" s="40"/>
      <c r="F10" s="43">
        <v>19.0</v>
      </c>
      <c r="G10" s="43">
        <v>20.0</v>
      </c>
      <c r="H10" s="40">
        <f t="shared" si="1"/>
        <v>39</v>
      </c>
      <c r="I10" s="40"/>
      <c r="J10" s="40"/>
      <c r="K10" s="40" t="str">
        <f t="shared" si="2"/>
        <v/>
      </c>
      <c r="L10" s="44">
        <f t="shared" si="3"/>
        <v>33</v>
      </c>
      <c r="M10" s="44">
        <f t="shared" si="4"/>
        <v>39</v>
      </c>
      <c r="N10" s="44">
        <f t="shared" si="5"/>
        <v>72</v>
      </c>
      <c r="O10" s="45" t="str">
        <f>IF(AND(M10="",N10=""),"",VLOOKUP(N10,Ocjene,2))</f>
        <v>C</v>
      </c>
      <c r="P10" s="35"/>
    </row>
    <row r="11" ht="12.75" customHeight="1">
      <c r="A11" s="40">
        <f t="shared" si="6"/>
        <v>9</v>
      </c>
      <c r="B11" s="41" t="s">
        <v>61</v>
      </c>
      <c r="C11" s="42" t="s">
        <v>62</v>
      </c>
      <c r="D11" s="40">
        <v>8.0</v>
      </c>
      <c r="E11" s="40">
        <v>13.0</v>
      </c>
      <c r="F11" s="43">
        <v>13.0</v>
      </c>
      <c r="G11" s="43">
        <v>20.0</v>
      </c>
      <c r="H11" s="40">
        <f t="shared" si="1"/>
        <v>33</v>
      </c>
      <c r="I11" s="40"/>
      <c r="J11" s="40"/>
      <c r="K11" s="40" t="str">
        <f t="shared" si="2"/>
        <v/>
      </c>
      <c r="L11" s="44">
        <f t="shared" si="3"/>
        <v>13</v>
      </c>
      <c r="M11" s="44">
        <f t="shared" si="4"/>
        <v>33</v>
      </c>
      <c r="N11" s="44">
        <f t="shared" si="5"/>
        <v>46</v>
      </c>
      <c r="O11" s="45" t="str">
        <f>IF(AND(M11="",N11=""),"",VLOOKUP(N11,Ocjene,2))</f>
        <v>F</v>
      </c>
      <c r="P11" s="35"/>
    </row>
    <row r="12" ht="12.75" customHeight="1">
      <c r="A12" s="40">
        <f t="shared" si="6"/>
        <v>10</v>
      </c>
      <c r="B12" s="41" t="s">
        <v>63</v>
      </c>
      <c r="C12" s="42" t="s">
        <v>64</v>
      </c>
      <c r="D12" s="40"/>
      <c r="E12" s="40"/>
      <c r="F12" s="40"/>
      <c r="G12" s="40"/>
      <c r="H12" s="40" t="str">
        <f t="shared" si="1"/>
        <v/>
      </c>
      <c r="I12" s="40"/>
      <c r="J12" s="40"/>
      <c r="K12" s="40" t="str">
        <f t="shared" si="2"/>
        <v/>
      </c>
      <c r="L12" s="44" t="str">
        <f t="shared" si="3"/>
        <v/>
      </c>
      <c r="M12" s="44" t="str">
        <f t="shared" si="4"/>
        <v/>
      </c>
      <c r="N12" s="44" t="str">
        <f t="shared" si="5"/>
        <v/>
      </c>
      <c r="O12" s="44" t="str">
        <f>IF(AND(M12="",N12=""),"",VLOOKUP(N12,Ocjene,2))</f>
        <v/>
      </c>
      <c r="P12" s="35"/>
    </row>
    <row r="13" ht="12.75" customHeight="1">
      <c r="A13" s="40">
        <f t="shared" si="6"/>
        <v>11</v>
      </c>
      <c r="B13" s="41" t="s">
        <v>65</v>
      </c>
      <c r="C13" s="42" t="s">
        <v>66</v>
      </c>
      <c r="D13" s="40">
        <v>12.0</v>
      </c>
      <c r="E13" s="40">
        <v>22.0</v>
      </c>
      <c r="F13" s="43">
        <v>11.0</v>
      </c>
      <c r="G13" s="43">
        <v>20.0</v>
      </c>
      <c r="H13" s="40">
        <f t="shared" si="1"/>
        <v>31</v>
      </c>
      <c r="I13" s="40"/>
      <c r="J13" s="40"/>
      <c r="K13" s="40" t="str">
        <f t="shared" si="2"/>
        <v/>
      </c>
      <c r="L13" s="44">
        <f t="shared" si="3"/>
        <v>22</v>
      </c>
      <c r="M13" s="44">
        <f t="shared" si="4"/>
        <v>31</v>
      </c>
      <c r="N13" s="44">
        <f t="shared" si="5"/>
        <v>53</v>
      </c>
      <c r="O13" s="45" t="str">
        <f>IF(AND(M13="",N13=""),"",VLOOKUP(N13,Ocjene,2))</f>
        <v>E</v>
      </c>
      <c r="P13" s="35"/>
    </row>
    <row r="14" ht="12.75" customHeight="1">
      <c r="A14" s="40">
        <f t="shared" si="6"/>
        <v>12</v>
      </c>
      <c r="B14" s="41" t="s">
        <v>67</v>
      </c>
      <c r="C14" s="42" t="s">
        <v>68</v>
      </c>
      <c r="D14" s="40">
        <v>22.0</v>
      </c>
      <c r="E14" s="40"/>
      <c r="F14" s="43">
        <v>7.0</v>
      </c>
      <c r="G14" s="43">
        <v>7.0</v>
      </c>
      <c r="H14" s="40">
        <f t="shared" si="1"/>
        <v>14</v>
      </c>
      <c r="I14" s="43">
        <v>7.0</v>
      </c>
      <c r="J14" s="43">
        <v>12.0</v>
      </c>
      <c r="K14" s="40">
        <f t="shared" si="2"/>
        <v>19</v>
      </c>
      <c r="L14" s="44">
        <f t="shared" si="3"/>
        <v>22</v>
      </c>
      <c r="M14" s="44">
        <f t="shared" si="4"/>
        <v>19</v>
      </c>
      <c r="N14" s="44">
        <f t="shared" si="5"/>
        <v>41</v>
      </c>
      <c r="O14" s="45" t="str">
        <f>IF(AND(M14="",N14=""),"",VLOOKUP(N14,Ocjene,2))</f>
        <v>F</v>
      </c>
      <c r="P14" s="35"/>
    </row>
    <row r="15" ht="12.75" customHeight="1">
      <c r="A15" s="40">
        <f t="shared" si="6"/>
        <v>13</v>
      </c>
      <c r="B15" s="41" t="s">
        <v>69</v>
      </c>
      <c r="C15" s="42" t="s">
        <v>70</v>
      </c>
      <c r="D15" s="40">
        <v>14.0</v>
      </c>
      <c r="E15" s="40">
        <v>18.0</v>
      </c>
      <c r="F15" s="43">
        <v>16.0</v>
      </c>
      <c r="G15" s="43">
        <v>19.0</v>
      </c>
      <c r="H15" s="40">
        <f t="shared" si="1"/>
        <v>35</v>
      </c>
      <c r="I15" s="40"/>
      <c r="J15" s="40"/>
      <c r="K15" s="40" t="str">
        <f t="shared" si="2"/>
        <v/>
      </c>
      <c r="L15" s="44">
        <f t="shared" si="3"/>
        <v>18</v>
      </c>
      <c r="M15" s="44">
        <f t="shared" si="4"/>
        <v>35</v>
      </c>
      <c r="N15" s="44">
        <f t="shared" si="5"/>
        <v>53</v>
      </c>
      <c r="O15" s="45" t="str">
        <f>IF(AND(M15="",N15=""),"",VLOOKUP(N15,Ocjene,2))</f>
        <v>E</v>
      </c>
      <c r="P15" s="35"/>
    </row>
    <row r="16" ht="12.75" customHeight="1">
      <c r="A16" s="40">
        <f t="shared" si="6"/>
        <v>14</v>
      </c>
      <c r="B16" s="41" t="s">
        <v>71</v>
      </c>
      <c r="C16" s="42" t="s">
        <v>72</v>
      </c>
      <c r="D16" s="40">
        <v>14.0</v>
      </c>
      <c r="E16" s="40">
        <v>4.0</v>
      </c>
      <c r="F16" s="43">
        <v>4.0</v>
      </c>
      <c r="G16" s="43">
        <v>7.0</v>
      </c>
      <c r="H16" s="40">
        <f t="shared" si="1"/>
        <v>11</v>
      </c>
      <c r="I16" s="43">
        <v>3.0</v>
      </c>
      <c r="J16" s="43">
        <v>0.0</v>
      </c>
      <c r="K16" s="40">
        <f t="shared" si="2"/>
        <v>3</v>
      </c>
      <c r="L16" s="44">
        <f t="shared" si="3"/>
        <v>4</v>
      </c>
      <c r="M16" s="44">
        <f t="shared" si="4"/>
        <v>3</v>
      </c>
      <c r="N16" s="44">
        <f t="shared" si="5"/>
        <v>7</v>
      </c>
      <c r="O16" s="45" t="str">
        <f>IF(AND(M16="",N16=""),"",VLOOKUP(N16,Ocjene,2))</f>
        <v>F</v>
      </c>
      <c r="P16" s="35"/>
    </row>
    <row r="17" ht="12.75" customHeight="1">
      <c r="A17" s="40">
        <f t="shared" si="6"/>
        <v>15</v>
      </c>
      <c r="B17" s="41" t="s">
        <v>73</v>
      </c>
      <c r="C17" s="42" t="s">
        <v>74</v>
      </c>
      <c r="D17" s="40">
        <v>26.0</v>
      </c>
      <c r="E17" s="40"/>
      <c r="F17" s="43">
        <v>17.0</v>
      </c>
      <c r="G17" s="43">
        <v>26.0</v>
      </c>
      <c r="H17" s="40">
        <f t="shared" si="1"/>
        <v>43</v>
      </c>
      <c r="I17" s="40"/>
      <c r="J17" s="40"/>
      <c r="K17" s="40" t="str">
        <f t="shared" si="2"/>
        <v/>
      </c>
      <c r="L17" s="44">
        <f t="shared" si="3"/>
        <v>26</v>
      </c>
      <c r="M17" s="44">
        <f t="shared" si="4"/>
        <v>43</v>
      </c>
      <c r="N17" s="44">
        <f t="shared" si="5"/>
        <v>69</v>
      </c>
      <c r="O17" s="45" t="str">
        <f>IF(AND(M17="",N17=""),"",VLOOKUP(N17,Ocjene,2))</f>
        <v>D</v>
      </c>
      <c r="P17" s="35"/>
    </row>
    <row r="18" ht="12.75" customHeight="1">
      <c r="A18" s="40">
        <f t="shared" si="6"/>
        <v>16</v>
      </c>
      <c r="B18" s="41" t="s">
        <v>75</v>
      </c>
      <c r="C18" s="42" t="s">
        <v>76</v>
      </c>
      <c r="D18" s="40">
        <v>34.0</v>
      </c>
      <c r="E18" s="40"/>
      <c r="F18" s="43">
        <v>15.0</v>
      </c>
      <c r="G18" s="43">
        <v>21.0</v>
      </c>
      <c r="H18" s="40">
        <f t="shared" si="1"/>
        <v>36</v>
      </c>
      <c r="I18" s="40"/>
      <c r="J18" s="40"/>
      <c r="K18" s="40" t="str">
        <f t="shared" si="2"/>
        <v/>
      </c>
      <c r="L18" s="44">
        <f t="shared" si="3"/>
        <v>34</v>
      </c>
      <c r="M18" s="44">
        <f t="shared" si="4"/>
        <v>36</v>
      </c>
      <c r="N18" s="44">
        <f t="shared" si="5"/>
        <v>70</v>
      </c>
      <c r="O18" s="45" t="str">
        <f>IF(AND(M18="",N18=""),"",VLOOKUP(N18,Ocjene,2))</f>
        <v>C</v>
      </c>
      <c r="P18" s="35"/>
    </row>
    <row r="19" ht="12.75" customHeight="1">
      <c r="A19" s="40">
        <f t="shared" si="6"/>
        <v>17</v>
      </c>
      <c r="B19" s="41" t="s">
        <v>77</v>
      </c>
      <c r="C19" s="42" t="s">
        <v>78</v>
      </c>
      <c r="D19" s="40">
        <v>0.0</v>
      </c>
      <c r="E19" s="40"/>
      <c r="F19" s="43"/>
      <c r="G19" s="43"/>
      <c r="H19" s="40" t="str">
        <f t="shared" si="1"/>
        <v/>
      </c>
      <c r="I19" s="40"/>
      <c r="J19" s="40"/>
      <c r="K19" s="40" t="str">
        <f t="shared" si="2"/>
        <v/>
      </c>
      <c r="L19" s="44">
        <f t="shared" si="3"/>
        <v>0</v>
      </c>
      <c r="M19" s="44" t="str">
        <f t="shared" si="4"/>
        <v/>
      </c>
      <c r="N19" s="44">
        <f t="shared" si="5"/>
        <v>0</v>
      </c>
      <c r="O19" s="45" t="str">
        <f>IF(AND(M19="",N19=""),"",VLOOKUP(N19,Ocjene,2))</f>
        <v>F</v>
      </c>
      <c r="P19" s="35"/>
    </row>
    <row r="20" ht="12.75" customHeight="1">
      <c r="A20" s="40">
        <f t="shared" si="6"/>
        <v>18</v>
      </c>
      <c r="B20" s="41" t="s">
        <v>79</v>
      </c>
      <c r="C20" s="42" t="s">
        <v>80</v>
      </c>
      <c r="D20" s="40">
        <v>0.0</v>
      </c>
      <c r="E20" s="40">
        <v>5.0</v>
      </c>
      <c r="F20" s="40"/>
      <c r="G20" s="40"/>
      <c r="H20" s="40" t="str">
        <f t="shared" si="1"/>
        <v/>
      </c>
      <c r="I20" s="43">
        <v>3.0</v>
      </c>
      <c r="J20" s="43">
        <v>1.0</v>
      </c>
      <c r="K20" s="40">
        <f t="shared" si="2"/>
        <v>4</v>
      </c>
      <c r="L20" s="44">
        <f t="shared" si="3"/>
        <v>5</v>
      </c>
      <c r="M20" s="44">
        <f t="shared" si="4"/>
        <v>4</v>
      </c>
      <c r="N20" s="44">
        <f t="shared" si="5"/>
        <v>9</v>
      </c>
      <c r="O20" s="45" t="str">
        <f>IF(AND(M20="",N20=""),"",VLOOKUP(N20,Ocjene,2))</f>
        <v>F</v>
      </c>
      <c r="P20" s="35"/>
    </row>
    <row r="21" ht="12.75" customHeight="1">
      <c r="A21" s="40">
        <f t="shared" si="6"/>
        <v>19</v>
      </c>
      <c r="B21" s="41" t="s">
        <v>81</v>
      </c>
      <c r="C21" s="42" t="s">
        <v>82</v>
      </c>
      <c r="D21" s="40">
        <v>22.0</v>
      </c>
      <c r="E21" s="40">
        <v>30.0</v>
      </c>
      <c r="F21" s="43">
        <v>22.0</v>
      </c>
      <c r="G21" s="43">
        <v>23.0</v>
      </c>
      <c r="H21" s="40">
        <f t="shared" si="1"/>
        <v>45</v>
      </c>
      <c r="I21" s="40"/>
      <c r="J21" s="40"/>
      <c r="K21" s="40" t="str">
        <f t="shared" si="2"/>
        <v/>
      </c>
      <c r="L21" s="44">
        <f t="shared" si="3"/>
        <v>30</v>
      </c>
      <c r="M21" s="44">
        <f t="shared" si="4"/>
        <v>45</v>
      </c>
      <c r="N21" s="44">
        <f t="shared" si="5"/>
        <v>75</v>
      </c>
      <c r="O21" s="45" t="str">
        <f>IF(AND(M21="",N21=""),"",VLOOKUP(N21,Ocjene,2))</f>
        <v>C</v>
      </c>
      <c r="P21" s="35"/>
    </row>
    <row r="22" ht="12.75" customHeight="1">
      <c r="A22" s="40">
        <f t="shared" si="6"/>
        <v>20</v>
      </c>
      <c r="B22" s="41" t="s">
        <v>83</v>
      </c>
      <c r="C22" s="42" t="s">
        <v>84</v>
      </c>
      <c r="D22" s="40">
        <v>20.0</v>
      </c>
      <c r="E22" s="40"/>
      <c r="F22" s="43">
        <v>9.5</v>
      </c>
      <c r="G22" s="43">
        <v>20.5</v>
      </c>
      <c r="H22" s="40">
        <f t="shared" si="1"/>
        <v>30</v>
      </c>
      <c r="I22" s="40"/>
      <c r="J22" s="40"/>
      <c r="K22" s="40" t="str">
        <f t="shared" si="2"/>
        <v/>
      </c>
      <c r="L22" s="44">
        <f t="shared" si="3"/>
        <v>20</v>
      </c>
      <c r="M22" s="44">
        <f t="shared" si="4"/>
        <v>30</v>
      </c>
      <c r="N22" s="44">
        <f t="shared" si="5"/>
        <v>50</v>
      </c>
      <c r="O22" s="45" t="str">
        <f>IF(AND(M22="",N22=""),"",VLOOKUP(N22,Ocjene,2))</f>
        <v>E</v>
      </c>
      <c r="P22" s="35"/>
    </row>
    <row r="23" ht="12.75" customHeight="1">
      <c r="A23" s="40">
        <f t="shared" si="6"/>
        <v>21</v>
      </c>
      <c r="B23" s="41" t="s">
        <v>85</v>
      </c>
      <c r="C23" s="42" t="s">
        <v>86</v>
      </c>
      <c r="D23" s="40">
        <v>10.0</v>
      </c>
      <c r="E23" s="40">
        <v>32.0</v>
      </c>
      <c r="F23" s="43">
        <v>22.0</v>
      </c>
      <c r="G23" s="43">
        <v>6.0</v>
      </c>
      <c r="H23" s="40">
        <f t="shared" si="1"/>
        <v>28</v>
      </c>
      <c r="I23" s="40"/>
      <c r="J23" s="40"/>
      <c r="K23" s="40" t="str">
        <f t="shared" si="2"/>
        <v/>
      </c>
      <c r="L23" s="44">
        <f t="shared" si="3"/>
        <v>32</v>
      </c>
      <c r="M23" s="44">
        <f t="shared" si="4"/>
        <v>28</v>
      </c>
      <c r="N23" s="44">
        <f t="shared" si="5"/>
        <v>60</v>
      </c>
      <c r="O23" s="45" t="str">
        <f>IF(AND(M23="",N23=""),"",VLOOKUP(N23,Ocjene,2))</f>
        <v>D</v>
      </c>
      <c r="P23" s="35"/>
    </row>
    <row r="24" ht="12.75" customHeight="1">
      <c r="A24" s="40">
        <f t="shared" si="6"/>
        <v>22</v>
      </c>
      <c r="B24" s="41" t="s">
        <v>87</v>
      </c>
      <c r="C24" s="42" t="s">
        <v>88</v>
      </c>
      <c r="D24" s="40"/>
      <c r="E24" s="40"/>
      <c r="F24" s="40"/>
      <c r="G24" s="40"/>
      <c r="H24" s="40" t="str">
        <f t="shared" si="1"/>
        <v/>
      </c>
      <c r="I24" s="40"/>
      <c r="J24" s="40"/>
      <c r="K24" s="40" t="str">
        <f t="shared" si="2"/>
        <v/>
      </c>
      <c r="L24" s="44" t="str">
        <f t="shared" si="3"/>
        <v/>
      </c>
      <c r="M24" s="44" t="str">
        <f t="shared" si="4"/>
        <v/>
      </c>
      <c r="N24" s="44" t="str">
        <f t="shared" si="5"/>
        <v/>
      </c>
      <c r="O24" s="44" t="str">
        <f>IF(AND(M24="",N24=""),"",VLOOKUP(N24,Ocjene,2))</f>
        <v/>
      </c>
      <c r="P24" s="35"/>
    </row>
    <row r="25" ht="12.75" customHeight="1">
      <c r="A25" s="40">
        <f t="shared" si="6"/>
        <v>23</v>
      </c>
      <c r="B25" s="41" t="s">
        <v>89</v>
      </c>
      <c r="C25" s="42" t="s">
        <v>90</v>
      </c>
      <c r="D25" s="40">
        <v>18.0</v>
      </c>
      <c r="E25" s="40">
        <v>16.0</v>
      </c>
      <c r="F25" s="43">
        <v>12.0</v>
      </c>
      <c r="G25" s="43">
        <v>17.0</v>
      </c>
      <c r="H25" s="40">
        <f t="shared" si="1"/>
        <v>29</v>
      </c>
      <c r="I25" s="43">
        <v>8.0</v>
      </c>
      <c r="J25" s="43">
        <v>16.0</v>
      </c>
      <c r="K25" s="40">
        <f t="shared" si="2"/>
        <v>24</v>
      </c>
      <c r="L25" s="44">
        <f t="shared" si="3"/>
        <v>16</v>
      </c>
      <c r="M25" s="44">
        <f t="shared" si="4"/>
        <v>24</v>
      </c>
      <c r="N25" s="44">
        <f t="shared" si="5"/>
        <v>40</v>
      </c>
      <c r="O25" s="45" t="str">
        <f>IF(AND(M25="",N25=""),"",VLOOKUP(N25,Ocjene,2))</f>
        <v>F</v>
      </c>
      <c r="P25" s="35"/>
    </row>
    <row r="26" ht="12.75" customHeight="1">
      <c r="A26" s="40">
        <f t="shared" si="6"/>
        <v>24</v>
      </c>
      <c r="B26" s="41" t="s">
        <v>91</v>
      </c>
      <c r="C26" s="42" t="s">
        <v>92</v>
      </c>
      <c r="D26" s="40">
        <v>18.0</v>
      </c>
      <c r="E26" s="40">
        <v>24.0</v>
      </c>
      <c r="F26" s="43">
        <v>22.0</v>
      </c>
      <c r="G26" s="43">
        <v>25.0</v>
      </c>
      <c r="H26" s="40">
        <f t="shared" si="1"/>
        <v>47</v>
      </c>
      <c r="I26" s="40"/>
      <c r="J26" s="40"/>
      <c r="K26" s="40" t="str">
        <f t="shared" si="2"/>
        <v/>
      </c>
      <c r="L26" s="44">
        <f t="shared" si="3"/>
        <v>24</v>
      </c>
      <c r="M26" s="44">
        <f t="shared" si="4"/>
        <v>47</v>
      </c>
      <c r="N26" s="44">
        <f t="shared" si="5"/>
        <v>71</v>
      </c>
      <c r="O26" s="45" t="str">
        <f>IF(AND(M26="",N26=""),"",VLOOKUP(N26,Ocjene,2))</f>
        <v>C</v>
      </c>
      <c r="P26" s="35"/>
    </row>
    <row r="27" ht="12.75" customHeight="1">
      <c r="A27" s="40">
        <f t="shared" si="6"/>
        <v>25</v>
      </c>
      <c r="B27" s="41" t="s">
        <v>93</v>
      </c>
      <c r="C27" s="42" t="s">
        <v>94</v>
      </c>
      <c r="D27" s="40">
        <v>8.0</v>
      </c>
      <c r="E27" s="40">
        <v>25.0</v>
      </c>
      <c r="F27" s="43">
        <v>12.5</v>
      </c>
      <c r="G27" s="43">
        <v>6.0</v>
      </c>
      <c r="H27" s="40">
        <f t="shared" si="1"/>
        <v>18.5</v>
      </c>
      <c r="I27" s="43">
        <v>0.0</v>
      </c>
      <c r="J27" s="43">
        <v>0.0</v>
      </c>
      <c r="K27" s="40">
        <f t="shared" si="2"/>
        <v>0</v>
      </c>
      <c r="L27" s="44">
        <f t="shared" si="3"/>
        <v>25</v>
      </c>
      <c r="M27" s="44">
        <f t="shared" si="4"/>
        <v>0</v>
      </c>
      <c r="N27" s="44">
        <f t="shared" si="5"/>
        <v>25</v>
      </c>
      <c r="O27" s="45" t="str">
        <f>IF(AND(M27="",N27=""),"",VLOOKUP(N27,Ocjene,2))</f>
        <v>F</v>
      </c>
      <c r="P27" s="46" t="s">
        <v>95</v>
      </c>
    </row>
    <row r="28" ht="12.75" customHeight="1">
      <c r="A28" s="40">
        <f t="shared" si="6"/>
        <v>26</v>
      </c>
      <c r="B28" s="41" t="s">
        <v>96</v>
      </c>
      <c r="C28" s="42" t="s">
        <v>97</v>
      </c>
      <c r="D28" s="40">
        <v>13.0</v>
      </c>
      <c r="E28" s="40">
        <v>15.0</v>
      </c>
      <c r="F28" s="43">
        <v>13.0</v>
      </c>
      <c r="G28" s="43">
        <v>11.0</v>
      </c>
      <c r="H28" s="40">
        <f t="shared" si="1"/>
        <v>24</v>
      </c>
      <c r="I28" s="43">
        <v>16.0</v>
      </c>
      <c r="J28" s="43">
        <v>13.0</v>
      </c>
      <c r="K28" s="40">
        <f t="shared" si="2"/>
        <v>29</v>
      </c>
      <c r="L28" s="44">
        <f t="shared" si="3"/>
        <v>15</v>
      </c>
      <c r="M28" s="44">
        <f t="shared" si="4"/>
        <v>29</v>
      </c>
      <c r="N28" s="44">
        <f t="shared" si="5"/>
        <v>44</v>
      </c>
      <c r="O28" s="45" t="str">
        <f>IF(AND(M28="",N28=""),"",VLOOKUP(N28,Ocjene,2))</f>
        <v>F</v>
      </c>
      <c r="P28" s="35"/>
    </row>
    <row r="29" ht="12.75" customHeight="1">
      <c r="A29" s="40">
        <f t="shared" si="6"/>
        <v>27</v>
      </c>
      <c r="B29" s="41" t="s">
        <v>98</v>
      </c>
      <c r="C29" s="42" t="s">
        <v>99</v>
      </c>
      <c r="D29" s="40">
        <v>20.0</v>
      </c>
      <c r="E29" s="40"/>
      <c r="F29" s="43">
        <v>3.0</v>
      </c>
      <c r="G29" s="43">
        <v>1.0</v>
      </c>
      <c r="H29" s="40">
        <f t="shared" si="1"/>
        <v>4</v>
      </c>
      <c r="I29" s="43">
        <v>0.0</v>
      </c>
      <c r="J29" s="43">
        <v>0.0</v>
      </c>
      <c r="K29" s="40">
        <f t="shared" si="2"/>
        <v>0</v>
      </c>
      <c r="L29" s="44">
        <f t="shared" si="3"/>
        <v>20</v>
      </c>
      <c r="M29" s="44">
        <f t="shared" si="4"/>
        <v>0</v>
      </c>
      <c r="N29" s="44">
        <f t="shared" si="5"/>
        <v>20</v>
      </c>
      <c r="O29" s="45" t="str">
        <f>IF(AND(M29="",N29=""),"",VLOOKUP(N29,Ocjene,2))</f>
        <v>F</v>
      </c>
      <c r="P29" s="46" t="s">
        <v>95</v>
      </c>
    </row>
    <row r="30" ht="12.75" customHeight="1">
      <c r="A30" s="40">
        <f t="shared" si="6"/>
        <v>28</v>
      </c>
      <c r="B30" s="41" t="s">
        <v>100</v>
      </c>
      <c r="C30" s="42" t="s">
        <v>101</v>
      </c>
      <c r="D30" s="40"/>
      <c r="E30" s="40"/>
      <c r="F30" s="40"/>
      <c r="G30" s="40"/>
      <c r="H30" s="40" t="str">
        <f t="shared" si="1"/>
        <v/>
      </c>
      <c r="I30" s="40"/>
      <c r="J30" s="40"/>
      <c r="K30" s="40" t="str">
        <f t="shared" si="2"/>
        <v/>
      </c>
      <c r="L30" s="44" t="str">
        <f t="shared" si="3"/>
        <v/>
      </c>
      <c r="M30" s="44" t="str">
        <f t="shared" si="4"/>
        <v/>
      </c>
      <c r="N30" s="44" t="str">
        <f t="shared" si="5"/>
        <v/>
      </c>
      <c r="O30" s="44" t="str">
        <f>IF(AND(M30="",N30=""),"",VLOOKUP(N30,Ocjene,2))</f>
        <v/>
      </c>
      <c r="P30" s="35"/>
    </row>
    <row r="31" ht="12.75" customHeight="1">
      <c r="A31" s="40">
        <f t="shared" si="6"/>
        <v>29</v>
      </c>
      <c r="B31" s="41" t="s">
        <v>102</v>
      </c>
      <c r="C31" s="42" t="s">
        <v>103</v>
      </c>
      <c r="D31" s="40">
        <v>13.0</v>
      </c>
      <c r="E31" s="40">
        <v>24.0</v>
      </c>
      <c r="F31" s="43">
        <v>10.0</v>
      </c>
      <c r="G31" s="43">
        <v>19.0</v>
      </c>
      <c r="H31" s="40">
        <f t="shared" si="1"/>
        <v>29</v>
      </c>
      <c r="I31" s="40"/>
      <c r="J31" s="40"/>
      <c r="K31" s="40" t="str">
        <f t="shared" si="2"/>
        <v/>
      </c>
      <c r="L31" s="44">
        <f t="shared" si="3"/>
        <v>24</v>
      </c>
      <c r="M31" s="44">
        <f t="shared" si="4"/>
        <v>29</v>
      </c>
      <c r="N31" s="44">
        <f t="shared" si="5"/>
        <v>53</v>
      </c>
      <c r="O31" s="45" t="str">
        <f>IF(AND(M31="",N31=""),"",VLOOKUP(N31,Ocjene,2))</f>
        <v>E</v>
      </c>
      <c r="P31" s="35"/>
    </row>
    <row r="32" ht="12.75" customHeight="1">
      <c r="A32" s="40">
        <f t="shared" si="6"/>
        <v>30</v>
      </c>
      <c r="B32" s="41" t="s">
        <v>104</v>
      </c>
      <c r="C32" s="42" t="s">
        <v>105</v>
      </c>
      <c r="D32" s="40">
        <v>0.0</v>
      </c>
      <c r="E32" s="40">
        <v>10.0</v>
      </c>
      <c r="F32" s="43">
        <v>4.0</v>
      </c>
      <c r="G32" s="43">
        <v>10.0</v>
      </c>
      <c r="H32" s="40">
        <f t="shared" si="1"/>
        <v>14</v>
      </c>
      <c r="I32" s="43">
        <v>0.0</v>
      </c>
      <c r="J32" s="43">
        <v>5.0</v>
      </c>
      <c r="K32" s="40">
        <f t="shared" si="2"/>
        <v>5</v>
      </c>
      <c r="L32" s="44">
        <f t="shared" si="3"/>
        <v>10</v>
      </c>
      <c r="M32" s="44">
        <f t="shared" si="4"/>
        <v>5</v>
      </c>
      <c r="N32" s="44">
        <f t="shared" si="5"/>
        <v>15</v>
      </c>
      <c r="O32" s="45" t="str">
        <f>IF(AND(M32="",N32=""),"",VLOOKUP(N32,Ocjene,2))</f>
        <v>F</v>
      </c>
      <c r="P32" s="35"/>
    </row>
    <row r="33" ht="12.75" customHeight="1">
      <c r="A33" s="40">
        <f t="shared" si="6"/>
        <v>31</v>
      </c>
      <c r="B33" s="41" t="s">
        <v>106</v>
      </c>
      <c r="C33" s="42" t="s">
        <v>107</v>
      </c>
      <c r="D33" s="40">
        <v>32.0</v>
      </c>
      <c r="E33" s="40"/>
      <c r="F33" s="43">
        <v>22.0</v>
      </c>
      <c r="G33" s="43">
        <v>19.0</v>
      </c>
      <c r="H33" s="40">
        <f t="shared" si="1"/>
        <v>41</v>
      </c>
      <c r="I33" s="40"/>
      <c r="J33" s="40"/>
      <c r="K33" s="40" t="str">
        <f t="shared" si="2"/>
        <v/>
      </c>
      <c r="L33" s="44">
        <f t="shared" si="3"/>
        <v>32</v>
      </c>
      <c r="M33" s="44">
        <f t="shared" si="4"/>
        <v>41</v>
      </c>
      <c r="N33" s="44">
        <f t="shared" si="5"/>
        <v>73</v>
      </c>
      <c r="O33" s="45" t="str">
        <f>IF(AND(M33="",N33=""),"",VLOOKUP(N33,Ocjene,2))</f>
        <v>C</v>
      </c>
      <c r="P33" s="35"/>
    </row>
    <row r="34" ht="12.75" customHeight="1">
      <c r="A34" s="40">
        <f t="shared" si="6"/>
        <v>32</v>
      </c>
      <c r="B34" s="41" t="s">
        <v>108</v>
      </c>
      <c r="C34" s="42" t="s">
        <v>109</v>
      </c>
      <c r="D34" s="40">
        <v>11.0</v>
      </c>
      <c r="E34" s="40">
        <v>16.0</v>
      </c>
      <c r="F34" s="43">
        <v>4.5</v>
      </c>
      <c r="G34" s="43">
        <v>14.0</v>
      </c>
      <c r="H34" s="40">
        <f t="shared" si="1"/>
        <v>18.5</v>
      </c>
      <c r="I34" s="43">
        <v>9.0</v>
      </c>
      <c r="J34" s="43">
        <v>15.0</v>
      </c>
      <c r="K34" s="40">
        <f t="shared" si="2"/>
        <v>24</v>
      </c>
      <c r="L34" s="44">
        <f t="shared" si="3"/>
        <v>16</v>
      </c>
      <c r="M34" s="44">
        <f t="shared" si="4"/>
        <v>24</v>
      </c>
      <c r="N34" s="44">
        <f t="shared" si="5"/>
        <v>40</v>
      </c>
      <c r="O34" s="45" t="str">
        <f>IF(AND(M34="",N34=""),"",VLOOKUP(N34,Ocjene,2))</f>
        <v>F</v>
      </c>
      <c r="P34" s="35"/>
    </row>
    <row r="35" ht="12.75" customHeight="1">
      <c r="A35" s="40">
        <f t="shared" si="6"/>
        <v>33</v>
      </c>
      <c r="B35" s="41" t="s">
        <v>110</v>
      </c>
      <c r="C35" s="42" t="s">
        <v>111</v>
      </c>
      <c r="D35" s="40">
        <v>7.0</v>
      </c>
      <c r="E35" s="40">
        <v>24.0</v>
      </c>
      <c r="F35" s="43">
        <v>15.0</v>
      </c>
      <c r="G35" s="43">
        <v>16.0</v>
      </c>
      <c r="H35" s="40">
        <f t="shared" si="1"/>
        <v>31</v>
      </c>
      <c r="I35" s="40"/>
      <c r="J35" s="40"/>
      <c r="K35" s="40" t="str">
        <f t="shared" si="2"/>
        <v/>
      </c>
      <c r="L35" s="44">
        <f t="shared" si="3"/>
        <v>24</v>
      </c>
      <c r="M35" s="44">
        <f t="shared" si="4"/>
        <v>31</v>
      </c>
      <c r="N35" s="44">
        <f t="shared" si="5"/>
        <v>55</v>
      </c>
      <c r="O35" s="45" t="str">
        <f>IF(AND(M35="",N35=""),"",VLOOKUP(N35,Ocjene,2))</f>
        <v>E</v>
      </c>
      <c r="P35" s="35"/>
    </row>
    <row r="36" ht="12.75" customHeight="1">
      <c r="A36" s="40">
        <f t="shared" si="6"/>
        <v>34</v>
      </c>
      <c r="B36" s="41" t="s">
        <v>112</v>
      </c>
      <c r="C36" s="42" t="s">
        <v>113</v>
      </c>
      <c r="D36" s="40">
        <v>19.0</v>
      </c>
      <c r="E36" s="40"/>
      <c r="F36" s="43">
        <v>9.0</v>
      </c>
      <c r="G36" s="43">
        <v>2.0</v>
      </c>
      <c r="H36" s="40">
        <f t="shared" si="1"/>
        <v>11</v>
      </c>
      <c r="I36" s="43">
        <v>6.0</v>
      </c>
      <c r="J36" s="43">
        <v>2.0</v>
      </c>
      <c r="K36" s="40">
        <f t="shared" si="2"/>
        <v>8</v>
      </c>
      <c r="L36" s="44">
        <f t="shared" si="3"/>
        <v>19</v>
      </c>
      <c r="M36" s="44">
        <f t="shared" si="4"/>
        <v>8</v>
      </c>
      <c r="N36" s="44">
        <f t="shared" si="5"/>
        <v>27</v>
      </c>
      <c r="O36" s="45" t="str">
        <f>IF(AND(M36="",N36=""),"",VLOOKUP(N36,Ocjene,2))</f>
        <v>F</v>
      </c>
      <c r="P36" s="35"/>
    </row>
    <row r="37" ht="12.75" customHeight="1">
      <c r="A37" s="40">
        <f t="shared" si="6"/>
        <v>35</v>
      </c>
      <c r="B37" s="41" t="s">
        <v>114</v>
      </c>
      <c r="C37" s="42" t="s">
        <v>115</v>
      </c>
      <c r="D37" s="40">
        <v>38.0</v>
      </c>
      <c r="E37" s="40"/>
      <c r="F37" s="43">
        <v>21.5</v>
      </c>
      <c r="G37" s="43">
        <v>22.0</v>
      </c>
      <c r="H37" s="40">
        <f t="shared" si="1"/>
        <v>43.5</v>
      </c>
      <c r="I37" s="40"/>
      <c r="J37" s="40"/>
      <c r="K37" s="40" t="str">
        <f t="shared" si="2"/>
        <v/>
      </c>
      <c r="L37" s="44">
        <f t="shared" si="3"/>
        <v>38</v>
      </c>
      <c r="M37" s="44">
        <f t="shared" si="4"/>
        <v>43.5</v>
      </c>
      <c r="N37" s="44">
        <f t="shared" si="5"/>
        <v>81.5</v>
      </c>
      <c r="O37" s="45" t="str">
        <f>IF(AND(M37="",N37=""),"",VLOOKUP(N37,Ocjene,2))</f>
        <v>B</v>
      </c>
      <c r="P37" s="35"/>
    </row>
    <row r="38" ht="12.75" customHeight="1">
      <c r="A38" s="40">
        <f t="shared" si="6"/>
        <v>36</v>
      </c>
      <c r="B38" s="41" t="s">
        <v>116</v>
      </c>
      <c r="C38" s="42" t="s">
        <v>117</v>
      </c>
      <c r="D38" s="40">
        <v>0.0</v>
      </c>
      <c r="E38" s="40">
        <v>3.0</v>
      </c>
      <c r="F38" s="40"/>
      <c r="G38" s="40"/>
      <c r="H38" s="40" t="str">
        <f t="shared" si="1"/>
        <v/>
      </c>
      <c r="I38" s="43">
        <v>1.0</v>
      </c>
      <c r="J38" s="43">
        <v>8.0</v>
      </c>
      <c r="K38" s="40">
        <f t="shared" si="2"/>
        <v>9</v>
      </c>
      <c r="L38" s="44">
        <f t="shared" si="3"/>
        <v>3</v>
      </c>
      <c r="M38" s="44">
        <f t="shared" si="4"/>
        <v>9</v>
      </c>
      <c r="N38" s="44">
        <f t="shared" si="5"/>
        <v>12</v>
      </c>
      <c r="O38" s="45" t="str">
        <f>IF(AND(M38="",N38=""),"",VLOOKUP(N38,Ocjene,2))</f>
        <v>F</v>
      </c>
      <c r="P38" s="35"/>
    </row>
    <row r="39" ht="12.75" customHeight="1">
      <c r="A39" s="40">
        <f t="shared" si="6"/>
        <v>37</v>
      </c>
      <c r="B39" s="41" t="s">
        <v>118</v>
      </c>
      <c r="C39" s="42" t="s">
        <v>119</v>
      </c>
      <c r="D39" s="40">
        <v>34.0</v>
      </c>
      <c r="E39" s="40"/>
      <c r="F39" s="43">
        <v>17.0</v>
      </c>
      <c r="G39" s="43">
        <v>22.0</v>
      </c>
      <c r="H39" s="40">
        <f t="shared" si="1"/>
        <v>39</v>
      </c>
      <c r="I39" s="40"/>
      <c r="J39" s="40"/>
      <c r="K39" s="40" t="str">
        <f t="shared" si="2"/>
        <v/>
      </c>
      <c r="L39" s="44">
        <f t="shared" si="3"/>
        <v>34</v>
      </c>
      <c r="M39" s="44">
        <f t="shared" si="4"/>
        <v>39</v>
      </c>
      <c r="N39" s="44">
        <f t="shared" si="5"/>
        <v>73</v>
      </c>
      <c r="O39" s="45" t="str">
        <f>IF(AND(M39="",N39=""),"",VLOOKUP(N39,Ocjene,2))</f>
        <v>C</v>
      </c>
      <c r="P39" s="35"/>
    </row>
    <row r="40" ht="12.75" customHeight="1">
      <c r="A40" s="40">
        <f t="shared" si="6"/>
        <v>38</v>
      </c>
      <c r="B40" s="41" t="s">
        <v>120</v>
      </c>
      <c r="C40" s="42" t="s">
        <v>121</v>
      </c>
      <c r="D40" s="40">
        <v>18.0</v>
      </c>
      <c r="E40" s="40"/>
      <c r="F40" s="43">
        <v>10.0</v>
      </c>
      <c r="G40" s="43">
        <v>22.0</v>
      </c>
      <c r="H40" s="40">
        <f t="shared" si="1"/>
        <v>32</v>
      </c>
      <c r="I40" s="40"/>
      <c r="J40" s="40"/>
      <c r="K40" s="40" t="str">
        <f t="shared" si="2"/>
        <v/>
      </c>
      <c r="L40" s="44">
        <f t="shared" si="3"/>
        <v>18</v>
      </c>
      <c r="M40" s="44">
        <f t="shared" si="4"/>
        <v>32</v>
      </c>
      <c r="N40" s="44">
        <f t="shared" si="5"/>
        <v>50</v>
      </c>
      <c r="O40" s="45" t="str">
        <f>IF(AND(M40="",N40=""),"",VLOOKUP(N40,Ocjene,2))</f>
        <v>E</v>
      </c>
      <c r="P40" s="35"/>
    </row>
    <row r="41" ht="12.75" customHeight="1">
      <c r="A41" s="40">
        <f t="shared" si="6"/>
        <v>39</v>
      </c>
      <c r="B41" s="41" t="s">
        <v>122</v>
      </c>
      <c r="C41" s="42" t="s">
        <v>123</v>
      </c>
      <c r="D41" s="40"/>
      <c r="E41" s="40"/>
      <c r="F41" s="40"/>
      <c r="G41" s="40"/>
      <c r="H41" s="40" t="str">
        <f t="shared" si="1"/>
        <v/>
      </c>
      <c r="I41" s="40"/>
      <c r="J41" s="40"/>
      <c r="K41" s="40" t="str">
        <f t="shared" si="2"/>
        <v/>
      </c>
      <c r="L41" s="44" t="str">
        <f t="shared" si="3"/>
        <v/>
      </c>
      <c r="M41" s="44" t="str">
        <f t="shared" si="4"/>
        <v/>
      </c>
      <c r="N41" s="44" t="str">
        <f t="shared" si="5"/>
        <v/>
      </c>
      <c r="O41" s="44" t="str">
        <f>IF(AND(M41="",N41=""),"",VLOOKUP(N41,Ocjene,2))</f>
        <v/>
      </c>
      <c r="P41" s="35"/>
    </row>
    <row r="42" ht="12.75" customHeight="1">
      <c r="A42" s="40">
        <f t="shared" si="6"/>
        <v>40</v>
      </c>
      <c r="B42" s="41" t="s">
        <v>124</v>
      </c>
      <c r="C42" s="42" t="s">
        <v>125</v>
      </c>
      <c r="D42" s="40"/>
      <c r="E42" s="40">
        <v>0.0</v>
      </c>
      <c r="F42" s="40"/>
      <c r="G42" s="40"/>
      <c r="H42" s="40" t="str">
        <f t="shared" si="1"/>
        <v/>
      </c>
      <c r="I42" s="40"/>
      <c r="J42" s="40"/>
      <c r="K42" s="40" t="str">
        <f t="shared" si="2"/>
        <v/>
      </c>
      <c r="L42" s="44">
        <f t="shared" si="3"/>
        <v>0</v>
      </c>
      <c r="M42" s="44" t="str">
        <f t="shared" si="4"/>
        <v/>
      </c>
      <c r="N42" s="44">
        <f t="shared" si="5"/>
        <v>0</v>
      </c>
      <c r="O42" s="45" t="str">
        <f>IF(AND(M42="",N42=""),"",VLOOKUP(N42,Ocjene,2))</f>
        <v>F</v>
      </c>
      <c r="P42" s="35"/>
    </row>
    <row r="43" ht="12.75" customHeight="1">
      <c r="A43" s="40">
        <f t="shared" si="6"/>
        <v>41</v>
      </c>
      <c r="B43" s="41" t="s">
        <v>126</v>
      </c>
      <c r="C43" s="42" t="s">
        <v>127</v>
      </c>
      <c r="D43" s="40">
        <v>30.0</v>
      </c>
      <c r="E43" s="40"/>
      <c r="F43" s="43">
        <v>30.0</v>
      </c>
      <c r="G43" s="43">
        <v>28.0</v>
      </c>
      <c r="H43" s="40">
        <f t="shared" si="1"/>
        <v>58</v>
      </c>
      <c r="I43" s="40"/>
      <c r="J43" s="40"/>
      <c r="K43" s="40" t="str">
        <f t="shared" si="2"/>
        <v/>
      </c>
      <c r="L43" s="44">
        <f t="shared" si="3"/>
        <v>30</v>
      </c>
      <c r="M43" s="44">
        <f t="shared" si="4"/>
        <v>58</v>
      </c>
      <c r="N43" s="44">
        <f t="shared" si="5"/>
        <v>88</v>
      </c>
      <c r="O43" s="45" t="str">
        <f>IF(AND(M43="",N43=""),"",VLOOKUP(N43,Ocjene,2))</f>
        <v>B</v>
      </c>
      <c r="P43" s="35"/>
    </row>
    <row r="44" ht="12.75" customHeight="1">
      <c r="A44" s="40">
        <f t="shared" si="6"/>
        <v>42</v>
      </c>
      <c r="B44" s="41" t="s">
        <v>128</v>
      </c>
      <c r="C44" s="42" t="s">
        <v>129</v>
      </c>
      <c r="D44" s="40"/>
      <c r="E44" s="40"/>
      <c r="F44" s="40"/>
      <c r="G44" s="40"/>
      <c r="H44" s="40" t="str">
        <f t="shared" si="1"/>
        <v/>
      </c>
      <c r="I44" s="40"/>
      <c r="J44" s="40"/>
      <c r="K44" s="40" t="str">
        <f t="shared" si="2"/>
        <v/>
      </c>
      <c r="L44" s="44" t="str">
        <f t="shared" si="3"/>
        <v/>
      </c>
      <c r="M44" s="44" t="str">
        <f t="shared" si="4"/>
        <v/>
      </c>
      <c r="N44" s="44" t="str">
        <f t="shared" si="5"/>
        <v/>
      </c>
      <c r="O44" s="44" t="str">
        <f>IF(AND(M44="",N44=""),"",VLOOKUP(N44,Ocjene,2))</f>
        <v/>
      </c>
      <c r="P44" s="35"/>
    </row>
    <row r="45" ht="12.75" customHeight="1">
      <c r="A45" s="40">
        <f t="shared" si="6"/>
        <v>43</v>
      </c>
      <c r="B45" s="41" t="s">
        <v>130</v>
      </c>
      <c r="C45" s="42" t="s">
        <v>131</v>
      </c>
      <c r="D45" s="40">
        <v>17.0</v>
      </c>
      <c r="E45" s="40">
        <v>22.0</v>
      </c>
      <c r="F45" s="43">
        <v>11.0</v>
      </c>
      <c r="G45" s="43">
        <v>22.0</v>
      </c>
      <c r="H45" s="40">
        <f t="shared" si="1"/>
        <v>33</v>
      </c>
      <c r="I45" s="43">
        <v>10.0</v>
      </c>
      <c r="J45" s="43">
        <v>25.0</v>
      </c>
      <c r="K45" s="40">
        <f t="shared" si="2"/>
        <v>35</v>
      </c>
      <c r="L45" s="44">
        <f t="shared" si="3"/>
        <v>22</v>
      </c>
      <c r="M45" s="44">
        <f t="shared" si="4"/>
        <v>35</v>
      </c>
      <c r="N45" s="44">
        <f t="shared" si="5"/>
        <v>57</v>
      </c>
      <c r="O45" s="45" t="str">
        <f>IF(AND(M45="",N45=""),"",VLOOKUP(N45,Ocjene,2))</f>
        <v>E</v>
      </c>
      <c r="P45" s="35"/>
    </row>
    <row r="46" ht="12.75" customHeight="1">
      <c r="A46" s="40">
        <f t="shared" si="6"/>
        <v>44</v>
      </c>
      <c r="B46" s="41" t="s">
        <v>132</v>
      </c>
      <c r="C46" s="42" t="s">
        <v>133</v>
      </c>
      <c r="D46" s="40">
        <v>21.0</v>
      </c>
      <c r="E46" s="40"/>
      <c r="F46" s="43">
        <v>19.0</v>
      </c>
      <c r="G46" s="43">
        <v>20.0</v>
      </c>
      <c r="H46" s="40">
        <f t="shared" si="1"/>
        <v>39</v>
      </c>
      <c r="I46" s="40"/>
      <c r="J46" s="40"/>
      <c r="K46" s="40" t="str">
        <f t="shared" si="2"/>
        <v/>
      </c>
      <c r="L46" s="44">
        <f t="shared" si="3"/>
        <v>21</v>
      </c>
      <c r="M46" s="44">
        <f t="shared" si="4"/>
        <v>39</v>
      </c>
      <c r="N46" s="44">
        <f t="shared" si="5"/>
        <v>60</v>
      </c>
      <c r="O46" s="45" t="str">
        <f>IF(AND(M46="",N46=""),"",VLOOKUP(N46,Ocjene,2))</f>
        <v>D</v>
      </c>
      <c r="P46" s="35"/>
    </row>
    <row r="47" ht="12.75" customHeight="1">
      <c r="A47" s="40">
        <f t="shared" si="6"/>
        <v>45</v>
      </c>
      <c r="B47" s="41" t="s">
        <v>134</v>
      </c>
      <c r="C47" s="42" t="s">
        <v>135</v>
      </c>
      <c r="D47" s="40">
        <v>12.0</v>
      </c>
      <c r="E47" s="43">
        <v>23.0</v>
      </c>
      <c r="F47" s="43">
        <v>7.0</v>
      </c>
      <c r="G47" s="43">
        <v>14.0</v>
      </c>
      <c r="H47" s="40">
        <f t="shared" si="1"/>
        <v>21</v>
      </c>
      <c r="I47" s="43">
        <v>11.0</v>
      </c>
      <c r="J47" s="43">
        <v>17.0</v>
      </c>
      <c r="K47" s="40">
        <f t="shared" si="2"/>
        <v>28</v>
      </c>
      <c r="L47" s="44">
        <f t="shared" si="3"/>
        <v>23</v>
      </c>
      <c r="M47" s="44">
        <f t="shared" si="4"/>
        <v>28</v>
      </c>
      <c r="N47" s="44">
        <f t="shared" si="5"/>
        <v>51</v>
      </c>
      <c r="O47" s="45" t="str">
        <f>IF(AND(M47="",N47=""),"",VLOOKUP(N47,Ocjene,2))</f>
        <v>E</v>
      </c>
      <c r="P47" s="35"/>
    </row>
    <row r="48" ht="12.75" customHeight="1">
      <c r="A48" s="40">
        <f t="shared" si="6"/>
        <v>46</v>
      </c>
      <c r="B48" s="41" t="s">
        <v>136</v>
      </c>
      <c r="C48" s="42" t="s">
        <v>137</v>
      </c>
      <c r="D48" s="40"/>
      <c r="E48" s="40"/>
      <c r="F48" s="40"/>
      <c r="G48" s="40"/>
      <c r="H48" s="40" t="str">
        <f t="shared" si="1"/>
        <v/>
      </c>
      <c r="I48" s="40"/>
      <c r="J48" s="40"/>
      <c r="K48" s="40" t="str">
        <f t="shared" si="2"/>
        <v/>
      </c>
      <c r="L48" s="44" t="str">
        <f t="shared" si="3"/>
        <v/>
      </c>
      <c r="M48" s="44" t="str">
        <f t="shared" si="4"/>
        <v/>
      </c>
      <c r="N48" s="44" t="str">
        <f t="shared" si="5"/>
        <v/>
      </c>
      <c r="O48" s="44" t="str">
        <f>IF(AND(M48="",N48=""),"",VLOOKUP(N48,Ocjene,2))</f>
        <v/>
      </c>
      <c r="P48" s="35"/>
    </row>
    <row r="49" ht="12.75" customHeight="1">
      <c r="A49" s="40">
        <f t="shared" si="6"/>
        <v>47</v>
      </c>
      <c r="B49" s="41" t="s">
        <v>138</v>
      </c>
      <c r="C49" s="42" t="s">
        <v>139</v>
      </c>
      <c r="D49" s="40">
        <v>6.0</v>
      </c>
      <c r="E49" s="40">
        <v>8.0</v>
      </c>
      <c r="F49" s="40"/>
      <c r="G49" s="40"/>
      <c r="H49" s="40" t="str">
        <f t="shared" si="1"/>
        <v/>
      </c>
      <c r="I49" s="40"/>
      <c r="J49" s="40"/>
      <c r="K49" s="40" t="str">
        <f t="shared" si="2"/>
        <v/>
      </c>
      <c r="L49" s="44">
        <f t="shared" si="3"/>
        <v>8</v>
      </c>
      <c r="M49" s="44" t="str">
        <f t="shared" si="4"/>
        <v/>
      </c>
      <c r="N49" s="44">
        <f t="shared" si="5"/>
        <v>8</v>
      </c>
      <c r="O49" s="45" t="str">
        <f>IF(AND(M49="",N49=""),"",VLOOKUP(N49,Ocjene,2))</f>
        <v>F</v>
      </c>
      <c r="P49" s="35"/>
    </row>
    <row r="50" ht="12.75" customHeight="1">
      <c r="A50" s="40">
        <f t="shared" si="6"/>
        <v>48</v>
      </c>
      <c r="B50" s="41" t="s">
        <v>140</v>
      </c>
      <c r="C50" s="42" t="s">
        <v>141</v>
      </c>
      <c r="D50" s="40">
        <v>4.0</v>
      </c>
      <c r="E50" s="40">
        <v>19.0</v>
      </c>
      <c r="F50" s="40"/>
      <c r="G50" s="40"/>
      <c r="H50" s="40" t="str">
        <f t="shared" si="1"/>
        <v/>
      </c>
      <c r="I50" s="43">
        <v>6.0</v>
      </c>
      <c r="J50" s="43">
        <v>13.0</v>
      </c>
      <c r="K50" s="40">
        <f t="shared" si="2"/>
        <v>19</v>
      </c>
      <c r="L50" s="44">
        <f t="shared" si="3"/>
        <v>19</v>
      </c>
      <c r="M50" s="44">
        <f t="shared" si="4"/>
        <v>19</v>
      </c>
      <c r="N50" s="44">
        <f t="shared" si="5"/>
        <v>38</v>
      </c>
      <c r="O50" s="45" t="str">
        <f>IF(AND(M50="",N50=""),"",VLOOKUP(N50,Ocjene,2))</f>
        <v>F</v>
      </c>
      <c r="P50" s="35"/>
    </row>
    <row r="51" ht="12.75" customHeight="1">
      <c r="A51" s="40">
        <f t="shared" si="6"/>
        <v>49</v>
      </c>
      <c r="B51" s="41" t="s">
        <v>142</v>
      </c>
      <c r="C51" s="42" t="s">
        <v>143</v>
      </c>
      <c r="D51" s="40">
        <v>27.0</v>
      </c>
      <c r="E51" s="40"/>
      <c r="F51" s="43">
        <v>12.0</v>
      </c>
      <c r="G51" s="43">
        <v>20.0</v>
      </c>
      <c r="H51" s="40">
        <f t="shared" si="1"/>
        <v>32</v>
      </c>
      <c r="I51" s="40"/>
      <c r="J51" s="40"/>
      <c r="K51" s="40" t="str">
        <f t="shared" si="2"/>
        <v/>
      </c>
      <c r="L51" s="44">
        <f t="shared" si="3"/>
        <v>27</v>
      </c>
      <c r="M51" s="44">
        <f t="shared" si="4"/>
        <v>32</v>
      </c>
      <c r="N51" s="44">
        <f t="shared" si="5"/>
        <v>59</v>
      </c>
      <c r="O51" s="45" t="str">
        <f>IF(AND(M51="",N51=""),"",VLOOKUP(N51,Ocjene,2))</f>
        <v>E</v>
      </c>
      <c r="P51" s="35"/>
    </row>
    <row r="52" ht="12.75" customHeight="1">
      <c r="A52" s="40">
        <f t="shared" si="6"/>
        <v>50</v>
      </c>
      <c r="B52" s="41" t="s">
        <v>144</v>
      </c>
      <c r="C52" s="42" t="s">
        <v>145</v>
      </c>
      <c r="D52" s="40"/>
      <c r="E52" s="40"/>
      <c r="F52" s="40"/>
      <c r="G52" s="40"/>
      <c r="H52" s="40" t="str">
        <f t="shared" si="1"/>
        <v/>
      </c>
      <c r="I52" s="40"/>
      <c r="J52" s="40"/>
      <c r="K52" s="40" t="str">
        <f t="shared" si="2"/>
        <v/>
      </c>
      <c r="L52" s="44" t="str">
        <f t="shared" si="3"/>
        <v/>
      </c>
      <c r="M52" s="44" t="str">
        <f t="shared" si="4"/>
        <v/>
      </c>
      <c r="N52" s="44" t="str">
        <f t="shared" si="5"/>
        <v/>
      </c>
      <c r="O52" s="44" t="str">
        <f>IF(AND(M52="",N52=""),"",VLOOKUP(N52,Ocjene,2))</f>
        <v/>
      </c>
      <c r="P52" s="35"/>
    </row>
    <row r="53" ht="12.75" customHeight="1">
      <c r="A53" s="40">
        <f t="shared" si="6"/>
        <v>51</v>
      </c>
      <c r="B53" s="41" t="s">
        <v>146</v>
      </c>
      <c r="C53" s="42" t="s">
        <v>147</v>
      </c>
      <c r="D53" s="40">
        <v>16.0</v>
      </c>
      <c r="E53" s="40"/>
      <c r="F53" s="43">
        <v>6.0</v>
      </c>
      <c r="G53" s="43">
        <v>17.0</v>
      </c>
      <c r="H53" s="40">
        <f t="shared" si="1"/>
        <v>23</v>
      </c>
      <c r="I53" s="43">
        <v>8.0</v>
      </c>
      <c r="J53" s="43">
        <v>15.0</v>
      </c>
      <c r="K53" s="40">
        <f t="shared" si="2"/>
        <v>23</v>
      </c>
      <c r="L53" s="44">
        <f t="shared" si="3"/>
        <v>16</v>
      </c>
      <c r="M53" s="44">
        <f t="shared" si="4"/>
        <v>23</v>
      </c>
      <c r="N53" s="44">
        <f t="shared" si="5"/>
        <v>39</v>
      </c>
      <c r="O53" s="45" t="str">
        <f>IF(AND(M53="",N53=""),"",VLOOKUP(N53,Ocjene,2))</f>
        <v>F</v>
      </c>
      <c r="P53" s="35"/>
    </row>
    <row r="54" ht="12.75" customHeight="1">
      <c r="A54" s="40">
        <f t="shared" si="6"/>
        <v>52</v>
      </c>
      <c r="B54" s="41" t="s">
        <v>148</v>
      </c>
      <c r="C54" s="42" t="s">
        <v>149</v>
      </c>
      <c r="D54" s="40"/>
      <c r="E54" s="40"/>
      <c r="F54" s="40"/>
      <c r="G54" s="40"/>
      <c r="H54" s="40" t="str">
        <f t="shared" si="1"/>
        <v/>
      </c>
      <c r="I54" s="40"/>
      <c r="J54" s="40"/>
      <c r="K54" s="40" t="str">
        <f t="shared" si="2"/>
        <v/>
      </c>
      <c r="L54" s="44" t="str">
        <f t="shared" si="3"/>
        <v/>
      </c>
      <c r="M54" s="44" t="str">
        <f t="shared" si="4"/>
        <v/>
      </c>
      <c r="N54" s="44" t="str">
        <f t="shared" si="5"/>
        <v/>
      </c>
      <c r="O54" s="44" t="str">
        <f>IF(AND(M54="",N54=""),"",VLOOKUP(N54,Ocjene,2))</f>
        <v/>
      </c>
      <c r="P54" s="35"/>
    </row>
    <row r="55" ht="12.75" customHeight="1">
      <c r="A55" s="40">
        <f t="shared" si="6"/>
        <v>53</v>
      </c>
      <c r="B55" s="41" t="s">
        <v>150</v>
      </c>
      <c r="C55" s="42" t="s">
        <v>151</v>
      </c>
      <c r="D55" s="40">
        <v>14.0</v>
      </c>
      <c r="E55" s="40">
        <v>19.0</v>
      </c>
      <c r="F55" s="43">
        <v>13.0</v>
      </c>
      <c r="G55" s="43">
        <v>22.0</v>
      </c>
      <c r="H55" s="40">
        <f t="shared" si="1"/>
        <v>35</v>
      </c>
      <c r="I55" s="40"/>
      <c r="J55" s="40"/>
      <c r="K55" s="40" t="str">
        <f t="shared" si="2"/>
        <v/>
      </c>
      <c r="L55" s="44">
        <f t="shared" si="3"/>
        <v>19</v>
      </c>
      <c r="M55" s="44">
        <f t="shared" si="4"/>
        <v>35</v>
      </c>
      <c r="N55" s="44">
        <f t="shared" si="5"/>
        <v>54</v>
      </c>
      <c r="O55" s="45" t="str">
        <f>IF(AND(M55="",N55=""),"",VLOOKUP(N55,Ocjene,2))</f>
        <v>E</v>
      </c>
      <c r="P55" s="35"/>
    </row>
    <row r="56" ht="12.75" customHeight="1">
      <c r="A56" s="40">
        <f t="shared" si="6"/>
        <v>54</v>
      </c>
      <c r="B56" s="41" t="s">
        <v>152</v>
      </c>
      <c r="C56" s="42" t="s">
        <v>153</v>
      </c>
      <c r="D56" s="40"/>
      <c r="E56" s="40"/>
      <c r="F56" s="40"/>
      <c r="G56" s="40"/>
      <c r="H56" s="40" t="str">
        <f t="shared" si="1"/>
        <v/>
      </c>
      <c r="I56" s="40"/>
      <c r="J56" s="40"/>
      <c r="K56" s="40" t="str">
        <f t="shared" si="2"/>
        <v/>
      </c>
      <c r="L56" s="44" t="str">
        <f t="shared" si="3"/>
        <v/>
      </c>
      <c r="M56" s="44" t="str">
        <f t="shared" si="4"/>
        <v/>
      </c>
      <c r="N56" s="44" t="str">
        <f t="shared" si="5"/>
        <v/>
      </c>
      <c r="O56" s="44" t="str">
        <f>IF(AND(M56="",N56=""),"",VLOOKUP(N56,Ocjene,2))</f>
        <v/>
      </c>
      <c r="P56" s="35"/>
    </row>
    <row r="57" ht="12.75" customHeight="1">
      <c r="A57" s="40">
        <f t="shared" si="6"/>
        <v>55</v>
      </c>
      <c r="B57" s="41" t="s">
        <v>154</v>
      </c>
      <c r="C57" s="42" t="s">
        <v>155</v>
      </c>
      <c r="D57" s="40">
        <v>19.0</v>
      </c>
      <c r="E57" s="40"/>
      <c r="F57" s="43">
        <v>15.0</v>
      </c>
      <c r="G57" s="43">
        <v>16.0</v>
      </c>
      <c r="H57" s="40">
        <f t="shared" si="1"/>
        <v>31</v>
      </c>
      <c r="I57" s="40"/>
      <c r="J57" s="40"/>
      <c r="K57" s="40" t="str">
        <f t="shared" si="2"/>
        <v/>
      </c>
      <c r="L57" s="44">
        <f t="shared" si="3"/>
        <v>19</v>
      </c>
      <c r="M57" s="44">
        <f t="shared" si="4"/>
        <v>31</v>
      </c>
      <c r="N57" s="44">
        <f t="shared" si="5"/>
        <v>50</v>
      </c>
      <c r="O57" s="45" t="str">
        <f>IF(AND(M57="",N57=""),"",VLOOKUP(N57,Ocjene,2))</f>
        <v>E</v>
      </c>
      <c r="P57" s="35"/>
    </row>
    <row r="58" ht="12.75" customHeight="1">
      <c r="A58" s="40">
        <f t="shared" si="6"/>
        <v>56</v>
      </c>
      <c r="B58" s="41" t="s">
        <v>156</v>
      </c>
      <c r="C58" s="42" t="s">
        <v>157</v>
      </c>
      <c r="D58" s="40">
        <v>0.0</v>
      </c>
      <c r="E58" s="40">
        <v>24.0</v>
      </c>
      <c r="F58" s="43">
        <v>21.0</v>
      </c>
      <c r="G58" s="43">
        <v>16.0</v>
      </c>
      <c r="H58" s="40">
        <f t="shared" si="1"/>
        <v>37</v>
      </c>
      <c r="I58" s="40"/>
      <c r="J58" s="40"/>
      <c r="K58" s="40" t="str">
        <f t="shared" si="2"/>
        <v/>
      </c>
      <c r="L58" s="44">
        <f t="shared" si="3"/>
        <v>24</v>
      </c>
      <c r="M58" s="44">
        <f t="shared" si="4"/>
        <v>37</v>
      </c>
      <c r="N58" s="44">
        <f t="shared" si="5"/>
        <v>61</v>
      </c>
      <c r="O58" s="45" t="str">
        <f>IF(AND(M58="",N58=""),"",VLOOKUP(N58,Ocjene,2))</f>
        <v>D</v>
      </c>
      <c r="P58" s="35"/>
    </row>
    <row r="59" ht="12.75" customHeight="1">
      <c r="A59" s="40">
        <f t="shared" si="6"/>
        <v>57</v>
      </c>
      <c r="B59" s="41" t="s">
        <v>158</v>
      </c>
      <c r="C59" s="47" t="s">
        <v>159</v>
      </c>
      <c r="D59" s="40">
        <v>14.0</v>
      </c>
      <c r="E59" s="43">
        <v>21.0</v>
      </c>
      <c r="F59" s="43">
        <v>5.0</v>
      </c>
      <c r="G59" s="43">
        <v>16.0</v>
      </c>
      <c r="H59" s="40">
        <f t="shared" si="1"/>
        <v>21</v>
      </c>
      <c r="I59" s="43">
        <v>12.0</v>
      </c>
      <c r="J59" s="43">
        <v>14.0</v>
      </c>
      <c r="K59" s="40">
        <f t="shared" si="2"/>
        <v>26</v>
      </c>
      <c r="L59" s="44">
        <f t="shared" si="3"/>
        <v>21</v>
      </c>
      <c r="M59" s="44">
        <f t="shared" si="4"/>
        <v>26</v>
      </c>
      <c r="N59" s="44">
        <f t="shared" si="5"/>
        <v>47</v>
      </c>
      <c r="O59" s="45" t="str">
        <f>IF(AND(M59="",N59=""),"",VLOOKUP(N59,Ocjene,2))</f>
        <v>F</v>
      </c>
      <c r="P59" s="46" t="s">
        <v>95</v>
      </c>
    </row>
    <row r="60" ht="12.75" customHeight="1">
      <c r="A60" s="40">
        <f t="shared" si="6"/>
        <v>58</v>
      </c>
      <c r="B60" s="41" t="s">
        <v>160</v>
      </c>
      <c r="C60" s="42" t="s">
        <v>161</v>
      </c>
      <c r="D60" s="40">
        <v>1.0</v>
      </c>
      <c r="E60" s="40">
        <v>16.0</v>
      </c>
      <c r="F60" s="43">
        <v>11.0</v>
      </c>
      <c r="G60" s="43">
        <v>5.0</v>
      </c>
      <c r="H60" s="40">
        <f t="shared" si="1"/>
        <v>16</v>
      </c>
      <c r="I60" s="43">
        <v>2.0</v>
      </c>
      <c r="J60" s="43">
        <v>0.0</v>
      </c>
      <c r="K60" s="40">
        <f t="shared" si="2"/>
        <v>2</v>
      </c>
      <c r="L60" s="44">
        <f t="shared" si="3"/>
        <v>16</v>
      </c>
      <c r="M60" s="44">
        <f t="shared" si="4"/>
        <v>2</v>
      </c>
      <c r="N60" s="44">
        <f t="shared" si="5"/>
        <v>18</v>
      </c>
      <c r="O60" s="45" t="str">
        <f>IF(AND(M60="",N60=""),"",VLOOKUP(N60,Ocjene,2))</f>
        <v>F</v>
      </c>
      <c r="P60" s="35"/>
    </row>
    <row r="61" ht="12.75" customHeight="1">
      <c r="A61" s="40">
        <f t="shared" si="6"/>
        <v>59</v>
      </c>
      <c r="B61" s="41" t="s">
        <v>162</v>
      </c>
      <c r="C61" s="42" t="s">
        <v>163</v>
      </c>
      <c r="D61" s="40">
        <v>29.0</v>
      </c>
      <c r="E61" s="40"/>
      <c r="F61" s="43">
        <v>13.0</v>
      </c>
      <c r="G61" s="43">
        <v>22.0</v>
      </c>
      <c r="H61" s="40">
        <f t="shared" si="1"/>
        <v>35</v>
      </c>
      <c r="I61" s="40"/>
      <c r="J61" s="40"/>
      <c r="K61" s="40" t="str">
        <f t="shared" si="2"/>
        <v/>
      </c>
      <c r="L61" s="44">
        <f t="shared" si="3"/>
        <v>29</v>
      </c>
      <c r="M61" s="44">
        <f t="shared" si="4"/>
        <v>35</v>
      </c>
      <c r="N61" s="44">
        <f t="shared" si="5"/>
        <v>64</v>
      </c>
      <c r="O61" s="45" t="str">
        <f>IF(AND(M61="",N61=""),"",VLOOKUP(N61,Ocjene,2))</f>
        <v>D</v>
      </c>
      <c r="P61" s="35"/>
    </row>
    <row r="62" ht="12.75" customHeight="1">
      <c r="A62" s="40">
        <f t="shared" si="6"/>
        <v>60</v>
      </c>
      <c r="B62" s="41" t="s">
        <v>164</v>
      </c>
      <c r="C62" s="42" t="s">
        <v>165</v>
      </c>
      <c r="D62" s="40">
        <v>7.0</v>
      </c>
      <c r="E62" s="40">
        <v>16.0</v>
      </c>
      <c r="F62" s="43">
        <v>8.0</v>
      </c>
      <c r="G62" s="43">
        <v>15.0</v>
      </c>
      <c r="H62" s="40">
        <f t="shared" si="1"/>
        <v>23</v>
      </c>
      <c r="I62" s="43">
        <v>8.0</v>
      </c>
      <c r="J62" s="43">
        <v>16.0</v>
      </c>
      <c r="K62" s="40">
        <f t="shared" si="2"/>
        <v>24</v>
      </c>
      <c r="L62" s="44">
        <f t="shared" si="3"/>
        <v>16</v>
      </c>
      <c r="M62" s="44">
        <f t="shared" si="4"/>
        <v>24</v>
      </c>
      <c r="N62" s="44">
        <f t="shared" si="5"/>
        <v>40</v>
      </c>
      <c r="O62" s="45" t="str">
        <f>IF(AND(M62="",N62=""),"",VLOOKUP(N62,Ocjene,2))</f>
        <v>F</v>
      </c>
      <c r="P62" s="35"/>
    </row>
    <row r="63" ht="12.75" customHeight="1">
      <c r="A63" s="40">
        <f t="shared" si="6"/>
        <v>61</v>
      </c>
      <c r="B63" s="41" t="s">
        <v>166</v>
      </c>
      <c r="C63" s="42" t="s">
        <v>167</v>
      </c>
      <c r="D63" s="40">
        <v>16.0</v>
      </c>
      <c r="E63" s="40">
        <v>8.0</v>
      </c>
      <c r="F63" s="43">
        <v>6.0</v>
      </c>
      <c r="G63" s="43">
        <v>13.0</v>
      </c>
      <c r="H63" s="40">
        <f t="shared" si="1"/>
        <v>19</v>
      </c>
      <c r="I63" s="43">
        <v>3.0</v>
      </c>
      <c r="J63" s="43">
        <v>14.0</v>
      </c>
      <c r="K63" s="40">
        <f t="shared" si="2"/>
        <v>17</v>
      </c>
      <c r="L63" s="44">
        <f t="shared" si="3"/>
        <v>8</v>
      </c>
      <c r="M63" s="44">
        <f t="shared" si="4"/>
        <v>17</v>
      </c>
      <c r="N63" s="44">
        <f t="shared" si="5"/>
        <v>25</v>
      </c>
      <c r="O63" s="45" t="str">
        <f>IF(AND(M63="",N63=""),"",VLOOKUP(N63,Ocjene,2))</f>
        <v>F</v>
      </c>
      <c r="P63" s="35"/>
    </row>
    <row r="64" ht="12.75" customHeight="1">
      <c r="A64" s="40">
        <f t="shared" si="6"/>
        <v>62</v>
      </c>
      <c r="B64" s="41" t="s">
        <v>168</v>
      </c>
      <c r="C64" s="42" t="s">
        <v>169</v>
      </c>
      <c r="D64" s="40">
        <v>29.0</v>
      </c>
      <c r="E64" s="40"/>
      <c r="F64" s="43">
        <v>2.0</v>
      </c>
      <c r="G64" s="43">
        <v>12.0</v>
      </c>
      <c r="H64" s="40">
        <f t="shared" si="1"/>
        <v>14</v>
      </c>
      <c r="I64" s="43">
        <v>1.0</v>
      </c>
      <c r="J64" s="43">
        <v>8.0</v>
      </c>
      <c r="K64" s="40">
        <f t="shared" si="2"/>
        <v>9</v>
      </c>
      <c r="L64" s="44">
        <f t="shared" si="3"/>
        <v>29</v>
      </c>
      <c r="M64" s="44">
        <f t="shared" si="4"/>
        <v>9</v>
      </c>
      <c r="N64" s="44">
        <f t="shared" si="5"/>
        <v>38</v>
      </c>
      <c r="O64" s="45" t="str">
        <f>IF(AND(M64="",N64=""),"",VLOOKUP(N64,Ocjene,2))</f>
        <v>F</v>
      </c>
      <c r="P64" s="35"/>
    </row>
    <row r="65" ht="12.75" customHeight="1">
      <c r="A65" s="40">
        <f t="shared" si="6"/>
        <v>63</v>
      </c>
      <c r="B65" s="41" t="s">
        <v>170</v>
      </c>
      <c r="C65" s="42" t="s">
        <v>171</v>
      </c>
      <c r="D65" s="40">
        <v>14.0</v>
      </c>
      <c r="E65" s="40">
        <v>14.0</v>
      </c>
      <c r="F65" s="43">
        <v>14.0</v>
      </c>
      <c r="G65" s="43">
        <v>22.0</v>
      </c>
      <c r="H65" s="40">
        <f t="shared" si="1"/>
        <v>36</v>
      </c>
      <c r="I65" s="40"/>
      <c r="J65" s="40"/>
      <c r="K65" s="40" t="str">
        <f t="shared" si="2"/>
        <v/>
      </c>
      <c r="L65" s="44">
        <f t="shared" si="3"/>
        <v>14</v>
      </c>
      <c r="M65" s="44">
        <f t="shared" si="4"/>
        <v>36</v>
      </c>
      <c r="N65" s="44">
        <f t="shared" si="5"/>
        <v>50</v>
      </c>
      <c r="O65" s="45" t="str">
        <f>IF(AND(M65="",N65=""),"",VLOOKUP(N65,Ocjene,2))</f>
        <v>E</v>
      </c>
      <c r="P65" s="35"/>
    </row>
    <row r="66" ht="12.75" customHeight="1">
      <c r="A66" s="40">
        <f t="shared" si="6"/>
        <v>64</v>
      </c>
      <c r="B66" s="41" t="s">
        <v>172</v>
      </c>
      <c r="C66" s="42" t="s">
        <v>173</v>
      </c>
      <c r="D66" s="40">
        <v>14.0</v>
      </c>
      <c r="E66" s="40"/>
      <c r="F66" s="40"/>
      <c r="G66" s="40"/>
      <c r="H66" s="40" t="str">
        <f t="shared" si="1"/>
        <v/>
      </c>
      <c r="I66" s="43">
        <v>7.0</v>
      </c>
      <c r="J66" s="43">
        <v>9.5</v>
      </c>
      <c r="K66" s="40">
        <f t="shared" si="2"/>
        <v>16.5</v>
      </c>
      <c r="L66" s="44">
        <f t="shared" si="3"/>
        <v>14</v>
      </c>
      <c r="M66" s="44">
        <f t="shared" si="4"/>
        <v>16.5</v>
      </c>
      <c r="N66" s="44">
        <f t="shared" si="5"/>
        <v>30.5</v>
      </c>
      <c r="O66" s="45" t="str">
        <f>IF(AND(M66="",N66=""),"",VLOOKUP(N66,Ocjene,2))</f>
        <v>F</v>
      </c>
      <c r="P66" s="35"/>
    </row>
    <row r="67" ht="12.75" customHeight="1">
      <c r="A67" s="40">
        <f t="shared" si="6"/>
        <v>65</v>
      </c>
      <c r="B67" s="41" t="s">
        <v>174</v>
      </c>
      <c r="C67" s="42" t="s">
        <v>175</v>
      </c>
      <c r="D67" s="40">
        <v>23.0</v>
      </c>
      <c r="E67" s="40"/>
      <c r="F67" s="43">
        <v>19.0</v>
      </c>
      <c r="G67" s="40"/>
      <c r="H67" s="40">
        <f t="shared" si="1"/>
        <v>19</v>
      </c>
      <c r="I67" s="40"/>
      <c r="J67" s="40"/>
      <c r="K67" s="40" t="str">
        <f t="shared" si="2"/>
        <v/>
      </c>
      <c r="L67" s="44">
        <f t="shared" si="3"/>
        <v>23</v>
      </c>
      <c r="M67" s="44">
        <f t="shared" si="4"/>
        <v>19</v>
      </c>
      <c r="N67" s="44">
        <f t="shared" si="5"/>
        <v>42</v>
      </c>
      <c r="O67" s="45" t="str">
        <f>IF(AND(M67="",N67=""),"",VLOOKUP(N67,Ocjene,2))</f>
        <v>F</v>
      </c>
      <c r="P67" s="35"/>
    </row>
    <row r="68" ht="12.75" customHeight="1">
      <c r="A68" s="40">
        <f t="shared" si="6"/>
        <v>66</v>
      </c>
      <c r="B68" s="41" t="s">
        <v>176</v>
      </c>
      <c r="C68" s="42" t="s">
        <v>177</v>
      </c>
      <c r="D68" s="40">
        <v>1.0</v>
      </c>
      <c r="E68" s="40">
        <v>7.0</v>
      </c>
      <c r="F68" s="43">
        <v>13.5</v>
      </c>
      <c r="G68" s="43">
        <v>20.0</v>
      </c>
      <c r="H68" s="40">
        <f t="shared" si="1"/>
        <v>33.5</v>
      </c>
      <c r="I68" s="43">
        <v>13.0</v>
      </c>
      <c r="J68" s="43">
        <v>6.0</v>
      </c>
      <c r="K68" s="40">
        <f t="shared" si="2"/>
        <v>19</v>
      </c>
      <c r="L68" s="44">
        <f t="shared" si="3"/>
        <v>7</v>
      </c>
      <c r="M68" s="44">
        <f t="shared" si="4"/>
        <v>19</v>
      </c>
      <c r="N68" s="44">
        <f t="shared" si="5"/>
        <v>26</v>
      </c>
      <c r="O68" s="45" t="str">
        <f>IF(AND(M68="",N68=""),"",VLOOKUP(N68,Ocjene,2))</f>
        <v>F</v>
      </c>
      <c r="P68" s="35"/>
    </row>
    <row r="69" ht="12.75" customHeight="1">
      <c r="A69" s="40">
        <f t="shared" si="6"/>
        <v>67</v>
      </c>
      <c r="B69" s="41" t="s">
        <v>178</v>
      </c>
      <c r="C69" s="42" t="s">
        <v>179</v>
      </c>
      <c r="D69" s="40">
        <v>10.0</v>
      </c>
      <c r="E69" s="40">
        <v>12.0</v>
      </c>
      <c r="F69" s="43">
        <v>7.0</v>
      </c>
      <c r="G69" s="43">
        <v>16.0</v>
      </c>
      <c r="H69" s="40">
        <f t="shared" si="1"/>
        <v>23</v>
      </c>
      <c r="I69" s="43">
        <v>3.0</v>
      </c>
      <c r="J69" s="43">
        <v>16.0</v>
      </c>
      <c r="K69" s="40">
        <f t="shared" si="2"/>
        <v>19</v>
      </c>
      <c r="L69" s="44">
        <f t="shared" si="3"/>
        <v>12</v>
      </c>
      <c r="M69" s="44">
        <f t="shared" si="4"/>
        <v>19</v>
      </c>
      <c r="N69" s="44">
        <f t="shared" si="5"/>
        <v>31</v>
      </c>
      <c r="O69" s="45" t="str">
        <f>IF(AND(M69="",N69=""),"",VLOOKUP(N69,Ocjene,2))</f>
        <v>F</v>
      </c>
      <c r="P69" s="35"/>
    </row>
    <row r="70" ht="12.75" customHeight="1">
      <c r="A70" s="40">
        <f t="shared" si="6"/>
        <v>68</v>
      </c>
      <c r="B70" s="41" t="s">
        <v>180</v>
      </c>
      <c r="C70" s="42" t="s">
        <v>181</v>
      </c>
      <c r="D70" s="40">
        <v>18.0</v>
      </c>
      <c r="E70" s="40"/>
      <c r="F70" s="43">
        <v>4.0</v>
      </c>
      <c r="G70" s="43">
        <v>11.0</v>
      </c>
      <c r="H70" s="40">
        <f t="shared" si="1"/>
        <v>15</v>
      </c>
      <c r="I70" s="43">
        <v>9.5</v>
      </c>
      <c r="J70" s="43">
        <v>6.0</v>
      </c>
      <c r="K70" s="40">
        <f t="shared" si="2"/>
        <v>15.5</v>
      </c>
      <c r="L70" s="44">
        <f t="shared" si="3"/>
        <v>18</v>
      </c>
      <c r="M70" s="44">
        <f t="shared" si="4"/>
        <v>15.5</v>
      </c>
      <c r="N70" s="44">
        <f t="shared" si="5"/>
        <v>33.5</v>
      </c>
      <c r="O70" s="45" t="str">
        <f>IF(AND(M70="",N70=""),"",VLOOKUP(N70,Ocjene,2))</f>
        <v>F</v>
      </c>
      <c r="P70" s="35"/>
    </row>
    <row r="71" ht="12.75" customHeight="1">
      <c r="A71" s="40">
        <f t="shared" si="6"/>
        <v>69</v>
      </c>
      <c r="B71" s="41" t="s">
        <v>182</v>
      </c>
      <c r="C71" s="42" t="s">
        <v>183</v>
      </c>
      <c r="D71" s="40">
        <v>25.0</v>
      </c>
      <c r="E71" s="40"/>
      <c r="F71" s="43">
        <v>8.0</v>
      </c>
      <c r="G71" s="43">
        <v>23.0</v>
      </c>
      <c r="H71" s="40">
        <f t="shared" si="1"/>
        <v>31</v>
      </c>
      <c r="I71" s="40"/>
      <c r="J71" s="40"/>
      <c r="K71" s="40" t="str">
        <f t="shared" si="2"/>
        <v/>
      </c>
      <c r="L71" s="44">
        <f t="shared" si="3"/>
        <v>25</v>
      </c>
      <c r="M71" s="44">
        <f t="shared" si="4"/>
        <v>31</v>
      </c>
      <c r="N71" s="44">
        <f t="shared" si="5"/>
        <v>56</v>
      </c>
      <c r="O71" s="45" t="str">
        <f>IF(AND(M71="",N71=""),"",VLOOKUP(N71,Ocjene,2))</f>
        <v>E</v>
      </c>
      <c r="P71" s="35"/>
    </row>
    <row r="72" ht="12.75" customHeight="1">
      <c r="A72" s="40">
        <f t="shared" si="6"/>
        <v>70</v>
      </c>
      <c r="B72" s="41" t="s">
        <v>184</v>
      </c>
      <c r="C72" s="42" t="s">
        <v>86</v>
      </c>
      <c r="D72" s="40">
        <v>3.0</v>
      </c>
      <c r="E72" s="40">
        <v>17.0</v>
      </c>
      <c r="F72" s="43">
        <v>9.0</v>
      </c>
      <c r="G72" s="43">
        <v>11.0</v>
      </c>
      <c r="H72" s="40">
        <f t="shared" si="1"/>
        <v>20</v>
      </c>
      <c r="I72" s="43">
        <v>3.0</v>
      </c>
      <c r="J72" s="43">
        <v>8.0</v>
      </c>
      <c r="K72" s="40">
        <f t="shared" si="2"/>
        <v>11</v>
      </c>
      <c r="L72" s="44">
        <f t="shared" si="3"/>
        <v>17</v>
      </c>
      <c r="M72" s="44">
        <f t="shared" si="4"/>
        <v>11</v>
      </c>
      <c r="N72" s="44">
        <f t="shared" si="5"/>
        <v>28</v>
      </c>
      <c r="O72" s="45" t="str">
        <f>IF(AND(M72="",N72=""),"",VLOOKUP(N72,Ocjene,2))</f>
        <v>F</v>
      </c>
      <c r="P72" s="35"/>
    </row>
    <row r="73" ht="12.75" customHeight="1">
      <c r="A73" s="40">
        <f t="shared" si="6"/>
        <v>71</v>
      </c>
      <c r="B73" s="41" t="s">
        <v>185</v>
      </c>
      <c r="C73" s="42" t="s">
        <v>186</v>
      </c>
      <c r="D73" s="40">
        <v>25.0</v>
      </c>
      <c r="E73" s="40"/>
      <c r="F73" s="43">
        <v>14.0</v>
      </c>
      <c r="G73" s="43">
        <v>9.0</v>
      </c>
      <c r="H73" s="40">
        <f t="shared" si="1"/>
        <v>23</v>
      </c>
      <c r="I73" s="43">
        <v>5.0</v>
      </c>
      <c r="J73" s="43">
        <v>14.0</v>
      </c>
      <c r="K73" s="40">
        <f t="shared" si="2"/>
        <v>19</v>
      </c>
      <c r="L73" s="44">
        <f t="shared" si="3"/>
        <v>25</v>
      </c>
      <c r="M73" s="44">
        <f t="shared" si="4"/>
        <v>19</v>
      </c>
      <c r="N73" s="44">
        <f t="shared" si="5"/>
        <v>44</v>
      </c>
      <c r="O73" s="45" t="str">
        <f>IF(AND(M73="",N73=""),"",VLOOKUP(N73,Ocjene,2))</f>
        <v>F</v>
      </c>
      <c r="P73" s="35"/>
    </row>
    <row r="74" ht="12.75" customHeight="1">
      <c r="A74" s="40">
        <f t="shared" si="6"/>
        <v>72</v>
      </c>
      <c r="B74" s="41" t="s">
        <v>187</v>
      </c>
      <c r="C74" s="42" t="s">
        <v>188</v>
      </c>
      <c r="D74" s="40">
        <v>4.0</v>
      </c>
      <c r="E74" s="40">
        <v>1.0</v>
      </c>
      <c r="F74" s="43">
        <v>1.0</v>
      </c>
      <c r="G74" s="43">
        <v>0.0</v>
      </c>
      <c r="H74" s="40">
        <f t="shared" si="1"/>
        <v>1</v>
      </c>
      <c r="I74" s="40"/>
      <c r="J74" s="40"/>
      <c r="K74" s="40" t="str">
        <f t="shared" si="2"/>
        <v/>
      </c>
      <c r="L74" s="44">
        <f t="shared" si="3"/>
        <v>1</v>
      </c>
      <c r="M74" s="44">
        <f t="shared" si="4"/>
        <v>1</v>
      </c>
      <c r="N74" s="44">
        <f t="shared" si="5"/>
        <v>2</v>
      </c>
      <c r="O74" s="45" t="str">
        <f>IF(AND(M74="",N74=""),"",VLOOKUP(N74,Ocjene,2))</f>
        <v>F</v>
      </c>
      <c r="P74" s="35"/>
    </row>
    <row r="75" ht="12.75" customHeight="1">
      <c r="A75" s="40">
        <f t="shared" si="6"/>
        <v>73</v>
      </c>
      <c r="B75" s="41" t="s">
        <v>189</v>
      </c>
      <c r="C75" s="42" t="s">
        <v>190</v>
      </c>
      <c r="D75" s="40">
        <v>27.0</v>
      </c>
      <c r="E75" s="40"/>
      <c r="F75" s="43">
        <v>14.5</v>
      </c>
      <c r="G75" s="43">
        <v>10.0</v>
      </c>
      <c r="H75" s="40">
        <f t="shared" si="1"/>
        <v>24.5</v>
      </c>
      <c r="I75" s="40"/>
      <c r="J75" s="40"/>
      <c r="K75" s="40" t="str">
        <f t="shared" si="2"/>
        <v/>
      </c>
      <c r="L75" s="44">
        <f t="shared" si="3"/>
        <v>27</v>
      </c>
      <c r="M75" s="44">
        <f t="shared" si="4"/>
        <v>24.5</v>
      </c>
      <c r="N75" s="44">
        <f t="shared" si="5"/>
        <v>51.5</v>
      </c>
      <c r="O75" s="45" t="str">
        <f>IF(AND(M75="",N75=""),"",VLOOKUP(N75,Ocjene,2))</f>
        <v>E</v>
      </c>
      <c r="P75" s="35"/>
    </row>
    <row r="76" ht="12.75" customHeight="1">
      <c r="A76" s="40">
        <f t="shared" si="6"/>
        <v>74</v>
      </c>
      <c r="B76" s="41" t="s">
        <v>191</v>
      </c>
      <c r="C76" s="42" t="s">
        <v>192</v>
      </c>
      <c r="D76" s="40">
        <v>0.0</v>
      </c>
      <c r="E76" s="40">
        <v>0.0</v>
      </c>
      <c r="F76" s="40"/>
      <c r="G76" s="40"/>
      <c r="H76" s="40" t="str">
        <f t="shared" si="1"/>
        <v/>
      </c>
      <c r="I76" s="43">
        <v>0.0</v>
      </c>
      <c r="J76" s="43">
        <v>0.0</v>
      </c>
      <c r="K76" s="40">
        <f t="shared" si="2"/>
        <v>0</v>
      </c>
      <c r="L76" s="44">
        <f t="shared" si="3"/>
        <v>0</v>
      </c>
      <c r="M76" s="44">
        <f t="shared" si="4"/>
        <v>0</v>
      </c>
      <c r="N76" s="44">
        <f t="shared" si="5"/>
        <v>0</v>
      </c>
      <c r="O76" s="45" t="str">
        <f>IF(AND(M76="",N76=""),"",VLOOKUP(N76,Ocjene,2))</f>
        <v>F</v>
      </c>
      <c r="P76" s="35"/>
    </row>
    <row r="77" ht="12.75" customHeight="1">
      <c r="A77" s="40">
        <f t="shared" si="6"/>
        <v>75</v>
      </c>
      <c r="B77" s="41" t="s">
        <v>193</v>
      </c>
      <c r="C77" s="42" t="s">
        <v>194</v>
      </c>
      <c r="D77" s="40">
        <v>0.0</v>
      </c>
      <c r="E77" s="40">
        <v>8.0</v>
      </c>
      <c r="F77" s="43">
        <v>7.5</v>
      </c>
      <c r="G77" s="43">
        <v>4.0</v>
      </c>
      <c r="H77" s="40">
        <f t="shared" si="1"/>
        <v>11.5</v>
      </c>
      <c r="I77" s="40"/>
      <c r="J77" s="40"/>
      <c r="K77" s="40" t="str">
        <f t="shared" si="2"/>
        <v/>
      </c>
      <c r="L77" s="44">
        <f t="shared" si="3"/>
        <v>8</v>
      </c>
      <c r="M77" s="44">
        <f t="shared" si="4"/>
        <v>11.5</v>
      </c>
      <c r="N77" s="44">
        <f t="shared" si="5"/>
        <v>19.5</v>
      </c>
      <c r="O77" s="45" t="str">
        <f>IF(AND(M77="",N77=""),"",VLOOKUP(N77,Ocjene,2))</f>
        <v>F</v>
      </c>
      <c r="P77" s="35"/>
    </row>
    <row r="78" ht="12.75" customHeight="1">
      <c r="A78" s="40">
        <f t="shared" si="6"/>
        <v>76</v>
      </c>
      <c r="B78" s="41" t="s">
        <v>195</v>
      </c>
      <c r="C78" s="42" t="s">
        <v>196</v>
      </c>
      <c r="D78" s="40">
        <v>3.0</v>
      </c>
      <c r="E78" s="40"/>
      <c r="F78" s="43">
        <v>5.0</v>
      </c>
      <c r="G78" s="43">
        <v>7.0</v>
      </c>
      <c r="H78" s="40">
        <f t="shared" si="1"/>
        <v>12</v>
      </c>
      <c r="I78" s="43">
        <v>4.0</v>
      </c>
      <c r="J78" s="43">
        <v>9.5</v>
      </c>
      <c r="K78" s="40">
        <f t="shared" si="2"/>
        <v>13.5</v>
      </c>
      <c r="L78" s="44">
        <f t="shared" si="3"/>
        <v>3</v>
      </c>
      <c r="M78" s="44">
        <f t="shared" si="4"/>
        <v>13.5</v>
      </c>
      <c r="N78" s="44">
        <f t="shared" si="5"/>
        <v>16.5</v>
      </c>
      <c r="O78" s="45" t="str">
        <f>IF(AND(M78="",N78=""),"",VLOOKUP(N78,Ocjene,2))</f>
        <v>F</v>
      </c>
      <c r="P78" s="35"/>
    </row>
    <row r="79" ht="12.75" customHeight="1">
      <c r="A79" s="40">
        <f t="shared" si="6"/>
        <v>77</v>
      </c>
      <c r="B79" s="41" t="s">
        <v>197</v>
      </c>
      <c r="C79" s="42" t="s">
        <v>198</v>
      </c>
      <c r="D79" s="40">
        <v>3.0</v>
      </c>
      <c r="E79" s="40">
        <v>26.0</v>
      </c>
      <c r="F79" s="43">
        <v>22.0</v>
      </c>
      <c r="G79" s="43">
        <v>20.0</v>
      </c>
      <c r="H79" s="40">
        <f t="shared" si="1"/>
        <v>42</v>
      </c>
      <c r="I79" s="40"/>
      <c r="J79" s="40"/>
      <c r="K79" s="40" t="str">
        <f t="shared" si="2"/>
        <v/>
      </c>
      <c r="L79" s="44">
        <f t="shared" si="3"/>
        <v>26</v>
      </c>
      <c r="M79" s="44">
        <f t="shared" si="4"/>
        <v>42</v>
      </c>
      <c r="N79" s="44">
        <f t="shared" si="5"/>
        <v>68</v>
      </c>
      <c r="O79" s="45" t="str">
        <f>IF(AND(M79="",N79=""),"",VLOOKUP(N79,Ocjene,2))</f>
        <v>D</v>
      </c>
      <c r="P79" s="35"/>
    </row>
    <row r="80" ht="12.75" customHeight="1">
      <c r="A80" s="40">
        <f t="shared" si="6"/>
        <v>78</v>
      </c>
      <c r="B80" s="41" t="s">
        <v>199</v>
      </c>
      <c r="C80" s="42" t="s">
        <v>200</v>
      </c>
      <c r="D80" s="40">
        <v>20.0</v>
      </c>
      <c r="E80" s="40"/>
      <c r="F80" s="43">
        <v>19.0</v>
      </c>
      <c r="G80" s="43">
        <v>19.0</v>
      </c>
      <c r="H80" s="40">
        <f t="shared" si="1"/>
        <v>38</v>
      </c>
      <c r="I80" s="40"/>
      <c r="J80" s="40"/>
      <c r="K80" s="40" t="str">
        <f t="shared" si="2"/>
        <v/>
      </c>
      <c r="L80" s="44">
        <f t="shared" si="3"/>
        <v>20</v>
      </c>
      <c r="M80" s="44">
        <f t="shared" si="4"/>
        <v>38</v>
      </c>
      <c r="N80" s="44">
        <f t="shared" si="5"/>
        <v>58</v>
      </c>
      <c r="O80" s="45" t="str">
        <f>IF(AND(M80="",N80=""),"",VLOOKUP(N80,Ocjene,2))</f>
        <v>E</v>
      </c>
      <c r="P80" s="35"/>
    </row>
    <row r="81" ht="12.75" customHeight="1">
      <c r="A81" s="40">
        <f t="shared" si="6"/>
        <v>79</v>
      </c>
      <c r="B81" s="41" t="s">
        <v>201</v>
      </c>
      <c r="C81" s="42" t="s">
        <v>202</v>
      </c>
      <c r="D81" s="40">
        <v>3.0</v>
      </c>
      <c r="E81" s="40">
        <v>24.0</v>
      </c>
      <c r="F81" s="43">
        <v>8.0</v>
      </c>
      <c r="G81" s="43">
        <v>18.0</v>
      </c>
      <c r="H81" s="40">
        <f t="shared" si="1"/>
        <v>26</v>
      </c>
      <c r="I81" s="40"/>
      <c r="J81" s="40"/>
      <c r="K81" s="40" t="str">
        <f t="shared" si="2"/>
        <v/>
      </c>
      <c r="L81" s="44">
        <f t="shared" si="3"/>
        <v>24</v>
      </c>
      <c r="M81" s="44">
        <f t="shared" si="4"/>
        <v>26</v>
      </c>
      <c r="N81" s="44">
        <f t="shared" si="5"/>
        <v>50</v>
      </c>
      <c r="O81" s="45" t="str">
        <f>IF(AND(M81="",N81=""),"",VLOOKUP(N81,Ocjene,2))</f>
        <v>E</v>
      </c>
      <c r="P81" s="35"/>
    </row>
    <row r="82" ht="12.75" customHeight="1">
      <c r="A82" s="40">
        <f t="shared" si="6"/>
        <v>80</v>
      </c>
      <c r="B82" s="41" t="s">
        <v>203</v>
      </c>
      <c r="C82" s="42" t="s">
        <v>204</v>
      </c>
      <c r="D82" s="40">
        <v>0.0</v>
      </c>
      <c r="E82" s="40">
        <v>3.0</v>
      </c>
      <c r="F82" s="43">
        <v>6.5</v>
      </c>
      <c r="G82" s="43">
        <v>14.0</v>
      </c>
      <c r="H82" s="40">
        <f t="shared" si="1"/>
        <v>20.5</v>
      </c>
      <c r="I82" s="43">
        <v>6.0</v>
      </c>
      <c r="J82" s="43">
        <v>7.0</v>
      </c>
      <c r="K82" s="40">
        <f t="shared" si="2"/>
        <v>13</v>
      </c>
      <c r="L82" s="44">
        <f t="shared" si="3"/>
        <v>3</v>
      </c>
      <c r="M82" s="44">
        <f t="shared" si="4"/>
        <v>13</v>
      </c>
      <c r="N82" s="44">
        <f t="shared" si="5"/>
        <v>16</v>
      </c>
      <c r="O82" s="45" t="str">
        <f>IF(AND(M82="",N82=""),"",VLOOKUP(N82,Ocjene,2))</f>
        <v>F</v>
      </c>
      <c r="P82" s="35"/>
    </row>
    <row r="83" ht="12.75" customHeight="1">
      <c r="A83" s="40">
        <f t="shared" si="6"/>
        <v>81</v>
      </c>
      <c r="B83" s="41" t="s">
        <v>205</v>
      </c>
      <c r="C83" s="42" t="s">
        <v>206</v>
      </c>
      <c r="D83" s="40">
        <v>0.0</v>
      </c>
      <c r="E83" s="40"/>
      <c r="F83" s="43">
        <v>0.0</v>
      </c>
      <c r="G83" s="43">
        <v>0.0</v>
      </c>
      <c r="H83" s="40">
        <f t="shared" si="1"/>
        <v>0</v>
      </c>
      <c r="I83" s="43">
        <v>0.0</v>
      </c>
      <c r="J83" s="40"/>
      <c r="K83" s="40">
        <f t="shared" si="2"/>
        <v>0</v>
      </c>
      <c r="L83" s="44">
        <f t="shared" si="3"/>
        <v>0</v>
      </c>
      <c r="M83" s="44">
        <f t="shared" si="4"/>
        <v>0</v>
      </c>
      <c r="N83" s="44">
        <f t="shared" si="5"/>
        <v>0</v>
      </c>
      <c r="O83" s="45" t="str">
        <f>IF(AND(M83="",N83=""),"",VLOOKUP(N83,Ocjene,2))</f>
        <v>F</v>
      </c>
      <c r="P83" s="35"/>
    </row>
    <row r="84" ht="12.75" customHeight="1">
      <c r="A84" s="40">
        <f t="shared" si="6"/>
        <v>82</v>
      </c>
      <c r="B84" s="41" t="s">
        <v>207</v>
      </c>
      <c r="C84" s="42" t="s">
        <v>208</v>
      </c>
      <c r="D84" s="40">
        <v>13.0</v>
      </c>
      <c r="E84" s="40">
        <v>7.0</v>
      </c>
      <c r="F84" s="43">
        <v>5.0</v>
      </c>
      <c r="G84" s="43">
        <v>8.0</v>
      </c>
      <c r="H84" s="40">
        <f t="shared" si="1"/>
        <v>13</v>
      </c>
      <c r="I84" s="40"/>
      <c r="J84" s="40"/>
      <c r="K84" s="40" t="str">
        <f t="shared" si="2"/>
        <v/>
      </c>
      <c r="L84" s="44">
        <f t="shared" si="3"/>
        <v>7</v>
      </c>
      <c r="M84" s="44">
        <f t="shared" si="4"/>
        <v>13</v>
      </c>
      <c r="N84" s="44">
        <f t="shared" si="5"/>
        <v>20</v>
      </c>
      <c r="O84" s="45" t="str">
        <f>IF(AND(M84="",N84=""),"",VLOOKUP(N84,Ocjene,2))</f>
        <v>F</v>
      </c>
      <c r="P84" s="35"/>
    </row>
    <row r="85" ht="12.75" customHeight="1">
      <c r="A85" s="40">
        <f t="shared" si="6"/>
        <v>83</v>
      </c>
      <c r="B85" s="41" t="s">
        <v>209</v>
      </c>
      <c r="C85" s="42" t="s">
        <v>210</v>
      </c>
      <c r="D85" s="40">
        <v>9.0</v>
      </c>
      <c r="E85" s="40">
        <v>25.0</v>
      </c>
      <c r="F85" s="43">
        <v>9.0</v>
      </c>
      <c r="G85" s="43">
        <v>20.0</v>
      </c>
      <c r="H85" s="40">
        <f t="shared" si="1"/>
        <v>29</v>
      </c>
      <c r="I85" s="40"/>
      <c r="J85" s="40"/>
      <c r="K85" s="40" t="str">
        <f t="shared" si="2"/>
        <v/>
      </c>
      <c r="L85" s="44">
        <f t="shared" si="3"/>
        <v>25</v>
      </c>
      <c r="M85" s="44">
        <f t="shared" si="4"/>
        <v>29</v>
      </c>
      <c r="N85" s="44">
        <f t="shared" si="5"/>
        <v>54</v>
      </c>
      <c r="O85" s="45" t="str">
        <f>IF(AND(M85="",N85=""),"",VLOOKUP(N85,Ocjene,2))</f>
        <v>E</v>
      </c>
      <c r="P85" s="35"/>
    </row>
    <row r="86" ht="12.75" customHeight="1">
      <c r="A86" s="40">
        <f t="shared" si="6"/>
        <v>84</v>
      </c>
      <c r="B86" s="41" t="s">
        <v>211</v>
      </c>
      <c r="C86" s="42" t="s">
        <v>212</v>
      </c>
      <c r="D86" s="40">
        <v>18.0</v>
      </c>
      <c r="E86" s="40"/>
      <c r="F86" s="40"/>
      <c r="G86" s="40"/>
      <c r="H86" s="40" t="str">
        <f t="shared" si="1"/>
        <v/>
      </c>
      <c r="I86" s="43">
        <v>1.0</v>
      </c>
      <c r="J86" s="43">
        <v>13.0</v>
      </c>
      <c r="K86" s="40">
        <f t="shared" si="2"/>
        <v>14</v>
      </c>
      <c r="L86" s="44">
        <f t="shared" si="3"/>
        <v>18</v>
      </c>
      <c r="M86" s="44">
        <f t="shared" si="4"/>
        <v>14</v>
      </c>
      <c r="N86" s="44">
        <f t="shared" si="5"/>
        <v>32</v>
      </c>
      <c r="O86" s="45" t="str">
        <f>IF(AND(M86="",N86=""),"",VLOOKUP(N86,Ocjene,2))</f>
        <v>F</v>
      </c>
      <c r="P86" s="35"/>
    </row>
    <row r="87" ht="12.75" customHeight="1">
      <c r="A87" s="40">
        <f t="shared" si="6"/>
        <v>85</v>
      </c>
      <c r="B87" s="41" t="s">
        <v>213</v>
      </c>
      <c r="C87" s="42" t="s">
        <v>214</v>
      </c>
      <c r="D87" s="40">
        <v>12.0</v>
      </c>
      <c r="E87" s="40">
        <v>23.0</v>
      </c>
      <c r="F87" s="43">
        <v>6.0</v>
      </c>
      <c r="G87" s="43">
        <v>10.0</v>
      </c>
      <c r="H87" s="40">
        <f t="shared" si="1"/>
        <v>16</v>
      </c>
      <c r="I87" s="43">
        <v>8.0</v>
      </c>
      <c r="J87" s="43">
        <v>11.0</v>
      </c>
      <c r="K87" s="40">
        <f t="shared" si="2"/>
        <v>19</v>
      </c>
      <c r="L87" s="44">
        <f t="shared" si="3"/>
        <v>23</v>
      </c>
      <c r="M87" s="44">
        <f t="shared" si="4"/>
        <v>19</v>
      </c>
      <c r="N87" s="44">
        <f t="shared" si="5"/>
        <v>42</v>
      </c>
      <c r="O87" s="45" t="str">
        <f>IF(AND(M87="",N87=""),"",VLOOKUP(N87,Ocjene,2))</f>
        <v>F</v>
      </c>
      <c r="P87" s="35"/>
    </row>
    <row r="88" ht="12.75" customHeight="1">
      <c r="A88" s="40">
        <f t="shared" si="6"/>
        <v>86</v>
      </c>
      <c r="B88" s="41" t="s">
        <v>215</v>
      </c>
      <c r="C88" s="42" t="s">
        <v>216</v>
      </c>
      <c r="D88" s="40"/>
      <c r="E88" s="40"/>
      <c r="F88" s="40"/>
      <c r="G88" s="40"/>
      <c r="H88" s="40" t="str">
        <f t="shared" si="1"/>
        <v/>
      </c>
      <c r="I88" s="40"/>
      <c r="J88" s="40"/>
      <c r="K88" s="40" t="str">
        <f t="shared" si="2"/>
        <v/>
      </c>
      <c r="L88" s="44" t="str">
        <f t="shared" si="3"/>
        <v/>
      </c>
      <c r="M88" s="44" t="str">
        <f t="shared" si="4"/>
        <v/>
      </c>
      <c r="N88" s="44" t="str">
        <f t="shared" si="5"/>
        <v/>
      </c>
      <c r="O88" s="44" t="str">
        <f>IF(AND(M88="",N88=""),"",VLOOKUP(N88,Ocjene,2))</f>
        <v/>
      </c>
      <c r="P88" s="35"/>
    </row>
    <row r="89" ht="12.75" customHeight="1">
      <c r="A89" s="40">
        <f t="shared" si="6"/>
        <v>87</v>
      </c>
      <c r="B89" s="41" t="s">
        <v>217</v>
      </c>
      <c r="C89" s="42" t="s">
        <v>218</v>
      </c>
      <c r="D89" s="40"/>
      <c r="E89" s="40">
        <v>1.0</v>
      </c>
      <c r="F89" s="40"/>
      <c r="G89" s="40"/>
      <c r="H89" s="40" t="str">
        <f t="shared" si="1"/>
        <v/>
      </c>
      <c r="I89" s="40"/>
      <c r="J89" s="40"/>
      <c r="K89" s="40" t="str">
        <f t="shared" si="2"/>
        <v/>
      </c>
      <c r="L89" s="44">
        <f t="shared" si="3"/>
        <v>1</v>
      </c>
      <c r="M89" s="44" t="str">
        <f t="shared" si="4"/>
        <v/>
      </c>
      <c r="N89" s="44">
        <f t="shared" si="5"/>
        <v>1</v>
      </c>
      <c r="O89" s="45" t="str">
        <f>IF(AND(M89="",N89=""),"",VLOOKUP(N89,Ocjene,2))</f>
        <v>F</v>
      </c>
      <c r="P89" s="35"/>
    </row>
    <row r="90" ht="12.75" customHeight="1">
      <c r="A90" s="40">
        <f t="shared" si="6"/>
        <v>88</v>
      </c>
      <c r="B90" s="41" t="s">
        <v>219</v>
      </c>
      <c r="C90" s="42" t="s">
        <v>220</v>
      </c>
      <c r="D90" s="40"/>
      <c r="E90" s="40">
        <v>18.0</v>
      </c>
      <c r="F90" s="43">
        <v>3.0</v>
      </c>
      <c r="G90" s="43">
        <v>11.0</v>
      </c>
      <c r="H90" s="40">
        <f t="shared" si="1"/>
        <v>14</v>
      </c>
      <c r="I90" s="43">
        <v>10.0</v>
      </c>
      <c r="J90" s="43">
        <v>18.0</v>
      </c>
      <c r="K90" s="40">
        <f t="shared" si="2"/>
        <v>28</v>
      </c>
      <c r="L90" s="44">
        <f t="shared" si="3"/>
        <v>18</v>
      </c>
      <c r="M90" s="44">
        <f t="shared" si="4"/>
        <v>28</v>
      </c>
      <c r="N90" s="44">
        <f t="shared" si="5"/>
        <v>46</v>
      </c>
      <c r="O90" s="45" t="str">
        <f>IF(AND(M90="",N90=""),"",VLOOKUP(N90,Ocjene,2))</f>
        <v>F</v>
      </c>
      <c r="P90" s="35"/>
    </row>
    <row r="91" ht="12.75" customHeight="1">
      <c r="A91" s="40">
        <f t="shared" si="6"/>
        <v>89</v>
      </c>
      <c r="B91" s="41" t="s">
        <v>221</v>
      </c>
      <c r="C91" s="42" t="s">
        <v>222</v>
      </c>
      <c r="D91" s="40"/>
      <c r="E91" s="40"/>
      <c r="F91" s="40"/>
      <c r="G91" s="40"/>
      <c r="H91" s="40" t="str">
        <f t="shared" si="1"/>
        <v/>
      </c>
      <c r="I91" s="40"/>
      <c r="J91" s="40"/>
      <c r="K91" s="40" t="str">
        <f t="shared" si="2"/>
        <v/>
      </c>
      <c r="L91" s="44" t="str">
        <f t="shared" si="3"/>
        <v/>
      </c>
      <c r="M91" s="44" t="str">
        <f t="shared" si="4"/>
        <v/>
      </c>
      <c r="N91" s="44" t="str">
        <f t="shared" si="5"/>
        <v/>
      </c>
      <c r="O91" s="44" t="str">
        <f>IF(AND(M91="",N91=""),"",VLOOKUP(N91,Ocjene,2))</f>
        <v/>
      </c>
      <c r="P91" s="35"/>
    </row>
    <row r="92" ht="12.75" customHeight="1">
      <c r="A92" s="40">
        <f t="shared" si="6"/>
        <v>90</v>
      </c>
      <c r="B92" s="41" t="s">
        <v>223</v>
      </c>
      <c r="C92" s="42" t="s">
        <v>224</v>
      </c>
      <c r="D92" s="40">
        <v>16.0</v>
      </c>
      <c r="E92" s="40">
        <v>19.0</v>
      </c>
      <c r="F92" s="43">
        <v>8.0</v>
      </c>
      <c r="G92" s="43">
        <v>19.0</v>
      </c>
      <c r="H92" s="40">
        <f t="shared" si="1"/>
        <v>27</v>
      </c>
      <c r="I92" s="43">
        <v>13.0</v>
      </c>
      <c r="J92" s="43">
        <v>13.0</v>
      </c>
      <c r="K92" s="40">
        <f t="shared" si="2"/>
        <v>26</v>
      </c>
      <c r="L92" s="44">
        <f t="shared" si="3"/>
        <v>19</v>
      </c>
      <c r="M92" s="44">
        <f t="shared" si="4"/>
        <v>26</v>
      </c>
      <c r="N92" s="44">
        <f t="shared" si="5"/>
        <v>45</v>
      </c>
      <c r="O92" s="45" t="str">
        <f>IF(AND(M92="",N92=""),"",VLOOKUP(N92,Ocjene,2))</f>
        <v>F</v>
      </c>
      <c r="P92" s="35"/>
    </row>
    <row r="93" ht="12.75" customHeight="1">
      <c r="A93" s="40">
        <f t="shared" si="6"/>
        <v>91</v>
      </c>
      <c r="B93" s="41" t="s">
        <v>225</v>
      </c>
      <c r="C93" s="42" t="s">
        <v>226</v>
      </c>
      <c r="D93" s="40">
        <v>8.0</v>
      </c>
      <c r="E93" s="40">
        <v>14.0</v>
      </c>
      <c r="F93" s="43">
        <v>10.0</v>
      </c>
      <c r="G93" s="43">
        <v>18.0</v>
      </c>
      <c r="H93" s="40">
        <f t="shared" si="1"/>
        <v>28</v>
      </c>
      <c r="I93" s="40"/>
      <c r="J93" s="40"/>
      <c r="K93" s="40" t="str">
        <f t="shared" si="2"/>
        <v/>
      </c>
      <c r="L93" s="44">
        <f t="shared" si="3"/>
        <v>14</v>
      </c>
      <c r="M93" s="44">
        <f t="shared" si="4"/>
        <v>28</v>
      </c>
      <c r="N93" s="44">
        <f t="shared" si="5"/>
        <v>42</v>
      </c>
      <c r="O93" s="45" t="str">
        <f>IF(AND(M93="",N93=""),"",VLOOKUP(N93,Ocjene,2))</f>
        <v>F</v>
      </c>
      <c r="P93" s="35"/>
    </row>
    <row r="94" ht="12.75" customHeight="1">
      <c r="A94" s="40">
        <f t="shared" si="6"/>
        <v>92</v>
      </c>
      <c r="B94" s="41" t="s">
        <v>227</v>
      </c>
      <c r="C94" s="42" t="s">
        <v>228</v>
      </c>
      <c r="D94" s="40">
        <v>1.0</v>
      </c>
      <c r="E94" s="40"/>
      <c r="F94" s="43">
        <v>1.0</v>
      </c>
      <c r="G94" s="43">
        <v>7.0</v>
      </c>
      <c r="H94" s="40">
        <f t="shared" si="1"/>
        <v>8</v>
      </c>
      <c r="I94" s="43">
        <v>0.0</v>
      </c>
      <c r="J94" s="40"/>
      <c r="K94" s="40">
        <f t="shared" si="2"/>
        <v>0</v>
      </c>
      <c r="L94" s="44">
        <f t="shared" si="3"/>
        <v>1</v>
      </c>
      <c r="M94" s="44">
        <f t="shared" si="4"/>
        <v>0</v>
      </c>
      <c r="N94" s="44">
        <f t="shared" si="5"/>
        <v>1</v>
      </c>
      <c r="O94" s="45" t="str">
        <f>IF(AND(M94="",N94=""),"",VLOOKUP(N94,Ocjene,2))</f>
        <v>F</v>
      </c>
      <c r="P94" s="35"/>
    </row>
    <row r="95" ht="12.75" customHeight="1">
      <c r="A95" s="40">
        <f t="shared" si="6"/>
        <v>93</v>
      </c>
      <c r="B95" s="41" t="s">
        <v>229</v>
      </c>
      <c r="C95" s="42" t="s">
        <v>230</v>
      </c>
      <c r="D95" s="40"/>
      <c r="E95" s="40"/>
      <c r="F95" s="40"/>
      <c r="G95" s="40"/>
      <c r="H95" s="40" t="str">
        <f t="shared" si="1"/>
        <v/>
      </c>
      <c r="I95" s="40"/>
      <c r="J95" s="40"/>
      <c r="K95" s="40" t="str">
        <f t="shared" si="2"/>
        <v/>
      </c>
      <c r="L95" s="44" t="str">
        <f t="shared" si="3"/>
        <v/>
      </c>
      <c r="M95" s="44" t="str">
        <f t="shared" si="4"/>
        <v/>
      </c>
      <c r="N95" s="44" t="str">
        <f t="shared" si="5"/>
        <v/>
      </c>
      <c r="O95" s="44" t="str">
        <f>IF(AND(M95="",N95=""),"",VLOOKUP(N95,Ocjene,2))</f>
        <v/>
      </c>
      <c r="P95" s="35"/>
    </row>
    <row r="96" ht="12.75" customHeight="1">
      <c r="A96" s="40">
        <f t="shared" si="6"/>
        <v>94</v>
      </c>
      <c r="B96" s="41" t="s">
        <v>231</v>
      </c>
      <c r="C96" s="42" t="s">
        <v>232</v>
      </c>
      <c r="D96" s="40">
        <v>0.0</v>
      </c>
      <c r="E96" s="40"/>
      <c r="F96" s="40"/>
      <c r="G96" s="40"/>
      <c r="H96" s="40" t="str">
        <f t="shared" si="1"/>
        <v/>
      </c>
      <c r="I96" s="40"/>
      <c r="J96" s="40"/>
      <c r="K96" s="40" t="str">
        <f t="shared" si="2"/>
        <v/>
      </c>
      <c r="L96" s="44">
        <f t="shared" si="3"/>
        <v>0</v>
      </c>
      <c r="M96" s="44" t="str">
        <f t="shared" si="4"/>
        <v/>
      </c>
      <c r="N96" s="44">
        <f t="shared" si="5"/>
        <v>0</v>
      </c>
      <c r="O96" s="45" t="str">
        <f>IF(AND(M96="",N96=""),"",VLOOKUP(N96,Ocjene,2))</f>
        <v>F</v>
      </c>
      <c r="P96" s="35"/>
    </row>
    <row r="97" ht="12.75" customHeight="1">
      <c r="A97" s="40">
        <f t="shared" si="6"/>
        <v>95</v>
      </c>
      <c r="B97" s="41" t="s">
        <v>233</v>
      </c>
      <c r="C97" s="42" t="s">
        <v>234</v>
      </c>
      <c r="D97" s="40">
        <v>11.0</v>
      </c>
      <c r="E97" s="40">
        <v>5.0</v>
      </c>
      <c r="F97" s="40"/>
      <c r="G97" s="40"/>
      <c r="H97" s="40" t="str">
        <f t="shared" si="1"/>
        <v/>
      </c>
      <c r="I97" s="40"/>
      <c r="J97" s="40"/>
      <c r="K97" s="40" t="str">
        <f t="shared" si="2"/>
        <v/>
      </c>
      <c r="L97" s="44">
        <f t="shared" si="3"/>
        <v>5</v>
      </c>
      <c r="M97" s="44" t="str">
        <f t="shared" si="4"/>
        <v/>
      </c>
      <c r="N97" s="44">
        <f t="shared" si="5"/>
        <v>5</v>
      </c>
      <c r="O97" s="45" t="str">
        <f>IF(AND(M97="",N97=""),"",VLOOKUP(N97,Ocjene,2))</f>
        <v>F</v>
      </c>
      <c r="P97" s="35"/>
    </row>
    <row r="98" ht="12.75" customHeight="1">
      <c r="A98" s="40">
        <f t="shared" si="6"/>
        <v>96</v>
      </c>
      <c r="B98" s="41" t="s">
        <v>235</v>
      </c>
      <c r="C98" s="42" t="s">
        <v>236</v>
      </c>
      <c r="D98" s="40"/>
      <c r="E98" s="40"/>
      <c r="F98" s="40"/>
      <c r="G98" s="40"/>
      <c r="H98" s="40" t="str">
        <f t="shared" si="1"/>
        <v/>
      </c>
      <c r="I98" s="40"/>
      <c r="J98" s="40"/>
      <c r="K98" s="40" t="str">
        <f t="shared" si="2"/>
        <v/>
      </c>
      <c r="L98" s="44" t="str">
        <f t="shared" si="3"/>
        <v/>
      </c>
      <c r="M98" s="44" t="str">
        <f t="shared" si="4"/>
        <v/>
      </c>
      <c r="N98" s="44" t="str">
        <f t="shared" si="5"/>
        <v/>
      </c>
      <c r="O98" s="44" t="str">
        <f>IF(AND(M98="",N98=""),"",VLOOKUP(N98,Ocjene,2))</f>
        <v/>
      </c>
      <c r="P98" s="35"/>
    </row>
    <row r="99" ht="12.75" customHeight="1">
      <c r="A99" s="40">
        <f t="shared" si="6"/>
        <v>97</v>
      </c>
      <c r="B99" s="41" t="s">
        <v>237</v>
      </c>
      <c r="C99" s="42" t="s">
        <v>238</v>
      </c>
      <c r="D99" s="40"/>
      <c r="E99" s="40">
        <v>19.0</v>
      </c>
      <c r="F99" s="40"/>
      <c r="G99" s="40"/>
      <c r="H99" s="40" t="str">
        <f t="shared" si="1"/>
        <v/>
      </c>
      <c r="I99" s="40"/>
      <c r="J99" s="40"/>
      <c r="K99" s="40" t="str">
        <f t="shared" si="2"/>
        <v/>
      </c>
      <c r="L99" s="44">
        <f t="shared" si="3"/>
        <v>19</v>
      </c>
      <c r="M99" s="44" t="str">
        <f t="shared" si="4"/>
        <v/>
      </c>
      <c r="N99" s="44">
        <f t="shared" si="5"/>
        <v>19</v>
      </c>
      <c r="O99" s="45" t="str">
        <f>IF(AND(M99="",N99=""),"",VLOOKUP(N99,Ocjene,2))</f>
        <v>F</v>
      </c>
      <c r="P99" s="35"/>
    </row>
    <row r="100" ht="12.75" customHeight="1">
      <c r="A100" s="40">
        <f t="shared" si="6"/>
        <v>98</v>
      </c>
      <c r="B100" s="41" t="s">
        <v>239</v>
      </c>
      <c r="C100" s="42" t="s">
        <v>240</v>
      </c>
      <c r="D100" s="40"/>
      <c r="E100" s="40"/>
      <c r="F100" s="40"/>
      <c r="G100" s="40"/>
      <c r="H100" s="40" t="str">
        <f t="shared" si="1"/>
        <v/>
      </c>
      <c r="I100" s="40"/>
      <c r="J100" s="40"/>
      <c r="K100" s="40" t="str">
        <f t="shared" si="2"/>
        <v/>
      </c>
      <c r="L100" s="44" t="str">
        <f t="shared" si="3"/>
        <v/>
      </c>
      <c r="M100" s="44" t="str">
        <f t="shared" si="4"/>
        <v/>
      </c>
      <c r="N100" s="44" t="str">
        <f t="shared" si="5"/>
        <v/>
      </c>
      <c r="O100" s="44" t="str">
        <f>IF(AND(M100="",N100=""),"",VLOOKUP(N100,Ocjene,2))</f>
        <v/>
      </c>
      <c r="P100" s="35"/>
    </row>
    <row r="101" ht="12.75" customHeight="1">
      <c r="A101" s="40">
        <f t="shared" si="6"/>
        <v>99</v>
      </c>
      <c r="B101" s="41" t="s">
        <v>241</v>
      </c>
      <c r="C101" s="42" t="s">
        <v>242</v>
      </c>
      <c r="D101" s="40">
        <v>3.0</v>
      </c>
      <c r="E101" s="40">
        <v>0.0</v>
      </c>
      <c r="F101" s="40"/>
      <c r="G101" s="40"/>
      <c r="H101" s="40" t="str">
        <f t="shared" si="1"/>
        <v/>
      </c>
      <c r="I101" s="40"/>
      <c r="J101" s="40"/>
      <c r="K101" s="40" t="str">
        <f t="shared" si="2"/>
        <v/>
      </c>
      <c r="L101" s="44">
        <f t="shared" si="3"/>
        <v>0</v>
      </c>
      <c r="M101" s="44" t="str">
        <f t="shared" si="4"/>
        <v/>
      </c>
      <c r="N101" s="44">
        <f t="shared" si="5"/>
        <v>0</v>
      </c>
      <c r="O101" s="45" t="str">
        <f>IF(AND(M101="",N101=""),"",VLOOKUP(N101,Ocjene,2))</f>
        <v>F</v>
      </c>
      <c r="P101" s="35"/>
    </row>
    <row r="102" ht="12.75" customHeight="1">
      <c r="A102" s="40">
        <f t="shared" si="6"/>
        <v>100</v>
      </c>
      <c r="B102" s="41" t="s">
        <v>243</v>
      </c>
      <c r="C102" s="42" t="s">
        <v>244</v>
      </c>
      <c r="D102" s="40">
        <v>0.0</v>
      </c>
      <c r="E102" s="40">
        <v>2.0</v>
      </c>
      <c r="F102" s="40"/>
      <c r="G102" s="40"/>
      <c r="H102" s="40" t="str">
        <f t="shared" si="1"/>
        <v/>
      </c>
      <c r="I102" s="40"/>
      <c r="J102" s="40"/>
      <c r="K102" s="40" t="str">
        <f t="shared" si="2"/>
        <v/>
      </c>
      <c r="L102" s="44">
        <f t="shared" si="3"/>
        <v>2</v>
      </c>
      <c r="M102" s="44" t="str">
        <f t="shared" si="4"/>
        <v/>
      </c>
      <c r="N102" s="44">
        <f t="shared" si="5"/>
        <v>2</v>
      </c>
      <c r="O102" s="45" t="str">
        <f>IF(AND(M102="",N102=""),"",VLOOKUP(N102,Ocjene,2))</f>
        <v>F</v>
      </c>
      <c r="P102" s="35"/>
    </row>
    <row r="103" ht="12.75" customHeight="1">
      <c r="A103" s="40">
        <f t="shared" si="6"/>
        <v>101</v>
      </c>
      <c r="B103" s="41" t="s">
        <v>245</v>
      </c>
      <c r="C103" s="42" t="s">
        <v>246</v>
      </c>
      <c r="D103" s="40"/>
      <c r="E103" s="40">
        <v>2.0</v>
      </c>
      <c r="F103" s="43">
        <v>8.0</v>
      </c>
      <c r="G103" s="43">
        <v>2.0</v>
      </c>
      <c r="H103" s="40">
        <f t="shared" si="1"/>
        <v>10</v>
      </c>
      <c r="I103" s="43">
        <v>2.0</v>
      </c>
      <c r="J103" s="40"/>
      <c r="K103" s="40">
        <f t="shared" si="2"/>
        <v>2</v>
      </c>
      <c r="L103" s="44">
        <f t="shared" si="3"/>
        <v>2</v>
      </c>
      <c r="M103" s="44">
        <f t="shared" si="4"/>
        <v>2</v>
      </c>
      <c r="N103" s="44">
        <f t="shared" si="5"/>
        <v>4</v>
      </c>
      <c r="O103" s="45" t="str">
        <f>IF(AND(M103="",N103=""),"",VLOOKUP(N103,Ocjene,2))</f>
        <v>F</v>
      </c>
      <c r="P103" s="35"/>
    </row>
    <row r="104" ht="12.75" customHeight="1">
      <c r="A104" s="40">
        <f t="shared" si="6"/>
        <v>102</v>
      </c>
      <c r="B104" s="41" t="s">
        <v>247</v>
      </c>
      <c r="C104" s="42" t="s">
        <v>248</v>
      </c>
      <c r="D104" s="40"/>
      <c r="E104" s="40"/>
      <c r="F104" s="40"/>
      <c r="G104" s="40"/>
      <c r="H104" s="40" t="str">
        <f t="shared" si="1"/>
        <v/>
      </c>
      <c r="I104" s="40"/>
      <c r="J104" s="40"/>
      <c r="K104" s="40" t="str">
        <f t="shared" si="2"/>
        <v/>
      </c>
      <c r="L104" s="44" t="str">
        <f t="shared" si="3"/>
        <v/>
      </c>
      <c r="M104" s="44" t="str">
        <f t="shared" si="4"/>
        <v/>
      </c>
      <c r="N104" s="44" t="str">
        <f t="shared" si="5"/>
        <v/>
      </c>
      <c r="O104" s="44" t="str">
        <f>IF(AND(M104="",N104=""),"",VLOOKUP(N104,Ocjene,2))</f>
        <v/>
      </c>
      <c r="P104" s="35"/>
    </row>
    <row r="105" ht="12.75" customHeight="1">
      <c r="A105" s="40">
        <f t="shared" si="6"/>
        <v>103</v>
      </c>
      <c r="B105" s="41" t="s">
        <v>249</v>
      </c>
      <c r="C105" s="42" t="s">
        <v>250</v>
      </c>
      <c r="D105" s="40">
        <v>0.0</v>
      </c>
      <c r="E105" s="40">
        <v>23.0</v>
      </c>
      <c r="F105" s="43">
        <v>2.0</v>
      </c>
      <c r="G105" s="43">
        <v>3.0</v>
      </c>
      <c r="H105" s="40">
        <f t="shared" si="1"/>
        <v>5</v>
      </c>
      <c r="I105" s="43">
        <v>7.0</v>
      </c>
      <c r="J105" s="43">
        <v>20.0</v>
      </c>
      <c r="K105" s="40">
        <f t="shared" si="2"/>
        <v>27</v>
      </c>
      <c r="L105" s="44">
        <f t="shared" si="3"/>
        <v>23</v>
      </c>
      <c r="M105" s="44">
        <f t="shared" si="4"/>
        <v>27</v>
      </c>
      <c r="N105" s="44">
        <f t="shared" si="5"/>
        <v>50</v>
      </c>
      <c r="O105" s="45" t="str">
        <f>IF(AND(M105="",N105=""),"",VLOOKUP(N105,Ocjene,2))</f>
        <v>E</v>
      </c>
      <c r="P105" s="35"/>
    </row>
    <row r="106" ht="12.75" customHeight="1">
      <c r="A106" s="40">
        <f t="shared" si="6"/>
        <v>104</v>
      </c>
      <c r="B106" s="41" t="s">
        <v>251</v>
      </c>
      <c r="C106" s="42" t="s">
        <v>252</v>
      </c>
      <c r="D106" s="40">
        <v>8.0</v>
      </c>
      <c r="E106" s="40">
        <v>4.0</v>
      </c>
      <c r="F106" s="43">
        <v>4.0</v>
      </c>
      <c r="G106" s="43">
        <v>10.0</v>
      </c>
      <c r="H106" s="40">
        <f t="shared" si="1"/>
        <v>14</v>
      </c>
      <c r="I106" s="43">
        <v>5.0</v>
      </c>
      <c r="J106" s="43">
        <v>13.0</v>
      </c>
      <c r="K106" s="40">
        <f t="shared" si="2"/>
        <v>18</v>
      </c>
      <c r="L106" s="44">
        <f t="shared" si="3"/>
        <v>4</v>
      </c>
      <c r="M106" s="44">
        <f t="shared" si="4"/>
        <v>18</v>
      </c>
      <c r="N106" s="44">
        <f t="shared" si="5"/>
        <v>22</v>
      </c>
      <c r="O106" s="45" t="str">
        <f>IF(AND(M106="",N106=""),"",VLOOKUP(N106,Ocjene,2))</f>
        <v>F</v>
      </c>
      <c r="P106" s="35"/>
    </row>
    <row r="107" ht="12.75" customHeight="1">
      <c r="A107" s="40">
        <f t="shared" si="6"/>
        <v>105</v>
      </c>
      <c r="B107" s="41" t="s">
        <v>253</v>
      </c>
      <c r="C107" s="42" t="s">
        <v>254</v>
      </c>
      <c r="D107" s="40">
        <v>2.0</v>
      </c>
      <c r="E107" s="40">
        <v>15.0</v>
      </c>
      <c r="F107" s="43">
        <v>11.0</v>
      </c>
      <c r="G107" s="43">
        <v>10.0</v>
      </c>
      <c r="H107" s="40">
        <f t="shared" si="1"/>
        <v>21</v>
      </c>
      <c r="I107" s="43">
        <v>9.0</v>
      </c>
      <c r="J107" s="43">
        <v>7.0</v>
      </c>
      <c r="K107" s="40">
        <f t="shared" si="2"/>
        <v>16</v>
      </c>
      <c r="L107" s="44">
        <f t="shared" si="3"/>
        <v>15</v>
      </c>
      <c r="M107" s="44">
        <f t="shared" si="4"/>
        <v>16</v>
      </c>
      <c r="N107" s="44">
        <f t="shared" si="5"/>
        <v>31</v>
      </c>
      <c r="O107" s="45" t="str">
        <f>IF(AND(M107="",N107=""),"",VLOOKUP(N107,Ocjene,2))</f>
        <v>F</v>
      </c>
      <c r="P107" s="35"/>
    </row>
    <row r="108" ht="12.75" customHeight="1">
      <c r="A108" s="40">
        <f t="shared" si="6"/>
        <v>106</v>
      </c>
      <c r="B108" s="41" t="s">
        <v>255</v>
      </c>
      <c r="C108" s="42" t="s">
        <v>256</v>
      </c>
      <c r="D108" s="40">
        <v>0.0</v>
      </c>
      <c r="E108" s="40">
        <v>5.0</v>
      </c>
      <c r="F108" s="40"/>
      <c r="G108" s="40"/>
      <c r="H108" s="40" t="str">
        <f t="shared" si="1"/>
        <v/>
      </c>
      <c r="I108" s="40"/>
      <c r="J108" s="40"/>
      <c r="K108" s="40" t="str">
        <f t="shared" si="2"/>
        <v/>
      </c>
      <c r="L108" s="44">
        <f t="shared" si="3"/>
        <v>5</v>
      </c>
      <c r="M108" s="44" t="str">
        <f t="shared" si="4"/>
        <v/>
      </c>
      <c r="N108" s="44">
        <f t="shared" si="5"/>
        <v>5</v>
      </c>
      <c r="O108" s="45" t="str">
        <f>IF(AND(M108="",N108=""),"",VLOOKUP(N108,Ocjene,2))</f>
        <v>F</v>
      </c>
      <c r="P108" s="35"/>
    </row>
    <row r="109" ht="12.75" customHeight="1">
      <c r="A109" s="40">
        <f t="shared" si="6"/>
        <v>107</v>
      </c>
      <c r="B109" s="41" t="s">
        <v>257</v>
      </c>
      <c r="C109" s="42" t="s">
        <v>258</v>
      </c>
      <c r="D109" s="40"/>
      <c r="E109" s="40"/>
      <c r="F109" s="40"/>
      <c r="G109" s="40"/>
      <c r="H109" s="40" t="str">
        <f t="shared" si="1"/>
        <v/>
      </c>
      <c r="I109" s="40"/>
      <c r="J109" s="40"/>
      <c r="K109" s="40" t="str">
        <f t="shared" si="2"/>
        <v/>
      </c>
      <c r="L109" s="44" t="str">
        <f t="shared" si="3"/>
        <v/>
      </c>
      <c r="M109" s="44" t="str">
        <f t="shared" si="4"/>
        <v/>
      </c>
      <c r="N109" s="44" t="str">
        <f t="shared" si="5"/>
        <v/>
      </c>
      <c r="O109" s="44" t="str">
        <f>IF(AND(M109="",N109=""),"",VLOOKUP(N109,Ocjene,2))</f>
        <v/>
      </c>
      <c r="P109" s="35"/>
    </row>
    <row r="110" ht="12.75" customHeight="1">
      <c r="A110" s="40">
        <f t="shared" si="6"/>
        <v>108</v>
      </c>
      <c r="B110" s="41" t="s">
        <v>259</v>
      </c>
      <c r="C110" s="42" t="s">
        <v>260</v>
      </c>
      <c r="D110" s="40">
        <v>32.0</v>
      </c>
      <c r="E110" s="40"/>
      <c r="F110" s="43">
        <v>10.0</v>
      </c>
      <c r="G110" s="43">
        <v>13.0</v>
      </c>
      <c r="H110" s="40">
        <f t="shared" si="1"/>
        <v>23</v>
      </c>
      <c r="I110" s="40"/>
      <c r="J110" s="40"/>
      <c r="K110" s="40" t="str">
        <f t="shared" si="2"/>
        <v/>
      </c>
      <c r="L110" s="44">
        <f t="shared" si="3"/>
        <v>32</v>
      </c>
      <c r="M110" s="44">
        <f t="shared" si="4"/>
        <v>23</v>
      </c>
      <c r="N110" s="44">
        <f t="shared" si="5"/>
        <v>55</v>
      </c>
      <c r="O110" s="45" t="str">
        <f>IF(AND(M110="",N110=""),"",VLOOKUP(N110,Ocjene,2))</f>
        <v>E</v>
      </c>
      <c r="P110" s="35"/>
    </row>
    <row r="111" ht="12.75" customHeight="1">
      <c r="A111" s="40">
        <f t="shared" si="6"/>
        <v>109</v>
      </c>
      <c r="B111" s="41" t="s">
        <v>261</v>
      </c>
      <c r="C111" s="42" t="s">
        <v>262</v>
      </c>
      <c r="D111" s="40"/>
      <c r="E111" s="40"/>
      <c r="F111" s="40"/>
      <c r="G111" s="40"/>
      <c r="H111" s="40" t="str">
        <f t="shared" si="1"/>
        <v/>
      </c>
      <c r="I111" s="40"/>
      <c r="J111" s="40"/>
      <c r="K111" s="40" t="str">
        <f t="shared" si="2"/>
        <v/>
      </c>
      <c r="L111" s="44" t="str">
        <f t="shared" si="3"/>
        <v/>
      </c>
      <c r="M111" s="44" t="str">
        <f t="shared" si="4"/>
        <v/>
      </c>
      <c r="N111" s="44" t="str">
        <f t="shared" si="5"/>
        <v/>
      </c>
      <c r="O111" s="44" t="str">
        <f>IF(AND(M111="",N111=""),"",VLOOKUP(N111,Ocjene,2))</f>
        <v/>
      </c>
      <c r="P111" s="35"/>
    </row>
    <row r="112" ht="12.75" customHeight="1">
      <c r="A112" s="40">
        <f t="shared" si="6"/>
        <v>110</v>
      </c>
      <c r="B112" s="41" t="s">
        <v>263</v>
      </c>
      <c r="C112" s="42" t="s">
        <v>264</v>
      </c>
      <c r="D112" s="40"/>
      <c r="E112" s="40"/>
      <c r="F112" s="40"/>
      <c r="G112" s="40"/>
      <c r="H112" s="40" t="str">
        <f t="shared" si="1"/>
        <v/>
      </c>
      <c r="I112" s="40"/>
      <c r="J112" s="40"/>
      <c r="K112" s="40" t="str">
        <f t="shared" si="2"/>
        <v/>
      </c>
      <c r="L112" s="44" t="str">
        <f t="shared" si="3"/>
        <v/>
      </c>
      <c r="M112" s="44" t="str">
        <f t="shared" si="4"/>
        <v/>
      </c>
      <c r="N112" s="44" t="str">
        <f t="shared" si="5"/>
        <v/>
      </c>
      <c r="O112" s="44" t="str">
        <f>IF(AND(M112="",N112=""),"",VLOOKUP(N112,Ocjene,2))</f>
        <v/>
      </c>
      <c r="P112" s="35"/>
    </row>
    <row r="113" ht="12.75" customHeight="1">
      <c r="A113" s="40">
        <f t="shared" si="6"/>
        <v>111</v>
      </c>
      <c r="B113" s="41" t="s">
        <v>265</v>
      </c>
      <c r="C113" s="42" t="s">
        <v>266</v>
      </c>
      <c r="D113" s="40">
        <v>10.0</v>
      </c>
      <c r="E113" s="43">
        <v>18.0</v>
      </c>
      <c r="F113" s="40"/>
      <c r="G113" s="40"/>
      <c r="H113" s="40" t="str">
        <f t="shared" si="1"/>
        <v/>
      </c>
      <c r="I113" s="43">
        <v>8.0</v>
      </c>
      <c r="J113" s="43">
        <v>4.0</v>
      </c>
      <c r="K113" s="40">
        <f t="shared" si="2"/>
        <v>12</v>
      </c>
      <c r="L113" s="44">
        <f t="shared" si="3"/>
        <v>18</v>
      </c>
      <c r="M113" s="44">
        <f t="shared" si="4"/>
        <v>12</v>
      </c>
      <c r="N113" s="44">
        <f t="shared" si="5"/>
        <v>30</v>
      </c>
      <c r="O113" s="45" t="str">
        <f>IF(AND(M113="",N113=""),"",VLOOKUP(N113,Ocjene,2))</f>
        <v>F</v>
      </c>
      <c r="P113" s="35"/>
    </row>
    <row r="114" ht="12.75" customHeight="1">
      <c r="A114" s="40">
        <f t="shared" si="6"/>
        <v>112</v>
      </c>
      <c r="B114" s="41" t="s">
        <v>267</v>
      </c>
      <c r="C114" s="42" t="s">
        <v>268</v>
      </c>
      <c r="D114" s="40">
        <v>28.0</v>
      </c>
      <c r="E114" s="40"/>
      <c r="F114" s="40"/>
      <c r="G114" s="40"/>
      <c r="H114" s="40" t="str">
        <f t="shared" si="1"/>
        <v/>
      </c>
      <c r="I114" s="43">
        <v>14.0</v>
      </c>
      <c r="J114" s="43">
        <v>17.0</v>
      </c>
      <c r="K114" s="40">
        <f t="shared" si="2"/>
        <v>31</v>
      </c>
      <c r="L114" s="44">
        <f t="shared" si="3"/>
        <v>28</v>
      </c>
      <c r="M114" s="44">
        <f t="shared" si="4"/>
        <v>31</v>
      </c>
      <c r="N114" s="44">
        <f t="shared" si="5"/>
        <v>59</v>
      </c>
      <c r="O114" s="45" t="str">
        <f>IF(AND(M114="",N114=""),"",VLOOKUP(N114,Ocjene,2))</f>
        <v>E</v>
      </c>
      <c r="P114" s="35"/>
    </row>
    <row r="115" ht="12.75" customHeight="1">
      <c r="A115" s="40">
        <f t="shared" si="6"/>
        <v>113</v>
      </c>
      <c r="B115" s="41" t="s">
        <v>269</v>
      </c>
      <c r="C115" s="42" t="s">
        <v>270</v>
      </c>
      <c r="D115" s="40">
        <v>15.0</v>
      </c>
      <c r="E115" s="40">
        <v>25.0</v>
      </c>
      <c r="F115" s="43">
        <v>18.0</v>
      </c>
      <c r="G115" s="43">
        <v>21.0</v>
      </c>
      <c r="H115" s="40">
        <f t="shared" si="1"/>
        <v>39</v>
      </c>
      <c r="I115" s="40"/>
      <c r="J115" s="40"/>
      <c r="K115" s="40" t="str">
        <f t="shared" si="2"/>
        <v/>
      </c>
      <c r="L115" s="44">
        <f t="shared" si="3"/>
        <v>25</v>
      </c>
      <c r="M115" s="44">
        <f t="shared" si="4"/>
        <v>39</v>
      </c>
      <c r="N115" s="44">
        <f t="shared" si="5"/>
        <v>64</v>
      </c>
      <c r="O115" s="45" t="str">
        <f>IF(AND(M115="",N115=""),"",VLOOKUP(N115,Ocjene,2))</f>
        <v>D</v>
      </c>
      <c r="P115" s="35"/>
    </row>
    <row r="116" ht="12.75" customHeight="1">
      <c r="A116" s="40">
        <f t="shared" si="6"/>
        <v>114</v>
      </c>
      <c r="B116" s="41" t="s">
        <v>271</v>
      </c>
      <c r="C116" s="42" t="s">
        <v>272</v>
      </c>
      <c r="D116" s="40">
        <v>6.0</v>
      </c>
      <c r="E116" s="40">
        <v>7.0</v>
      </c>
      <c r="F116" s="40"/>
      <c r="G116" s="40"/>
      <c r="H116" s="40" t="str">
        <f t="shared" si="1"/>
        <v/>
      </c>
      <c r="I116" s="40"/>
      <c r="J116" s="40"/>
      <c r="K116" s="40" t="str">
        <f t="shared" si="2"/>
        <v/>
      </c>
      <c r="L116" s="44">
        <f t="shared" si="3"/>
        <v>7</v>
      </c>
      <c r="M116" s="44" t="str">
        <f t="shared" si="4"/>
        <v/>
      </c>
      <c r="N116" s="44">
        <f t="shared" si="5"/>
        <v>7</v>
      </c>
      <c r="O116" s="45" t="str">
        <f>IF(AND(M116="",N116=""),"",VLOOKUP(N116,Ocjene,2))</f>
        <v>F</v>
      </c>
      <c r="P116" s="35"/>
    </row>
    <row r="117" ht="12.75" customHeight="1">
      <c r="A117" s="40">
        <f t="shared" si="6"/>
        <v>115</v>
      </c>
      <c r="B117" s="41" t="s">
        <v>273</v>
      </c>
      <c r="C117" s="42" t="s">
        <v>274</v>
      </c>
      <c r="D117" s="40">
        <v>20.0</v>
      </c>
      <c r="E117" s="40"/>
      <c r="F117" s="43">
        <v>11.0</v>
      </c>
      <c r="G117" s="43">
        <v>21.0</v>
      </c>
      <c r="H117" s="40">
        <f t="shared" si="1"/>
        <v>32</v>
      </c>
      <c r="I117" s="40"/>
      <c r="J117" s="40"/>
      <c r="K117" s="40" t="str">
        <f t="shared" si="2"/>
        <v/>
      </c>
      <c r="L117" s="44">
        <f t="shared" si="3"/>
        <v>20</v>
      </c>
      <c r="M117" s="44">
        <f t="shared" si="4"/>
        <v>32</v>
      </c>
      <c r="N117" s="44">
        <f t="shared" si="5"/>
        <v>52</v>
      </c>
      <c r="O117" s="45" t="str">
        <f>IF(AND(M117="",N117=""),"",VLOOKUP(N117,Ocjene,2))</f>
        <v>E</v>
      </c>
      <c r="P117" s="35"/>
    </row>
    <row r="118" ht="12.75" customHeight="1">
      <c r="A118" s="40">
        <f t="shared" si="6"/>
        <v>116</v>
      </c>
      <c r="B118" s="41" t="s">
        <v>275</v>
      </c>
      <c r="C118" s="42" t="s">
        <v>276</v>
      </c>
      <c r="D118" s="40"/>
      <c r="E118" s="40">
        <v>11.0</v>
      </c>
      <c r="F118" s="40"/>
      <c r="G118" s="40"/>
      <c r="H118" s="40" t="str">
        <f t="shared" si="1"/>
        <v/>
      </c>
      <c r="I118" s="40"/>
      <c r="J118" s="40"/>
      <c r="K118" s="40" t="str">
        <f t="shared" si="2"/>
        <v/>
      </c>
      <c r="L118" s="44">
        <f t="shared" si="3"/>
        <v>11</v>
      </c>
      <c r="M118" s="44" t="str">
        <f t="shared" si="4"/>
        <v/>
      </c>
      <c r="N118" s="44">
        <f t="shared" si="5"/>
        <v>11</v>
      </c>
      <c r="O118" s="45" t="str">
        <f>IF(AND(M118="",N118=""),"",VLOOKUP(N118,Ocjene,2))</f>
        <v>F</v>
      </c>
      <c r="P118" s="35"/>
    </row>
    <row r="119" ht="12.75" customHeight="1">
      <c r="A119" s="40">
        <f t="shared" si="6"/>
        <v>117</v>
      </c>
      <c r="B119" s="41" t="s">
        <v>277</v>
      </c>
      <c r="C119" s="42" t="s">
        <v>278</v>
      </c>
      <c r="D119" s="40"/>
      <c r="E119" s="40"/>
      <c r="F119" s="40"/>
      <c r="G119" s="40"/>
      <c r="H119" s="40" t="str">
        <f t="shared" si="1"/>
        <v/>
      </c>
      <c r="I119" s="40"/>
      <c r="J119" s="40"/>
      <c r="K119" s="40" t="str">
        <f t="shared" si="2"/>
        <v/>
      </c>
      <c r="L119" s="44" t="str">
        <f t="shared" si="3"/>
        <v/>
      </c>
      <c r="M119" s="44" t="str">
        <f t="shared" si="4"/>
        <v/>
      </c>
      <c r="N119" s="44" t="str">
        <f t="shared" si="5"/>
        <v/>
      </c>
      <c r="O119" s="44" t="str">
        <f>IF(AND(M119="",N119=""),"",VLOOKUP(N119,Ocjene,2))</f>
        <v/>
      </c>
      <c r="P119" s="35"/>
    </row>
    <row r="120" ht="12.75" customHeight="1">
      <c r="A120" s="40">
        <f t="shared" si="6"/>
        <v>118</v>
      </c>
      <c r="B120" s="41" t="s">
        <v>279</v>
      </c>
      <c r="C120" s="42" t="s">
        <v>280</v>
      </c>
      <c r="D120" s="40">
        <v>4.0</v>
      </c>
      <c r="E120" s="40">
        <v>3.0</v>
      </c>
      <c r="F120" s="40"/>
      <c r="G120" s="40"/>
      <c r="H120" s="40" t="str">
        <f t="shared" si="1"/>
        <v/>
      </c>
      <c r="I120" s="40"/>
      <c r="J120" s="40"/>
      <c r="K120" s="40" t="str">
        <f t="shared" si="2"/>
        <v/>
      </c>
      <c r="L120" s="44">
        <f t="shared" si="3"/>
        <v>3</v>
      </c>
      <c r="M120" s="44" t="str">
        <f t="shared" si="4"/>
        <v/>
      </c>
      <c r="N120" s="44">
        <f t="shared" si="5"/>
        <v>3</v>
      </c>
      <c r="O120" s="45" t="str">
        <f>IF(AND(M120="",N120=""),"",VLOOKUP(N120,Ocjene,2))</f>
        <v>F</v>
      </c>
      <c r="P120" s="35"/>
    </row>
    <row r="121" ht="12.75" customHeight="1">
      <c r="A121" s="40">
        <f t="shared" si="6"/>
        <v>119</v>
      </c>
      <c r="B121" s="41" t="s">
        <v>281</v>
      </c>
      <c r="C121" s="42" t="s">
        <v>282</v>
      </c>
      <c r="D121" s="40"/>
      <c r="E121" s="40"/>
      <c r="F121" s="40"/>
      <c r="G121" s="40"/>
      <c r="H121" s="40" t="str">
        <f t="shared" si="1"/>
        <v/>
      </c>
      <c r="I121" s="40"/>
      <c r="J121" s="40"/>
      <c r="K121" s="40" t="str">
        <f t="shared" si="2"/>
        <v/>
      </c>
      <c r="L121" s="44" t="str">
        <f t="shared" si="3"/>
        <v/>
      </c>
      <c r="M121" s="44" t="str">
        <f t="shared" si="4"/>
        <v/>
      </c>
      <c r="N121" s="44" t="str">
        <f t="shared" si="5"/>
        <v/>
      </c>
      <c r="O121" s="44" t="str">
        <f>IF(AND(M121="",N121=""),"",VLOOKUP(N121,Ocjene,2))</f>
        <v/>
      </c>
      <c r="P121" s="35"/>
    </row>
    <row r="122" ht="12.75" customHeight="1">
      <c r="A122" s="40">
        <f t="shared" si="6"/>
        <v>120</v>
      </c>
      <c r="B122" s="41" t="s">
        <v>283</v>
      </c>
      <c r="C122" s="42" t="s">
        <v>284</v>
      </c>
      <c r="D122" s="40"/>
      <c r="E122" s="40"/>
      <c r="F122" s="40"/>
      <c r="G122" s="40"/>
      <c r="H122" s="40" t="str">
        <f t="shared" si="1"/>
        <v/>
      </c>
      <c r="I122" s="40"/>
      <c r="J122" s="40"/>
      <c r="K122" s="40" t="str">
        <f t="shared" si="2"/>
        <v/>
      </c>
      <c r="L122" s="44" t="str">
        <f t="shared" si="3"/>
        <v/>
      </c>
      <c r="M122" s="44" t="str">
        <f t="shared" si="4"/>
        <v/>
      </c>
      <c r="N122" s="44" t="str">
        <f t="shared" si="5"/>
        <v/>
      </c>
      <c r="O122" s="44" t="str">
        <f>IF(AND(M122="",N122=""),"",VLOOKUP(N122,Ocjene,2))</f>
        <v/>
      </c>
      <c r="P122" s="35"/>
    </row>
    <row r="123" ht="12.75" customHeight="1">
      <c r="A123" s="40">
        <f t="shared" si="6"/>
        <v>121</v>
      </c>
      <c r="B123" s="41" t="s">
        <v>285</v>
      </c>
      <c r="C123" s="42" t="s">
        <v>286</v>
      </c>
      <c r="D123" s="40">
        <v>0.0</v>
      </c>
      <c r="E123" s="40">
        <v>8.0</v>
      </c>
      <c r="F123" s="40"/>
      <c r="G123" s="40"/>
      <c r="H123" s="40" t="str">
        <f t="shared" si="1"/>
        <v/>
      </c>
      <c r="I123" s="40"/>
      <c r="J123" s="40"/>
      <c r="K123" s="40" t="str">
        <f t="shared" si="2"/>
        <v/>
      </c>
      <c r="L123" s="44">
        <f t="shared" si="3"/>
        <v>8</v>
      </c>
      <c r="M123" s="44" t="str">
        <f t="shared" si="4"/>
        <v/>
      </c>
      <c r="N123" s="44">
        <f t="shared" si="5"/>
        <v>8</v>
      </c>
      <c r="O123" s="45" t="str">
        <f>IF(AND(M123="",N123=""),"",VLOOKUP(N123,Ocjene,2))</f>
        <v>F</v>
      </c>
      <c r="P123" s="35"/>
    </row>
    <row r="124" ht="12.75" customHeight="1">
      <c r="A124" s="40">
        <f t="shared" si="6"/>
        <v>122</v>
      </c>
      <c r="B124" s="41" t="s">
        <v>287</v>
      </c>
      <c r="C124" s="42" t="s">
        <v>288</v>
      </c>
      <c r="D124" s="40"/>
      <c r="E124" s="40"/>
      <c r="F124" s="40"/>
      <c r="G124" s="40"/>
      <c r="H124" s="40" t="str">
        <f t="shared" si="1"/>
        <v/>
      </c>
      <c r="I124" s="40"/>
      <c r="J124" s="40"/>
      <c r="K124" s="40" t="str">
        <f t="shared" si="2"/>
        <v/>
      </c>
      <c r="L124" s="44" t="str">
        <f t="shared" si="3"/>
        <v/>
      </c>
      <c r="M124" s="44" t="str">
        <f t="shared" si="4"/>
        <v/>
      </c>
      <c r="N124" s="44" t="str">
        <f t="shared" si="5"/>
        <v/>
      </c>
      <c r="O124" s="44" t="str">
        <f>IF(AND(M124="",N124=""),"",VLOOKUP(N124,Ocjene,2))</f>
        <v/>
      </c>
      <c r="P124" s="35"/>
    </row>
    <row r="125" ht="12.75" customHeight="1">
      <c r="A125" s="40">
        <f t="shared" si="6"/>
        <v>123</v>
      </c>
      <c r="B125" s="41" t="s">
        <v>289</v>
      </c>
      <c r="C125" s="42" t="s">
        <v>290</v>
      </c>
      <c r="D125" s="40"/>
      <c r="E125" s="40"/>
      <c r="F125" s="40"/>
      <c r="G125" s="40"/>
      <c r="H125" s="40" t="str">
        <f t="shared" si="1"/>
        <v/>
      </c>
      <c r="I125" s="40"/>
      <c r="J125" s="40"/>
      <c r="K125" s="40" t="str">
        <f t="shared" si="2"/>
        <v/>
      </c>
      <c r="L125" s="44" t="str">
        <f t="shared" si="3"/>
        <v/>
      </c>
      <c r="M125" s="44" t="str">
        <f t="shared" si="4"/>
        <v/>
      </c>
      <c r="N125" s="44" t="str">
        <f t="shared" si="5"/>
        <v/>
      </c>
      <c r="O125" s="44" t="str">
        <f>IF(AND(M125="",N125=""),"",VLOOKUP(N125,Ocjene,2))</f>
        <v/>
      </c>
      <c r="P125" s="35"/>
    </row>
    <row r="126" ht="12.75" customHeight="1">
      <c r="A126" s="40">
        <f t="shared" si="6"/>
        <v>124</v>
      </c>
      <c r="B126" s="41" t="s">
        <v>291</v>
      </c>
      <c r="C126" s="42" t="s">
        <v>292</v>
      </c>
      <c r="D126" s="40">
        <v>9.0</v>
      </c>
      <c r="E126" s="40">
        <v>22.0</v>
      </c>
      <c r="F126" s="43">
        <v>19.0</v>
      </c>
      <c r="G126" s="43">
        <v>11.0</v>
      </c>
      <c r="H126" s="40">
        <f t="shared" si="1"/>
        <v>30</v>
      </c>
      <c r="I126" s="40"/>
      <c r="J126" s="40"/>
      <c r="K126" s="40" t="str">
        <f t="shared" si="2"/>
        <v/>
      </c>
      <c r="L126" s="44">
        <f t="shared" si="3"/>
        <v>22</v>
      </c>
      <c r="M126" s="44">
        <f t="shared" si="4"/>
        <v>30</v>
      </c>
      <c r="N126" s="44">
        <f t="shared" si="5"/>
        <v>52</v>
      </c>
      <c r="O126" s="45" t="str">
        <f>IF(AND(M126="",N126=""),"",VLOOKUP(N126,Ocjene,2))</f>
        <v>E</v>
      </c>
      <c r="P126" s="35"/>
    </row>
    <row r="127" ht="12.75" customHeight="1">
      <c r="A127" s="40">
        <f t="shared" si="6"/>
        <v>125</v>
      </c>
      <c r="B127" s="48" t="s">
        <v>293</v>
      </c>
      <c r="C127" s="48" t="s">
        <v>294</v>
      </c>
      <c r="D127" s="40">
        <v>4.0</v>
      </c>
      <c r="E127" s="40">
        <v>6.0</v>
      </c>
      <c r="F127" s="40"/>
      <c r="G127" s="40"/>
      <c r="H127" s="40" t="str">
        <f t="shared" si="1"/>
        <v/>
      </c>
      <c r="I127" s="40"/>
      <c r="J127" s="40"/>
      <c r="K127" s="40" t="str">
        <f t="shared" si="2"/>
        <v/>
      </c>
      <c r="L127" s="44">
        <f t="shared" si="3"/>
        <v>6</v>
      </c>
      <c r="M127" s="44" t="str">
        <f t="shared" si="4"/>
        <v/>
      </c>
      <c r="N127" s="44">
        <f t="shared" si="5"/>
        <v>6</v>
      </c>
      <c r="O127" s="45" t="str">
        <f>IF(AND(M127="",N127=""),"",VLOOKUP(N127,Ocjene,2))</f>
        <v>F</v>
      </c>
      <c r="P127" s="35"/>
    </row>
    <row r="128" ht="12.75" customHeight="1">
      <c r="A128" s="40">
        <f t="shared" si="6"/>
        <v>126</v>
      </c>
      <c r="B128" s="48" t="s">
        <v>295</v>
      </c>
      <c r="C128" s="48" t="s">
        <v>296</v>
      </c>
      <c r="D128" s="40">
        <v>18.0</v>
      </c>
      <c r="E128" s="40"/>
      <c r="F128" s="43">
        <v>15.0</v>
      </c>
      <c r="G128" s="43">
        <v>17.0</v>
      </c>
      <c r="H128" s="40">
        <f t="shared" si="1"/>
        <v>32</v>
      </c>
      <c r="I128" s="40"/>
      <c r="J128" s="40"/>
      <c r="K128" s="40" t="str">
        <f t="shared" si="2"/>
        <v/>
      </c>
      <c r="L128" s="44">
        <f t="shared" si="3"/>
        <v>18</v>
      </c>
      <c r="M128" s="44">
        <f t="shared" si="4"/>
        <v>32</v>
      </c>
      <c r="N128" s="44">
        <f t="shared" si="5"/>
        <v>50</v>
      </c>
      <c r="O128" s="45" t="str">
        <f>IF(AND(M128="",N128=""),"",VLOOKUP(N128,Ocjene,2))</f>
        <v>E</v>
      </c>
      <c r="P128" s="35"/>
    </row>
    <row r="129" ht="12.75" customHeight="1">
      <c r="A129" s="40">
        <f t="shared" si="6"/>
        <v>127</v>
      </c>
      <c r="B129" s="48" t="s">
        <v>297</v>
      </c>
      <c r="C129" s="48" t="s">
        <v>298</v>
      </c>
      <c r="D129" s="40">
        <v>12.0</v>
      </c>
      <c r="E129" s="40">
        <v>26.0</v>
      </c>
      <c r="F129" s="43">
        <v>11.0</v>
      </c>
      <c r="G129" s="43">
        <v>23.0</v>
      </c>
      <c r="H129" s="40">
        <f t="shared" si="1"/>
        <v>34</v>
      </c>
      <c r="I129" s="40"/>
      <c r="J129" s="40"/>
      <c r="K129" s="40" t="str">
        <f t="shared" si="2"/>
        <v/>
      </c>
      <c r="L129" s="44">
        <f t="shared" si="3"/>
        <v>26</v>
      </c>
      <c r="M129" s="44">
        <f t="shared" si="4"/>
        <v>34</v>
      </c>
      <c r="N129" s="44">
        <f t="shared" si="5"/>
        <v>60</v>
      </c>
      <c r="O129" s="45" t="str">
        <f>IF(AND(M129="",N129=""),"",VLOOKUP(N129,Ocjene,2))</f>
        <v>D</v>
      </c>
      <c r="P129" s="35"/>
    </row>
    <row r="130" ht="12.75" customHeight="1">
      <c r="A130" s="40">
        <f t="shared" si="6"/>
        <v>128</v>
      </c>
      <c r="B130" s="48" t="s">
        <v>299</v>
      </c>
      <c r="C130" s="48" t="s">
        <v>300</v>
      </c>
      <c r="D130" s="40">
        <v>9.0</v>
      </c>
      <c r="E130" s="40">
        <v>23.0</v>
      </c>
      <c r="F130" s="43">
        <v>16.0</v>
      </c>
      <c r="G130" s="43">
        <v>13.0</v>
      </c>
      <c r="H130" s="40">
        <f t="shared" si="1"/>
        <v>29</v>
      </c>
      <c r="I130" s="40"/>
      <c r="J130" s="40"/>
      <c r="K130" s="40" t="str">
        <f t="shared" si="2"/>
        <v/>
      </c>
      <c r="L130" s="44">
        <f t="shared" si="3"/>
        <v>23</v>
      </c>
      <c r="M130" s="44">
        <f t="shared" si="4"/>
        <v>29</v>
      </c>
      <c r="N130" s="44">
        <f t="shared" si="5"/>
        <v>52</v>
      </c>
      <c r="O130" s="45" t="str">
        <f>IF(AND(M130="",N130=""),"",VLOOKUP(N130,Ocjene,2))</f>
        <v>E</v>
      </c>
      <c r="P130" s="35"/>
    </row>
    <row r="131" ht="12.75" customHeight="1">
      <c r="A131" s="40">
        <f t="shared" si="6"/>
        <v>129</v>
      </c>
      <c r="B131" s="48" t="s">
        <v>301</v>
      </c>
      <c r="C131" s="48" t="s">
        <v>302</v>
      </c>
      <c r="D131" s="40">
        <v>17.0</v>
      </c>
      <c r="E131" s="40">
        <v>27.0</v>
      </c>
      <c r="F131" s="43">
        <v>16.0</v>
      </c>
      <c r="G131" s="43">
        <v>15.0</v>
      </c>
      <c r="H131" s="40">
        <f t="shared" si="1"/>
        <v>31</v>
      </c>
      <c r="I131" s="40"/>
      <c r="J131" s="40"/>
      <c r="K131" s="40" t="str">
        <f t="shared" si="2"/>
        <v/>
      </c>
      <c r="L131" s="44">
        <f t="shared" si="3"/>
        <v>27</v>
      </c>
      <c r="M131" s="44">
        <f t="shared" si="4"/>
        <v>31</v>
      </c>
      <c r="N131" s="44">
        <f t="shared" si="5"/>
        <v>58</v>
      </c>
      <c r="O131" s="45" t="str">
        <f>IF(AND(M131="",N131=""),"",VLOOKUP(N131,Ocjene,2))</f>
        <v>E</v>
      </c>
      <c r="P131" s="35"/>
    </row>
    <row r="132" ht="12.75" customHeight="1">
      <c r="A132" s="40">
        <f t="shared" si="6"/>
        <v>130</v>
      </c>
      <c r="B132" s="48" t="s">
        <v>303</v>
      </c>
      <c r="C132" s="48" t="s">
        <v>304</v>
      </c>
      <c r="D132" s="40">
        <v>26.0</v>
      </c>
      <c r="E132" s="40"/>
      <c r="F132" s="40"/>
      <c r="G132" s="40"/>
      <c r="H132" s="40" t="str">
        <f t="shared" si="1"/>
        <v/>
      </c>
      <c r="I132" s="43">
        <v>9.0</v>
      </c>
      <c r="J132" s="43">
        <v>13.0</v>
      </c>
      <c r="K132" s="40">
        <f t="shared" si="2"/>
        <v>22</v>
      </c>
      <c r="L132" s="44">
        <f t="shared" si="3"/>
        <v>26</v>
      </c>
      <c r="M132" s="44">
        <f t="shared" si="4"/>
        <v>22</v>
      </c>
      <c r="N132" s="44">
        <f t="shared" si="5"/>
        <v>48</v>
      </c>
      <c r="O132" s="45" t="str">
        <f>IF(AND(M132="",N132=""),"",VLOOKUP(N132,Ocjene,2))</f>
        <v>F</v>
      </c>
      <c r="P132" s="35"/>
    </row>
    <row r="133" ht="12.75" customHeight="1">
      <c r="A133" s="40">
        <f t="shared" si="6"/>
        <v>131</v>
      </c>
      <c r="B133" s="48" t="s">
        <v>305</v>
      </c>
      <c r="C133" s="48" t="s">
        <v>306</v>
      </c>
      <c r="D133" s="40">
        <v>3.0</v>
      </c>
      <c r="E133" s="40">
        <v>17.0</v>
      </c>
      <c r="F133" s="43">
        <v>6.0</v>
      </c>
      <c r="G133" s="43">
        <v>17.0</v>
      </c>
      <c r="H133" s="40">
        <f t="shared" si="1"/>
        <v>23</v>
      </c>
      <c r="I133" s="43">
        <v>17.0</v>
      </c>
      <c r="J133" s="43">
        <v>8.0</v>
      </c>
      <c r="K133" s="40">
        <f t="shared" si="2"/>
        <v>25</v>
      </c>
      <c r="L133" s="44">
        <f t="shared" si="3"/>
        <v>17</v>
      </c>
      <c r="M133" s="44">
        <f t="shared" si="4"/>
        <v>25</v>
      </c>
      <c r="N133" s="44">
        <f t="shared" si="5"/>
        <v>42</v>
      </c>
      <c r="O133" s="45" t="str">
        <f>IF(AND(M133="",N133=""),"",VLOOKUP(N133,Ocjene,2))</f>
        <v>F</v>
      </c>
      <c r="P133" s="35"/>
    </row>
    <row r="134" ht="12.75" customHeight="1">
      <c r="A134" s="40">
        <f t="shared" si="6"/>
        <v>132</v>
      </c>
      <c r="B134" s="48" t="s">
        <v>307</v>
      </c>
      <c r="C134" s="48" t="s">
        <v>308</v>
      </c>
      <c r="D134" s="40"/>
      <c r="E134" s="40"/>
      <c r="F134" s="40"/>
      <c r="G134" s="40"/>
      <c r="H134" s="40" t="str">
        <f t="shared" si="1"/>
        <v/>
      </c>
      <c r="I134" s="40"/>
      <c r="J134" s="40"/>
      <c r="K134" s="40" t="str">
        <f t="shared" si="2"/>
        <v/>
      </c>
      <c r="L134" s="44" t="str">
        <f t="shared" si="3"/>
        <v/>
      </c>
      <c r="M134" s="44" t="str">
        <f t="shared" si="4"/>
        <v/>
      </c>
      <c r="N134" s="44" t="str">
        <f t="shared" si="5"/>
        <v/>
      </c>
      <c r="O134" s="44" t="str">
        <f>IF(AND(M134="",N134=""),"",VLOOKUP(N134,Ocjene,2))</f>
        <v/>
      </c>
      <c r="P134" s="35"/>
    </row>
    <row r="135" ht="12.75" customHeight="1">
      <c r="A135" s="40">
        <f t="shared" si="6"/>
        <v>133</v>
      </c>
      <c r="B135" s="48" t="s">
        <v>309</v>
      </c>
      <c r="C135" s="48" t="s">
        <v>310</v>
      </c>
      <c r="D135" s="40">
        <v>11.0</v>
      </c>
      <c r="E135" s="40">
        <v>26.0</v>
      </c>
      <c r="F135" s="43">
        <v>15.0</v>
      </c>
      <c r="G135" s="43">
        <v>9.0</v>
      </c>
      <c r="H135" s="40">
        <f t="shared" si="1"/>
        <v>24</v>
      </c>
      <c r="I135" s="40"/>
      <c r="J135" s="40"/>
      <c r="K135" s="40" t="str">
        <f t="shared" si="2"/>
        <v/>
      </c>
      <c r="L135" s="44">
        <f t="shared" si="3"/>
        <v>26</v>
      </c>
      <c r="M135" s="44">
        <f t="shared" si="4"/>
        <v>24</v>
      </c>
      <c r="N135" s="44">
        <f t="shared" si="5"/>
        <v>50</v>
      </c>
      <c r="O135" s="45" t="str">
        <f>IF(AND(M135="",N135=""),"",VLOOKUP(N135,Ocjene,2))</f>
        <v>E</v>
      </c>
      <c r="P135" s="35"/>
    </row>
    <row r="136" ht="12.75" customHeight="1">
      <c r="A136" s="40">
        <f t="shared" si="6"/>
        <v>134</v>
      </c>
      <c r="B136" s="48" t="s">
        <v>311</v>
      </c>
      <c r="C136" s="48" t="s">
        <v>312</v>
      </c>
      <c r="D136" s="40">
        <v>14.0</v>
      </c>
      <c r="E136" s="40">
        <v>21.0</v>
      </c>
      <c r="F136" s="43">
        <v>17.0</v>
      </c>
      <c r="G136" s="43">
        <v>23.0</v>
      </c>
      <c r="H136" s="40">
        <f t="shared" si="1"/>
        <v>40</v>
      </c>
      <c r="I136" s="40"/>
      <c r="J136" s="40"/>
      <c r="K136" s="40" t="str">
        <f t="shared" si="2"/>
        <v/>
      </c>
      <c r="L136" s="44">
        <f t="shared" si="3"/>
        <v>21</v>
      </c>
      <c r="M136" s="44">
        <f t="shared" si="4"/>
        <v>40</v>
      </c>
      <c r="N136" s="44">
        <f t="shared" si="5"/>
        <v>61</v>
      </c>
      <c r="O136" s="45" t="str">
        <f>IF(AND(M136="",N136=""),"",VLOOKUP(N136,Ocjene,2))</f>
        <v>D</v>
      </c>
      <c r="P136" s="35"/>
    </row>
    <row r="137" ht="12.75" customHeight="1">
      <c r="A137" s="40">
        <f t="shared" si="6"/>
        <v>135</v>
      </c>
      <c r="B137" s="48" t="s">
        <v>313</v>
      </c>
      <c r="C137" s="48" t="s">
        <v>314</v>
      </c>
      <c r="D137" s="40">
        <v>11.0</v>
      </c>
      <c r="E137" s="40">
        <v>29.0</v>
      </c>
      <c r="F137" s="43">
        <v>13.0</v>
      </c>
      <c r="G137" s="43">
        <v>20.0</v>
      </c>
      <c r="H137" s="40">
        <f t="shared" si="1"/>
        <v>33</v>
      </c>
      <c r="I137" s="40"/>
      <c r="J137" s="40"/>
      <c r="K137" s="40" t="str">
        <f t="shared" si="2"/>
        <v/>
      </c>
      <c r="L137" s="44">
        <f t="shared" si="3"/>
        <v>29</v>
      </c>
      <c r="M137" s="44">
        <f t="shared" si="4"/>
        <v>33</v>
      </c>
      <c r="N137" s="44">
        <f t="shared" si="5"/>
        <v>62</v>
      </c>
      <c r="O137" s="45" t="str">
        <f>IF(AND(M137="",N137=""),"",VLOOKUP(N137,Ocjene,2))</f>
        <v>D</v>
      </c>
      <c r="P137" s="35"/>
    </row>
    <row r="138" ht="12.75" customHeight="1">
      <c r="A138" s="40">
        <f t="shared" si="6"/>
        <v>136</v>
      </c>
      <c r="B138" s="48" t="s">
        <v>315</v>
      </c>
      <c r="C138" s="48" t="s">
        <v>316</v>
      </c>
      <c r="D138" s="40">
        <v>2.0</v>
      </c>
      <c r="E138" s="40"/>
      <c r="F138" s="40"/>
      <c r="G138" s="40"/>
      <c r="H138" s="40" t="str">
        <f t="shared" si="1"/>
        <v/>
      </c>
      <c r="I138" s="40"/>
      <c r="J138" s="40"/>
      <c r="K138" s="40" t="str">
        <f t="shared" si="2"/>
        <v/>
      </c>
      <c r="L138" s="44">
        <f t="shared" si="3"/>
        <v>2</v>
      </c>
      <c r="M138" s="44" t="str">
        <f t="shared" si="4"/>
        <v/>
      </c>
      <c r="N138" s="44">
        <f t="shared" si="5"/>
        <v>2</v>
      </c>
      <c r="O138" s="45" t="str">
        <f>IF(AND(M138="",N138=""),"",VLOOKUP(N138,Ocjene,2))</f>
        <v>F</v>
      </c>
      <c r="P138" s="35"/>
    </row>
    <row r="139" ht="12.75" customHeight="1">
      <c r="A139" s="40">
        <f t="shared" si="6"/>
        <v>137</v>
      </c>
      <c r="B139" s="48" t="s">
        <v>317</v>
      </c>
      <c r="C139" s="48" t="s">
        <v>318</v>
      </c>
      <c r="D139" s="40">
        <v>19.0</v>
      </c>
      <c r="E139" s="40"/>
      <c r="F139" s="40"/>
      <c r="G139" s="40"/>
      <c r="H139" s="40" t="str">
        <f t="shared" si="1"/>
        <v/>
      </c>
      <c r="I139" s="40"/>
      <c r="J139" s="40"/>
      <c r="K139" s="40" t="str">
        <f t="shared" si="2"/>
        <v/>
      </c>
      <c r="L139" s="44">
        <f t="shared" si="3"/>
        <v>19</v>
      </c>
      <c r="M139" s="44" t="str">
        <f t="shared" si="4"/>
        <v/>
      </c>
      <c r="N139" s="44">
        <f t="shared" si="5"/>
        <v>19</v>
      </c>
      <c r="O139" s="45" t="str">
        <f>IF(AND(M139="",N139=""),"",VLOOKUP(N139,Ocjene,2))</f>
        <v>F</v>
      </c>
      <c r="P139" s="35"/>
    </row>
    <row r="140" ht="12.75" customHeight="1">
      <c r="A140" s="40">
        <f t="shared" si="6"/>
        <v>138</v>
      </c>
      <c r="B140" s="48" t="s">
        <v>319</v>
      </c>
      <c r="C140" s="48" t="s">
        <v>320</v>
      </c>
      <c r="D140" s="40">
        <v>3.0</v>
      </c>
      <c r="E140" s="40"/>
      <c r="F140" s="43">
        <v>11.0</v>
      </c>
      <c r="G140" s="43">
        <v>16.0</v>
      </c>
      <c r="H140" s="40">
        <f t="shared" si="1"/>
        <v>27</v>
      </c>
      <c r="I140" s="40"/>
      <c r="J140" s="40"/>
      <c r="K140" s="40" t="str">
        <f t="shared" si="2"/>
        <v/>
      </c>
      <c r="L140" s="44">
        <f t="shared" si="3"/>
        <v>3</v>
      </c>
      <c r="M140" s="44">
        <f t="shared" si="4"/>
        <v>27</v>
      </c>
      <c r="N140" s="44">
        <f t="shared" si="5"/>
        <v>30</v>
      </c>
      <c r="O140" s="45" t="str">
        <f>IF(AND(M140="",N140=""),"",VLOOKUP(N140,Ocjene,2))</f>
        <v>F</v>
      </c>
      <c r="P140" s="35"/>
    </row>
    <row r="141" ht="12.75" customHeight="1">
      <c r="A141" s="40">
        <f t="shared" si="6"/>
        <v>139</v>
      </c>
      <c r="B141" s="48" t="s">
        <v>321</v>
      </c>
      <c r="C141" s="48" t="s">
        <v>322</v>
      </c>
      <c r="D141" s="40"/>
      <c r="E141" s="40">
        <v>6.0</v>
      </c>
      <c r="F141" s="40"/>
      <c r="G141" s="40"/>
      <c r="H141" s="40" t="str">
        <f t="shared" si="1"/>
        <v/>
      </c>
      <c r="I141" s="40"/>
      <c r="J141" s="40"/>
      <c r="K141" s="40" t="str">
        <f t="shared" si="2"/>
        <v/>
      </c>
      <c r="L141" s="44">
        <f t="shared" si="3"/>
        <v>6</v>
      </c>
      <c r="M141" s="44" t="str">
        <f t="shared" si="4"/>
        <v/>
      </c>
      <c r="N141" s="44">
        <f t="shared" si="5"/>
        <v>6</v>
      </c>
      <c r="O141" s="45" t="str">
        <f>IF(AND(M141="",N141=""),"",VLOOKUP(N141,Ocjene,2))</f>
        <v>F</v>
      </c>
      <c r="P141" s="35"/>
    </row>
    <row r="142" ht="12.75" customHeight="1">
      <c r="A142" s="40">
        <f t="shared" si="6"/>
        <v>140</v>
      </c>
      <c r="B142" s="48" t="s">
        <v>323</v>
      </c>
      <c r="C142" s="48" t="s">
        <v>324</v>
      </c>
      <c r="D142" s="40">
        <v>23.0</v>
      </c>
      <c r="E142" s="40"/>
      <c r="F142" s="43">
        <v>10.0</v>
      </c>
      <c r="G142" s="43">
        <v>14.0</v>
      </c>
      <c r="H142" s="40">
        <f t="shared" si="1"/>
        <v>24</v>
      </c>
      <c r="I142" s="43">
        <v>6.0</v>
      </c>
      <c r="J142" s="43">
        <v>0.0</v>
      </c>
      <c r="K142" s="40">
        <f t="shared" si="2"/>
        <v>6</v>
      </c>
      <c r="L142" s="44">
        <f t="shared" si="3"/>
        <v>23</v>
      </c>
      <c r="M142" s="44">
        <f t="shared" si="4"/>
        <v>6</v>
      </c>
      <c r="N142" s="44">
        <f t="shared" si="5"/>
        <v>29</v>
      </c>
      <c r="O142" s="45" t="str">
        <f>IF(AND(M142="",N142=""),"",VLOOKUP(N142,Ocjene,2))</f>
        <v>F</v>
      </c>
      <c r="P142" s="35"/>
    </row>
    <row r="143" ht="12.75" customHeight="1">
      <c r="A143" s="40">
        <f t="shared" si="6"/>
        <v>141</v>
      </c>
      <c r="B143" s="48" t="s">
        <v>325</v>
      </c>
      <c r="C143" s="48" t="s">
        <v>326</v>
      </c>
      <c r="D143" s="40">
        <v>11.0</v>
      </c>
      <c r="E143" s="40">
        <v>13.0</v>
      </c>
      <c r="F143" s="40"/>
      <c r="G143" s="40"/>
      <c r="H143" s="40" t="str">
        <f t="shared" si="1"/>
        <v/>
      </c>
      <c r="I143" s="43">
        <v>9.5</v>
      </c>
      <c r="J143" s="43">
        <v>5.5</v>
      </c>
      <c r="K143" s="40">
        <f t="shared" si="2"/>
        <v>15</v>
      </c>
      <c r="L143" s="44">
        <f t="shared" si="3"/>
        <v>13</v>
      </c>
      <c r="M143" s="44">
        <f t="shared" si="4"/>
        <v>15</v>
      </c>
      <c r="N143" s="44">
        <f t="shared" si="5"/>
        <v>28</v>
      </c>
      <c r="O143" s="45" t="str">
        <f>IF(AND(M143="",N143=""),"",VLOOKUP(N143,Ocjene,2))</f>
        <v>F</v>
      </c>
      <c r="P143" s="35"/>
    </row>
    <row r="144" ht="12.75" customHeight="1">
      <c r="A144" s="40">
        <f t="shared" si="6"/>
        <v>142</v>
      </c>
      <c r="B144" s="48" t="s">
        <v>327</v>
      </c>
      <c r="C144" s="48" t="s">
        <v>328</v>
      </c>
      <c r="D144" s="40">
        <v>5.0</v>
      </c>
      <c r="E144" s="40">
        <v>13.0</v>
      </c>
      <c r="F144" s="43">
        <v>7.0</v>
      </c>
      <c r="G144" s="43">
        <v>11.0</v>
      </c>
      <c r="H144" s="40">
        <f t="shared" si="1"/>
        <v>18</v>
      </c>
      <c r="I144" s="43">
        <v>6.0</v>
      </c>
      <c r="J144" s="43">
        <v>16.0</v>
      </c>
      <c r="K144" s="40">
        <f t="shared" si="2"/>
        <v>22</v>
      </c>
      <c r="L144" s="44">
        <f t="shared" si="3"/>
        <v>13</v>
      </c>
      <c r="M144" s="44">
        <f t="shared" si="4"/>
        <v>22</v>
      </c>
      <c r="N144" s="44">
        <f t="shared" si="5"/>
        <v>35</v>
      </c>
      <c r="O144" s="45" t="str">
        <f>IF(AND(M144="",N144=""),"",VLOOKUP(N144,Ocjene,2))</f>
        <v>F</v>
      </c>
      <c r="P144" s="35"/>
    </row>
    <row r="145" ht="12.75" customHeight="1">
      <c r="A145" s="40">
        <f t="shared" si="6"/>
        <v>143</v>
      </c>
      <c r="B145" s="48" t="s">
        <v>329</v>
      </c>
      <c r="C145" s="48" t="s">
        <v>330</v>
      </c>
      <c r="D145" s="40">
        <v>0.0</v>
      </c>
      <c r="E145" s="40">
        <v>3.0</v>
      </c>
      <c r="F145" s="40"/>
      <c r="G145" s="40"/>
      <c r="H145" s="40" t="str">
        <f t="shared" si="1"/>
        <v/>
      </c>
      <c r="I145" s="40"/>
      <c r="J145" s="40"/>
      <c r="K145" s="40" t="str">
        <f t="shared" si="2"/>
        <v/>
      </c>
      <c r="L145" s="44">
        <f t="shared" si="3"/>
        <v>3</v>
      </c>
      <c r="M145" s="44" t="str">
        <f t="shared" si="4"/>
        <v/>
      </c>
      <c r="N145" s="44">
        <f t="shared" si="5"/>
        <v>3</v>
      </c>
      <c r="O145" s="45" t="str">
        <f>IF(AND(M145="",N145=""),"",VLOOKUP(N145,Ocjene,2))</f>
        <v>F</v>
      </c>
      <c r="P145" s="35"/>
    </row>
    <row r="146" ht="12.75" customHeight="1">
      <c r="A146" s="40">
        <f t="shared" si="6"/>
        <v>144</v>
      </c>
      <c r="B146" s="48" t="s">
        <v>331</v>
      </c>
      <c r="C146" s="48" t="s">
        <v>332</v>
      </c>
      <c r="D146" s="40">
        <v>16.0</v>
      </c>
      <c r="E146" s="40"/>
      <c r="F146" s="40"/>
      <c r="G146" s="40"/>
      <c r="H146" s="40" t="str">
        <f t="shared" si="1"/>
        <v/>
      </c>
      <c r="I146" s="40"/>
      <c r="J146" s="40"/>
      <c r="K146" s="40" t="str">
        <f t="shared" si="2"/>
        <v/>
      </c>
      <c r="L146" s="44">
        <f t="shared" si="3"/>
        <v>16</v>
      </c>
      <c r="M146" s="44" t="str">
        <f t="shared" si="4"/>
        <v/>
      </c>
      <c r="N146" s="44">
        <f t="shared" si="5"/>
        <v>16</v>
      </c>
      <c r="O146" s="45" t="str">
        <f>IF(AND(M146="",N146=""),"",VLOOKUP(N146,Ocjene,2))</f>
        <v>F</v>
      </c>
      <c r="P146" s="35"/>
    </row>
    <row r="147" ht="12.75" customHeight="1">
      <c r="A147" s="40">
        <f t="shared" si="6"/>
        <v>145</v>
      </c>
      <c r="B147" s="48" t="s">
        <v>333</v>
      </c>
      <c r="C147" s="48" t="s">
        <v>334</v>
      </c>
      <c r="D147" s="40"/>
      <c r="E147" s="40">
        <v>8.0</v>
      </c>
      <c r="F147" s="40"/>
      <c r="G147" s="40"/>
      <c r="H147" s="40" t="str">
        <f t="shared" si="1"/>
        <v/>
      </c>
      <c r="I147" s="40"/>
      <c r="J147" s="40"/>
      <c r="K147" s="40" t="str">
        <f t="shared" si="2"/>
        <v/>
      </c>
      <c r="L147" s="44">
        <f t="shared" si="3"/>
        <v>8</v>
      </c>
      <c r="M147" s="44" t="str">
        <f t="shared" si="4"/>
        <v/>
      </c>
      <c r="N147" s="44">
        <f t="shared" si="5"/>
        <v>8</v>
      </c>
      <c r="O147" s="45" t="str">
        <f>IF(AND(M147="",N147=""),"",VLOOKUP(N147,Ocjene,2))</f>
        <v>F</v>
      </c>
      <c r="P147" s="35"/>
    </row>
    <row r="148" ht="12.75" customHeight="1">
      <c r="A148" s="40">
        <f t="shared" si="6"/>
        <v>146</v>
      </c>
      <c r="B148" s="48" t="s">
        <v>335</v>
      </c>
      <c r="C148" s="48" t="s">
        <v>336</v>
      </c>
      <c r="D148" s="40">
        <v>4.0</v>
      </c>
      <c r="E148" s="40">
        <v>7.0</v>
      </c>
      <c r="F148" s="40"/>
      <c r="G148" s="40"/>
      <c r="H148" s="40" t="str">
        <f t="shared" si="1"/>
        <v/>
      </c>
      <c r="I148" s="40"/>
      <c r="J148" s="40"/>
      <c r="K148" s="40" t="str">
        <f t="shared" si="2"/>
        <v/>
      </c>
      <c r="L148" s="44">
        <f t="shared" si="3"/>
        <v>7</v>
      </c>
      <c r="M148" s="44" t="str">
        <f t="shared" si="4"/>
        <v/>
      </c>
      <c r="N148" s="44">
        <f t="shared" si="5"/>
        <v>7</v>
      </c>
      <c r="O148" s="45" t="str">
        <f>IF(AND(M148="",N148=""),"",VLOOKUP(N148,Ocjene,2))</f>
        <v>F</v>
      </c>
      <c r="P148" s="35"/>
    </row>
    <row r="149" ht="12.75" customHeight="1">
      <c r="A149" s="40">
        <f t="shared" si="6"/>
        <v>147</v>
      </c>
      <c r="B149" s="48" t="s">
        <v>337</v>
      </c>
      <c r="C149" s="48" t="s">
        <v>338</v>
      </c>
      <c r="D149" s="40"/>
      <c r="E149" s="40"/>
      <c r="F149" s="40"/>
      <c r="G149" s="40"/>
      <c r="H149" s="40" t="str">
        <f t="shared" si="1"/>
        <v/>
      </c>
      <c r="I149" s="40"/>
      <c r="J149" s="40"/>
      <c r="K149" s="40" t="str">
        <f t="shared" si="2"/>
        <v/>
      </c>
      <c r="L149" s="44" t="str">
        <f t="shared" si="3"/>
        <v/>
      </c>
      <c r="M149" s="44" t="str">
        <f t="shared" si="4"/>
        <v/>
      </c>
      <c r="N149" s="44" t="str">
        <f t="shared" si="5"/>
        <v/>
      </c>
      <c r="O149" s="44" t="str">
        <f>IF(AND(M149="",N149=""),"",VLOOKUP(N149,Ocjene,2))</f>
        <v/>
      </c>
      <c r="P149" s="35"/>
    </row>
    <row r="150" ht="12.75" customHeight="1">
      <c r="A150" s="40">
        <f t="shared" si="6"/>
        <v>148</v>
      </c>
      <c r="B150" s="48" t="s">
        <v>339</v>
      </c>
      <c r="C150" s="48" t="s">
        <v>340</v>
      </c>
      <c r="D150" s="40"/>
      <c r="E150" s="40"/>
      <c r="F150" s="40"/>
      <c r="G150" s="40"/>
      <c r="H150" s="40" t="str">
        <f t="shared" si="1"/>
        <v/>
      </c>
      <c r="I150" s="40"/>
      <c r="J150" s="40"/>
      <c r="K150" s="40" t="str">
        <f t="shared" si="2"/>
        <v/>
      </c>
      <c r="L150" s="44" t="str">
        <f t="shared" si="3"/>
        <v/>
      </c>
      <c r="M150" s="44" t="str">
        <f t="shared" si="4"/>
        <v/>
      </c>
      <c r="N150" s="44" t="str">
        <f t="shared" si="5"/>
        <v/>
      </c>
      <c r="O150" s="44" t="str">
        <f>IF(AND(M150="",N150=""),"",VLOOKUP(N150,Ocjene,2))</f>
        <v/>
      </c>
      <c r="P150" s="35"/>
    </row>
    <row r="151" ht="12.75" customHeight="1">
      <c r="A151" s="40">
        <f t="shared" si="6"/>
        <v>149</v>
      </c>
      <c r="B151" s="48" t="s">
        <v>341</v>
      </c>
      <c r="C151" s="48" t="s">
        <v>342</v>
      </c>
      <c r="D151" s="40">
        <v>0.0</v>
      </c>
      <c r="E151" s="40"/>
      <c r="F151" s="40"/>
      <c r="G151" s="40"/>
      <c r="H151" s="40" t="str">
        <f t="shared" si="1"/>
        <v/>
      </c>
      <c r="I151" s="40"/>
      <c r="J151" s="40"/>
      <c r="K151" s="40" t="str">
        <f t="shared" si="2"/>
        <v/>
      </c>
      <c r="L151" s="44">
        <f t="shared" si="3"/>
        <v>0</v>
      </c>
      <c r="M151" s="44" t="str">
        <f t="shared" si="4"/>
        <v/>
      </c>
      <c r="N151" s="44">
        <f t="shared" si="5"/>
        <v>0</v>
      </c>
      <c r="O151" s="45" t="str">
        <f>IF(AND(M151="",N151=""),"",VLOOKUP(N151,Ocjene,2))</f>
        <v>F</v>
      </c>
      <c r="P151" s="35"/>
    </row>
    <row r="152" ht="12.75" customHeight="1">
      <c r="A152" s="40">
        <f t="shared" si="6"/>
        <v>150</v>
      </c>
      <c r="B152" s="48" t="s">
        <v>343</v>
      </c>
      <c r="C152" s="48" t="s">
        <v>344</v>
      </c>
      <c r="D152" s="40">
        <v>0.0</v>
      </c>
      <c r="E152" s="40">
        <v>1.0</v>
      </c>
      <c r="F152" s="40"/>
      <c r="G152" s="40"/>
      <c r="H152" s="40" t="str">
        <f t="shared" si="1"/>
        <v/>
      </c>
      <c r="I152" s="40"/>
      <c r="J152" s="40"/>
      <c r="K152" s="40" t="str">
        <f t="shared" si="2"/>
        <v/>
      </c>
      <c r="L152" s="44">
        <f t="shared" si="3"/>
        <v>1</v>
      </c>
      <c r="M152" s="44" t="str">
        <f t="shared" si="4"/>
        <v/>
      </c>
      <c r="N152" s="44">
        <f t="shared" si="5"/>
        <v>1</v>
      </c>
      <c r="O152" s="45" t="str">
        <f>IF(AND(M152="",N152=""),"",VLOOKUP(N152,Ocjene,2))</f>
        <v>F</v>
      </c>
      <c r="P152" s="35"/>
    </row>
    <row r="153" ht="12.75" customHeight="1">
      <c r="A153" s="40">
        <f t="shared" si="6"/>
        <v>151</v>
      </c>
      <c r="B153" s="48" t="s">
        <v>345</v>
      </c>
      <c r="C153" s="48" t="s">
        <v>346</v>
      </c>
      <c r="D153" s="40">
        <v>4.0</v>
      </c>
      <c r="E153" s="40">
        <v>6.0</v>
      </c>
      <c r="F153" s="40"/>
      <c r="G153" s="40"/>
      <c r="H153" s="40" t="str">
        <f t="shared" si="1"/>
        <v/>
      </c>
      <c r="I153" s="40"/>
      <c r="J153" s="40"/>
      <c r="K153" s="40" t="str">
        <f t="shared" si="2"/>
        <v/>
      </c>
      <c r="L153" s="44">
        <f t="shared" si="3"/>
        <v>6</v>
      </c>
      <c r="M153" s="44" t="str">
        <f t="shared" si="4"/>
        <v/>
      </c>
      <c r="N153" s="44">
        <f t="shared" si="5"/>
        <v>6</v>
      </c>
      <c r="O153" s="45" t="str">
        <f>IF(AND(M153="",N153=""),"",VLOOKUP(N153,Ocjene,2))</f>
        <v>F</v>
      </c>
      <c r="P153" s="35"/>
    </row>
    <row r="154" ht="12.75" customHeight="1">
      <c r="A154" s="40">
        <f t="shared" si="6"/>
        <v>152</v>
      </c>
      <c r="B154" s="48" t="s">
        <v>347</v>
      </c>
      <c r="C154" s="48" t="s">
        <v>348</v>
      </c>
      <c r="D154" s="40">
        <v>11.0</v>
      </c>
      <c r="E154" s="40">
        <v>14.0</v>
      </c>
      <c r="F154" s="43">
        <v>9.0</v>
      </c>
      <c r="G154" s="43">
        <v>5.0</v>
      </c>
      <c r="H154" s="40">
        <f t="shared" si="1"/>
        <v>14</v>
      </c>
      <c r="I154" s="43">
        <v>7.0</v>
      </c>
      <c r="J154" s="43">
        <v>12.0</v>
      </c>
      <c r="K154" s="40">
        <f t="shared" si="2"/>
        <v>19</v>
      </c>
      <c r="L154" s="44">
        <f t="shared" si="3"/>
        <v>14</v>
      </c>
      <c r="M154" s="44">
        <f t="shared" si="4"/>
        <v>19</v>
      </c>
      <c r="N154" s="44">
        <f t="shared" si="5"/>
        <v>33</v>
      </c>
      <c r="O154" s="45" t="str">
        <f>IF(AND(M154="",N154=""),"",VLOOKUP(N154,Ocjene,2))</f>
        <v>F</v>
      </c>
      <c r="P154" s="35"/>
    </row>
    <row r="155" ht="12.75" customHeight="1">
      <c r="A155" s="40">
        <f t="shared" si="6"/>
        <v>153</v>
      </c>
      <c r="B155" s="48" t="s">
        <v>349</v>
      </c>
      <c r="C155" s="48" t="s">
        <v>350</v>
      </c>
      <c r="D155" s="40">
        <v>4.0</v>
      </c>
      <c r="E155" s="40">
        <v>33.0</v>
      </c>
      <c r="F155" s="43">
        <v>9.0</v>
      </c>
      <c r="G155" s="43">
        <v>14.0</v>
      </c>
      <c r="H155" s="40">
        <f t="shared" si="1"/>
        <v>23</v>
      </c>
      <c r="I155" s="40"/>
      <c r="J155" s="40"/>
      <c r="K155" s="40" t="str">
        <f t="shared" si="2"/>
        <v/>
      </c>
      <c r="L155" s="44">
        <f t="shared" si="3"/>
        <v>33</v>
      </c>
      <c r="M155" s="44">
        <f t="shared" si="4"/>
        <v>23</v>
      </c>
      <c r="N155" s="44">
        <f t="shared" si="5"/>
        <v>56</v>
      </c>
      <c r="O155" s="45" t="str">
        <f>IF(AND(M155="",N155=""),"",VLOOKUP(N155,Ocjene,2))</f>
        <v>E</v>
      </c>
      <c r="P155" s="35"/>
    </row>
    <row r="156" ht="12.75" customHeight="1">
      <c r="A156" s="40">
        <f t="shared" si="6"/>
        <v>154</v>
      </c>
      <c r="B156" s="48" t="s">
        <v>351</v>
      </c>
      <c r="C156" s="48" t="s">
        <v>352</v>
      </c>
      <c r="D156" s="40"/>
      <c r="E156" s="40"/>
      <c r="F156" s="40"/>
      <c r="G156" s="40"/>
      <c r="H156" s="40" t="str">
        <f t="shared" si="1"/>
        <v/>
      </c>
      <c r="I156" s="40"/>
      <c r="J156" s="40"/>
      <c r="K156" s="40" t="str">
        <f t="shared" si="2"/>
        <v/>
      </c>
      <c r="L156" s="44" t="str">
        <f t="shared" si="3"/>
        <v/>
      </c>
      <c r="M156" s="44" t="str">
        <f t="shared" si="4"/>
        <v/>
      </c>
      <c r="N156" s="44" t="str">
        <f t="shared" si="5"/>
        <v/>
      </c>
      <c r="O156" s="44" t="str">
        <f>IF(AND(M156="",N156=""),"",VLOOKUP(N156,Ocjene,2))</f>
        <v/>
      </c>
      <c r="P156" s="35"/>
    </row>
    <row r="157" ht="12.75" customHeight="1">
      <c r="A157" s="40">
        <f t="shared" si="6"/>
        <v>155</v>
      </c>
      <c r="B157" s="48" t="s">
        <v>353</v>
      </c>
      <c r="C157" s="48" t="s">
        <v>354</v>
      </c>
      <c r="D157" s="40">
        <v>8.0</v>
      </c>
      <c r="E157" s="40">
        <v>28.0</v>
      </c>
      <c r="F157" s="43">
        <v>7.0</v>
      </c>
      <c r="G157" s="43">
        <v>18.0</v>
      </c>
      <c r="H157" s="40">
        <f t="shared" si="1"/>
        <v>25</v>
      </c>
      <c r="I157" s="40"/>
      <c r="J157" s="40"/>
      <c r="K157" s="40" t="str">
        <f t="shared" si="2"/>
        <v/>
      </c>
      <c r="L157" s="44">
        <f t="shared" si="3"/>
        <v>28</v>
      </c>
      <c r="M157" s="44">
        <f t="shared" si="4"/>
        <v>25</v>
      </c>
      <c r="N157" s="44">
        <f t="shared" si="5"/>
        <v>53</v>
      </c>
      <c r="O157" s="45" t="str">
        <f>IF(AND(M157="",N157=""),"",VLOOKUP(N157,Ocjene,2))</f>
        <v>E</v>
      </c>
      <c r="P157" s="35"/>
    </row>
    <row r="158" ht="12.75" customHeight="1">
      <c r="A158" s="40">
        <f t="shared" si="6"/>
        <v>156</v>
      </c>
      <c r="B158" s="48" t="s">
        <v>355</v>
      </c>
      <c r="C158" s="48" t="s">
        <v>356</v>
      </c>
      <c r="D158" s="40">
        <v>6.0</v>
      </c>
      <c r="E158" s="40">
        <v>4.0</v>
      </c>
      <c r="F158" s="43">
        <v>8.5</v>
      </c>
      <c r="G158" s="43">
        <v>12.0</v>
      </c>
      <c r="H158" s="40">
        <f t="shared" si="1"/>
        <v>20.5</v>
      </c>
      <c r="I158" s="40"/>
      <c r="J158" s="40"/>
      <c r="K158" s="40" t="str">
        <f t="shared" si="2"/>
        <v/>
      </c>
      <c r="L158" s="44">
        <f t="shared" si="3"/>
        <v>4</v>
      </c>
      <c r="M158" s="44">
        <f t="shared" si="4"/>
        <v>20.5</v>
      </c>
      <c r="N158" s="44">
        <f t="shared" si="5"/>
        <v>24.5</v>
      </c>
      <c r="O158" s="45" t="str">
        <f>IF(AND(M158="",N158=""),"",VLOOKUP(N158,Ocjene,2))</f>
        <v>F</v>
      </c>
      <c r="P158" s="35"/>
    </row>
    <row r="159" ht="12.75" customHeight="1">
      <c r="A159" s="40">
        <f t="shared" si="6"/>
        <v>157</v>
      </c>
      <c r="B159" s="48" t="s">
        <v>357</v>
      </c>
      <c r="C159" s="49" t="s">
        <v>358</v>
      </c>
      <c r="D159" s="40">
        <v>13.0</v>
      </c>
      <c r="E159" s="40"/>
      <c r="F159" s="43">
        <v>2.0</v>
      </c>
      <c r="G159" s="43">
        <v>0.0</v>
      </c>
      <c r="H159" s="40">
        <f t="shared" si="1"/>
        <v>2</v>
      </c>
      <c r="I159" s="43">
        <v>18.0</v>
      </c>
      <c r="J159" s="43">
        <v>16.0</v>
      </c>
      <c r="K159" s="40">
        <f t="shared" si="2"/>
        <v>34</v>
      </c>
      <c r="L159" s="44">
        <f t="shared" si="3"/>
        <v>13</v>
      </c>
      <c r="M159" s="44">
        <f t="shared" si="4"/>
        <v>34</v>
      </c>
      <c r="N159" s="44">
        <f t="shared" si="5"/>
        <v>47</v>
      </c>
      <c r="O159" s="45" t="str">
        <f>IF(AND(M159="",N159=""),"",VLOOKUP(N159,Ocjene,2))</f>
        <v>F</v>
      </c>
      <c r="P159" s="46" t="s">
        <v>95</v>
      </c>
    </row>
    <row r="160" ht="12.75" customHeight="1">
      <c r="A160" s="40">
        <f t="shared" si="6"/>
        <v>158</v>
      </c>
      <c r="B160" s="48" t="s">
        <v>359</v>
      </c>
      <c r="C160" s="48" t="s">
        <v>360</v>
      </c>
      <c r="D160" s="40">
        <v>0.0</v>
      </c>
      <c r="E160" s="40">
        <v>10.0</v>
      </c>
      <c r="F160" s="43">
        <v>4.0</v>
      </c>
      <c r="G160" s="43">
        <v>7.0</v>
      </c>
      <c r="H160" s="40">
        <f t="shared" si="1"/>
        <v>11</v>
      </c>
      <c r="I160" s="43">
        <v>1.0</v>
      </c>
      <c r="J160" s="43">
        <v>0.0</v>
      </c>
      <c r="K160" s="40">
        <f t="shared" si="2"/>
        <v>1</v>
      </c>
      <c r="L160" s="44">
        <f t="shared" si="3"/>
        <v>10</v>
      </c>
      <c r="M160" s="44">
        <f t="shared" si="4"/>
        <v>1</v>
      </c>
      <c r="N160" s="44">
        <f t="shared" si="5"/>
        <v>11</v>
      </c>
      <c r="O160" s="45" t="str">
        <f>IF(AND(M160="",N160=""),"",VLOOKUP(N160,Ocjene,2))</f>
        <v>F</v>
      </c>
      <c r="P160" s="35"/>
    </row>
    <row r="161" ht="12.75" customHeight="1">
      <c r="A161" s="40">
        <f t="shared" si="6"/>
        <v>159</v>
      </c>
      <c r="B161" s="48" t="s">
        <v>361</v>
      </c>
      <c r="C161" s="48" t="s">
        <v>362</v>
      </c>
      <c r="D161" s="40"/>
      <c r="E161" s="40"/>
      <c r="F161" s="40"/>
      <c r="G161" s="40"/>
      <c r="H161" s="40" t="str">
        <f t="shared" si="1"/>
        <v/>
      </c>
      <c r="I161" s="40"/>
      <c r="J161" s="40"/>
      <c r="K161" s="40" t="str">
        <f t="shared" si="2"/>
        <v/>
      </c>
      <c r="L161" s="44" t="str">
        <f t="shared" si="3"/>
        <v/>
      </c>
      <c r="M161" s="44" t="str">
        <f t="shared" si="4"/>
        <v/>
      </c>
      <c r="N161" s="44" t="str">
        <f t="shared" si="5"/>
        <v/>
      </c>
      <c r="O161" s="44" t="str">
        <f>IF(AND(M161="",N161=""),"",VLOOKUP(N161,Ocjene,2))</f>
        <v/>
      </c>
      <c r="P161" s="35"/>
    </row>
    <row r="162" ht="12.75" customHeight="1">
      <c r="A162" s="40">
        <f t="shared" si="6"/>
        <v>160</v>
      </c>
      <c r="B162" s="48" t="s">
        <v>363</v>
      </c>
      <c r="C162" s="48" t="s">
        <v>364</v>
      </c>
      <c r="D162" s="40"/>
      <c r="E162" s="40">
        <v>2.0</v>
      </c>
      <c r="F162" s="43"/>
      <c r="G162" s="43"/>
      <c r="H162" s="40" t="str">
        <f t="shared" si="1"/>
        <v/>
      </c>
      <c r="I162" s="40"/>
      <c r="J162" s="40"/>
      <c r="K162" s="40" t="str">
        <f t="shared" si="2"/>
        <v/>
      </c>
      <c r="L162" s="44">
        <f t="shared" si="3"/>
        <v>2</v>
      </c>
      <c r="M162" s="44" t="str">
        <f t="shared" si="4"/>
        <v/>
      </c>
      <c r="N162" s="44">
        <f t="shared" si="5"/>
        <v>2</v>
      </c>
      <c r="O162" s="45" t="str">
        <f>IF(AND(M162="",N162=""),"",VLOOKUP(N162,Ocjene,2))</f>
        <v>F</v>
      </c>
      <c r="P162" s="35"/>
    </row>
    <row r="163" ht="12.75" customHeight="1">
      <c r="A163" s="40">
        <f t="shared" si="6"/>
        <v>161</v>
      </c>
      <c r="B163" s="48" t="s">
        <v>365</v>
      </c>
      <c r="C163" s="48" t="s">
        <v>366</v>
      </c>
      <c r="D163" s="40">
        <v>3.0</v>
      </c>
      <c r="E163" s="40">
        <v>26.0</v>
      </c>
      <c r="F163" s="43">
        <v>15.0</v>
      </c>
      <c r="G163" s="43">
        <v>17.0</v>
      </c>
      <c r="H163" s="40">
        <f t="shared" si="1"/>
        <v>32</v>
      </c>
      <c r="I163" s="40"/>
      <c r="J163" s="40"/>
      <c r="K163" s="40" t="str">
        <f t="shared" si="2"/>
        <v/>
      </c>
      <c r="L163" s="44">
        <f t="shared" si="3"/>
        <v>26</v>
      </c>
      <c r="M163" s="44">
        <f t="shared" si="4"/>
        <v>32</v>
      </c>
      <c r="N163" s="44">
        <f t="shared" si="5"/>
        <v>58</v>
      </c>
      <c r="O163" s="45" t="str">
        <f>IF(AND(M163="",N163=""),"",VLOOKUP(N163,Ocjene,2))</f>
        <v>E</v>
      </c>
      <c r="P163" s="35"/>
    </row>
    <row r="164" ht="12.75" customHeight="1">
      <c r="A164" s="40">
        <f t="shared" si="6"/>
        <v>162</v>
      </c>
      <c r="B164" s="48" t="s">
        <v>367</v>
      </c>
      <c r="C164" s="48" t="s">
        <v>368</v>
      </c>
      <c r="D164" s="40">
        <v>2.0</v>
      </c>
      <c r="E164" s="40"/>
      <c r="F164" s="40"/>
      <c r="G164" s="40"/>
      <c r="H164" s="40" t="str">
        <f t="shared" si="1"/>
        <v/>
      </c>
      <c r="I164" s="40"/>
      <c r="J164" s="40"/>
      <c r="K164" s="40" t="str">
        <f t="shared" si="2"/>
        <v/>
      </c>
      <c r="L164" s="44">
        <f t="shared" si="3"/>
        <v>2</v>
      </c>
      <c r="M164" s="44" t="str">
        <f t="shared" si="4"/>
        <v/>
      </c>
      <c r="N164" s="44">
        <f t="shared" si="5"/>
        <v>2</v>
      </c>
      <c r="O164" s="45" t="str">
        <f>IF(AND(M164="",N164=""),"",VLOOKUP(N164,Ocjene,2))</f>
        <v>F</v>
      </c>
      <c r="P164" s="35"/>
    </row>
    <row r="165" ht="12.75" customHeight="1">
      <c r="A165" s="40">
        <f t="shared" si="6"/>
        <v>163</v>
      </c>
      <c r="B165" s="48" t="s">
        <v>369</v>
      </c>
      <c r="C165" s="48" t="s">
        <v>370</v>
      </c>
      <c r="D165" s="40"/>
      <c r="E165" s="40">
        <v>13.0</v>
      </c>
      <c r="F165" s="43">
        <v>6.0</v>
      </c>
      <c r="G165" s="43">
        <v>13.0</v>
      </c>
      <c r="H165" s="40">
        <f t="shared" si="1"/>
        <v>19</v>
      </c>
      <c r="I165" s="43">
        <v>3.0</v>
      </c>
      <c r="J165" s="40"/>
      <c r="K165" s="40">
        <f t="shared" si="2"/>
        <v>3</v>
      </c>
      <c r="L165" s="44">
        <f t="shared" si="3"/>
        <v>13</v>
      </c>
      <c r="M165" s="44">
        <f t="shared" si="4"/>
        <v>3</v>
      </c>
      <c r="N165" s="44">
        <f t="shared" si="5"/>
        <v>16</v>
      </c>
      <c r="O165" s="45" t="str">
        <f>IF(AND(M165="",N165=""),"",VLOOKUP(N165,Ocjene,2))</f>
        <v>F</v>
      </c>
      <c r="P165" s="35"/>
    </row>
    <row r="166" ht="12.75" customHeight="1">
      <c r="A166" s="40">
        <f t="shared" si="6"/>
        <v>164</v>
      </c>
      <c r="B166" s="48" t="s">
        <v>371</v>
      </c>
      <c r="C166" s="48" t="s">
        <v>372</v>
      </c>
      <c r="D166" s="40">
        <v>21.0</v>
      </c>
      <c r="E166" s="40"/>
      <c r="F166" s="43">
        <v>19.0</v>
      </c>
      <c r="G166" s="43">
        <v>18.0</v>
      </c>
      <c r="H166" s="40">
        <f t="shared" si="1"/>
        <v>37</v>
      </c>
      <c r="I166" s="40"/>
      <c r="J166" s="40"/>
      <c r="K166" s="40" t="str">
        <f t="shared" si="2"/>
        <v/>
      </c>
      <c r="L166" s="44">
        <f t="shared" si="3"/>
        <v>21</v>
      </c>
      <c r="M166" s="44">
        <f t="shared" si="4"/>
        <v>37</v>
      </c>
      <c r="N166" s="44">
        <f t="shared" si="5"/>
        <v>58</v>
      </c>
      <c r="O166" s="45" t="str">
        <f>IF(AND(M166="",N166=""),"",VLOOKUP(N166,Ocjene,2))</f>
        <v>E</v>
      </c>
      <c r="P166" s="35"/>
    </row>
    <row r="167" ht="12.75" customHeight="1">
      <c r="A167" s="40">
        <f t="shared" si="6"/>
        <v>165</v>
      </c>
      <c r="B167" s="48" t="s">
        <v>373</v>
      </c>
      <c r="C167" s="48" t="s">
        <v>374</v>
      </c>
      <c r="D167" s="40">
        <v>6.0</v>
      </c>
      <c r="E167" s="40"/>
      <c r="F167" s="43">
        <v>6.0</v>
      </c>
      <c r="G167" s="43">
        <v>8.0</v>
      </c>
      <c r="H167" s="40">
        <f t="shared" si="1"/>
        <v>14</v>
      </c>
      <c r="I167" s="40"/>
      <c r="J167" s="40"/>
      <c r="K167" s="40" t="str">
        <f t="shared" si="2"/>
        <v/>
      </c>
      <c r="L167" s="44">
        <f t="shared" si="3"/>
        <v>6</v>
      </c>
      <c r="M167" s="44">
        <f t="shared" si="4"/>
        <v>14</v>
      </c>
      <c r="N167" s="44">
        <f t="shared" si="5"/>
        <v>20</v>
      </c>
      <c r="O167" s="45" t="str">
        <f>IF(AND(M167="",N167=""),"",VLOOKUP(N167,Ocjene,2))</f>
        <v>F</v>
      </c>
      <c r="P167" s="35"/>
    </row>
    <row r="168" ht="12.75" customHeight="1">
      <c r="A168" s="40">
        <f t="shared" si="6"/>
        <v>166</v>
      </c>
      <c r="B168" s="48" t="s">
        <v>375</v>
      </c>
      <c r="C168" s="48" t="s">
        <v>376</v>
      </c>
      <c r="D168" s="40">
        <v>14.0</v>
      </c>
      <c r="E168" s="40">
        <v>20.0</v>
      </c>
      <c r="F168" s="43">
        <v>13.0</v>
      </c>
      <c r="G168" s="43">
        <v>8.0</v>
      </c>
      <c r="H168" s="40">
        <f t="shared" si="1"/>
        <v>21</v>
      </c>
      <c r="I168" s="43">
        <v>9.5</v>
      </c>
      <c r="J168" s="43">
        <v>8.0</v>
      </c>
      <c r="K168" s="40">
        <f t="shared" si="2"/>
        <v>17.5</v>
      </c>
      <c r="L168" s="44">
        <f t="shared" si="3"/>
        <v>20</v>
      </c>
      <c r="M168" s="44">
        <f t="shared" si="4"/>
        <v>17.5</v>
      </c>
      <c r="N168" s="44">
        <f t="shared" si="5"/>
        <v>37.5</v>
      </c>
      <c r="O168" s="45" t="str">
        <f>IF(AND(M168="",N168=""),"",VLOOKUP(N168,Ocjene,2))</f>
        <v>F</v>
      </c>
      <c r="P168" s="35"/>
    </row>
    <row r="169" ht="12.75" customHeight="1">
      <c r="A169" s="40">
        <f t="shared" si="6"/>
        <v>167</v>
      </c>
      <c r="B169" s="48" t="s">
        <v>377</v>
      </c>
      <c r="C169" s="48" t="s">
        <v>378</v>
      </c>
      <c r="D169" s="40">
        <v>26.0</v>
      </c>
      <c r="E169" s="40"/>
      <c r="F169" s="43">
        <v>9.0</v>
      </c>
      <c r="G169" s="43">
        <v>15.0</v>
      </c>
      <c r="H169" s="40">
        <f t="shared" si="1"/>
        <v>24</v>
      </c>
      <c r="I169" s="40"/>
      <c r="J169" s="40"/>
      <c r="K169" s="40" t="str">
        <f t="shared" si="2"/>
        <v/>
      </c>
      <c r="L169" s="44">
        <f t="shared" si="3"/>
        <v>26</v>
      </c>
      <c r="M169" s="44">
        <f t="shared" si="4"/>
        <v>24</v>
      </c>
      <c r="N169" s="44">
        <f t="shared" si="5"/>
        <v>50</v>
      </c>
      <c r="O169" s="45" t="str">
        <f>IF(AND(M169="",N169=""),"",VLOOKUP(N169,Ocjene,2))</f>
        <v>E</v>
      </c>
      <c r="P169" s="35"/>
    </row>
    <row r="170" ht="12.75" customHeight="1">
      <c r="A170" s="40">
        <f t="shared" si="6"/>
        <v>168</v>
      </c>
      <c r="B170" s="48" t="s">
        <v>379</v>
      </c>
      <c r="C170" s="48" t="s">
        <v>380</v>
      </c>
      <c r="D170" s="40">
        <v>9.0</v>
      </c>
      <c r="E170" s="40">
        <v>21.0</v>
      </c>
      <c r="F170" s="43">
        <v>10.0</v>
      </c>
      <c r="G170" s="43">
        <v>3.0</v>
      </c>
      <c r="H170" s="40">
        <f t="shared" si="1"/>
        <v>13</v>
      </c>
      <c r="I170" s="43">
        <v>12.0</v>
      </c>
      <c r="J170" s="43">
        <v>2.0</v>
      </c>
      <c r="K170" s="40">
        <f t="shared" si="2"/>
        <v>14</v>
      </c>
      <c r="L170" s="44">
        <f t="shared" si="3"/>
        <v>21</v>
      </c>
      <c r="M170" s="44">
        <f t="shared" si="4"/>
        <v>14</v>
      </c>
      <c r="N170" s="44">
        <f t="shared" si="5"/>
        <v>35</v>
      </c>
      <c r="O170" s="45" t="str">
        <f>IF(AND(M170="",N170=""),"",VLOOKUP(N170,Ocjene,2))</f>
        <v>F</v>
      </c>
      <c r="P170" s="35"/>
    </row>
    <row r="171" ht="12.75" customHeight="1">
      <c r="A171" s="40">
        <f t="shared" si="6"/>
        <v>169</v>
      </c>
      <c r="B171" s="48" t="s">
        <v>381</v>
      </c>
      <c r="C171" s="48" t="s">
        <v>382</v>
      </c>
      <c r="D171" s="40">
        <v>0.0</v>
      </c>
      <c r="E171" s="40"/>
      <c r="F171" s="43">
        <v>0.0</v>
      </c>
      <c r="G171" s="43">
        <v>0.0</v>
      </c>
      <c r="H171" s="40">
        <f t="shared" si="1"/>
        <v>0</v>
      </c>
      <c r="I171" s="40"/>
      <c r="J171" s="40"/>
      <c r="K171" s="40" t="str">
        <f t="shared" si="2"/>
        <v/>
      </c>
      <c r="L171" s="44">
        <f t="shared" si="3"/>
        <v>0</v>
      </c>
      <c r="M171" s="44">
        <f t="shared" si="4"/>
        <v>0</v>
      </c>
      <c r="N171" s="44">
        <f t="shared" si="5"/>
        <v>0</v>
      </c>
      <c r="O171" s="45" t="str">
        <f>IF(AND(M171="",N171=""),"",VLOOKUP(N171,Ocjene,2))</f>
        <v>F</v>
      </c>
      <c r="P171" s="35"/>
    </row>
    <row r="172" ht="12.75" customHeight="1">
      <c r="A172" s="40">
        <f t="shared" si="6"/>
        <v>170</v>
      </c>
      <c r="B172" s="48" t="s">
        <v>383</v>
      </c>
      <c r="C172" s="48" t="s">
        <v>384</v>
      </c>
      <c r="D172" s="40">
        <v>9.0</v>
      </c>
      <c r="E172" s="40">
        <v>29.0</v>
      </c>
      <c r="F172" s="43">
        <v>15.5</v>
      </c>
      <c r="G172" s="43">
        <v>9.0</v>
      </c>
      <c r="H172" s="40">
        <f t="shared" si="1"/>
        <v>24.5</v>
      </c>
      <c r="I172" s="40"/>
      <c r="J172" s="40"/>
      <c r="K172" s="40" t="str">
        <f t="shared" si="2"/>
        <v/>
      </c>
      <c r="L172" s="44">
        <f t="shared" si="3"/>
        <v>29</v>
      </c>
      <c r="M172" s="44">
        <f t="shared" si="4"/>
        <v>24.5</v>
      </c>
      <c r="N172" s="44">
        <f t="shared" si="5"/>
        <v>53.5</v>
      </c>
      <c r="O172" s="45" t="str">
        <f>IF(AND(M172="",N172=""),"",VLOOKUP(N172,Ocjene,2))</f>
        <v>E</v>
      </c>
      <c r="P172" s="35"/>
    </row>
    <row r="173" ht="12.75" customHeight="1">
      <c r="A173" s="40">
        <f t="shared" si="6"/>
        <v>171</v>
      </c>
      <c r="B173" s="48" t="s">
        <v>385</v>
      </c>
      <c r="C173" s="48" t="s">
        <v>386</v>
      </c>
      <c r="D173" s="40">
        <v>11.0</v>
      </c>
      <c r="E173" s="40">
        <v>21.0</v>
      </c>
      <c r="F173" s="43">
        <v>9.0</v>
      </c>
      <c r="G173" s="43">
        <v>8.0</v>
      </c>
      <c r="H173" s="40">
        <f t="shared" si="1"/>
        <v>17</v>
      </c>
      <c r="I173" s="43">
        <v>11.0</v>
      </c>
      <c r="J173" s="43">
        <v>13.5</v>
      </c>
      <c r="K173" s="40">
        <f t="shared" si="2"/>
        <v>24.5</v>
      </c>
      <c r="L173" s="44">
        <f t="shared" si="3"/>
        <v>21</v>
      </c>
      <c r="M173" s="44">
        <f t="shared" si="4"/>
        <v>24.5</v>
      </c>
      <c r="N173" s="44">
        <f t="shared" si="5"/>
        <v>45.5</v>
      </c>
      <c r="O173" s="45" t="str">
        <f>IF(AND(M173="",N173=""),"",VLOOKUP(N173,Ocjene,2))</f>
        <v>F</v>
      </c>
      <c r="P173" s="35"/>
    </row>
    <row r="174" ht="12.75" customHeight="1">
      <c r="A174" s="40">
        <f t="shared" si="6"/>
        <v>172</v>
      </c>
      <c r="B174" s="48" t="s">
        <v>387</v>
      </c>
      <c r="C174" s="48" t="s">
        <v>388</v>
      </c>
      <c r="D174" s="40"/>
      <c r="E174" s="40">
        <v>11.0</v>
      </c>
      <c r="F174" s="43">
        <v>5.0</v>
      </c>
      <c r="G174" s="43">
        <v>4.0</v>
      </c>
      <c r="H174" s="40">
        <f t="shared" si="1"/>
        <v>9</v>
      </c>
      <c r="I174" s="40"/>
      <c r="J174" s="40"/>
      <c r="K174" s="40" t="str">
        <f t="shared" si="2"/>
        <v/>
      </c>
      <c r="L174" s="44">
        <f t="shared" si="3"/>
        <v>11</v>
      </c>
      <c r="M174" s="44">
        <f t="shared" si="4"/>
        <v>9</v>
      </c>
      <c r="N174" s="44">
        <f t="shared" si="5"/>
        <v>20</v>
      </c>
      <c r="O174" s="45" t="str">
        <f>IF(AND(M174="",N174=""),"",VLOOKUP(N174,Ocjene,2))</f>
        <v>F</v>
      </c>
      <c r="P174" s="35"/>
    </row>
    <row r="175" ht="12.75" customHeight="1">
      <c r="A175" s="40">
        <f t="shared" si="6"/>
        <v>173</v>
      </c>
      <c r="B175" s="48" t="s">
        <v>389</v>
      </c>
      <c r="C175" s="48" t="s">
        <v>390</v>
      </c>
      <c r="D175" s="40">
        <v>0.0</v>
      </c>
      <c r="E175" s="40">
        <v>14.0</v>
      </c>
      <c r="F175" s="43">
        <v>4.0</v>
      </c>
      <c r="G175" s="43">
        <v>6.0</v>
      </c>
      <c r="H175" s="40">
        <f t="shared" si="1"/>
        <v>10</v>
      </c>
      <c r="I175" s="43">
        <v>2.0</v>
      </c>
      <c r="J175" s="43">
        <v>0.0</v>
      </c>
      <c r="K175" s="40">
        <f t="shared" si="2"/>
        <v>2</v>
      </c>
      <c r="L175" s="44">
        <f t="shared" si="3"/>
        <v>14</v>
      </c>
      <c r="M175" s="44">
        <f t="shared" si="4"/>
        <v>2</v>
      </c>
      <c r="N175" s="44">
        <f t="shared" si="5"/>
        <v>16</v>
      </c>
      <c r="O175" s="45" t="str">
        <f>IF(AND(M175="",N175=""),"",VLOOKUP(N175,Ocjene,2))</f>
        <v>F</v>
      </c>
      <c r="P175" s="35"/>
    </row>
    <row r="176" ht="12.75" customHeight="1">
      <c r="A176" s="40">
        <f t="shared" si="6"/>
        <v>174</v>
      </c>
      <c r="B176" s="48" t="s">
        <v>391</v>
      </c>
      <c r="C176" s="48" t="s">
        <v>392</v>
      </c>
      <c r="D176" s="40">
        <v>17.0</v>
      </c>
      <c r="E176" s="40">
        <v>20.0</v>
      </c>
      <c r="F176" s="40"/>
      <c r="G176" s="40"/>
      <c r="H176" s="40" t="str">
        <f t="shared" si="1"/>
        <v/>
      </c>
      <c r="I176" s="43">
        <v>8.0</v>
      </c>
      <c r="J176" s="43">
        <v>16.0</v>
      </c>
      <c r="K176" s="40">
        <f t="shared" si="2"/>
        <v>24</v>
      </c>
      <c r="L176" s="44">
        <f t="shared" si="3"/>
        <v>20</v>
      </c>
      <c r="M176" s="44">
        <f t="shared" si="4"/>
        <v>24</v>
      </c>
      <c r="N176" s="44">
        <f t="shared" si="5"/>
        <v>44</v>
      </c>
      <c r="O176" s="45" t="str">
        <f>IF(AND(M176="",N176=""),"",VLOOKUP(N176,Ocjene,2))</f>
        <v>F</v>
      </c>
      <c r="P176" s="35"/>
    </row>
    <row r="177" ht="12.75" customHeight="1">
      <c r="A177" s="40">
        <f t="shared" si="6"/>
        <v>175</v>
      </c>
      <c r="B177" s="48" t="s">
        <v>393</v>
      </c>
      <c r="C177" s="48" t="s">
        <v>394</v>
      </c>
      <c r="D177" s="40">
        <v>26.0</v>
      </c>
      <c r="E177" s="40"/>
      <c r="F177" s="43">
        <v>5.0</v>
      </c>
      <c r="G177" s="43">
        <v>8.0</v>
      </c>
      <c r="H177" s="40">
        <f t="shared" si="1"/>
        <v>13</v>
      </c>
      <c r="I177" s="43">
        <v>20.0</v>
      </c>
      <c r="J177" s="43">
        <v>19.0</v>
      </c>
      <c r="K177" s="40">
        <f t="shared" si="2"/>
        <v>39</v>
      </c>
      <c r="L177" s="44">
        <f t="shared" si="3"/>
        <v>26</v>
      </c>
      <c r="M177" s="44">
        <f t="shared" si="4"/>
        <v>39</v>
      </c>
      <c r="N177" s="44">
        <f t="shared" si="5"/>
        <v>65</v>
      </c>
      <c r="O177" s="45" t="str">
        <f>IF(AND(M177="",N177=""),"",VLOOKUP(N177,Ocjene,2))</f>
        <v>D</v>
      </c>
      <c r="P177" s="35"/>
    </row>
    <row r="178" ht="12.75" customHeight="1">
      <c r="A178" s="40">
        <f t="shared" si="6"/>
        <v>176</v>
      </c>
      <c r="B178" s="48" t="s">
        <v>395</v>
      </c>
      <c r="C178" s="48" t="s">
        <v>396</v>
      </c>
      <c r="D178" s="40"/>
      <c r="E178" s="40"/>
      <c r="F178" s="40"/>
      <c r="G178" s="40"/>
      <c r="H178" s="40" t="str">
        <f t="shared" si="1"/>
        <v/>
      </c>
      <c r="I178" s="40"/>
      <c r="J178" s="40"/>
      <c r="K178" s="40" t="str">
        <f t="shared" si="2"/>
        <v/>
      </c>
      <c r="L178" s="44" t="str">
        <f t="shared" si="3"/>
        <v/>
      </c>
      <c r="M178" s="44" t="str">
        <f t="shared" si="4"/>
        <v/>
      </c>
      <c r="N178" s="44" t="str">
        <f t="shared" si="5"/>
        <v/>
      </c>
      <c r="O178" s="44" t="str">
        <f>IF(AND(M178="",N178=""),"",VLOOKUP(N178,Ocjene,2))</f>
        <v/>
      </c>
      <c r="P178" s="35"/>
    </row>
    <row r="179" ht="12.75" customHeight="1">
      <c r="A179" s="40">
        <f t="shared" si="6"/>
        <v>177</v>
      </c>
      <c r="B179" s="48" t="s">
        <v>397</v>
      </c>
      <c r="C179" s="48" t="s">
        <v>398</v>
      </c>
      <c r="D179" s="40">
        <v>5.0</v>
      </c>
      <c r="E179" s="40">
        <v>14.0</v>
      </c>
      <c r="F179" s="43">
        <v>11.0</v>
      </c>
      <c r="G179" s="43">
        <v>5.0</v>
      </c>
      <c r="H179" s="40">
        <f t="shared" si="1"/>
        <v>16</v>
      </c>
      <c r="I179" s="43">
        <v>9.0</v>
      </c>
      <c r="J179" s="43">
        <v>5.0</v>
      </c>
      <c r="K179" s="40">
        <f t="shared" si="2"/>
        <v>14</v>
      </c>
      <c r="L179" s="44">
        <f t="shared" si="3"/>
        <v>14</v>
      </c>
      <c r="M179" s="44">
        <f t="shared" si="4"/>
        <v>14</v>
      </c>
      <c r="N179" s="44">
        <f t="shared" si="5"/>
        <v>28</v>
      </c>
      <c r="O179" s="45" t="str">
        <f>IF(AND(M179="",N179=""),"",VLOOKUP(N179,Ocjene,2))</f>
        <v>F</v>
      </c>
      <c r="P179" s="35"/>
    </row>
    <row r="180" ht="12.75" customHeight="1">
      <c r="A180" s="40">
        <f t="shared" si="6"/>
        <v>178</v>
      </c>
      <c r="B180" s="48" t="s">
        <v>399</v>
      </c>
      <c r="C180" s="48" t="s">
        <v>400</v>
      </c>
      <c r="D180" s="40">
        <v>8.0</v>
      </c>
      <c r="E180" s="40">
        <v>11.0</v>
      </c>
      <c r="F180" s="40"/>
      <c r="G180" s="40"/>
      <c r="H180" s="40" t="str">
        <f t="shared" si="1"/>
        <v/>
      </c>
      <c r="I180" s="40"/>
      <c r="J180" s="40"/>
      <c r="K180" s="40" t="str">
        <f t="shared" si="2"/>
        <v/>
      </c>
      <c r="L180" s="44">
        <f t="shared" si="3"/>
        <v>11</v>
      </c>
      <c r="M180" s="44" t="str">
        <f t="shared" si="4"/>
        <v/>
      </c>
      <c r="N180" s="44">
        <f t="shared" si="5"/>
        <v>11</v>
      </c>
      <c r="O180" s="45" t="str">
        <f>IF(AND(M180="",N180=""),"",VLOOKUP(N180,Ocjene,2))</f>
        <v>F</v>
      </c>
      <c r="P180" s="35"/>
    </row>
    <row r="181" ht="12.75" customHeight="1">
      <c r="A181" s="40">
        <f t="shared" si="6"/>
        <v>179</v>
      </c>
      <c r="B181" s="48" t="s">
        <v>401</v>
      </c>
      <c r="C181" s="48" t="s">
        <v>402</v>
      </c>
      <c r="D181" s="40"/>
      <c r="E181" s="40"/>
      <c r="F181" s="40"/>
      <c r="G181" s="40"/>
      <c r="H181" s="40" t="str">
        <f t="shared" si="1"/>
        <v/>
      </c>
      <c r="I181" s="40"/>
      <c r="J181" s="40"/>
      <c r="K181" s="40" t="str">
        <f t="shared" si="2"/>
        <v/>
      </c>
      <c r="L181" s="44" t="str">
        <f t="shared" si="3"/>
        <v/>
      </c>
      <c r="M181" s="44" t="str">
        <f t="shared" si="4"/>
        <v/>
      </c>
      <c r="N181" s="44" t="str">
        <f t="shared" si="5"/>
        <v/>
      </c>
      <c r="O181" s="44" t="str">
        <f>IF(AND(M181="",N181=""),"",VLOOKUP(N181,Ocjene,2))</f>
        <v/>
      </c>
      <c r="P181" s="35"/>
    </row>
    <row r="182" ht="12.75" customHeight="1">
      <c r="A182" s="40">
        <f t="shared" si="6"/>
        <v>180</v>
      </c>
      <c r="B182" s="48" t="s">
        <v>403</v>
      </c>
      <c r="C182" s="48" t="s">
        <v>404</v>
      </c>
      <c r="D182" s="40">
        <v>5.0</v>
      </c>
      <c r="E182" s="40"/>
      <c r="F182" s="40"/>
      <c r="G182" s="40"/>
      <c r="H182" s="40" t="str">
        <f t="shared" si="1"/>
        <v/>
      </c>
      <c r="I182" s="40"/>
      <c r="J182" s="40"/>
      <c r="K182" s="40" t="str">
        <f t="shared" si="2"/>
        <v/>
      </c>
      <c r="L182" s="44">
        <f t="shared" si="3"/>
        <v>5</v>
      </c>
      <c r="M182" s="44" t="str">
        <f t="shared" si="4"/>
        <v/>
      </c>
      <c r="N182" s="44">
        <f t="shared" si="5"/>
        <v>5</v>
      </c>
      <c r="O182" s="45" t="str">
        <f>IF(AND(M182="",N182=""),"",VLOOKUP(N182,Ocjene,2))</f>
        <v>F</v>
      </c>
      <c r="P182" s="35"/>
    </row>
    <row r="183" ht="12.75" customHeight="1">
      <c r="A183" s="40">
        <f t="shared" si="6"/>
        <v>181</v>
      </c>
      <c r="B183" s="48" t="s">
        <v>405</v>
      </c>
      <c r="C183" s="48" t="s">
        <v>406</v>
      </c>
      <c r="D183" s="40"/>
      <c r="E183" s="40"/>
      <c r="F183" s="40"/>
      <c r="G183" s="40"/>
      <c r="H183" s="40" t="str">
        <f t="shared" si="1"/>
        <v/>
      </c>
      <c r="I183" s="40"/>
      <c r="J183" s="40"/>
      <c r="K183" s="40" t="str">
        <f t="shared" si="2"/>
        <v/>
      </c>
      <c r="L183" s="44" t="str">
        <f t="shared" si="3"/>
        <v/>
      </c>
      <c r="M183" s="44" t="str">
        <f t="shared" si="4"/>
        <v/>
      </c>
      <c r="N183" s="44" t="str">
        <f t="shared" si="5"/>
        <v/>
      </c>
      <c r="O183" s="44" t="str">
        <f>IF(AND(M183="",N183=""),"",VLOOKUP(N183,Ocjene,2))</f>
        <v/>
      </c>
      <c r="P183" s="35"/>
    </row>
    <row r="184" ht="12.75" customHeight="1">
      <c r="A184" s="40">
        <f t="shared" si="6"/>
        <v>182</v>
      </c>
      <c r="B184" s="48" t="s">
        <v>407</v>
      </c>
      <c r="C184" s="48" t="s">
        <v>408</v>
      </c>
      <c r="D184" s="40"/>
      <c r="E184" s="40"/>
      <c r="F184" s="40"/>
      <c r="G184" s="40"/>
      <c r="H184" s="40" t="str">
        <f t="shared" si="1"/>
        <v/>
      </c>
      <c r="I184" s="40"/>
      <c r="J184" s="40"/>
      <c r="K184" s="40" t="str">
        <f t="shared" si="2"/>
        <v/>
      </c>
      <c r="L184" s="44" t="str">
        <f t="shared" si="3"/>
        <v/>
      </c>
      <c r="M184" s="44" t="str">
        <f t="shared" si="4"/>
        <v/>
      </c>
      <c r="N184" s="44" t="str">
        <f t="shared" si="5"/>
        <v/>
      </c>
      <c r="O184" s="44" t="str">
        <f>IF(AND(M184="",N184=""),"",VLOOKUP(N184,Ocjene,2))</f>
        <v/>
      </c>
      <c r="P184" s="35"/>
    </row>
    <row r="185" ht="12.75" customHeight="1">
      <c r="A185" s="40">
        <f t="shared" si="6"/>
        <v>183</v>
      </c>
      <c r="B185" s="48" t="s">
        <v>409</v>
      </c>
      <c r="C185" s="48" t="s">
        <v>410</v>
      </c>
      <c r="D185" s="40"/>
      <c r="E185" s="40"/>
      <c r="F185" s="40"/>
      <c r="G185" s="40"/>
      <c r="H185" s="40" t="str">
        <f t="shared" si="1"/>
        <v/>
      </c>
      <c r="I185" s="40"/>
      <c r="J185" s="40"/>
      <c r="K185" s="40" t="str">
        <f t="shared" si="2"/>
        <v/>
      </c>
      <c r="L185" s="44" t="str">
        <f t="shared" si="3"/>
        <v/>
      </c>
      <c r="M185" s="44" t="str">
        <f t="shared" si="4"/>
        <v/>
      </c>
      <c r="N185" s="44" t="str">
        <f t="shared" si="5"/>
        <v/>
      </c>
      <c r="O185" s="44" t="str">
        <f>IF(AND(M185="",N185=""),"",VLOOKUP(N185,Ocjene,2))</f>
        <v/>
      </c>
      <c r="P185" s="35"/>
    </row>
    <row r="186" ht="12.75" customHeight="1">
      <c r="A186" s="40">
        <f t="shared" si="6"/>
        <v>184</v>
      </c>
      <c r="B186" s="48" t="s">
        <v>411</v>
      </c>
      <c r="C186" s="48" t="s">
        <v>412</v>
      </c>
      <c r="D186" s="40">
        <v>10.0</v>
      </c>
      <c r="E186" s="40">
        <v>23.0</v>
      </c>
      <c r="F186" s="40"/>
      <c r="G186" s="40"/>
      <c r="H186" s="40" t="str">
        <f t="shared" si="1"/>
        <v/>
      </c>
      <c r="I186" s="40"/>
      <c r="J186" s="40"/>
      <c r="K186" s="40" t="str">
        <f t="shared" si="2"/>
        <v/>
      </c>
      <c r="L186" s="44">
        <f t="shared" si="3"/>
        <v>23</v>
      </c>
      <c r="M186" s="44" t="str">
        <f t="shared" si="4"/>
        <v/>
      </c>
      <c r="N186" s="44">
        <f t="shared" si="5"/>
        <v>23</v>
      </c>
      <c r="O186" s="45" t="str">
        <f>IF(AND(M186="",N186=""),"",VLOOKUP(N186,Ocjene,2))</f>
        <v>F</v>
      </c>
      <c r="P186" s="35"/>
    </row>
    <row r="187" ht="12.75" customHeight="1">
      <c r="A187" s="40">
        <f t="shared" si="6"/>
        <v>185</v>
      </c>
      <c r="B187" s="48" t="s">
        <v>413</v>
      </c>
      <c r="C187" s="48" t="s">
        <v>414</v>
      </c>
      <c r="D187" s="40">
        <v>11.0</v>
      </c>
      <c r="E187" s="40">
        <v>25.0</v>
      </c>
      <c r="F187" s="43">
        <v>11.0</v>
      </c>
      <c r="G187" s="43">
        <v>17.0</v>
      </c>
      <c r="H187" s="40">
        <f t="shared" si="1"/>
        <v>28</v>
      </c>
      <c r="I187" s="40"/>
      <c r="J187" s="40"/>
      <c r="K187" s="40" t="str">
        <f t="shared" si="2"/>
        <v/>
      </c>
      <c r="L187" s="44">
        <f t="shared" si="3"/>
        <v>25</v>
      </c>
      <c r="M187" s="44">
        <f t="shared" si="4"/>
        <v>28</v>
      </c>
      <c r="N187" s="44">
        <f t="shared" si="5"/>
        <v>53</v>
      </c>
      <c r="O187" s="45" t="str">
        <f>IF(AND(M187="",N187=""),"",VLOOKUP(N187,Ocjene,2))</f>
        <v>E</v>
      </c>
      <c r="P187" s="35"/>
    </row>
    <row r="188" ht="12.75" customHeight="1">
      <c r="A188" s="40">
        <f t="shared" si="6"/>
        <v>186</v>
      </c>
      <c r="B188" s="48" t="s">
        <v>415</v>
      </c>
      <c r="C188" s="48" t="s">
        <v>416</v>
      </c>
      <c r="D188" s="40"/>
      <c r="E188" s="40"/>
      <c r="F188" s="40"/>
      <c r="G188" s="40"/>
      <c r="H188" s="40" t="str">
        <f t="shared" si="1"/>
        <v/>
      </c>
      <c r="I188" s="40"/>
      <c r="J188" s="40"/>
      <c r="K188" s="40" t="str">
        <f t="shared" si="2"/>
        <v/>
      </c>
      <c r="L188" s="44" t="str">
        <f t="shared" si="3"/>
        <v/>
      </c>
      <c r="M188" s="44" t="str">
        <f t="shared" si="4"/>
        <v/>
      </c>
      <c r="N188" s="44" t="str">
        <f t="shared" si="5"/>
        <v/>
      </c>
      <c r="O188" s="44" t="str">
        <f>IF(AND(M188="",N188=""),"",VLOOKUP(N188,Ocjene,2))</f>
        <v/>
      </c>
      <c r="P188" s="35"/>
    </row>
    <row r="189" ht="12.75" customHeight="1">
      <c r="A189" s="40">
        <f t="shared" si="6"/>
        <v>187</v>
      </c>
      <c r="B189" s="48" t="s">
        <v>417</v>
      </c>
      <c r="C189" s="48" t="s">
        <v>418</v>
      </c>
      <c r="D189" s="40"/>
      <c r="E189" s="40">
        <v>16.0</v>
      </c>
      <c r="F189" s="43">
        <v>8.0</v>
      </c>
      <c r="G189" s="43">
        <v>14.0</v>
      </c>
      <c r="H189" s="40">
        <f t="shared" si="1"/>
        <v>22</v>
      </c>
      <c r="I189" s="43">
        <v>6.0</v>
      </c>
      <c r="J189" s="43">
        <v>18.0</v>
      </c>
      <c r="K189" s="40">
        <f t="shared" si="2"/>
        <v>24</v>
      </c>
      <c r="L189" s="44">
        <f t="shared" si="3"/>
        <v>16</v>
      </c>
      <c r="M189" s="44">
        <f t="shared" si="4"/>
        <v>24</v>
      </c>
      <c r="N189" s="44">
        <f t="shared" si="5"/>
        <v>40</v>
      </c>
      <c r="O189" s="45" t="str">
        <f>IF(AND(M189="",N189=""),"",VLOOKUP(N189,Ocjene,2))</f>
        <v>F</v>
      </c>
      <c r="P189" s="35"/>
    </row>
    <row r="190" ht="12.75" customHeight="1">
      <c r="A190" s="40">
        <f t="shared" si="6"/>
        <v>188</v>
      </c>
      <c r="B190" s="48" t="s">
        <v>419</v>
      </c>
      <c r="C190" s="48" t="s">
        <v>420</v>
      </c>
      <c r="D190" s="40"/>
      <c r="E190" s="40">
        <v>5.0</v>
      </c>
      <c r="F190" s="43">
        <v>0.0</v>
      </c>
      <c r="G190" s="43">
        <v>0.0</v>
      </c>
      <c r="H190" s="40">
        <f t="shared" si="1"/>
        <v>0</v>
      </c>
      <c r="I190" s="43">
        <v>7.0</v>
      </c>
      <c r="J190" s="40"/>
      <c r="K190" s="40">
        <f t="shared" si="2"/>
        <v>7</v>
      </c>
      <c r="L190" s="44">
        <f t="shared" si="3"/>
        <v>5</v>
      </c>
      <c r="M190" s="44">
        <f t="shared" si="4"/>
        <v>7</v>
      </c>
      <c r="N190" s="44">
        <f t="shared" si="5"/>
        <v>12</v>
      </c>
      <c r="O190" s="45" t="str">
        <f>IF(AND(M190="",N190=""),"",VLOOKUP(N190,Ocjene,2))</f>
        <v>F</v>
      </c>
      <c r="P190" s="35"/>
    </row>
    <row r="191" ht="12.75" customHeight="1">
      <c r="A191" s="40">
        <f t="shared" si="6"/>
        <v>189</v>
      </c>
      <c r="B191" s="48" t="s">
        <v>421</v>
      </c>
      <c r="C191" s="48" t="s">
        <v>422</v>
      </c>
      <c r="D191" s="40"/>
      <c r="E191" s="40">
        <v>2.0</v>
      </c>
      <c r="F191" s="40"/>
      <c r="G191" s="40"/>
      <c r="H191" s="40" t="str">
        <f t="shared" si="1"/>
        <v/>
      </c>
      <c r="I191" s="40"/>
      <c r="J191" s="40"/>
      <c r="K191" s="40" t="str">
        <f t="shared" si="2"/>
        <v/>
      </c>
      <c r="L191" s="44">
        <f t="shared" si="3"/>
        <v>2</v>
      </c>
      <c r="M191" s="44" t="str">
        <f t="shared" si="4"/>
        <v/>
      </c>
      <c r="N191" s="44">
        <f t="shared" si="5"/>
        <v>2</v>
      </c>
      <c r="O191" s="45" t="str">
        <f>IF(AND(M191="",N191=""),"",VLOOKUP(N191,Ocjene,2))</f>
        <v>F</v>
      </c>
      <c r="P191" s="35"/>
    </row>
    <row r="192" ht="12.75" customHeight="1">
      <c r="A192" s="40">
        <f t="shared" si="6"/>
        <v>190</v>
      </c>
      <c r="B192" s="48" t="s">
        <v>423</v>
      </c>
      <c r="C192" s="48" t="s">
        <v>424</v>
      </c>
      <c r="D192" s="40">
        <v>27.0</v>
      </c>
      <c r="E192" s="43"/>
      <c r="F192" s="43">
        <v>14.0</v>
      </c>
      <c r="G192" s="43">
        <v>17.0</v>
      </c>
      <c r="H192" s="40">
        <f t="shared" si="1"/>
        <v>31</v>
      </c>
      <c r="I192" s="40"/>
      <c r="J192" s="40"/>
      <c r="K192" s="40" t="str">
        <f t="shared" si="2"/>
        <v/>
      </c>
      <c r="L192" s="44">
        <f t="shared" si="3"/>
        <v>27</v>
      </c>
      <c r="M192" s="44">
        <f t="shared" si="4"/>
        <v>31</v>
      </c>
      <c r="N192" s="44">
        <f t="shared" si="5"/>
        <v>58</v>
      </c>
      <c r="O192" s="45" t="str">
        <f>IF(AND(M192="",N192=""),"",VLOOKUP(N192,Ocjene,2))</f>
        <v>E</v>
      </c>
      <c r="P192" s="35"/>
    </row>
    <row r="193" ht="12.75" customHeight="1">
      <c r="A193" s="40">
        <f t="shared" si="6"/>
        <v>191</v>
      </c>
      <c r="B193" s="48" t="s">
        <v>425</v>
      </c>
      <c r="C193" s="48" t="s">
        <v>426</v>
      </c>
      <c r="D193" s="40"/>
      <c r="E193" s="40"/>
      <c r="F193" s="40"/>
      <c r="G193" s="40"/>
      <c r="H193" s="40" t="str">
        <f t="shared" si="1"/>
        <v/>
      </c>
      <c r="I193" s="40"/>
      <c r="J193" s="40"/>
      <c r="K193" s="40" t="str">
        <f t="shared" si="2"/>
        <v/>
      </c>
      <c r="L193" s="44" t="str">
        <f t="shared" si="3"/>
        <v/>
      </c>
      <c r="M193" s="44" t="str">
        <f t="shared" si="4"/>
        <v/>
      </c>
      <c r="N193" s="44" t="str">
        <f t="shared" si="5"/>
        <v/>
      </c>
      <c r="O193" s="44" t="str">
        <f>IF(AND(M193="",N193=""),"",VLOOKUP(N193,Ocjene,2))</f>
        <v/>
      </c>
      <c r="P193" s="35"/>
    </row>
    <row r="194" ht="12.75" customHeight="1">
      <c r="A194" s="40">
        <f t="shared" si="6"/>
        <v>192</v>
      </c>
      <c r="B194" s="48" t="s">
        <v>427</v>
      </c>
      <c r="C194" s="48" t="s">
        <v>428</v>
      </c>
      <c r="D194" s="40"/>
      <c r="E194" s="40"/>
      <c r="F194" s="40"/>
      <c r="G194" s="40"/>
      <c r="H194" s="40" t="str">
        <f t="shared" si="1"/>
        <v/>
      </c>
      <c r="I194" s="40"/>
      <c r="J194" s="40"/>
      <c r="K194" s="40" t="str">
        <f t="shared" si="2"/>
        <v/>
      </c>
      <c r="L194" s="44" t="str">
        <f t="shared" si="3"/>
        <v/>
      </c>
      <c r="M194" s="44" t="str">
        <f t="shared" si="4"/>
        <v/>
      </c>
      <c r="N194" s="44" t="str">
        <f t="shared" si="5"/>
        <v/>
      </c>
      <c r="O194" s="44" t="str">
        <f>IF(AND(M194="",N194=""),"",VLOOKUP(N194,Ocjene,2))</f>
        <v/>
      </c>
      <c r="P194" s="35"/>
    </row>
    <row r="195" ht="12.75" customHeight="1">
      <c r="A195" s="40">
        <f t="shared" si="6"/>
        <v>193</v>
      </c>
      <c r="B195" s="48" t="s">
        <v>429</v>
      </c>
      <c r="C195" s="48" t="s">
        <v>430</v>
      </c>
      <c r="D195" s="40"/>
      <c r="E195" s="40"/>
      <c r="F195" s="40"/>
      <c r="G195" s="40"/>
      <c r="H195" s="40" t="str">
        <f t="shared" si="1"/>
        <v/>
      </c>
      <c r="I195" s="40"/>
      <c r="J195" s="40"/>
      <c r="K195" s="40" t="str">
        <f t="shared" si="2"/>
        <v/>
      </c>
      <c r="L195" s="44" t="str">
        <f t="shared" si="3"/>
        <v/>
      </c>
      <c r="M195" s="44" t="str">
        <f t="shared" si="4"/>
        <v/>
      </c>
      <c r="N195" s="44" t="str">
        <f t="shared" si="5"/>
        <v/>
      </c>
      <c r="O195" s="44" t="str">
        <f>IF(AND(M195="",N195=""),"",VLOOKUP(N195,Ocjene,2))</f>
        <v/>
      </c>
      <c r="P195" s="35"/>
    </row>
    <row r="196" ht="12.75" customHeight="1">
      <c r="A196" s="40">
        <f t="shared" si="6"/>
        <v>194</v>
      </c>
      <c r="B196" s="48" t="s">
        <v>431</v>
      </c>
      <c r="C196" s="48" t="s">
        <v>432</v>
      </c>
      <c r="D196" s="40">
        <v>13.0</v>
      </c>
      <c r="E196" s="40">
        <v>13.0</v>
      </c>
      <c r="F196" s="43">
        <v>13.5</v>
      </c>
      <c r="G196" s="43">
        <v>2.0</v>
      </c>
      <c r="H196" s="40">
        <f t="shared" si="1"/>
        <v>15.5</v>
      </c>
      <c r="I196" s="43">
        <v>4.0</v>
      </c>
      <c r="J196" s="43">
        <v>2.0</v>
      </c>
      <c r="K196" s="40">
        <f t="shared" si="2"/>
        <v>6</v>
      </c>
      <c r="L196" s="44">
        <f t="shared" si="3"/>
        <v>13</v>
      </c>
      <c r="M196" s="44">
        <f t="shared" si="4"/>
        <v>6</v>
      </c>
      <c r="N196" s="44">
        <f t="shared" si="5"/>
        <v>19</v>
      </c>
      <c r="O196" s="45" t="str">
        <f>IF(AND(M196="",N196=""),"",VLOOKUP(N196,Ocjene,2))</f>
        <v>F</v>
      </c>
      <c r="P196" s="35"/>
    </row>
    <row r="197" ht="12.75" customHeight="1">
      <c r="A197" s="40">
        <f t="shared" si="6"/>
        <v>195</v>
      </c>
      <c r="B197" s="48" t="s">
        <v>433</v>
      </c>
      <c r="C197" s="48" t="s">
        <v>434</v>
      </c>
      <c r="D197" s="40">
        <v>23.0</v>
      </c>
      <c r="E197" s="40"/>
      <c r="F197" s="43">
        <v>12.0</v>
      </c>
      <c r="G197" s="43">
        <v>15.0</v>
      </c>
      <c r="H197" s="40">
        <f t="shared" si="1"/>
        <v>27</v>
      </c>
      <c r="I197" s="40"/>
      <c r="J197" s="40"/>
      <c r="K197" s="40" t="str">
        <f t="shared" si="2"/>
        <v/>
      </c>
      <c r="L197" s="44">
        <f t="shared" si="3"/>
        <v>23</v>
      </c>
      <c r="M197" s="44">
        <f t="shared" si="4"/>
        <v>27</v>
      </c>
      <c r="N197" s="44">
        <f t="shared" si="5"/>
        <v>50</v>
      </c>
      <c r="O197" s="45" t="str">
        <f>IF(AND(M197="",N197=""),"",VLOOKUP(N197,Ocjene,2))</f>
        <v>E</v>
      </c>
      <c r="P197" s="35"/>
    </row>
    <row r="198" ht="12.75" customHeight="1">
      <c r="A198" s="40">
        <f t="shared" si="6"/>
        <v>196</v>
      </c>
      <c r="B198" s="48" t="s">
        <v>435</v>
      </c>
      <c r="C198" s="48" t="s">
        <v>436</v>
      </c>
      <c r="D198" s="40"/>
      <c r="E198" s="40"/>
      <c r="F198" s="40"/>
      <c r="G198" s="40"/>
      <c r="H198" s="40" t="str">
        <f t="shared" si="1"/>
        <v/>
      </c>
      <c r="I198" s="40"/>
      <c r="J198" s="40"/>
      <c r="K198" s="40" t="str">
        <f t="shared" si="2"/>
        <v/>
      </c>
      <c r="L198" s="44" t="str">
        <f t="shared" si="3"/>
        <v/>
      </c>
      <c r="M198" s="44" t="str">
        <f t="shared" si="4"/>
        <v/>
      </c>
      <c r="N198" s="44" t="str">
        <f t="shared" si="5"/>
        <v/>
      </c>
      <c r="O198" s="44" t="str">
        <f>IF(AND(M198="",N198=""),"",VLOOKUP(N198,Ocjene,2))</f>
        <v/>
      </c>
      <c r="P198" s="35"/>
    </row>
    <row r="199" ht="12.75" customHeight="1">
      <c r="A199" s="40">
        <f t="shared" si="6"/>
        <v>197</v>
      </c>
      <c r="B199" s="48" t="s">
        <v>437</v>
      </c>
      <c r="C199" s="48" t="s">
        <v>438</v>
      </c>
      <c r="D199" s="40"/>
      <c r="E199" s="40"/>
      <c r="F199" s="40"/>
      <c r="G199" s="40"/>
      <c r="H199" s="40" t="str">
        <f t="shared" si="1"/>
        <v/>
      </c>
      <c r="I199" s="40"/>
      <c r="J199" s="40"/>
      <c r="K199" s="40" t="str">
        <f t="shared" si="2"/>
        <v/>
      </c>
      <c r="L199" s="44" t="str">
        <f t="shared" si="3"/>
        <v/>
      </c>
      <c r="M199" s="44" t="str">
        <f t="shared" si="4"/>
        <v/>
      </c>
      <c r="N199" s="44" t="str">
        <f t="shared" si="5"/>
        <v/>
      </c>
      <c r="O199" s="44" t="str">
        <f>IF(AND(M199="",N199=""),"",VLOOKUP(N199,Ocjene,2))</f>
        <v/>
      </c>
      <c r="P199" s="35"/>
    </row>
    <row r="200" ht="12.75" customHeight="1">
      <c r="A200" s="40">
        <f t="shared" si="6"/>
        <v>198</v>
      </c>
      <c r="B200" s="48" t="s">
        <v>439</v>
      </c>
      <c r="C200" s="48" t="s">
        <v>440</v>
      </c>
      <c r="D200" s="40"/>
      <c r="E200" s="40"/>
      <c r="F200" s="40"/>
      <c r="G200" s="40"/>
      <c r="H200" s="40" t="str">
        <f t="shared" si="1"/>
        <v/>
      </c>
      <c r="I200" s="40"/>
      <c r="J200" s="40"/>
      <c r="K200" s="40" t="str">
        <f t="shared" si="2"/>
        <v/>
      </c>
      <c r="L200" s="44" t="str">
        <f t="shared" si="3"/>
        <v/>
      </c>
      <c r="M200" s="44" t="str">
        <f t="shared" si="4"/>
        <v/>
      </c>
      <c r="N200" s="44" t="str">
        <f t="shared" si="5"/>
        <v/>
      </c>
      <c r="O200" s="44" t="str">
        <f>IF(AND(M200="",N200=""),"",VLOOKUP(N200,Ocjene,2))</f>
        <v/>
      </c>
      <c r="P200" s="35"/>
    </row>
    <row r="201" ht="12.75" customHeight="1">
      <c r="A201" s="40">
        <f t="shared" si="6"/>
        <v>199</v>
      </c>
      <c r="B201" s="48" t="s">
        <v>441</v>
      </c>
      <c r="C201" s="48" t="s">
        <v>442</v>
      </c>
      <c r="D201" s="40"/>
      <c r="E201" s="40"/>
      <c r="F201" s="40"/>
      <c r="G201" s="40"/>
      <c r="H201" s="40" t="str">
        <f t="shared" si="1"/>
        <v/>
      </c>
      <c r="I201" s="40"/>
      <c r="J201" s="40"/>
      <c r="K201" s="40" t="str">
        <f t="shared" si="2"/>
        <v/>
      </c>
      <c r="L201" s="44" t="str">
        <f t="shared" si="3"/>
        <v/>
      </c>
      <c r="M201" s="44" t="str">
        <f t="shared" si="4"/>
        <v/>
      </c>
      <c r="N201" s="44" t="str">
        <f t="shared" si="5"/>
        <v/>
      </c>
      <c r="O201" s="44" t="str">
        <f>IF(AND(M201="",N201=""),"",VLOOKUP(N201,Ocjene,2))</f>
        <v/>
      </c>
      <c r="P201" s="35"/>
    </row>
    <row r="202" ht="12.75" customHeight="1">
      <c r="A202" s="40">
        <f t="shared" si="6"/>
        <v>200</v>
      </c>
      <c r="B202" s="48" t="s">
        <v>443</v>
      </c>
      <c r="C202" s="48" t="s">
        <v>444</v>
      </c>
      <c r="D202" s="40">
        <v>29.0</v>
      </c>
      <c r="E202" s="40"/>
      <c r="F202" s="40"/>
      <c r="G202" s="40"/>
      <c r="H202" s="40" t="str">
        <f t="shared" si="1"/>
        <v/>
      </c>
      <c r="I202" s="43">
        <v>0.0</v>
      </c>
      <c r="J202" s="43">
        <v>2.0</v>
      </c>
      <c r="K202" s="40">
        <f t="shared" si="2"/>
        <v>2</v>
      </c>
      <c r="L202" s="44">
        <f t="shared" si="3"/>
        <v>29</v>
      </c>
      <c r="M202" s="44">
        <f t="shared" si="4"/>
        <v>2</v>
      </c>
      <c r="N202" s="44">
        <f t="shared" si="5"/>
        <v>31</v>
      </c>
      <c r="O202" s="45" t="str">
        <f>IF(AND(M202="",N202=""),"",VLOOKUP(N202,Ocjene,2))</f>
        <v>F</v>
      </c>
      <c r="P202" s="46" t="s">
        <v>95</v>
      </c>
    </row>
    <row r="203" ht="12.75" customHeight="1">
      <c r="A203" s="40">
        <f t="shared" si="6"/>
        <v>201</v>
      </c>
      <c r="B203" s="48" t="s">
        <v>445</v>
      </c>
      <c r="C203" s="48" t="s">
        <v>446</v>
      </c>
      <c r="D203" s="40"/>
      <c r="E203" s="40"/>
      <c r="F203" s="40"/>
      <c r="G203" s="40"/>
      <c r="H203" s="40" t="str">
        <f t="shared" si="1"/>
        <v/>
      </c>
      <c r="I203" s="40"/>
      <c r="J203" s="40"/>
      <c r="K203" s="40" t="str">
        <f t="shared" si="2"/>
        <v/>
      </c>
      <c r="L203" s="44" t="str">
        <f t="shared" si="3"/>
        <v/>
      </c>
      <c r="M203" s="44" t="str">
        <f t="shared" si="4"/>
        <v/>
      </c>
      <c r="N203" s="44" t="str">
        <f t="shared" si="5"/>
        <v/>
      </c>
      <c r="O203" s="44" t="str">
        <f>IF(AND(M203="",N203=""),"",VLOOKUP(N203,Ocjene,2))</f>
        <v/>
      </c>
      <c r="P203" s="35"/>
    </row>
    <row r="204" ht="12.75" customHeight="1">
      <c r="A204" s="40">
        <f t="shared" si="6"/>
        <v>202</v>
      </c>
      <c r="B204" s="48" t="s">
        <v>447</v>
      </c>
      <c r="C204" s="48" t="s">
        <v>448</v>
      </c>
      <c r="D204" s="40">
        <v>4.0</v>
      </c>
      <c r="E204" s="40"/>
      <c r="F204" s="40"/>
      <c r="G204" s="40"/>
      <c r="H204" s="40" t="str">
        <f t="shared" si="1"/>
        <v/>
      </c>
      <c r="I204" s="40"/>
      <c r="J204" s="40"/>
      <c r="K204" s="40" t="str">
        <f t="shared" si="2"/>
        <v/>
      </c>
      <c r="L204" s="44">
        <f t="shared" si="3"/>
        <v>4</v>
      </c>
      <c r="M204" s="44" t="str">
        <f t="shared" si="4"/>
        <v/>
      </c>
      <c r="N204" s="44">
        <f t="shared" si="5"/>
        <v>4</v>
      </c>
      <c r="O204" s="45" t="str">
        <f>IF(AND(M204="",N204=""),"",VLOOKUP(N204,Ocjene,2))</f>
        <v>F</v>
      </c>
      <c r="P204" s="35"/>
    </row>
    <row r="205" ht="12.75" customHeight="1">
      <c r="A205" s="40">
        <f t="shared" si="6"/>
        <v>203</v>
      </c>
      <c r="B205" s="48" t="s">
        <v>449</v>
      </c>
      <c r="C205" s="48" t="s">
        <v>450</v>
      </c>
      <c r="D205" s="40"/>
      <c r="E205" s="40"/>
      <c r="F205" s="40"/>
      <c r="G205" s="40"/>
      <c r="H205" s="40" t="str">
        <f t="shared" si="1"/>
        <v/>
      </c>
      <c r="I205" s="40"/>
      <c r="J205" s="40"/>
      <c r="K205" s="40" t="str">
        <f t="shared" si="2"/>
        <v/>
      </c>
      <c r="L205" s="44" t="str">
        <f t="shared" si="3"/>
        <v/>
      </c>
      <c r="M205" s="44" t="str">
        <f t="shared" si="4"/>
        <v/>
      </c>
      <c r="N205" s="44" t="str">
        <f t="shared" si="5"/>
        <v/>
      </c>
      <c r="O205" s="44" t="str">
        <f>IF(AND(M205="",N205=""),"",VLOOKUP(N205,Ocjene,2))</f>
        <v/>
      </c>
      <c r="P205" s="35"/>
    </row>
    <row r="206" ht="12.75" customHeight="1">
      <c r="A206" s="40">
        <f t="shared" si="6"/>
        <v>204</v>
      </c>
      <c r="B206" s="48" t="s">
        <v>451</v>
      </c>
      <c r="C206" s="49" t="s">
        <v>452</v>
      </c>
      <c r="D206" s="40">
        <v>8.0</v>
      </c>
      <c r="E206" s="40">
        <v>11.0</v>
      </c>
      <c r="F206" s="43">
        <v>7.0</v>
      </c>
      <c r="G206" s="43">
        <v>7.0</v>
      </c>
      <c r="H206" s="40">
        <f t="shared" si="1"/>
        <v>14</v>
      </c>
      <c r="I206" s="43">
        <v>18.0</v>
      </c>
      <c r="J206" s="43">
        <v>20.0</v>
      </c>
      <c r="K206" s="40">
        <f t="shared" si="2"/>
        <v>38</v>
      </c>
      <c r="L206" s="44">
        <f t="shared" si="3"/>
        <v>11</v>
      </c>
      <c r="M206" s="44">
        <f t="shared" si="4"/>
        <v>38</v>
      </c>
      <c r="N206" s="44">
        <f t="shared" si="5"/>
        <v>49</v>
      </c>
      <c r="O206" s="45" t="str">
        <f>IF(AND(M206="",N206=""),"",VLOOKUP(N206,Ocjene,2))</f>
        <v>F</v>
      </c>
      <c r="P206" s="46" t="s">
        <v>95</v>
      </c>
    </row>
    <row r="207" ht="12.75" customHeight="1">
      <c r="A207" s="40">
        <f t="shared" si="6"/>
        <v>205</v>
      </c>
      <c r="B207" s="48" t="s">
        <v>453</v>
      </c>
      <c r="C207" s="48" t="s">
        <v>454</v>
      </c>
      <c r="D207" s="40">
        <v>6.0</v>
      </c>
      <c r="E207" s="40">
        <v>13.0</v>
      </c>
      <c r="F207" s="43">
        <v>23.0</v>
      </c>
      <c r="G207" s="43">
        <v>14.0</v>
      </c>
      <c r="H207" s="40">
        <f t="shared" si="1"/>
        <v>37</v>
      </c>
      <c r="I207" s="40"/>
      <c r="J207" s="40"/>
      <c r="K207" s="40" t="str">
        <f t="shared" si="2"/>
        <v/>
      </c>
      <c r="L207" s="44">
        <f t="shared" si="3"/>
        <v>13</v>
      </c>
      <c r="M207" s="44">
        <f t="shared" si="4"/>
        <v>37</v>
      </c>
      <c r="N207" s="44">
        <f t="shared" si="5"/>
        <v>50</v>
      </c>
      <c r="O207" s="45" t="str">
        <f>IF(AND(M207="",N207=""),"",VLOOKUP(N207,Ocjene,2))</f>
        <v>E</v>
      </c>
      <c r="P207" s="35"/>
    </row>
    <row r="208" ht="12.75" customHeight="1">
      <c r="A208" s="40">
        <f t="shared" si="6"/>
        <v>206</v>
      </c>
      <c r="B208" s="48" t="s">
        <v>455</v>
      </c>
      <c r="C208" s="48" t="s">
        <v>456</v>
      </c>
      <c r="D208" s="40"/>
      <c r="E208" s="40"/>
      <c r="F208" s="43">
        <v>12.0</v>
      </c>
      <c r="G208" s="43">
        <v>16.0</v>
      </c>
      <c r="H208" s="40">
        <f t="shared" si="1"/>
        <v>28</v>
      </c>
      <c r="I208" s="40"/>
      <c r="J208" s="40"/>
      <c r="K208" s="40" t="str">
        <f t="shared" si="2"/>
        <v/>
      </c>
      <c r="L208" s="44" t="str">
        <f t="shared" si="3"/>
        <v/>
      </c>
      <c r="M208" s="44">
        <f t="shared" si="4"/>
        <v>28</v>
      </c>
      <c r="N208" s="44">
        <f t="shared" si="5"/>
        <v>28</v>
      </c>
      <c r="O208" s="45" t="str">
        <f>IF(AND(M208="",N208=""),"",VLOOKUP(N208,Ocjene,2))</f>
        <v>F</v>
      </c>
      <c r="P208" s="35"/>
    </row>
    <row r="209" ht="12.75" customHeight="1">
      <c r="A209" s="40">
        <f t="shared" si="6"/>
        <v>207</v>
      </c>
      <c r="B209" s="48" t="s">
        <v>457</v>
      </c>
      <c r="C209" s="48" t="s">
        <v>458</v>
      </c>
      <c r="D209" s="40"/>
      <c r="E209" s="40"/>
      <c r="F209" s="40"/>
      <c r="G209" s="40"/>
      <c r="H209" s="40" t="str">
        <f t="shared" si="1"/>
        <v/>
      </c>
      <c r="I209" s="40"/>
      <c r="J209" s="40"/>
      <c r="K209" s="40" t="str">
        <f t="shared" si="2"/>
        <v/>
      </c>
      <c r="L209" s="44" t="str">
        <f t="shared" si="3"/>
        <v/>
      </c>
      <c r="M209" s="44" t="str">
        <f t="shared" si="4"/>
        <v/>
      </c>
      <c r="N209" s="44" t="str">
        <f t="shared" si="5"/>
        <v/>
      </c>
      <c r="O209" s="44" t="str">
        <f>IF(AND(M209="",N209=""),"",VLOOKUP(N209,Ocjene,2))</f>
        <v/>
      </c>
      <c r="P209" s="35"/>
    </row>
    <row r="210" ht="12.75" customHeight="1">
      <c r="A210" s="40">
        <f t="shared" si="6"/>
        <v>208</v>
      </c>
      <c r="B210" s="48" t="s">
        <v>459</v>
      </c>
      <c r="C210" s="48" t="s">
        <v>460</v>
      </c>
      <c r="D210" s="40">
        <v>7.0</v>
      </c>
      <c r="E210" s="40">
        <v>17.0</v>
      </c>
      <c r="F210" s="40"/>
      <c r="G210" s="40"/>
      <c r="H210" s="40" t="str">
        <f t="shared" si="1"/>
        <v/>
      </c>
      <c r="I210" s="43">
        <v>7.0</v>
      </c>
      <c r="J210" s="43">
        <v>2.0</v>
      </c>
      <c r="K210" s="40">
        <f t="shared" si="2"/>
        <v>9</v>
      </c>
      <c r="L210" s="44">
        <f t="shared" si="3"/>
        <v>17</v>
      </c>
      <c r="M210" s="44">
        <f t="shared" si="4"/>
        <v>9</v>
      </c>
      <c r="N210" s="44">
        <f t="shared" si="5"/>
        <v>26</v>
      </c>
      <c r="O210" s="45" t="str">
        <f>IF(AND(M210="",N210=""),"",VLOOKUP(N210,Ocjene,2))</f>
        <v>F</v>
      </c>
      <c r="P210" s="35"/>
    </row>
    <row r="211" ht="12.75" customHeight="1">
      <c r="A211" s="40">
        <f t="shared" si="6"/>
        <v>209</v>
      </c>
      <c r="B211" s="48" t="s">
        <v>461</v>
      </c>
      <c r="C211" s="48" t="s">
        <v>462</v>
      </c>
      <c r="D211" s="40">
        <v>15.0</v>
      </c>
      <c r="E211" s="40">
        <v>21.0</v>
      </c>
      <c r="F211" s="40"/>
      <c r="G211" s="40"/>
      <c r="H211" s="40" t="str">
        <f t="shared" si="1"/>
        <v/>
      </c>
      <c r="I211" s="40"/>
      <c r="J211" s="40"/>
      <c r="K211" s="40" t="str">
        <f t="shared" si="2"/>
        <v/>
      </c>
      <c r="L211" s="44">
        <f t="shared" si="3"/>
        <v>21</v>
      </c>
      <c r="M211" s="44" t="str">
        <f t="shared" si="4"/>
        <v/>
      </c>
      <c r="N211" s="44">
        <f t="shared" si="5"/>
        <v>21</v>
      </c>
      <c r="O211" s="45" t="str">
        <f>IF(AND(M211="",N211=""),"",VLOOKUP(N211,Ocjene,2))</f>
        <v>F</v>
      </c>
      <c r="P211" s="35"/>
    </row>
    <row r="212" ht="12.75" customHeight="1">
      <c r="A212" s="40">
        <f t="shared" si="6"/>
        <v>210</v>
      </c>
      <c r="B212" s="48" t="s">
        <v>463</v>
      </c>
      <c r="C212" s="48" t="s">
        <v>464</v>
      </c>
      <c r="D212" s="40"/>
      <c r="E212" s="40"/>
      <c r="F212" s="40"/>
      <c r="G212" s="40"/>
      <c r="H212" s="40" t="str">
        <f t="shared" si="1"/>
        <v/>
      </c>
      <c r="I212" s="40"/>
      <c r="J212" s="40"/>
      <c r="K212" s="40" t="str">
        <f t="shared" si="2"/>
        <v/>
      </c>
      <c r="L212" s="44" t="str">
        <f t="shared" si="3"/>
        <v/>
      </c>
      <c r="M212" s="44" t="str">
        <f t="shared" si="4"/>
        <v/>
      </c>
      <c r="N212" s="44" t="str">
        <f t="shared" si="5"/>
        <v/>
      </c>
      <c r="O212" s="44" t="str">
        <f>IF(AND(M212="",N212=""),"",VLOOKUP(N212,Ocjene,2))</f>
        <v/>
      </c>
      <c r="P212" s="35"/>
    </row>
    <row r="213" ht="12.75" customHeight="1">
      <c r="A213" s="40">
        <f t="shared" si="6"/>
        <v>211</v>
      </c>
      <c r="B213" s="48" t="s">
        <v>465</v>
      </c>
      <c r="C213" s="48" t="s">
        <v>466</v>
      </c>
      <c r="D213" s="40">
        <v>6.0</v>
      </c>
      <c r="E213" s="40">
        <v>5.0</v>
      </c>
      <c r="F213" s="40"/>
      <c r="G213" s="40"/>
      <c r="H213" s="40" t="str">
        <f t="shared" si="1"/>
        <v/>
      </c>
      <c r="I213" s="40"/>
      <c r="J213" s="40"/>
      <c r="K213" s="40" t="str">
        <f t="shared" si="2"/>
        <v/>
      </c>
      <c r="L213" s="44">
        <f t="shared" si="3"/>
        <v>5</v>
      </c>
      <c r="M213" s="44" t="str">
        <f t="shared" si="4"/>
        <v/>
      </c>
      <c r="N213" s="44">
        <f t="shared" si="5"/>
        <v>5</v>
      </c>
      <c r="O213" s="45" t="str">
        <f>IF(AND(M213="",N213=""),"",VLOOKUP(N213,Ocjene,2))</f>
        <v>F</v>
      </c>
      <c r="P213" s="35"/>
    </row>
    <row r="214" ht="12.75" customHeight="1">
      <c r="A214" s="40">
        <f t="shared" si="6"/>
        <v>212</v>
      </c>
      <c r="B214" s="48" t="s">
        <v>467</v>
      </c>
      <c r="C214" s="48" t="s">
        <v>468</v>
      </c>
      <c r="D214" s="40"/>
      <c r="E214" s="40"/>
      <c r="F214" s="40"/>
      <c r="G214" s="40"/>
      <c r="H214" s="40" t="str">
        <f t="shared" si="1"/>
        <v/>
      </c>
      <c r="I214" s="40"/>
      <c r="J214" s="40"/>
      <c r="K214" s="40" t="str">
        <f t="shared" si="2"/>
        <v/>
      </c>
      <c r="L214" s="44" t="str">
        <f t="shared" si="3"/>
        <v/>
      </c>
      <c r="M214" s="44" t="str">
        <f t="shared" si="4"/>
        <v/>
      </c>
      <c r="N214" s="44" t="str">
        <f t="shared" si="5"/>
        <v/>
      </c>
      <c r="O214" s="44" t="str">
        <f>IF(AND(M214="",N214=""),"",VLOOKUP(N214,Ocjene,2))</f>
        <v/>
      </c>
      <c r="P214" s="35"/>
    </row>
    <row r="215" ht="12.75" customHeight="1">
      <c r="A215" s="40">
        <f t="shared" si="6"/>
        <v>213</v>
      </c>
      <c r="B215" s="48" t="s">
        <v>469</v>
      </c>
      <c r="C215" s="48" t="s">
        <v>470</v>
      </c>
      <c r="D215" s="40">
        <v>1.0</v>
      </c>
      <c r="E215" s="40"/>
      <c r="F215" s="40"/>
      <c r="G215" s="40"/>
      <c r="H215" s="40" t="str">
        <f t="shared" si="1"/>
        <v/>
      </c>
      <c r="I215" s="40"/>
      <c r="J215" s="40"/>
      <c r="K215" s="40" t="str">
        <f t="shared" si="2"/>
        <v/>
      </c>
      <c r="L215" s="44">
        <f t="shared" si="3"/>
        <v>1</v>
      </c>
      <c r="M215" s="44" t="str">
        <f t="shared" si="4"/>
        <v/>
      </c>
      <c r="N215" s="44">
        <f t="shared" si="5"/>
        <v>1</v>
      </c>
      <c r="O215" s="45" t="str">
        <f>IF(AND(M215="",N215=""),"",VLOOKUP(N215,Ocjene,2))</f>
        <v>F</v>
      </c>
      <c r="P215" s="35"/>
    </row>
    <row r="216" ht="12.75" customHeight="1">
      <c r="A216" s="40">
        <f t="shared" si="6"/>
        <v>214</v>
      </c>
      <c r="B216" s="48" t="s">
        <v>471</v>
      </c>
      <c r="C216" s="48" t="s">
        <v>472</v>
      </c>
      <c r="D216" s="40"/>
      <c r="E216" s="40"/>
      <c r="F216" s="40"/>
      <c r="G216" s="40"/>
      <c r="H216" s="40" t="str">
        <f t="shared" si="1"/>
        <v/>
      </c>
      <c r="I216" s="40"/>
      <c r="J216" s="40"/>
      <c r="K216" s="40" t="str">
        <f t="shared" si="2"/>
        <v/>
      </c>
      <c r="L216" s="44" t="str">
        <f t="shared" si="3"/>
        <v/>
      </c>
      <c r="M216" s="44" t="str">
        <f t="shared" si="4"/>
        <v/>
      </c>
      <c r="N216" s="44" t="str">
        <f t="shared" si="5"/>
        <v/>
      </c>
      <c r="O216" s="44" t="str">
        <f>IF(AND(M216="",N216=""),"",VLOOKUP(N216,Ocjene,2))</f>
        <v/>
      </c>
      <c r="P216" s="35"/>
    </row>
    <row r="217" ht="12.75" customHeight="1">
      <c r="A217" s="40">
        <f t="shared" si="6"/>
        <v>215</v>
      </c>
      <c r="B217" s="48" t="s">
        <v>473</v>
      </c>
      <c r="C217" s="48" t="s">
        <v>474</v>
      </c>
      <c r="D217" s="40"/>
      <c r="E217" s="40"/>
      <c r="F217" s="40"/>
      <c r="G217" s="40"/>
      <c r="H217" s="40" t="str">
        <f t="shared" si="1"/>
        <v/>
      </c>
      <c r="I217" s="40"/>
      <c r="J217" s="40"/>
      <c r="K217" s="40" t="str">
        <f t="shared" si="2"/>
        <v/>
      </c>
      <c r="L217" s="44" t="str">
        <f t="shared" si="3"/>
        <v/>
      </c>
      <c r="M217" s="44" t="str">
        <f t="shared" si="4"/>
        <v/>
      </c>
      <c r="N217" s="44" t="str">
        <f t="shared" si="5"/>
        <v/>
      </c>
      <c r="O217" s="44" t="str">
        <f>IF(AND(M217="",N217=""),"",VLOOKUP(N217,Ocjene,2))</f>
        <v/>
      </c>
      <c r="P217" s="35"/>
    </row>
    <row r="218" ht="12.75" customHeight="1">
      <c r="A218" s="40">
        <f t="shared" si="6"/>
        <v>216</v>
      </c>
      <c r="B218" s="48" t="s">
        <v>475</v>
      </c>
      <c r="C218" s="48" t="s">
        <v>476</v>
      </c>
      <c r="D218" s="40">
        <v>15.0</v>
      </c>
      <c r="E218" s="40"/>
      <c r="F218" s="40"/>
      <c r="G218" s="40"/>
      <c r="H218" s="40" t="str">
        <f t="shared" si="1"/>
        <v/>
      </c>
      <c r="I218" s="40"/>
      <c r="J218" s="40"/>
      <c r="K218" s="40" t="str">
        <f t="shared" si="2"/>
        <v/>
      </c>
      <c r="L218" s="44">
        <f t="shared" si="3"/>
        <v>15</v>
      </c>
      <c r="M218" s="44" t="str">
        <f t="shared" si="4"/>
        <v/>
      </c>
      <c r="N218" s="44">
        <f t="shared" si="5"/>
        <v>15</v>
      </c>
      <c r="O218" s="45" t="str">
        <f>IF(AND(M218="",N218=""),"",VLOOKUP(N218,Ocjene,2))</f>
        <v>F</v>
      </c>
      <c r="P218" s="35"/>
    </row>
    <row r="219" ht="12.75" customHeight="1">
      <c r="A219" s="40">
        <f t="shared" si="6"/>
        <v>217</v>
      </c>
      <c r="B219" s="48" t="s">
        <v>477</v>
      </c>
      <c r="C219" s="48" t="s">
        <v>478</v>
      </c>
      <c r="D219" s="40">
        <v>5.0</v>
      </c>
      <c r="E219" s="40">
        <v>10.0</v>
      </c>
      <c r="F219" s="40"/>
      <c r="G219" s="40"/>
      <c r="H219" s="40" t="str">
        <f t="shared" si="1"/>
        <v/>
      </c>
      <c r="I219" s="40"/>
      <c r="J219" s="40"/>
      <c r="K219" s="40" t="str">
        <f t="shared" si="2"/>
        <v/>
      </c>
      <c r="L219" s="44">
        <f t="shared" si="3"/>
        <v>10</v>
      </c>
      <c r="M219" s="44" t="str">
        <f t="shared" si="4"/>
        <v/>
      </c>
      <c r="N219" s="44">
        <f t="shared" si="5"/>
        <v>10</v>
      </c>
      <c r="O219" s="45" t="str">
        <f>IF(AND(M219="",N219=""),"",VLOOKUP(N219,Ocjene,2))</f>
        <v>F</v>
      </c>
      <c r="P219" s="35"/>
    </row>
    <row r="220" ht="12.75" customHeight="1">
      <c r="A220" s="40">
        <f t="shared" si="6"/>
        <v>218</v>
      </c>
      <c r="B220" s="48" t="s">
        <v>479</v>
      </c>
      <c r="C220" s="49" t="s">
        <v>480</v>
      </c>
      <c r="D220" s="40"/>
      <c r="E220" s="40">
        <v>21.0</v>
      </c>
      <c r="F220" s="43">
        <v>13.0</v>
      </c>
      <c r="G220" s="43">
        <v>3.0</v>
      </c>
      <c r="H220" s="40">
        <f t="shared" si="1"/>
        <v>16</v>
      </c>
      <c r="I220" s="43">
        <v>17.0</v>
      </c>
      <c r="J220" s="43">
        <v>11.0</v>
      </c>
      <c r="K220" s="40">
        <f t="shared" si="2"/>
        <v>28</v>
      </c>
      <c r="L220" s="44">
        <f t="shared" si="3"/>
        <v>21</v>
      </c>
      <c r="M220" s="44">
        <f t="shared" si="4"/>
        <v>28</v>
      </c>
      <c r="N220" s="44">
        <f t="shared" si="5"/>
        <v>49</v>
      </c>
      <c r="O220" s="45" t="str">
        <f>IF(AND(M220="",N220=""),"",VLOOKUP(N220,Ocjene,2))</f>
        <v>F</v>
      </c>
      <c r="P220" s="46" t="s">
        <v>95</v>
      </c>
    </row>
    <row r="221" ht="12.75" customHeight="1">
      <c r="A221" s="40">
        <f t="shared" si="6"/>
        <v>219</v>
      </c>
      <c r="B221" s="48" t="s">
        <v>481</v>
      </c>
      <c r="C221" s="48" t="s">
        <v>482</v>
      </c>
      <c r="D221" s="40"/>
      <c r="E221" s="40"/>
      <c r="F221" s="40"/>
      <c r="G221" s="40"/>
      <c r="H221" s="40" t="str">
        <f t="shared" si="1"/>
        <v/>
      </c>
      <c r="I221" s="40"/>
      <c r="J221" s="40"/>
      <c r="K221" s="40" t="str">
        <f t="shared" si="2"/>
        <v/>
      </c>
      <c r="L221" s="44" t="str">
        <f t="shared" si="3"/>
        <v/>
      </c>
      <c r="M221" s="44" t="str">
        <f t="shared" si="4"/>
        <v/>
      </c>
      <c r="N221" s="44" t="str">
        <f t="shared" si="5"/>
        <v/>
      </c>
      <c r="O221" s="44" t="str">
        <f>IF(AND(M221="",N221=""),"",VLOOKUP(N221,Ocjene,2))</f>
        <v/>
      </c>
      <c r="P221" s="35"/>
    </row>
    <row r="222" ht="12.75" customHeight="1">
      <c r="A222" s="40">
        <f t="shared" si="6"/>
        <v>220</v>
      </c>
      <c r="B222" s="48" t="s">
        <v>483</v>
      </c>
      <c r="C222" s="48" t="s">
        <v>484</v>
      </c>
      <c r="D222" s="48"/>
      <c r="E222" s="48">
        <v>7.0</v>
      </c>
      <c r="F222" s="48"/>
      <c r="G222" s="48"/>
      <c r="H222" s="40" t="str">
        <f t="shared" si="1"/>
        <v/>
      </c>
      <c r="I222" s="48"/>
      <c r="J222" s="48"/>
      <c r="K222" s="40" t="str">
        <f t="shared" si="2"/>
        <v/>
      </c>
      <c r="L222" s="44">
        <f t="shared" si="3"/>
        <v>7</v>
      </c>
      <c r="M222" s="44" t="str">
        <f t="shared" si="4"/>
        <v/>
      </c>
      <c r="N222" s="44">
        <f t="shared" si="5"/>
        <v>7</v>
      </c>
      <c r="O222" s="45" t="str">
        <f>IF(AND(M222="",N222=""),"",VLOOKUP(N222,Ocjene,2))</f>
        <v>F</v>
      </c>
      <c r="P222" s="35"/>
    </row>
    <row r="223" ht="12.75" customHeight="1">
      <c r="A223" s="50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44" t="str">
        <f>IF(ISBLANK(E223),IF(ISBLANK(D223),"",D223),E223)</f>
        <v/>
      </c>
      <c r="M223" s="51"/>
      <c r="N223" s="51"/>
      <c r="O223" s="51"/>
      <c r="P223" s="35"/>
    </row>
    <row r="224" ht="12.75" customHeight="1">
      <c r="A224" s="50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35"/>
    </row>
    <row r="225" ht="12.75" customHeight="1">
      <c r="A225" s="50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35"/>
    </row>
    <row r="226" ht="12.75" customHeight="1">
      <c r="A226" s="50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35"/>
    </row>
    <row r="227" ht="12.75" customHeight="1">
      <c r="A227" s="50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35"/>
    </row>
    <row r="228" ht="12.75" customHeight="1">
      <c r="A228" s="50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35"/>
    </row>
    <row r="229" ht="12.75" customHeight="1">
      <c r="A229" s="50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35"/>
    </row>
    <row r="230" ht="12.75" customHeight="1">
      <c r="A230" s="50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35"/>
    </row>
    <row r="231" ht="12.75" customHeight="1">
      <c r="A231" s="50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35"/>
    </row>
    <row r="232" ht="12.75" customHeight="1">
      <c r="A232" s="50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35"/>
    </row>
    <row r="233" ht="12.75" customHeight="1">
      <c r="A233" s="50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35"/>
    </row>
    <row r="234" ht="12.75" customHeight="1">
      <c r="A234" s="50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35"/>
    </row>
    <row r="235" ht="12.75" customHeight="1">
      <c r="A235" s="50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35"/>
    </row>
    <row r="236" ht="12.75" customHeight="1">
      <c r="A236" s="50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35"/>
    </row>
    <row r="237" ht="12.75" customHeight="1">
      <c r="A237" s="50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35"/>
    </row>
    <row r="238" ht="12.75" customHeight="1">
      <c r="A238" s="50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35"/>
    </row>
    <row r="239" ht="12.75" customHeight="1">
      <c r="A239" s="50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35"/>
    </row>
    <row r="240" ht="12.75" customHeight="1">
      <c r="A240" s="50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35"/>
    </row>
    <row r="241" ht="12.75" customHeight="1">
      <c r="A241" s="50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35"/>
    </row>
    <row r="242" ht="12.75" customHeight="1">
      <c r="A242" s="50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35"/>
    </row>
    <row r="243" ht="12.75" customHeight="1">
      <c r="A243" s="50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35"/>
    </row>
    <row r="244" ht="12.75" customHeight="1">
      <c r="A244" s="50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35"/>
    </row>
    <row r="245" ht="12.75" customHeight="1">
      <c r="A245" s="50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35"/>
    </row>
    <row r="246" ht="12.75" customHeight="1">
      <c r="A246" s="50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35"/>
    </row>
    <row r="247" ht="12.75" customHeight="1">
      <c r="A247" s="50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35"/>
    </row>
    <row r="248" ht="12.75" customHeight="1">
      <c r="A248" s="50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35"/>
    </row>
    <row r="249" ht="12.75" customHeight="1">
      <c r="A249" s="50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35"/>
    </row>
    <row r="250" ht="12.75" customHeight="1">
      <c r="A250" s="50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35"/>
    </row>
    <row r="251" ht="12.75" customHeight="1">
      <c r="A251" s="50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35"/>
    </row>
    <row r="252" ht="12.75" customHeight="1">
      <c r="A252" s="50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35"/>
    </row>
    <row r="253" ht="12.75" customHeight="1">
      <c r="A253" s="50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35"/>
    </row>
    <row r="254" ht="12.75" customHeight="1">
      <c r="A254" s="50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35"/>
    </row>
    <row r="255" ht="12.75" customHeight="1">
      <c r="A255" s="50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35"/>
    </row>
    <row r="256" ht="12.75" customHeight="1">
      <c r="A256" s="50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35"/>
    </row>
    <row r="257" ht="12.75" customHeight="1">
      <c r="A257" s="50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35"/>
    </row>
    <row r="258" ht="12.75" customHeight="1">
      <c r="A258" s="50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35"/>
    </row>
    <row r="259" ht="12.75" customHeight="1">
      <c r="A259" s="50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35"/>
    </row>
    <row r="260" ht="12.75" customHeight="1">
      <c r="A260" s="50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35"/>
    </row>
    <row r="261" ht="12.75" customHeight="1">
      <c r="A261" s="50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35"/>
    </row>
    <row r="262" ht="12.75" customHeight="1">
      <c r="A262" s="50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35"/>
    </row>
    <row r="263" ht="12.75" customHeight="1">
      <c r="A263" s="50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35"/>
    </row>
    <row r="264" ht="12.75" customHeight="1">
      <c r="A264" s="50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35"/>
    </row>
    <row r="265" ht="12.75" customHeight="1">
      <c r="A265" s="50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35"/>
    </row>
    <row r="266" ht="12.75" customHeight="1">
      <c r="A266" s="50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35"/>
    </row>
    <row r="267" ht="12.75" customHeight="1">
      <c r="A267" s="50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35"/>
    </row>
    <row r="268" ht="12.75" customHeight="1">
      <c r="A268" s="50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35"/>
    </row>
    <row r="269" ht="12.75" customHeight="1">
      <c r="A269" s="50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35"/>
    </row>
    <row r="270" ht="12.75" customHeight="1">
      <c r="A270" s="50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35"/>
    </row>
    <row r="271" ht="12.75" customHeight="1">
      <c r="A271" s="50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35"/>
    </row>
    <row r="272" ht="12.75" customHeight="1">
      <c r="A272" s="50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35"/>
    </row>
    <row r="273" ht="12.75" customHeight="1">
      <c r="A273" s="50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35"/>
    </row>
    <row r="274" ht="12.75" customHeight="1">
      <c r="A274" s="50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35"/>
    </row>
    <row r="275" ht="12.75" customHeight="1">
      <c r="A275" s="50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35"/>
    </row>
    <row r="276" ht="12.75" customHeight="1">
      <c r="A276" s="50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35"/>
    </row>
    <row r="277" ht="12.75" customHeight="1">
      <c r="A277" s="50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35"/>
    </row>
    <row r="278" ht="12.75" customHeight="1">
      <c r="A278" s="50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35"/>
    </row>
    <row r="279" ht="12.75" customHeight="1">
      <c r="A279" s="50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35"/>
    </row>
    <row r="280" ht="12.75" customHeight="1">
      <c r="A280" s="50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35"/>
    </row>
    <row r="281" ht="12.75" customHeight="1">
      <c r="A281" s="50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35"/>
    </row>
    <row r="282" ht="12.75" customHeight="1">
      <c r="A282" s="50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35"/>
    </row>
    <row r="283" ht="12.75" customHeight="1">
      <c r="A283" s="50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35"/>
    </row>
    <row r="284" ht="12.75" customHeight="1">
      <c r="A284" s="50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35"/>
    </row>
    <row r="285" ht="12.75" customHeight="1">
      <c r="A285" s="50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35"/>
    </row>
    <row r="286" ht="12.75" customHeight="1">
      <c r="A286" s="50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35"/>
    </row>
    <row r="287" ht="12.75" customHeight="1">
      <c r="A287" s="50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35"/>
    </row>
    <row r="288" ht="12.75" customHeight="1">
      <c r="A288" s="50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35"/>
    </row>
    <row r="289" ht="12.75" customHeight="1">
      <c r="A289" s="50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35"/>
    </row>
    <row r="290" ht="12.75" customHeight="1">
      <c r="A290" s="50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35"/>
    </row>
    <row r="291" ht="12.75" customHeight="1">
      <c r="A291" s="50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35"/>
    </row>
    <row r="292" ht="12.75" customHeight="1">
      <c r="A292" s="50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35"/>
    </row>
    <row r="293" ht="12.75" customHeight="1">
      <c r="A293" s="50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35"/>
    </row>
    <row r="294" ht="12.75" customHeight="1">
      <c r="A294" s="50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35"/>
    </row>
    <row r="295" ht="12.75" customHeight="1">
      <c r="A295" s="50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35"/>
    </row>
    <row r="296" ht="12.75" customHeight="1">
      <c r="A296" s="50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35"/>
    </row>
    <row r="297" ht="12.75" customHeight="1">
      <c r="A297" s="50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35"/>
    </row>
    <row r="298" ht="12.75" customHeight="1">
      <c r="A298" s="50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35"/>
    </row>
    <row r="299" ht="12.75" customHeight="1">
      <c r="A299" s="50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35"/>
    </row>
    <row r="300" ht="12.75" customHeight="1">
      <c r="A300" s="50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35"/>
    </row>
    <row r="301" ht="12.75" customHeight="1">
      <c r="A301" s="50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35"/>
    </row>
    <row r="302" ht="12.75" customHeight="1">
      <c r="A302" s="50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35"/>
    </row>
    <row r="303" ht="12.75" customHeight="1">
      <c r="A303" s="50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35"/>
    </row>
    <row r="304" ht="12.75" customHeight="1">
      <c r="A304" s="50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35"/>
    </row>
    <row r="305" ht="12.75" customHeight="1">
      <c r="A305" s="50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35"/>
    </row>
    <row r="306" ht="12.75" customHeight="1">
      <c r="A306" s="50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35"/>
    </row>
    <row r="307" ht="12.75" customHeight="1">
      <c r="A307" s="50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35"/>
    </row>
    <row r="308" ht="12.75" customHeight="1">
      <c r="A308" s="50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35"/>
    </row>
    <row r="309" ht="12.75" customHeight="1">
      <c r="A309" s="50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35"/>
    </row>
    <row r="310" ht="12.75" customHeight="1">
      <c r="A310" s="50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35"/>
    </row>
    <row r="311" ht="12.75" customHeight="1">
      <c r="A311" s="50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35"/>
    </row>
    <row r="312" ht="12.75" customHeight="1">
      <c r="A312" s="50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35"/>
    </row>
    <row r="313" ht="12.75" customHeight="1">
      <c r="A313" s="50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35"/>
    </row>
    <row r="314" ht="12.75" customHeight="1">
      <c r="A314" s="50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35"/>
    </row>
    <row r="315" ht="12.75" customHeight="1">
      <c r="A315" s="50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35"/>
    </row>
    <row r="316" ht="12.75" customHeight="1">
      <c r="A316" s="50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35"/>
    </row>
    <row r="317" ht="12.75" customHeight="1">
      <c r="A317" s="50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35"/>
    </row>
    <row r="318" ht="12.75" customHeight="1">
      <c r="A318" s="50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35"/>
    </row>
    <row r="319" ht="12.75" customHeight="1">
      <c r="A319" s="50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35"/>
    </row>
    <row r="320" ht="12.75" customHeight="1">
      <c r="A320" s="50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35"/>
    </row>
    <row r="321" ht="12.75" customHeight="1">
      <c r="A321" s="50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35"/>
    </row>
    <row r="322" ht="12.75" customHeight="1">
      <c r="A322" s="50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35"/>
    </row>
    <row r="323" ht="12.75" customHeight="1">
      <c r="A323" s="50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35"/>
    </row>
    <row r="324" ht="12.75" customHeight="1">
      <c r="A324" s="50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35"/>
    </row>
    <row r="325" ht="12.75" customHeight="1">
      <c r="A325" s="50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35"/>
    </row>
    <row r="326" ht="12.75" customHeight="1">
      <c r="A326" s="50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35"/>
    </row>
    <row r="327" ht="12.75" customHeight="1">
      <c r="A327" s="50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35"/>
    </row>
    <row r="328" ht="12.75" customHeight="1">
      <c r="A328" s="50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35"/>
    </row>
    <row r="329" ht="12.75" customHeight="1">
      <c r="A329" s="50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35"/>
    </row>
    <row r="330" ht="12.75" customHeight="1">
      <c r="A330" s="50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35"/>
    </row>
    <row r="331" ht="12.75" customHeight="1">
      <c r="A331" s="50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35"/>
    </row>
    <row r="332" ht="12.75" customHeight="1">
      <c r="A332" s="50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35"/>
    </row>
    <row r="333" ht="12.75" customHeight="1">
      <c r="A333" s="50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35"/>
    </row>
    <row r="334" ht="12.75" customHeight="1">
      <c r="A334" s="50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35"/>
    </row>
    <row r="335" ht="12.75" customHeight="1">
      <c r="A335" s="50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35"/>
    </row>
    <row r="336" ht="12.75" customHeight="1">
      <c r="A336" s="50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35"/>
    </row>
    <row r="337" ht="12.75" customHeight="1">
      <c r="A337" s="50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35"/>
    </row>
    <row r="338" ht="12.75" customHeight="1">
      <c r="A338" s="50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35"/>
    </row>
    <row r="339" ht="12.75" customHeight="1">
      <c r="A339" s="50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35"/>
    </row>
    <row r="340" ht="12.75" customHeight="1">
      <c r="A340" s="50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35"/>
    </row>
    <row r="341" ht="12.75" customHeight="1">
      <c r="A341" s="50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35"/>
    </row>
    <row r="342" ht="12.75" customHeight="1">
      <c r="A342" s="50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35"/>
    </row>
    <row r="343" ht="12.75" customHeight="1">
      <c r="A343" s="50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35"/>
    </row>
    <row r="344" ht="12.75" customHeight="1">
      <c r="A344" s="50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35"/>
    </row>
    <row r="345" ht="12.75" customHeight="1">
      <c r="A345" s="50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35"/>
    </row>
    <row r="346" ht="12.75" customHeight="1">
      <c r="A346" s="50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35"/>
    </row>
    <row r="347" ht="12.75" customHeight="1">
      <c r="A347" s="50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35"/>
    </row>
    <row r="348" ht="12.75" customHeight="1">
      <c r="A348" s="50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35"/>
    </row>
    <row r="349" ht="12.75" customHeight="1">
      <c r="A349" s="50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35"/>
    </row>
    <row r="350" ht="12.75" customHeight="1">
      <c r="A350" s="50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35"/>
    </row>
    <row r="351" ht="12.75" customHeight="1">
      <c r="A351" s="50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35"/>
    </row>
    <row r="352" ht="12.75" customHeight="1">
      <c r="A352" s="50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35"/>
    </row>
    <row r="353" ht="12.75" customHeight="1">
      <c r="A353" s="50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35"/>
    </row>
    <row r="354" ht="12.75" customHeight="1">
      <c r="A354" s="50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35"/>
    </row>
    <row r="355" ht="12.75" customHeight="1">
      <c r="A355" s="50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35"/>
    </row>
    <row r="356" ht="12.75" customHeight="1">
      <c r="A356" s="50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35"/>
    </row>
    <row r="357" ht="12.75" customHeight="1">
      <c r="A357" s="50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35"/>
    </row>
    <row r="358" ht="12.75" customHeight="1">
      <c r="A358" s="50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35"/>
    </row>
    <row r="359" ht="12.75" customHeight="1">
      <c r="A359" s="50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35"/>
    </row>
    <row r="360" ht="12.75" customHeight="1">
      <c r="A360" s="50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35"/>
    </row>
    <row r="361" ht="12.75" customHeight="1">
      <c r="A361" s="50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35"/>
    </row>
    <row r="362" ht="12.75" customHeight="1">
      <c r="A362" s="50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35"/>
    </row>
    <row r="363" ht="12.75" customHeight="1">
      <c r="A363" s="50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35"/>
    </row>
    <row r="364" ht="12.75" customHeight="1">
      <c r="A364" s="50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35"/>
    </row>
    <row r="365" ht="12.75" customHeight="1">
      <c r="A365" s="50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35"/>
    </row>
    <row r="366" ht="12.75" customHeight="1">
      <c r="A366" s="50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35"/>
    </row>
    <row r="367" ht="12.75" customHeight="1">
      <c r="A367" s="50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35"/>
    </row>
    <row r="368" ht="12.75" customHeight="1">
      <c r="A368" s="50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35"/>
    </row>
    <row r="369" ht="12.75" customHeight="1">
      <c r="A369" s="50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35"/>
    </row>
    <row r="370" ht="12.75" customHeight="1">
      <c r="A370" s="50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35"/>
    </row>
    <row r="371" ht="12.75" customHeight="1">
      <c r="A371" s="50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35"/>
    </row>
    <row r="372" ht="12.75" customHeight="1">
      <c r="A372" s="50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35"/>
    </row>
    <row r="373" ht="12.75" customHeight="1">
      <c r="A373" s="50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35"/>
    </row>
    <row r="374" ht="12.75" customHeight="1">
      <c r="A374" s="50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35"/>
    </row>
    <row r="375" ht="12.75" customHeight="1">
      <c r="A375" s="50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35"/>
    </row>
    <row r="376" ht="12.75" customHeight="1">
      <c r="A376" s="50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35"/>
    </row>
    <row r="377" ht="12.75" customHeight="1">
      <c r="A377" s="50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35"/>
    </row>
    <row r="378" ht="12.75" customHeight="1">
      <c r="A378" s="50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35"/>
    </row>
    <row r="379" ht="12.75" customHeight="1">
      <c r="A379" s="50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35"/>
    </row>
    <row r="380" ht="12.75" customHeight="1">
      <c r="A380" s="50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35"/>
    </row>
    <row r="381" ht="12.75" customHeight="1">
      <c r="A381" s="50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35"/>
    </row>
    <row r="382" ht="12.75" customHeight="1">
      <c r="A382" s="50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35"/>
    </row>
    <row r="383" ht="12.75" customHeight="1">
      <c r="A383" s="50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35"/>
    </row>
    <row r="384" ht="12.75" customHeight="1">
      <c r="A384" s="50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35"/>
    </row>
    <row r="385" ht="12.75" customHeight="1">
      <c r="A385" s="50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35"/>
    </row>
    <row r="386" ht="12.75" customHeight="1">
      <c r="A386" s="50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35"/>
    </row>
    <row r="387" ht="12.75" customHeight="1">
      <c r="A387" s="50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35"/>
    </row>
    <row r="388" ht="12.75" customHeight="1">
      <c r="A388" s="50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35"/>
    </row>
    <row r="389" ht="12.75" customHeight="1">
      <c r="A389" s="50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35"/>
    </row>
    <row r="390" ht="12.75" customHeight="1">
      <c r="A390" s="50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35"/>
    </row>
    <row r="391" ht="12.75" customHeight="1">
      <c r="A391" s="50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35"/>
    </row>
    <row r="392" ht="12.75" customHeight="1">
      <c r="A392" s="50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35"/>
    </row>
    <row r="393" ht="12.75" customHeight="1">
      <c r="A393" s="50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35"/>
    </row>
    <row r="394" ht="12.75" customHeight="1">
      <c r="A394" s="50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35"/>
    </row>
    <row r="395" ht="12.75" customHeight="1">
      <c r="A395" s="50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35"/>
    </row>
    <row r="396" ht="12.75" customHeight="1">
      <c r="A396" s="50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35"/>
    </row>
    <row r="397" ht="12.75" customHeight="1">
      <c r="A397" s="50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35"/>
    </row>
    <row r="398" ht="12.75" customHeight="1">
      <c r="A398" s="50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35"/>
    </row>
    <row r="399" ht="12.75" customHeight="1">
      <c r="A399" s="50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35"/>
    </row>
    <row r="400" ht="12.75" customHeight="1">
      <c r="A400" s="50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35"/>
    </row>
    <row r="401" ht="12.75" customHeight="1">
      <c r="A401" s="50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35"/>
    </row>
    <row r="402" ht="12.75" customHeight="1">
      <c r="A402" s="50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35"/>
    </row>
    <row r="403" ht="12.75" customHeight="1">
      <c r="A403" s="50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35"/>
    </row>
    <row r="404" ht="12.75" customHeight="1">
      <c r="A404" s="50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35"/>
    </row>
    <row r="405" ht="12.75" customHeight="1">
      <c r="A405" s="50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35"/>
    </row>
    <row r="406" ht="12.75" customHeight="1">
      <c r="A406" s="50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35"/>
    </row>
    <row r="407" ht="12.75" customHeight="1">
      <c r="A407" s="50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35"/>
    </row>
    <row r="408" ht="12.75" customHeight="1">
      <c r="A408" s="50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35"/>
    </row>
    <row r="409" ht="12.75" customHeight="1">
      <c r="A409" s="50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35"/>
    </row>
    <row r="410" ht="12.75" customHeight="1">
      <c r="A410" s="50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35"/>
    </row>
    <row r="411" ht="12.75" customHeight="1">
      <c r="A411" s="50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35"/>
    </row>
    <row r="412" ht="12.75" customHeight="1">
      <c r="A412" s="50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35"/>
    </row>
    <row r="413" ht="12.75" customHeight="1">
      <c r="A413" s="50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35"/>
    </row>
    <row r="414" ht="12.75" customHeight="1">
      <c r="A414" s="50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35"/>
    </row>
    <row r="415" ht="12.75" customHeight="1">
      <c r="A415" s="50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35"/>
    </row>
    <row r="416" ht="12.75" customHeight="1">
      <c r="A416" s="50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35"/>
    </row>
    <row r="417" ht="12.75" customHeight="1">
      <c r="A417" s="50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35"/>
    </row>
    <row r="418" ht="12.75" customHeight="1">
      <c r="A418" s="50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35"/>
    </row>
    <row r="419" ht="12.75" customHeight="1">
      <c r="A419" s="50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35"/>
    </row>
    <row r="420" ht="12.75" customHeight="1">
      <c r="A420" s="50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35"/>
    </row>
    <row r="421" ht="12.75" customHeight="1">
      <c r="A421" s="50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35"/>
    </row>
    <row r="422" ht="12.75" customHeight="1">
      <c r="A422" s="52"/>
      <c r="B422" s="53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</row>
    <row r="423" ht="12.75" customHeight="1">
      <c r="A423" s="52"/>
      <c r="B423" s="53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</row>
    <row r="424" ht="12.75" customHeight="1">
      <c r="A424" s="52"/>
      <c r="B424" s="53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</row>
    <row r="425" ht="12.75" customHeight="1">
      <c r="A425" s="52"/>
      <c r="B425" s="53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</row>
    <row r="426" ht="12.75" customHeight="1">
      <c r="A426" s="52"/>
      <c r="B426" s="53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</row>
    <row r="427" ht="12.75" customHeight="1">
      <c r="A427" s="52"/>
      <c r="B427" s="53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</row>
    <row r="428" ht="12.75" customHeight="1">
      <c r="A428" s="52"/>
      <c r="B428" s="53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</row>
    <row r="429" ht="12.75" customHeight="1">
      <c r="A429" s="52"/>
      <c r="B429" s="53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</row>
    <row r="430" ht="12.75" customHeight="1">
      <c r="A430" s="52"/>
      <c r="B430" s="53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</row>
    <row r="431" ht="12.75" customHeight="1">
      <c r="A431" s="52"/>
      <c r="B431" s="53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</row>
    <row r="432" ht="12.75" customHeight="1">
      <c r="A432" s="52"/>
      <c r="B432" s="53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</row>
    <row r="433" ht="12.75" customHeight="1">
      <c r="A433" s="52"/>
      <c r="B433" s="53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</row>
    <row r="434" ht="12.75" customHeight="1">
      <c r="A434" s="52"/>
      <c r="B434" s="53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</row>
    <row r="435" ht="12.75" customHeight="1">
      <c r="A435" s="52"/>
      <c r="B435" s="53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</row>
    <row r="436" ht="12.75" customHeight="1">
      <c r="A436" s="52"/>
      <c r="B436" s="53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</row>
    <row r="437" ht="12.75" customHeight="1">
      <c r="A437" s="52"/>
      <c r="B437" s="53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</row>
    <row r="438" ht="12.75" customHeight="1">
      <c r="A438" s="52"/>
      <c r="B438" s="53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</row>
    <row r="439" ht="12.75" customHeight="1">
      <c r="A439" s="52"/>
      <c r="B439" s="53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</row>
    <row r="440" ht="12.75" customHeight="1">
      <c r="A440" s="52"/>
      <c r="B440" s="53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</row>
    <row r="441" ht="12.75" customHeight="1">
      <c r="A441" s="52"/>
      <c r="B441" s="53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</row>
    <row r="442" ht="12.75" customHeight="1">
      <c r="A442" s="52"/>
      <c r="B442" s="53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</row>
    <row r="443" ht="12.75" customHeight="1">
      <c r="A443" s="52"/>
      <c r="B443" s="53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</row>
    <row r="444" ht="12.75" customHeight="1">
      <c r="A444" s="52"/>
      <c r="B444" s="53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</row>
    <row r="445" ht="12.75" customHeight="1">
      <c r="A445" s="52"/>
      <c r="B445" s="53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</row>
    <row r="446" ht="12.75" customHeight="1">
      <c r="A446" s="52"/>
      <c r="B446" s="53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</row>
    <row r="447" ht="12.75" customHeight="1">
      <c r="A447" s="52"/>
      <c r="B447" s="53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</row>
    <row r="448" ht="12.75" customHeight="1">
      <c r="A448" s="52"/>
      <c r="B448" s="53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</row>
    <row r="449" ht="12.75" customHeight="1">
      <c r="A449" s="52"/>
      <c r="B449" s="53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</row>
    <row r="450" ht="12.75" customHeight="1">
      <c r="A450" s="52"/>
      <c r="B450" s="53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</row>
    <row r="451" ht="12.75" customHeight="1">
      <c r="A451" s="52"/>
      <c r="B451" s="53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</row>
    <row r="452" ht="12.75" customHeight="1">
      <c r="A452" s="52"/>
      <c r="B452" s="53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</row>
    <row r="453" ht="12.75" customHeight="1">
      <c r="A453" s="52"/>
      <c r="B453" s="53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</row>
    <row r="454" ht="12.75" customHeight="1">
      <c r="A454" s="52"/>
      <c r="B454" s="53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</row>
    <row r="455" ht="12.75" customHeight="1">
      <c r="A455" s="52"/>
      <c r="B455" s="53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</row>
    <row r="456" ht="12.75" customHeight="1">
      <c r="A456" s="52"/>
      <c r="B456" s="53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</row>
    <row r="457" ht="12.75" customHeight="1">
      <c r="A457" s="52"/>
      <c r="B457" s="53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</row>
    <row r="458" ht="12.75" customHeight="1">
      <c r="A458" s="52"/>
      <c r="B458" s="53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</row>
    <row r="459" ht="12.75" customHeight="1">
      <c r="A459" s="52"/>
      <c r="B459" s="53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</row>
    <row r="460" ht="12.75" customHeight="1">
      <c r="A460" s="52"/>
      <c r="B460" s="53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</row>
    <row r="461" ht="12.75" customHeight="1">
      <c r="A461" s="52"/>
      <c r="B461" s="53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</row>
    <row r="462" ht="12.75" customHeight="1">
      <c r="A462" s="52"/>
      <c r="B462" s="53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</row>
    <row r="463" ht="12.75" customHeight="1">
      <c r="A463" s="52"/>
      <c r="B463" s="53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</row>
    <row r="464" ht="12.75" customHeight="1">
      <c r="A464" s="52"/>
      <c r="B464" s="53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</row>
    <row r="465" ht="12.75" customHeight="1">
      <c r="A465" s="52"/>
      <c r="B465" s="53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</row>
    <row r="466" ht="12.75" customHeight="1">
      <c r="A466" s="52"/>
      <c r="B466" s="53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</row>
    <row r="467" ht="12.75" customHeight="1">
      <c r="A467" s="52"/>
      <c r="B467" s="53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</row>
    <row r="468" ht="12.75" customHeight="1">
      <c r="A468" s="52"/>
      <c r="B468" s="53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</row>
    <row r="469" ht="12.75" customHeight="1">
      <c r="A469" s="52"/>
      <c r="B469" s="53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</row>
    <row r="470" ht="12.75" customHeight="1">
      <c r="A470" s="52"/>
      <c r="B470" s="53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</row>
    <row r="471" ht="12.75" customHeight="1">
      <c r="A471" s="52"/>
      <c r="B471" s="53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</row>
    <row r="472" ht="12.75" customHeight="1">
      <c r="A472" s="52"/>
      <c r="B472" s="53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</row>
    <row r="473" ht="12.75" customHeight="1">
      <c r="A473" s="52"/>
      <c r="B473" s="53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</row>
    <row r="474" ht="12.75" customHeight="1">
      <c r="A474" s="52"/>
      <c r="B474" s="53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</row>
    <row r="475" ht="12.75" customHeight="1">
      <c r="A475" s="52"/>
      <c r="B475" s="53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</row>
    <row r="476" ht="12.75" customHeight="1">
      <c r="A476" s="52"/>
      <c r="B476" s="53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</row>
    <row r="477" ht="12.75" customHeight="1">
      <c r="A477" s="52"/>
      <c r="B477" s="53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</row>
    <row r="478" ht="12.75" customHeight="1">
      <c r="A478" s="52"/>
      <c r="B478" s="53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</row>
    <row r="479" ht="12.75" customHeight="1">
      <c r="A479" s="52"/>
      <c r="B479" s="53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</row>
    <row r="480" ht="12.75" customHeight="1">
      <c r="A480" s="52"/>
      <c r="B480" s="53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</row>
    <row r="481" ht="12.75" customHeight="1">
      <c r="A481" s="52"/>
      <c r="B481" s="53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</row>
    <row r="482" ht="12.75" customHeight="1">
      <c r="A482" s="52"/>
      <c r="B482" s="53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</row>
    <row r="483" ht="12.75" customHeight="1">
      <c r="A483" s="52"/>
      <c r="B483" s="53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</row>
    <row r="484" ht="12.75" customHeight="1">
      <c r="A484" s="52"/>
      <c r="B484" s="53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</row>
    <row r="485" ht="12.75" customHeight="1">
      <c r="A485" s="52"/>
      <c r="B485" s="53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</row>
    <row r="486" ht="12.75" customHeight="1">
      <c r="A486" s="52"/>
      <c r="B486" s="53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</row>
    <row r="487" ht="12.75" customHeight="1">
      <c r="A487" s="52"/>
      <c r="B487" s="53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</row>
    <row r="488" ht="12.75" customHeight="1">
      <c r="A488" s="52"/>
      <c r="B488" s="53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</row>
    <row r="489" ht="12.75" customHeight="1">
      <c r="A489" s="52"/>
      <c r="B489" s="53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</row>
    <row r="490" ht="12.75" customHeight="1">
      <c r="A490" s="52"/>
      <c r="B490" s="53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</row>
    <row r="491" ht="12.75" customHeight="1">
      <c r="A491" s="52"/>
      <c r="B491" s="53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</row>
    <row r="492" ht="12.75" customHeight="1">
      <c r="A492" s="52"/>
      <c r="B492" s="53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</row>
    <row r="493" ht="12.75" customHeight="1">
      <c r="A493" s="52"/>
      <c r="B493" s="53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</row>
    <row r="494" ht="12.75" customHeight="1">
      <c r="A494" s="52"/>
      <c r="B494" s="53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</row>
    <row r="495" ht="12.75" customHeight="1">
      <c r="A495" s="52"/>
      <c r="B495" s="53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</row>
    <row r="496" ht="12.75" customHeight="1">
      <c r="A496" s="52"/>
      <c r="B496" s="53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</row>
    <row r="497" ht="12.75" customHeight="1">
      <c r="A497" s="52"/>
      <c r="B497" s="53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</row>
    <row r="498" ht="12.75" customHeight="1">
      <c r="A498" s="52"/>
      <c r="B498" s="53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</row>
    <row r="499" ht="12.75" customHeight="1">
      <c r="A499" s="52"/>
      <c r="B499" s="53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</row>
    <row r="500" ht="12.75" customHeight="1">
      <c r="A500" s="52"/>
      <c r="B500" s="53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</row>
    <row r="501" ht="12.75" customHeight="1">
      <c r="A501" s="52"/>
      <c r="B501" s="53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</row>
    <row r="502" ht="12.75" customHeight="1">
      <c r="A502" s="52"/>
      <c r="B502" s="53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</row>
    <row r="503" ht="12.75" customHeight="1">
      <c r="A503" s="52"/>
      <c r="B503" s="53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</row>
    <row r="504" ht="12.75" customHeight="1">
      <c r="A504" s="52"/>
      <c r="B504" s="53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</row>
    <row r="505" ht="12.75" customHeight="1">
      <c r="A505" s="52"/>
      <c r="B505" s="53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</row>
    <row r="506" ht="12.75" customHeight="1">
      <c r="A506" s="52"/>
      <c r="B506" s="53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</row>
    <row r="507" ht="12.75" customHeight="1">
      <c r="A507" s="52"/>
      <c r="B507" s="53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</row>
    <row r="508" ht="12.75" customHeight="1">
      <c r="A508" s="52"/>
      <c r="B508" s="53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</row>
    <row r="509" ht="12.75" customHeight="1">
      <c r="A509" s="52"/>
      <c r="B509" s="53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</row>
    <row r="510" ht="12.75" customHeight="1">
      <c r="A510" s="52"/>
      <c r="B510" s="53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</row>
    <row r="511" ht="12.75" customHeight="1">
      <c r="A511" s="52"/>
      <c r="B511" s="53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</row>
    <row r="512" ht="12.75" customHeight="1">
      <c r="A512" s="52"/>
      <c r="B512" s="53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</row>
    <row r="513" ht="12.75" customHeight="1">
      <c r="A513" s="52"/>
      <c r="B513" s="53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</row>
    <row r="514" ht="12.75" customHeight="1">
      <c r="A514" s="52"/>
      <c r="B514" s="53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</row>
    <row r="515" ht="12.75" customHeight="1">
      <c r="A515" s="52"/>
      <c r="B515" s="53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</row>
    <row r="516" ht="12.75" customHeight="1">
      <c r="A516" s="52"/>
      <c r="B516" s="53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</row>
    <row r="517" ht="12.75" customHeight="1">
      <c r="A517" s="52"/>
      <c r="B517" s="53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</row>
    <row r="518" ht="12.75" customHeight="1">
      <c r="A518" s="52"/>
      <c r="B518" s="53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</row>
    <row r="519" ht="12.75" customHeight="1">
      <c r="A519" s="52"/>
      <c r="B519" s="53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</row>
    <row r="520" ht="12.75" customHeight="1">
      <c r="A520" s="52"/>
      <c r="B520" s="53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</row>
    <row r="521" ht="12.75" customHeight="1">
      <c r="A521" s="52"/>
      <c r="B521" s="53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</row>
    <row r="522" ht="12.75" customHeight="1">
      <c r="A522" s="52"/>
      <c r="B522" s="53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</row>
    <row r="523" ht="12.75" customHeight="1">
      <c r="A523" s="52"/>
      <c r="B523" s="53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</row>
    <row r="524" ht="12.75" customHeight="1">
      <c r="A524" s="52"/>
      <c r="B524" s="53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</row>
    <row r="525" ht="12.75" customHeight="1">
      <c r="A525" s="52"/>
      <c r="B525" s="53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</row>
    <row r="526" ht="12.75" customHeight="1">
      <c r="A526" s="52"/>
      <c r="B526" s="53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</row>
    <row r="527" ht="12.75" customHeight="1">
      <c r="A527" s="52"/>
      <c r="B527" s="53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</row>
    <row r="528" ht="12.75" customHeight="1">
      <c r="A528" s="52"/>
      <c r="B528" s="53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</row>
    <row r="529" ht="12.75" customHeight="1">
      <c r="A529" s="52"/>
      <c r="B529" s="53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</row>
    <row r="530" ht="12.75" customHeight="1">
      <c r="A530" s="52"/>
      <c r="B530" s="53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</row>
    <row r="531" ht="12.75" customHeight="1">
      <c r="A531" s="52"/>
      <c r="B531" s="53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</row>
    <row r="532" ht="12.75" customHeight="1">
      <c r="A532" s="52"/>
      <c r="B532" s="53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</row>
    <row r="533" ht="12.75" customHeight="1">
      <c r="A533" s="52"/>
      <c r="B533" s="53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</row>
    <row r="534" ht="12.75" customHeight="1">
      <c r="A534" s="52"/>
      <c r="B534" s="53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</row>
    <row r="535" ht="12.75" customHeight="1">
      <c r="A535" s="52"/>
      <c r="B535" s="53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</row>
    <row r="536" ht="12.75" customHeight="1">
      <c r="A536" s="52"/>
      <c r="B536" s="53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</row>
    <row r="537" ht="12.75" customHeight="1">
      <c r="A537" s="52"/>
      <c r="B537" s="53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</row>
    <row r="538" ht="12.75" customHeight="1">
      <c r="A538" s="52"/>
      <c r="B538" s="53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</row>
    <row r="539" ht="12.75" customHeight="1">
      <c r="A539" s="52"/>
      <c r="B539" s="53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</row>
    <row r="540" ht="12.75" customHeight="1">
      <c r="A540" s="52"/>
      <c r="B540" s="53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</row>
    <row r="541" ht="12.75" customHeight="1">
      <c r="A541" s="52"/>
      <c r="B541" s="53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</row>
    <row r="542" ht="12.75" customHeight="1">
      <c r="A542" s="52"/>
      <c r="B542" s="53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</row>
    <row r="543" ht="12.75" customHeight="1">
      <c r="A543" s="52"/>
      <c r="B543" s="53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</row>
    <row r="544" ht="12.75" customHeight="1">
      <c r="A544" s="52"/>
      <c r="B544" s="53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</row>
    <row r="545" ht="12.75" customHeight="1">
      <c r="A545" s="52"/>
      <c r="B545" s="53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</row>
    <row r="546" ht="12.75" customHeight="1">
      <c r="A546" s="52"/>
      <c r="B546" s="53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</row>
    <row r="547" ht="12.75" customHeight="1">
      <c r="A547" s="52"/>
      <c r="B547" s="53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</row>
    <row r="548" ht="12.75" customHeight="1">
      <c r="A548" s="52"/>
      <c r="B548" s="53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</row>
    <row r="549" ht="12.75" customHeight="1">
      <c r="A549" s="52"/>
      <c r="B549" s="53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</row>
    <row r="550" ht="12.75" customHeight="1">
      <c r="A550" s="52"/>
      <c r="B550" s="53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</row>
    <row r="551" ht="12.75" customHeight="1">
      <c r="A551" s="52"/>
      <c r="B551" s="53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</row>
    <row r="552" ht="12.75" customHeight="1">
      <c r="A552" s="52"/>
      <c r="B552" s="53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</row>
    <row r="553" ht="12.75" customHeight="1">
      <c r="A553" s="52"/>
      <c r="B553" s="53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</row>
    <row r="554" ht="12.75" customHeight="1">
      <c r="A554" s="52"/>
      <c r="B554" s="53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</row>
    <row r="555" ht="12.75" customHeight="1">
      <c r="A555" s="52"/>
      <c r="B555" s="53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</row>
    <row r="556" ht="12.75" customHeight="1">
      <c r="A556" s="52"/>
      <c r="B556" s="53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</row>
    <row r="557" ht="12.75" customHeight="1">
      <c r="A557" s="52"/>
      <c r="B557" s="53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</row>
    <row r="558" ht="12.75" customHeight="1">
      <c r="A558" s="52"/>
      <c r="B558" s="53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</row>
    <row r="559" ht="12.75" customHeight="1">
      <c r="A559" s="52"/>
      <c r="B559" s="53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</row>
    <row r="560" ht="12.75" customHeight="1">
      <c r="A560" s="52"/>
      <c r="B560" s="53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</row>
    <row r="561" ht="12.75" customHeight="1">
      <c r="A561" s="52"/>
      <c r="B561" s="53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</row>
    <row r="562" ht="12.75" customHeight="1">
      <c r="A562" s="52"/>
      <c r="B562" s="53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</row>
    <row r="563" ht="12.75" customHeight="1">
      <c r="A563" s="52"/>
      <c r="B563" s="53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</row>
    <row r="564" ht="12.75" customHeight="1">
      <c r="A564" s="52"/>
      <c r="B564" s="53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</row>
    <row r="565" ht="12.75" customHeight="1">
      <c r="A565" s="52"/>
      <c r="B565" s="53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</row>
    <row r="566" ht="12.75" customHeight="1">
      <c r="A566" s="52"/>
      <c r="B566" s="53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</row>
    <row r="567" ht="12.75" customHeight="1">
      <c r="A567" s="52"/>
      <c r="B567" s="53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</row>
    <row r="568" ht="12.75" customHeight="1">
      <c r="A568" s="52"/>
      <c r="B568" s="53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</row>
    <row r="569" ht="12.75" customHeight="1">
      <c r="A569" s="52"/>
      <c r="B569" s="53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</row>
    <row r="570" ht="12.75" customHeight="1">
      <c r="A570" s="52"/>
      <c r="B570" s="53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</row>
    <row r="571" ht="12.75" customHeight="1">
      <c r="A571" s="52"/>
      <c r="B571" s="53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</row>
    <row r="572" ht="12.75" customHeight="1">
      <c r="A572" s="52"/>
      <c r="B572" s="53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</row>
    <row r="573" ht="12.75" customHeight="1">
      <c r="A573" s="52"/>
      <c r="B573" s="53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</row>
    <row r="574" ht="12.75" customHeight="1">
      <c r="A574" s="52"/>
      <c r="B574" s="53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</row>
    <row r="575" ht="12.75" customHeight="1">
      <c r="A575" s="52"/>
      <c r="B575" s="53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</row>
    <row r="576" ht="12.75" customHeight="1">
      <c r="A576" s="52"/>
      <c r="B576" s="53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</row>
    <row r="577" ht="12.75" customHeight="1">
      <c r="A577" s="52"/>
      <c r="B577" s="53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</row>
    <row r="578" ht="12.75" customHeight="1">
      <c r="A578" s="52"/>
      <c r="B578" s="53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</row>
    <row r="579" ht="12.75" customHeight="1">
      <c r="A579" s="52"/>
      <c r="B579" s="53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</row>
    <row r="580" ht="12.75" customHeight="1">
      <c r="A580" s="52"/>
      <c r="B580" s="53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</row>
    <row r="581" ht="12.75" customHeight="1">
      <c r="A581" s="52"/>
      <c r="B581" s="53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</row>
    <row r="582" ht="12.75" customHeight="1">
      <c r="A582" s="52"/>
      <c r="B582" s="53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</row>
    <row r="583" ht="12.75" customHeight="1">
      <c r="A583" s="52"/>
      <c r="B583" s="53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</row>
    <row r="584" ht="12.75" customHeight="1">
      <c r="A584" s="52"/>
      <c r="B584" s="53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</row>
    <row r="585" ht="12.75" customHeight="1">
      <c r="A585" s="52"/>
      <c r="B585" s="53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</row>
    <row r="586" ht="12.75" customHeight="1">
      <c r="A586" s="52"/>
      <c r="B586" s="53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</row>
    <row r="587" ht="12.75" customHeight="1">
      <c r="A587" s="52"/>
      <c r="B587" s="53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</row>
    <row r="588" ht="12.75" customHeight="1">
      <c r="A588" s="52"/>
      <c r="B588" s="53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</row>
    <row r="589" ht="12.75" customHeight="1">
      <c r="A589" s="52"/>
      <c r="B589" s="53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</row>
    <row r="590" ht="12.75" customHeight="1">
      <c r="A590" s="52"/>
      <c r="B590" s="53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</row>
    <row r="591" ht="12.75" customHeight="1">
      <c r="A591" s="52"/>
      <c r="B591" s="53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</row>
    <row r="592" ht="12.75" customHeight="1">
      <c r="A592" s="52"/>
      <c r="B592" s="53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</row>
    <row r="593" ht="12.75" customHeight="1">
      <c r="A593" s="52"/>
      <c r="B593" s="53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</row>
    <row r="594" ht="12.75" customHeight="1">
      <c r="A594" s="52"/>
      <c r="B594" s="53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</row>
    <row r="595" ht="12.75" customHeight="1">
      <c r="A595" s="52"/>
      <c r="B595" s="53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</row>
    <row r="596" ht="12.75" customHeight="1">
      <c r="A596" s="52"/>
      <c r="B596" s="53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</row>
    <row r="597" ht="12.75" customHeight="1">
      <c r="A597" s="52"/>
      <c r="B597" s="53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</row>
    <row r="598" ht="12.75" customHeight="1">
      <c r="A598" s="52"/>
      <c r="B598" s="53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</row>
    <row r="599" ht="12.75" customHeight="1">
      <c r="A599" s="52"/>
      <c r="B599" s="53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</row>
    <row r="600" ht="12.75" customHeight="1">
      <c r="A600" s="52"/>
      <c r="B600" s="53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</row>
    <row r="601" ht="12.75" customHeight="1">
      <c r="A601" s="52"/>
      <c r="B601" s="53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</row>
    <row r="602" ht="12.75" customHeight="1">
      <c r="A602" s="52"/>
      <c r="B602" s="53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</row>
    <row r="603" ht="12.75" customHeight="1">
      <c r="A603" s="52"/>
      <c r="B603" s="53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</row>
    <row r="604" ht="12.75" customHeight="1">
      <c r="A604" s="52"/>
      <c r="B604" s="53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</row>
    <row r="605" ht="12.75" customHeight="1">
      <c r="A605" s="52"/>
      <c r="B605" s="53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</row>
    <row r="606" ht="12.75" customHeight="1">
      <c r="A606" s="52"/>
      <c r="B606" s="53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</row>
    <row r="607" ht="12.75" customHeight="1">
      <c r="A607" s="52"/>
      <c r="B607" s="53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</row>
    <row r="608" ht="12.75" customHeight="1">
      <c r="A608" s="52"/>
      <c r="B608" s="53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</row>
    <row r="609" ht="12.75" customHeight="1">
      <c r="A609" s="52"/>
      <c r="B609" s="53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</row>
    <row r="610" ht="12.75" customHeight="1">
      <c r="A610" s="52"/>
      <c r="B610" s="53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</row>
    <row r="611" ht="12.75" customHeight="1">
      <c r="A611" s="52"/>
      <c r="B611" s="53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</row>
    <row r="612" ht="12.75" customHeight="1">
      <c r="A612" s="52"/>
      <c r="B612" s="53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</row>
    <row r="613" ht="12.75" customHeight="1">
      <c r="A613" s="52"/>
      <c r="B613" s="53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</row>
    <row r="614" ht="12.75" customHeight="1">
      <c r="A614" s="52"/>
      <c r="B614" s="53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</row>
    <row r="615" ht="12.75" customHeight="1">
      <c r="A615" s="52"/>
      <c r="B615" s="53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</row>
    <row r="616" ht="12.75" customHeight="1">
      <c r="A616" s="52"/>
      <c r="B616" s="53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</row>
    <row r="617" ht="12.75" customHeight="1">
      <c r="A617" s="52"/>
      <c r="B617" s="53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</row>
    <row r="618" ht="12.75" customHeight="1">
      <c r="A618" s="52"/>
      <c r="B618" s="53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</row>
    <row r="619" ht="12.75" customHeight="1">
      <c r="A619" s="52"/>
      <c r="B619" s="53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</row>
    <row r="620" ht="12.75" customHeight="1">
      <c r="A620" s="52"/>
      <c r="B620" s="53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</row>
    <row r="621" ht="12.75" customHeight="1">
      <c r="A621" s="52"/>
      <c r="B621" s="53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</row>
    <row r="622" ht="12.75" customHeight="1">
      <c r="A622" s="52"/>
      <c r="B622" s="53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</row>
    <row r="623" ht="12.75" customHeight="1">
      <c r="A623" s="52"/>
      <c r="B623" s="53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</row>
    <row r="624" ht="12.75" customHeight="1">
      <c r="A624" s="52"/>
      <c r="B624" s="53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</row>
    <row r="625" ht="12.75" customHeight="1">
      <c r="A625" s="52"/>
      <c r="B625" s="53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</row>
    <row r="626" ht="12.75" customHeight="1">
      <c r="A626" s="52"/>
      <c r="B626" s="53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</row>
    <row r="627" ht="12.75" customHeight="1">
      <c r="A627" s="52"/>
      <c r="B627" s="53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</row>
    <row r="628" ht="12.75" customHeight="1">
      <c r="A628" s="52"/>
      <c r="B628" s="53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</row>
    <row r="629" ht="12.75" customHeight="1">
      <c r="A629" s="52"/>
      <c r="B629" s="53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</row>
    <row r="630" ht="12.75" customHeight="1">
      <c r="A630" s="52"/>
      <c r="B630" s="53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</row>
    <row r="631" ht="12.75" customHeight="1">
      <c r="A631" s="52"/>
      <c r="B631" s="53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</row>
    <row r="632" ht="12.75" customHeight="1">
      <c r="A632" s="52"/>
      <c r="B632" s="53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</row>
    <row r="633" ht="12.75" customHeight="1">
      <c r="A633" s="52"/>
      <c r="B633" s="53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</row>
    <row r="634" ht="12.75" customHeight="1">
      <c r="A634" s="52"/>
      <c r="B634" s="53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</row>
    <row r="635" ht="12.75" customHeight="1">
      <c r="A635" s="52"/>
      <c r="B635" s="53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</row>
    <row r="636" ht="12.75" customHeight="1">
      <c r="A636" s="52"/>
      <c r="B636" s="53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</row>
    <row r="637" ht="12.75" customHeight="1">
      <c r="A637" s="52"/>
      <c r="B637" s="53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</row>
    <row r="638" ht="12.75" customHeight="1">
      <c r="A638" s="52"/>
      <c r="B638" s="53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</row>
    <row r="639" ht="12.75" customHeight="1">
      <c r="A639" s="52"/>
      <c r="B639" s="53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</row>
    <row r="640" ht="12.75" customHeight="1">
      <c r="A640" s="52"/>
      <c r="B640" s="53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</row>
    <row r="641" ht="12.75" customHeight="1">
      <c r="A641" s="52"/>
      <c r="B641" s="53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</row>
    <row r="642" ht="12.75" customHeight="1">
      <c r="A642" s="52"/>
      <c r="B642" s="53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</row>
    <row r="643" ht="12.75" customHeight="1">
      <c r="A643" s="52"/>
      <c r="B643" s="53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</row>
    <row r="644" ht="12.75" customHeight="1">
      <c r="A644" s="52"/>
      <c r="B644" s="53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</row>
    <row r="645" ht="12.75" customHeight="1">
      <c r="A645" s="52"/>
      <c r="B645" s="53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</row>
    <row r="646" ht="12.75" customHeight="1">
      <c r="A646" s="52"/>
      <c r="B646" s="53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</row>
    <row r="647" ht="12.75" customHeight="1">
      <c r="A647" s="52"/>
      <c r="B647" s="53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</row>
    <row r="648" ht="12.75" customHeight="1">
      <c r="A648" s="52"/>
      <c r="B648" s="53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</row>
    <row r="649" ht="12.75" customHeight="1">
      <c r="A649" s="52"/>
      <c r="B649" s="53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</row>
    <row r="650" ht="12.75" customHeight="1">
      <c r="A650" s="52"/>
      <c r="B650" s="53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</row>
    <row r="651" ht="12.75" customHeight="1">
      <c r="A651" s="52"/>
      <c r="B651" s="53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</row>
    <row r="652" ht="12.75" customHeight="1">
      <c r="A652" s="52"/>
      <c r="B652" s="53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</row>
    <row r="653" ht="12.75" customHeight="1">
      <c r="A653" s="52"/>
      <c r="B653" s="53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</row>
    <row r="654" ht="12.75" customHeight="1">
      <c r="A654" s="52"/>
      <c r="B654" s="53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</row>
    <row r="655" ht="12.75" customHeight="1">
      <c r="A655" s="52"/>
      <c r="B655" s="53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</row>
    <row r="656" ht="12.75" customHeight="1">
      <c r="A656" s="52"/>
      <c r="B656" s="53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</row>
    <row r="657" ht="12.75" customHeight="1">
      <c r="A657" s="52"/>
      <c r="B657" s="53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</row>
    <row r="658" ht="12.75" customHeight="1">
      <c r="A658" s="52"/>
      <c r="B658" s="53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</row>
    <row r="659" ht="12.75" customHeight="1">
      <c r="A659" s="52"/>
      <c r="B659" s="53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</row>
    <row r="660" ht="12.75" customHeight="1">
      <c r="A660" s="52"/>
      <c r="B660" s="53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</row>
    <row r="661" ht="12.75" customHeight="1">
      <c r="A661" s="52"/>
      <c r="B661" s="53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</row>
    <row r="662" ht="12.75" customHeight="1">
      <c r="A662" s="52"/>
      <c r="B662" s="53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</row>
    <row r="663" ht="12.75" customHeight="1">
      <c r="A663" s="52"/>
      <c r="B663" s="53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</row>
    <row r="664" ht="12.75" customHeight="1">
      <c r="A664" s="52"/>
      <c r="B664" s="53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</row>
    <row r="665" ht="12.75" customHeight="1">
      <c r="A665" s="52"/>
      <c r="B665" s="53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</row>
    <row r="666" ht="12.75" customHeight="1">
      <c r="A666" s="52"/>
      <c r="B666" s="53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</row>
    <row r="667" ht="12.75" customHeight="1">
      <c r="A667" s="52"/>
      <c r="B667" s="53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</row>
    <row r="668" ht="12.75" customHeight="1">
      <c r="A668" s="52"/>
      <c r="B668" s="53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</row>
    <row r="669" ht="12.75" customHeight="1">
      <c r="A669" s="52"/>
      <c r="B669" s="53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</row>
    <row r="670" ht="12.75" customHeight="1">
      <c r="A670" s="52"/>
      <c r="B670" s="53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</row>
    <row r="671" ht="12.75" customHeight="1">
      <c r="A671" s="52"/>
      <c r="B671" s="53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</row>
    <row r="672" ht="12.75" customHeight="1">
      <c r="A672" s="52"/>
      <c r="B672" s="53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</row>
    <row r="673" ht="12.75" customHeight="1">
      <c r="A673" s="52"/>
      <c r="B673" s="53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</row>
    <row r="674" ht="12.75" customHeight="1">
      <c r="A674" s="52"/>
      <c r="B674" s="53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</row>
    <row r="675" ht="12.75" customHeight="1">
      <c r="A675" s="52"/>
      <c r="B675" s="53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</row>
    <row r="676" ht="12.75" customHeight="1">
      <c r="A676" s="52"/>
      <c r="B676" s="53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</row>
    <row r="677" ht="12.75" customHeight="1">
      <c r="A677" s="52"/>
      <c r="B677" s="53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</row>
    <row r="678" ht="12.75" customHeight="1">
      <c r="A678" s="52"/>
      <c r="B678" s="53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</row>
    <row r="679" ht="12.75" customHeight="1">
      <c r="A679" s="52"/>
      <c r="B679" s="53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</row>
    <row r="680" ht="12.75" customHeight="1">
      <c r="A680" s="52"/>
      <c r="B680" s="53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</row>
    <row r="681" ht="12.75" customHeight="1">
      <c r="A681" s="52"/>
      <c r="B681" s="53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</row>
    <row r="682" ht="12.75" customHeight="1">
      <c r="A682" s="52"/>
      <c r="B682" s="53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</row>
    <row r="683" ht="12.75" customHeight="1">
      <c r="A683" s="52"/>
      <c r="B683" s="53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</row>
    <row r="684" ht="12.75" customHeight="1">
      <c r="A684" s="52"/>
      <c r="B684" s="53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</row>
    <row r="685" ht="12.75" customHeight="1">
      <c r="A685" s="52"/>
      <c r="B685" s="53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</row>
    <row r="686" ht="12.75" customHeight="1">
      <c r="A686" s="52"/>
      <c r="B686" s="53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</row>
    <row r="687" ht="12.75" customHeight="1">
      <c r="A687" s="52"/>
      <c r="B687" s="53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</row>
    <row r="688" ht="12.75" customHeight="1">
      <c r="A688" s="52"/>
      <c r="B688" s="53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</row>
    <row r="689" ht="12.75" customHeight="1">
      <c r="A689" s="52"/>
      <c r="B689" s="53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</row>
    <row r="690" ht="12.75" customHeight="1">
      <c r="A690" s="52"/>
      <c r="B690" s="53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</row>
    <row r="691" ht="12.75" customHeight="1">
      <c r="A691" s="52"/>
      <c r="B691" s="53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</row>
    <row r="692" ht="12.75" customHeight="1">
      <c r="A692" s="52"/>
      <c r="B692" s="53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</row>
    <row r="693" ht="12.75" customHeight="1">
      <c r="A693" s="52"/>
      <c r="B693" s="53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</row>
    <row r="694" ht="12.75" customHeight="1">
      <c r="A694" s="52"/>
      <c r="B694" s="53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</row>
    <row r="695" ht="12.75" customHeight="1">
      <c r="A695" s="52"/>
      <c r="B695" s="53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</row>
    <row r="696" ht="12.75" customHeight="1">
      <c r="A696" s="52"/>
      <c r="B696" s="53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</row>
    <row r="697" ht="12.75" customHeight="1">
      <c r="A697" s="52"/>
      <c r="B697" s="53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</row>
    <row r="698" ht="12.75" customHeight="1">
      <c r="A698" s="52"/>
      <c r="B698" s="53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</row>
    <row r="699" ht="12.75" customHeight="1">
      <c r="A699" s="52"/>
      <c r="B699" s="53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</row>
    <row r="700" ht="12.75" customHeight="1">
      <c r="A700" s="52"/>
      <c r="B700" s="53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</row>
    <row r="701" ht="12.75" customHeight="1">
      <c r="A701" s="52"/>
      <c r="B701" s="53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</row>
    <row r="702" ht="12.75" customHeight="1">
      <c r="A702" s="52"/>
      <c r="B702" s="53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</row>
    <row r="703" ht="12.75" customHeight="1">
      <c r="A703" s="52"/>
      <c r="B703" s="53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</row>
    <row r="704" ht="12.75" customHeight="1">
      <c r="A704" s="52"/>
      <c r="B704" s="53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</row>
    <row r="705" ht="12.75" customHeight="1">
      <c r="A705" s="52"/>
      <c r="B705" s="53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</row>
    <row r="706" ht="12.75" customHeight="1">
      <c r="A706" s="52"/>
      <c r="B706" s="53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</row>
    <row r="707" ht="12.75" customHeight="1">
      <c r="A707" s="52"/>
      <c r="B707" s="53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</row>
    <row r="708" ht="12.75" customHeight="1">
      <c r="A708" s="52"/>
      <c r="B708" s="53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</row>
    <row r="709" ht="12.75" customHeight="1">
      <c r="A709" s="52"/>
      <c r="B709" s="53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</row>
    <row r="710" ht="12.75" customHeight="1">
      <c r="A710" s="52"/>
      <c r="B710" s="53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</row>
    <row r="711" ht="12.75" customHeight="1">
      <c r="A711" s="52"/>
      <c r="B711" s="53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</row>
    <row r="712" ht="12.75" customHeight="1">
      <c r="A712" s="52"/>
      <c r="B712" s="53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</row>
    <row r="713" ht="12.75" customHeight="1">
      <c r="A713" s="52"/>
      <c r="B713" s="53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</row>
    <row r="714" ht="12.75" customHeight="1">
      <c r="A714" s="52"/>
      <c r="B714" s="53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</row>
    <row r="715" ht="12.75" customHeight="1">
      <c r="A715" s="52"/>
      <c r="B715" s="53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</row>
    <row r="716" ht="12.75" customHeight="1">
      <c r="A716" s="52"/>
      <c r="B716" s="53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</row>
    <row r="717" ht="12.75" customHeight="1">
      <c r="A717" s="52"/>
      <c r="B717" s="53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</row>
    <row r="718" ht="12.75" customHeight="1">
      <c r="A718" s="52"/>
      <c r="B718" s="53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</row>
    <row r="719" ht="12.75" customHeight="1">
      <c r="A719" s="52"/>
      <c r="B719" s="53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</row>
    <row r="720" ht="12.75" customHeight="1">
      <c r="A720" s="52"/>
      <c r="B720" s="53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</row>
    <row r="721" ht="12.75" customHeight="1">
      <c r="A721" s="52"/>
      <c r="B721" s="53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</row>
    <row r="722" ht="12.75" customHeight="1">
      <c r="A722" s="52"/>
      <c r="B722" s="53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</row>
    <row r="723" ht="12.75" customHeight="1">
      <c r="A723" s="52"/>
      <c r="B723" s="53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</row>
    <row r="724" ht="12.75" customHeight="1">
      <c r="A724" s="52"/>
      <c r="B724" s="53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</row>
    <row r="725" ht="12.75" customHeight="1">
      <c r="A725" s="52"/>
      <c r="B725" s="53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</row>
    <row r="726" ht="12.75" customHeight="1">
      <c r="A726" s="52"/>
      <c r="B726" s="53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</row>
    <row r="727" ht="12.75" customHeight="1">
      <c r="A727" s="52"/>
      <c r="B727" s="53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</row>
    <row r="728" ht="12.75" customHeight="1">
      <c r="A728" s="52"/>
      <c r="B728" s="53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</row>
    <row r="729" ht="12.75" customHeight="1">
      <c r="A729" s="52"/>
      <c r="B729" s="53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</row>
    <row r="730" ht="12.75" customHeight="1">
      <c r="A730" s="52"/>
      <c r="B730" s="53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</row>
    <row r="731" ht="12.75" customHeight="1">
      <c r="A731" s="52"/>
      <c r="B731" s="53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</row>
    <row r="732" ht="12.75" customHeight="1">
      <c r="A732" s="52"/>
      <c r="B732" s="53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</row>
    <row r="733" ht="12.75" customHeight="1">
      <c r="A733" s="52"/>
      <c r="B733" s="53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</row>
    <row r="734" ht="12.75" customHeight="1">
      <c r="A734" s="52"/>
      <c r="B734" s="53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</row>
    <row r="735" ht="12.75" customHeight="1">
      <c r="A735" s="52"/>
      <c r="B735" s="53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</row>
    <row r="736" ht="12.75" customHeight="1">
      <c r="A736" s="52"/>
      <c r="B736" s="53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</row>
    <row r="737" ht="12.75" customHeight="1">
      <c r="A737" s="52"/>
      <c r="B737" s="53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</row>
    <row r="738" ht="12.75" customHeight="1">
      <c r="A738" s="52"/>
      <c r="B738" s="53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</row>
    <row r="739" ht="12.75" customHeight="1">
      <c r="A739" s="52"/>
      <c r="B739" s="53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</row>
    <row r="740" ht="12.75" customHeight="1">
      <c r="A740" s="52"/>
      <c r="B740" s="53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</row>
    <row r="741" ht="12.75" customHeight="1">
      <c r="A741" s="52"/>
      <c r="B741" s="53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</row>
    <row r="742" ht="12.75" customHeight="1">
      <c r="A742" s="52"/>
      <c r="B742" s="53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</row>
    <row r="743" ht="12.75" customHeight="1">
      <c r="A743" s="52"/>
      <c r="B743" s="53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</row>
    <row r="744" ht="12.75" customHeight="1">
      <c r="A744" s="52"/>
      <c r="B744" s="53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</row>
    <row r="745" ht="12.75" customHeight="1">
      <c r="A745" s="52"/>
      <c r="B745" s="53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</row>
    <row r="746" ht="12.75" customHeight="1">
      <c r="A746" s="52"/>
      <c r="B746" s="53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</row>
    <row r="747" ht="12.75" customHeight="1">
      <c r="A747" s="52"/>
      <c r="B747" s="53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</row>
    <row r="748" ht="12.75" customHeight="1">
      <c r="A748" s="52"/>
      <c r="B748" s="53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</row>
    <row r="749" ht="12.75" customHeight="1">
      <c r="A749" s="52"/>
      <c r="B749" s="53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</row>
    <row r="750" ht="12.75" customHeight="1">
      <c r="A750" s="52"/>
      <c r="B750" s="53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</row>
    <row r="751" ht="12.75" customHeight="1">
      <c r="A751" s="52"/>
      <c r="B751" s="53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</row>
    <row r="752" ht="12.75" customHeight="1">
      <c r="A752" s="52"/>
      <c r="B752" s="53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</row>
    <row r="753" ht="12.75" customHeight="1">
      <c r="A753" s="52"/>
      <c r="B753" s="53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</row>
    <row r="754" ht="12.75" customHeight="1">
      <c r="A754" s="52"/>
      <c r="B754" s="53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</row>
    <row r="755" ht="12.75" customHeight="1">
      <c r="A755" s="52"/>
      <c r="B755" s="53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</row>
    <row r="756" ht="12.75" customHeight="1">
      <c r="A756" s="52"/>
      <c r="B756" s="53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</row>
    <row r="757" ht="12.75" customHeight="1">
      <c r="A757" s="52"/>
      <c r="B757" s="53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</row>
    <row r="758" ht="12.75" customHeight="1">
      <c r="A758" s="52"/>
      <c r="B758" s="53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</row>
    <row r="759" ht="12.75" customHeight="1">
      <c r="A759" s="52"/>
      <c r="B759" s="53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</row>
    <row r="760" ht="12.75" customHeight="1">
      <c r="A760" s="52"/>
      <c r="B760" s="53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</row>
    <row r="761" ht="12.75" customHeight="1">
      <c r="A761" s="52"/>
      <c r="B761" s="53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</row>
    <row r="762" ht="12.75" customHeight="1">
      <c r="A762" s="52"/>
      <c r="B762" s="53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</row>
    <row r="763" ht="12.75" customHeight="1">
      <c r="A763" s="52"/>
      <c r="B763" s="53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</row>
    <row r="764" ht="12.75" customHeight="1">
      <c r="A764" s="52"/>
      <c r="B764" s="53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</row>
    <row r="765" ht="12.75" customHeight="1">
      <c r="A765" s="52"/>
      <c r="B765" s="53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</row>
    <row r="766" ht="12.75" customHeight="1">
      <c r="A766" s="52"/>
      <c r="B766" s="53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</row>
    <row r="767" ht="12.75" customHeight="1">
      <c r="A767" s="52"/>
      <c r="B767" s="53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</row>
    <row r="768" ht="12.75" customHeight="1">
      <c r="A768" s="52"/>
      <c r="B768" s="53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</row>
    <row r="769" ht="12.75" customHeight="1">
      <c r="A769" s="52"/>
      <c r="B769" s="53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</row>
    <row r="770" ht="12.75" customHeight="1">
      <c r="A770" s="52"/>
      <c r="B770" s="53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</row>
    <row r="771" ht="12.75" customHeight="1">
      <c r="A771" s="52"/>
      <c r="B771" s="53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</row>
    <row r="772" ht="12.75" customHeight="1">
      <c r="A772" s="52"/>
      <c r="B772" s="53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</row>
    <row r="773" ht="12.75" customHeight="1">
      <c r="A773" s="52"/>
      <c r="B773" s="53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</row>
    <row r="774" ht="12.75" customHeight="1">
      <c r="A774" s="52"/>
      <c r="B774" s="53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</row>
    <row r="775" ht="12.75" customHeight="1">
      <c r="A775" s="52"/>
      <c r="B775" s="53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</row>
    <row r="776" ht="12.75" customHeight="1">
      <c r="A776" s="52"/>
      <c r="B776" s="53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</row>
    <row r="777" ht="12.75" customHeight="1">
      <c r="A777" s="52"/>
      <c r="B777" s="53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</row>
    <row r="778" ht="12.75" customHeight="1">
      <c r="A778" s="52"/>
      <c r="B778" s="53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</row>
    <row r="779" ht="12.75" customHeight="1">
      <c r="A779" s="52"/>
      <c r="B779" s="53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</row>
    <row r="780" ht="12.75" customHeight="1">
      <c r="A780" s="52"/>
      <c r="B780" s="53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</row>
    <row r="781" ht="12.75" customHeight="1">
      <c r="A781" s="52"/>
      <c r="B781" s="53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</row>
    <row r="782" ht="12.75" customHeight="1">
      <c r="A782" s="52"/>
      <c r="B782" s="53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</row>
    <row r="783" ht="12.75" customHeight="1">
      <c r="A783" s="52"/>
      <c r="B783" s="53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</row>
    <row r="784" ht="12.75" customHeight="1">
      <c r="A784" s="52"/>
      <c r="B784" s="53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</row>
    <row r="785" ht="12.75" customHeight="1">
      <c r="A785" s="52"/>
      <c r="B785" s="53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</row>
    <row r="786" ht="12.75" customHeight="1">
      <c r="A786" s="52"/>
      <c r="B786" s="53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</row>
    <row r="787" ht="12.75" customHeight="1">
      <c r="A787" s="52"/>
      <c r="B787" s="53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</row>
    <row r="788" ht="12.75" customHeight="1">
      <c r="A788" s="52"/>
      <c r="B788" s="53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</row>
    <row r="789" ht="12.75" customHeight="1">
      <c r="A789" s="52"/>
      <c r="B789" s="53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</row>
    <row r="790" ht="12.75" customHeight="1">
      <c r="A790" s="52"/>
      <c r="B790" s="53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</row>
    <row r="791" ht="12.75" customHeight="1">
      <c r="A791" s="52"/>
      <c r="B791" s="53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</row>
    <row r="792" ht="12.75" customHeight="1">
      <c r="A792" s="52"/>
      <c r="B792" s="53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</row>
    <row r="793" ht="12.75" customHeight="1">
      <c r="A793" s="52"/>
      <c r="B793" s="53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</row>
    <row r="794" ht="12.75" customHeight="1">
      <c r="A794" s="52"/>
      <c r="B794" s="53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</row>
    <row r="795" ht="12.75" customHeight="1">
      <c r="A795" s="52"/>
      <c r="B795" s="53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</row>
    <row r="796" ht="12.75" customHeight="1">
      <c r="A796" s="52"/>
      <c r="B796" s="53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</row>
    <row r="797" ht="12.75" customHeight="1">
      <c r="A797" s="52"/>
      <c r="B797" s="53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</row>
    <row r="798" ht="12.75" customHeight="1">
      <c r="A798" s="52"/>
      <c r="B798" s="53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</row>
    <row r="799" ht="12.75" customHeight="1">
      <c r="A799" s="52"/>
      <c r="B799" s="53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</row>
    <row r="800" ht="12.75" customHeight="1">
      <c r="A800" s="52"/>
      <c r="B800" s="53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</row>
    <row r="801" ht="12.75" customHeight="1">
      <c r="A801" s="52"/>
      <c r="B801" s="53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</row>
    <row r="802" ht="12.75" customHeight="1">
      <c r="A802" s="52"/>
      <c r="B802" s="53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</row>
    <row r="803" ht="12.75" customHeight="1">
      <c r="A803" s="52"/>
      <c r="B803" s="53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</row>
    <row r="804" ht="12.75" customHeight="1">
      <c r="A804" s="52"/>
      <c r="B804" s="53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</row>
    <row r="805" ht="12.75" customHeight="1">
      <c r="A805" s="52"/>
      <c r="B805" s="53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</row>
    <row r="806" ht="12.75" customHeight="1">
      <c r="A806" s="52"/>
      <c r="B806" s="53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</row>
    <row r="807" ht="12.75" customHeight="1">
      <c r="A807" s="52"/>
      <c r="B807" s="53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</row>
    <row r="808" ht="12.75" customHeight="1">
      <c r="A808" s="52"/>
      <c r="B808" s="53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</row>
    <row r="809" ht="12.75" customHeight="1">
      <c r="A809" s="52"/>
      <c r="B809" s="53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</row>
    <row r="810" ht="12.75" customHeight="1">
      <c r="A810" s="52"/>
      <c r="B810" s="53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</row>
    <row r="811" ht="12.75" customHeight="1">
      <c r="A811" s="52"/>
      <c r="B811" s="53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</row>
    <row r="812" ht="12.75" customHeight="1">
      <c r="A812" s="52"/>
      <c r="B812" s="53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</row>
    <row r="813" ht="12.75" customHeight="1">
      <c r="A813" s="52"/>
      <c r="B813" s="53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</row>
    <row r="814" ht="12.75" customHeight="1">
      <c r="A814" s="52"/>
      <c r="B814" s="53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</row>
    <row r="815" ht="12.75" customHeight="1">
      <c r="A815" s="52"/>
      <c r="B815" s="53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</row>
    <row r="816" ht="12.75" customHeight="1">
      <c r="A816" s="52"/>
      <c r="B816" s="53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</row>
    <row r="817" ht="12.75" customHeight="1">
      <c r="A817" s="52"/>
      <c r="B817" s="53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</row>
    <row r="818" ht="12.75" customHeight="1">
      <c r="A818" s="52"/>
      <c r="B818" s="53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</row>
    <row r="819" ht="12.75" customHeight="1">
      <c r="A819" s="52"/>
      <c r="B819" s="53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</row>
    <row r="820" ht="12.75" customHeight="1">
      <c r="A820" s="52"/>
      <c r="B820" s="53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</row>
    <row r="821" ht="12.75" customHeight="1">
      <c r="A821" s="52"/>
      <c r="B821" s="53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</row>
    <row r="822" ht="12.75" customHeight="1">
      <c r="A822" s="52"/>
      <c r="B822" s="53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</row>
    <row r="823" ht="12.75" customHeight="1">
      <c r="A823" s="52"/>
      <c r="B823" s="53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</row>
    <row r="824" ht="12.75" customHeight="1">
      <c r="A824" s="52"/>
      <c r="B824" s="53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</row>
    <row r="825" ht="12.75" customHeight="1">
      <c r="A825" s="52"/>
      <c r="B825" s="53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</row>
    <row r="826" ht="12.75" customHeight="1">
      <c r="A826" s="52"/>
      <c r="B826" s="53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</row>
    <row r="827" ht="12.75" customHeight="1">
      <c r="A827" s="52"/>
      <c r="B827" s="53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</row>
    <row r="828" ht="12.75" customHeight="1">
      <c r="A828" s="52"/>
      <c r="B828" s="53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</row>
    <row r="829" ht="12.75" customHeight="1">
      <c r="A829" s="52"/>
      <c r="B829" s="53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</row>
    <row r="830" ht="12.75" customHeight="1">
      <c r="A830" s="52"/>
      <c r="B830" s="53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</row>
    <row r="831" ht="12.75" customHeight="1">
      <c r="A831" s="52"/>
      <c r="B831" s="53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</row>
    <row r="832" ht="12.75" customHeight="1">
      <c r="A832" s="52"/>
      <c r="B832" s="53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</row>
    <row r="833" ht="12.75" customHeight="1">
      <c r="A833" s="52"/>
      <c r="B833" s="53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</row>
    <row r="834" ht="12.75" customHeight="1">
      <c r="A834" s="52"/>
      <c r="B834" s="53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</row>
    <row r="835" ht="12.75" customHeight="1">
      <c r="A835" s="52"/>
      <c r="B835" s="53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</row>
    <row r="836" ht="12.75" customHeight="1">
      <c r="A836" s="52"/>
      <c r="B836" s="53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</row>
    <row r="837" ht="12.75" customHeight="1">
      <c r="A837" s="52"/>
      <c r="B837" s="53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</row>
    <row r="838" ht="12.75" customHeight="1">
      <c r="A838" s="52"/>
      <c r="B838" s="53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</row>
    <row r="839" ht="12.75" customHeight="1">
      <c r="A839" s="52"/>
      <c r="B839" s="53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</row>
    <row r="840" ht="12.75" customHeight="1">
      <c r="A840" s="52"/>
      <c r="B840" s="53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</row>
    <row r="841" ht="12.75" customHeight="1">
      <c r="A841" s="52"/>
      <c r="B841" s="53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</row>
    <row r="842" ht="12.75" customHeight="1">
      <c r="A842" s="52"/>
      <c r="B842" s="53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</row>
    <row r="843" ht="12.75" customHeight="1">
      <c r="A843" s="52"/>
      <c r="B843" s="53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</row>
    <row r="844" ht="12.75" customHeight="1">
      <c r="A844" s="52"/>
      <c r="B844" s="53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</row>
    <row r="845" ht="12.75" customHeight="1">
      <c r="A845" s="52"/>
      <c r="B845" s="53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</row>
    <row r="846" ht="12.75" customHeight="1">
      <c r="A846" s="52"/>
      <c r="B846" s="53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</row>
    <row r="847" ht="12.75" customHeight="1">
      <c r="A847" s="52"/>
      <c r="B847" s="53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</row>
    <row r="848" ht="12.75" customHeight="1">
      <c r="A848" s="52"/>
      <c r="B848" s="53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</row>
    <row r="849" ht="12.75" customHeight="1">
      <c r="A849" s="52"/>
      <c r="B849" s="53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</row>
    <row r="850" ht="12.75" customHeight="1">
      <c r="A850" s="52"/>
      <c r="B850" s="53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</row>
    <row r="851" ht="12.75" customHeight="1">
      <c r="A851" s="52"/>
      <c r="B851" s="53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</row>
    <row r="852" ht="12.75" customHeight="1">
      <c r="A852" s="52"/>
      <c r="B852" s="53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</row>
    <row r="853" ht="12.75" customHeight="1">
      <c r="A853" s="52"/>
      <c r="B853" s="53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</row>
    <row r="854" ht="12.75" customHeight="1">
      <c r="A854" s="52"/>
      <c r="B854" s="53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</row>
    <row r="855" ht="12.75" customHeight="1">
      <c r="A855" s="52"/>
      <c r="B855" s="53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</row>
    <row r="856" ht="12.75" customHeight="1">
      <c r="A856" s="52"/>
      <c r="B856" s="53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</row>
    <row r="857" ht="12.75" customHeight="1">
      <c r="A857" s="52"/>
      <c r="B857" s="53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</row>
    <row r="858" ht="12.75" customHeight="1">
      <c r="A858" s="52"/>
      <c r="B858" s="53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</row>
    <row r="859" ht="12.75" customHeight="1">
      <c r="A859" s="52"/>
      <c r="B859" s="53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</row>
    <row r="860" ht="12.75" customHeight="1">
      <c r="A860" s="52"/>
      <c r="B860" s="53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</row>
    <row r="861" ht="12.75" customHeight="1">
      <c r="A861" s="52"/>
      <c r="B861" s="53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</row>
    <row r="862" ht="12.75" customHeight="1">
      <c r="A862" s="52"/>
      <c r="B862" s="53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</row>
    <row r="863" ht="12.75" customHeight="1">
      <c r="A863" s="52"/>
      <c r="B863" s="53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</row>
    <row r="864" ht="12.75" customHeight="1">
      <c r="A864" s="52"/>
      <c r="B864" s="53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</row>
    <row r="865" ht="12.75" customHeight="1">
      <c r="A865" s="52"/>
      <c r="B865" s="53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</row>
    <row r="866" ht="12.75" customHeight="1">
      <c r="A866" s="52"/>
      <c r="B866" s="53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</row>
    <row r="867" ht="12.75" customHeight="1">
      <c r="A867" s="52"/>
      <c r="B867" s="53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</row>
    <row r="868" ht="12.75" customHeight="1">
      <c r="A868" s="52"/>
      <c r="B868" s="53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</row>
    <row r="869" ht="12.75" customHeight="1">
      <c r="A869" s="52"/>
      <c r="B869" s="53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</row>
    <row r="870" ht="12.75" customHeight="1">
      <c r="A870" s="52"/>
      <c r="B870" s="53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</row>
    <row r="871" ht="12.75" customHeight="1">
      <c r="A871" s="52"/>
      <c r="B871" s="53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</row>
    <row r="872" ht="12.75" customHeight="1">
      <c r="A872" s="52"/>
      <c r="B872" s="53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</row>
    <row r="873" ht="12.75" customHeight="1">
      <c r="A873" s="52"/>
      <c r="B873" s="53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</row>
    <row r="874" ht="12.75" customHeight="1">
      <c r="A874" s="52"/>
      <c r="B874" s="53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</row>
    <row r="875" ht="12.75" customHeight="1">
      <c r="A875" s="52"/>
      <c r="B875" s="53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</row>
    <row r="876" ht="12.75" customHeight="1">
      <c r="A876" s="52"/>
      <c r="B876" s="53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</row>
    <row r="877" ht="12.75" customHeight="1">
      <c r="A877" s="52"/>
      <c r="B877" s="53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</row>
    <row r="878" ht="12.75" customHeight="1">
      <c r="A878" s="52"/>
      <c r="B878" s="53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</row>
    <row r="879" ht="12.75" customHeight="1">
      <c r="A879" s="52"/>
      <c r="B879" s="53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</row>
    <row r="880" ht="12.75" customHeight="1">
      <c r="A880" s="52"/>
      <c r="B880" s="53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</row>
    <row r="881" ht="12.75" customHeight="1">
      <c r="A881" s="52"/>
      <c r="B881" s="53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</row>
    <row r="882" ht="12.75" customHeight="1">
      <c r="A882" s="52"/>
      <c r="B882" s="53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</row>
    <row r="883" ht="12.75" customHeight="1">
      <c r="A883" s="52"/>
      <c r="B883" s="53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</row>
    <row r="884" ht="12.75" customHeight="1">
      <c r="A884" s="52"/>
      <c r="B884" s="53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</row>
    <row r="885" ht="12.75" customHeight="1">
      <c r="A885" s="52"/>
      <c r="B885" s="53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</row>
    <row r="886" ht="12.75" customHeight="1">
      <c r="A886" s="52"/>
      <c r="B886" s="53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</row>
    <row r="887" ht="12.75" customHeight="1">
      <c r="A887" s="52"/>
      <c r="B887" s="53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</row>
    <row r="888" ht="12.75" customHeight="1">
      <c r="A888" s="52"/>
      <c r="B888" s="53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</row>
    <row r="889" ht="12.75" customHeight="1">
      <c r="A889" s="52"/>
      <c r="B889" s="53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</row>
    <row r="890" ht="12.75" customHeight="1">
      <c r="A890" s="52"/>
      <c r="B890" s="53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</row>
    <row r="891" ht="12.75" customHeight="1">
      <c r="A891" s="52"/>
      <c r="B891" s="53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</row>
    <row r="892" ht="12.75" customHeight="1">
      <c r="A892" s="52"/>
      <c r="B892" s="53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</row>
    <row r="893" ht="12.75" customHeight="1">
      <c r="A893" s="52"/>
      <c r="B893" s="53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</row>
    <row r="894" ht="12.75" customHeight="1">
      <c r="A894" s="52"/>
      <c r="B894" s="53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</row>
    <row r="895" ht="12.75" customHeight="1">
      <c r="A895" s="52"/>
      <c r="B895" s="53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</row>
    <row r="896" ht="12.75" customHeight="1">
      <c r="A896" s="52"/>
      <c r="B896" s="53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</row>
    <row r="897" ht="12.75" customHeight="1">
      <c r="A897" s="52"/>
      <c r="B897" s="53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</row>
    <row r="898" ht="12.75" customHeight="1">
      <c r="A898" s="52"/>
      <c r="B898" s="53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</row>
    <row r="899" ht="12.75" customHeight="1">
      <c r="A899" s="52"/>
      <c r="B899" s="53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</row>
    <row r="900" ht="12.75" customHeight="1">
      <c r="A900" s="52"/>
      <c r="B900" s="53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</row>
    <row r="901" ht="12.75" customHeight="1">
      <c r="A901" s="52"/>
      <c r="B901" s="53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</row>
    <row r="902" ht="12.75" customHeight="1">
      <c r="A902" s="52"/>
      <c r="B902" s="53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</row>
    <row r="903" ht="12.75" customHeight="1">
      <c r="A903" s="52"/>
      <c r="B903" s="53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</row>
    <row r="904" ht="12.75" customHeight="1">
      <c r="A904" s="52"/>
      <c r="B904" s="53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</row>
    <row r="905" ht="12.75" customHeight="1">
      <c r="A905" s="52"/>
      <c r="B905" s="53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</row>
    <row r="906" ht="12.75" customHeight="1">
      <c r="A906" s="52"/>
      <c r="B906" s="53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</row>
    <row r="907" ht="12.75" customHeight="1">
      <c r="A907" s="52"/>
      <c r="B907" s="53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</row>
    <row r="908" ht="12.75" customHeight="1">
      <c r="A908" s="52"/>
      <c r="B908" s="53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</row>
    <row r="909" ht="12.75" customHeight="1">
      <c r="A909" s="52"/>
      <c r="B909" s="53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</row>
    <row r="910" ht="12.75" customHeight="1">
      <c r="A910" s="52"/>
      <c r="B910" s="53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</row>
    <row r="911" ht="12.75" customHeight="1">
      <c r="A911" s="52"/>
      <c r="B911" s="53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</row>
    <row r="912" ht="12.75" customHeight="1">
      <c r="A912" s="52"/>
      <c r="B912" s="53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</row>
    <row r="913" ht="12.75" customHeight="1">
      <c r="A913" s="52"/>
      <c r="B913" s="53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</row>
    <row r="914" ht="12.75" customHeight="1">
      <c r="A914" s="52"/>
      <c r="B914" s="53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</row>
    <row r="915" ht="12.75" customHeight="1">
      <c r="A915" s="52"/>
      <c r="B915" s="53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</row>
    <row r="916" ht="12.75" customHeight="1">
      <c r="A916" s="52"/>
      <c r="B916" s="53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</row>
    <row r="917" ht="12.75" customHeight="1">
      <c r="A917" s="52"/>
      <c r="B917" s="53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</row>
    <row r="918" ht="12.75" customHeight="1">
      <c r="A918" s="52"/>
      <c r="B918" s="53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</row>
    <row r="919" ht="12.75" customHeight="1">
      <c r="A919" s="52"/>
      <c r="B919" s="53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</row>
    <row r="920" ht="12.75" customHeight="1">
      <c r="A920" s="52"/>
      <c r="B920" s="53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</row>
    <row r="921" ht="12.75" customHeight="1">
      <c r="A921" s="52"/>
      <c r="B921" s="53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</row>
    <row r="922" ht="12.75" customHeight="1">
      <c r="A922" s="52"/>
      <c r="B922" s="53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</row>
    <row r="923" ht="12.75" customHeight="1">
      <c r="A923" s="52"/>
      <c r="B923" s="53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</row>
    <row r="924" ht="12.75" customHeight="1">
      <c r="A924" s="52"/>
      <c r="B924" s="53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</row>
    <row r="925" ht="12.75" customHeight="1">
      <c r="A925" s="52"/>
      <c r="B925" s="53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</row>
    <row r="926" ht="12.75" customHeight="1">
      <c r="A926" s="52"/>
      <c r="B926" s="53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</row>
    <row r="927" ht="12.75" customHeight="1">
      <c r="A927" s="52"/>
      <c r="B927" s="53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</row>
    <row r="928" ht="12.75" customHeight="1">
      <c r="A928" s="52"/>
      <c r="B928" s="53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</row>
    <row r="929" ht="12.75" customHeight="1">
      <c r="A929" s="52"/>
      <c r="B929" s="53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</row>
    <row r="930" ht="12.75" customHeight="1">
      <c r="A930" s="52"/>
      <c r="B930" s="53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</row>
    <row r="931" ht="12.75" customHeight="1">
      <c r="A931" s="52"/>
      <c r="B931" s="53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</row>
    <row r="932" ht="12.75" customHeight="1">
      <c r="A932" s="52"/>
      <c r="B932" s="53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</row>
    <row r="933" ht="12.75" customHeight="1">
      <c r="A933" s="52"/>
      <c r="B933" s="53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</row>
    <row r="934" ht="12.75" customHeight="1">
      <c r="A934" s="52"/>
      <c r="B934" s="53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</row>
    <row r="935" ht="12.75" customHeight="1">
      <c r="A935" s="52"/>
      <c r="B935" s="53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</row>
    <row r="936" ht="12.75" customHeight="1">
      <c r="A936" s="52"/>
      <c r="B936" s="53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</row>
    <row r="937" ht="12.75" customHeight="1">
      <c r="A937" s="52"/>
      <c r="B937" s="53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</row>
    <row r="938" ht="12.75" customHeight="1">
      <c r="A938" s="52"/>
      <c r="B938" s="53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</row>
    <row r="939" ht="12.75" customHeight="1">
      <c r="A939" s="52"/>
      <c r="B939" s="53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</row>
    <row r="940" ht="12.75" customHeight="1">
      <c r="A940" s="52"/>
      <c r="B940" s="53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</row>
    <row r="941" ht="12.75" customHeight="1">
      <c r="A941" s="52"/>
      <c r="B941" s="53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</row>
    <row r="942" ht="12.75" customHeight="1">
      <c r="A942" s="52"/>
      <c r="B942" s="53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</row>
    <row r="943" ht="12.75" customHeight="1">
      <c r="A943" s="52"/>
      <c r="B943" s="53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</row>
    <row r="944" ht="12.75" customHeight="1">
      <c r="A944" s="52"/>
      <c r="B944" s="53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</row>
    <row r="945" ht="12.75" customHeight="1">
      <c r="A945" s="52"/>
      <c r="B945" s="53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</row>
    <row r="946" ht="12.75" customHeight="1">
      <c r="A946" s="52"/>
      <c r="B946" s="53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</row>
    <row r="947" ht="12.75" customHeight="1">
      <c r="A947" s="52"/>
      <c r="B947" s="53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</row>
    <row r="948" ht="12.75" customHeight="1">
      <c r="A948" s="52"/>
      <c r="B948" s="53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</row>
    <row r="949" ht="12.75" customHeight="1">
      <c r="A949" s="52"/>
      <c r="B949" s="53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</row>
    <row r="950" ht="12.75" customHeight="1">
      <c r="A950" s="52"/>
      <c r="B950" s="53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</row>
    <row r="951" ht="12.75" customHeight="1">
      <c r="A951" s="52"/>
      <c r="B951" s="53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</row>
    <row r="952" ht="12.75" customHeight="1">
      <c r="A952" s="52"/>
      <c r="B952" s="53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</row>
    <row r="953" ht="12.75" customHeight="1">
      <c r="A953" s="52"/>
      <c r="B953" s="53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</row>
    <row r="954" ht="12.75" customHeight="1">
      <c r="A954" s="52"/>
      <c r="B954" s="53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</row>
    <row r="955" ht="12.75" customHeight="1">
      <c r="A955" s="52"/>
      <c r="B955" s="53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</row>
    <row r="956" ht="12.75" customHeight="1">
      <c r="A956" s="52"/>
      <c r="B956" s="53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</row>
    <row r="957" ht="12.75" customHeight="1">
      <c r="A957" s="52"/>
      <c r="B957" s="53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</row>
    <row r="958" ht="12.75" customHeight="1">
      <c r="A958" s="52"/>
      <c r="B958" s="53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</row>
    <row r="959" ht="12.75" customHeight="1">
      <c r="A959" s="52"/>
      <c r="B959" s="53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</row>
    <row r="960" ht="12.75" customHeight="1">
      <c r="A960" s="52"/>
      <c r="B960" s="53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</row>
    <row r="961" ht="12.75" customHeight="1">
      <c r="A961" s="52"/>
      <c r="B961" s="53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</row>
    <row r="962" ht="12.75" customHeight="1">
      <c r="A962" s="52"/>
      <c r="B962" s="53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</row>
    <row r="963" ht="12.75" customHeight="1">
      <c r="A963" s="52"/>
      <c r="B963" s="53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</row>
    <row r="964" ht="12.75" customHeight="1">
      <c r="A964" s="52"/>
      <c r="B964" s="53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</row>
    <row r="965" ht="12.75" customHeight="1">
      <c r="A965" s="52"/>
      <c r="B965" s="53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</row>
    <row r="966" ht="12.75" customHeight="1">
      <c r="A966" s="52"/>
      <c r="B966" s="53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</row>
    <row r="967" ht="12.75" customHeight="1">
      <c r="A967" s="52"/>
      <c r="B967" s="53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</row>
    <row r="968" ht="12.75" customHeight="1">
      <c r="A968" s="52"/>
      <c r="B968" s="53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</row>
    <row r="969" ht="12.75" customHeight="1">
      <c r="A969" s="52"/>
      <c r="B969" s="53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</row>
    <row r="970" ht="12.75" customHeight="1">
      <c r="A970" s="52"/>
      <c r="B970" s="53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</row>
    <row r="971" ht="12.75" customHeight="1">
      <c r="A971" s="52"/>
      <c r="B971" s="53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</row>
    <row r="972" ht="12.75" customHeight="1">
      <c r="A972" s="52"/>
      <c r="B972" s="53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</row>
    <row r="973" ht="12.75" customHeight="1">
      <c r="A973" s="52"/>
      <c r="B973" s="53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</row>
    <row r="974" ht="12.75" customHeight="1">
      <c r="A974" s="52"/>
      <c r="B974" s="53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</row>
    <row r="975" ht="12.75" customHeight="1">
      <c r="A975" s="52"/>
      <c r="B975" s="53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</row>
    <row r="976" ht="12.75" customHeight="1">
      <c r="A976" s="52"/>
      <c r="B976" s="53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</row>
    <row r="977" ht="12.75" customHeight="1">
      <c r="A977" s="52"/>
      <c r="B977" s="53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</row>
    <row r="978" ht="12.75" customHeight="1">
      <c r="A978" s="52"/>
      <c r="B978" s="53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</row>
    <row r="979" ht="12.75" customHeight="1">
      <c r="A979" s="52"/>
      <c r="B979" s="53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</row>
    <row r="980" ht="12.75" customHeight="1">
      <c r="A980" s="52"/>
      <c r="B980" s="53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</row>
    <row r="981" ht="12.75" customHeight="1">
      <c r="A981" s="52"/>
      <c r="B981" s="53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</row>
    <row r="982" ht="12.75" customHeight="1">
      <c r="A982" s="52"/>
      <c r="B982" s="53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</row>
    <row r="983" ht="12.75" customHeight="1">
      <c r="A983" s="52"/>
      <c r="B983" s="53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</row>
    <row r="984" ht="12.75" customHeight="1">
      <c r="A984" s="52"/>
      <c r="B984" s="53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</row>
    <row r="985" ht="12.75" customHeight="1">
      <c r="A985" s="52"/>
      <c r="B985" s="53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</row>
    <row r="986" ht="12.75" customHeight="1">
      <c r="A986" s="52"/>
      <c r="B986" s="53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</row>
    <row r="987" ht="12.75" customHeight="1">
      <c r="A987" s="52"/>
      <c r="B987" s="53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</row>
    <row r="988" ht="12.75" customHeight="1">
      <c r="A988" s="52"/>
      <c r="B988" s="53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</row>
    <row r="989" ht="12.75" customHeight="1">
      <c r="A989" s="52"/>
      <c r="B989" s="53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</row>
    <row r="990" ht="12.75" customHeight="1">
      <c r="A990" s="52"/>
      <c r="B990" s="53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</row>
    <row r="991" ht="12.75" customHeight="1">
      <c r="A991" s="52"/>
      <c r="B991" s="53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</row>
    <row r="992" ht="12.75" customHeight="1">
      <c r="A992" s="52"/>
      <c r="B992" s="53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</row>
    <row r="993" ht="12.75" customHeight="1">
      <c r="A993" s="52"/>
      <c r="B993" s="53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</row>
    <row r="994" ht="12.75" customHeight="1">
      <c r="A994" s="52"/>
      <c r="B994" s="53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</row>
    <row r="995" ht="12.75" customHeight="1">
      <c r="A995" s="52"/>
      <c r="B995" s="53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</row>
    <row r="996" ht="12.75" customHeight="1">
      <c r="A996" s="52"/>
      <c r="B996" s="53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</row>
    <row r="997" ht="12.75" customHeight="1">
      <c r="A997" s="52"/>
      <c r="B997" s="53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</row>
    <row r="998" ht="12.75" customHeight="1">
      <c r="A998" s="52"/>
      <c r="B998" s="53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</row>
    <row r="999" ht="12.75" customHeight="1">
      <c r="A999" s="52"/>
      <c r="B999" s="53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</row>
    <row r="1000" ht="12.75" customHeight="1">
      <c r="A1000" s="52"/>
      <c r="B1000" s="53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</row>
  </sheetData>
  <mergeCells count="10">
    <mergeCell ref="M1:M2"/>
    <mergeCell ref="N1:N2"/>
    <mergeCell ref="O1:O2"/>
    <mergeCell ref="A1:A2"/>
    <mergeCell ref="B1:B2"/>
    <mergeCell ref="C1:C2"/>
    <mergeCell ref="D1:E1"/>
    <mergeCell ref="F1:H1"/>
    <mergeCell ref="I1:K1"/>
    <mergeCell ref="L1:L2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8.86"/>
    <col customWidth="1" min="9" max="9" width="11.0"/>
    <col customWidth="1" min="10" max="10" width="12.14"/>
    <col customWidth="1" min="11" max="26" width="8.86"/>
  </cols>
  <sheetData>
    <row r="1" ht="12.75" customHeight="1">
      <c r="A1" s="4"/>
      <c r="B1" s="54" t="s">
        <v>485</v>
      </c>
      <c r="E1" s="55">
        <f>COUNTA(Spisak!$C$3:$C$1000)+2</f>
        <v>222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4"/>
      <c r="B3" s="56" t="s">
        <v>486</v>
      </c>
      <c r="C3" s="57"/>
      <c r="D3" s="57"/>
      <c r="E3" s="5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4"/>
      <c r="B4" s="58" t="s">
        <v>487</v>
      </c>
      <c r="C4" s="59" t="s">
        <v>488</v>
      </c>
      <c r="D4" s="59" t="s">
        <v>489</v>
      </c>
      <c r="E4" s="60" t="s">
        <v>490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4"/>
      <c r="B5" s="61">
        <f>COUNTA(Spisak!D3:D222)</f>
        <v>151</v>
      </c>
      <c r="C5" s="62">
        <f>COUNTIF(Spisak!D3:D222,"&gt;19")</f>
        <v>33</v>
      </c>
      <c r="D5" s="62">
        <f>COUNTIF(Spisak!D3:D222,"&lt;4")</f>
        <v>36</v>
      </c>
      <c r="E5" s="63">
        <f>COUNTIF(Spisak!D3:D222,"&gt;35")</f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4"/>
      <c r="B6" s="64" t="s">
        <v>491</v>
      </c>
      <c r="C6" s="65">
        <f t="shared" ref="C6:E6" si="1">IF($B$5&gt;0,C5/$B$5,"")</f>
        <v>0.2185430464</v>
      </c>
      <c r="D6" s="65">
        <f t="shared" si="1"/>
        <v>0.238410596</v>
      </c>
      <c r="E6" s="66">
        <f t="shared" si="1"/>
        <v>0.006622516556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4"/>
      <c r="B8" s="56" t="s">
        <v>492</v>
      </c>
      <c r="C8" s="57"/>
      <c r="D8" s="57"/>
      <c r="E8" s="5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4"/>
      <c r="B9" s="58" t="s">
        <v>487</v>
      </c>
      <c r="C9" s="59" t="s">
        <v>488</v>
      </c>
      <c r="D9" s="59" t="s">
        <v>489</v>
      </c>
      <c r="E9" s="60" t="s">
        <v>490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4"/>
      <c r="B10" s="61">
        <f>COUNTA(Spisak!E3:E222)</f>
        <v>108</v>
      </c>
      <c r="C10" s="62">
        <f>COUNTIF(Spisak!E3:E222,"&gt;19")</f>
        <v>36</v>
      </c>
      <c r="D10" s="62">
        <f>COUNTIF(Spisak!E3:E222,"&lt;4")</f>
        <v>14</v>
      </c>
      <c r="E10" s="63">
        <f>COUNTIF(Spisak!D3:D222,"&gt;35")</f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4"/>
      <c r="B11" s="64" t="s">
        <v>491</v>
      </c>
      <c r="C11" s="65">
        <f t="shared" ref="C11:E11" si="2">IF($B$10&gt;0,C10/$B$10,"")</f>
        <v>0.3333333333</v>
      </c>
      <c r="D11" s="65">
        <f t="shared" si="2"/>
        <v>0.1296296296</v>
      </c>
      <c r="E11" s="66">
        <f t="shared" si="2"/>
        <v>0.009259259259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4"/>
      <c r="B13" s="56" t="s">
        <v>493</v>
      </c>
      <c r="C13" s="57"/>
      <c r="D13" s="57"/>
      <c r="E13" s="5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4"/>
      <c r="B14" s="58" t="s">
        <v>487</v>
      </c>
      <c r="C14" s="59" t="s">
        <v>488</v>
      </c>
      <c r="D14" s="59" t="s">
        <v>489</v>
      </c>
      <c r="E14" s="60" t="s">
        <v>490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4"/>
      <c r="B15" s="61">
        <f>+COUNT(Spisak!H3:H222)</f>
        <v>115</v>
      </c>
      <c r="C15" s="62">
        <f>COUNTIF(Spisak!H3:H222,"&gt;29")</f>
        <v>41</v>
      </c>
      <c r="D15" s="62">
        <f>COUNTIF(Spisak!H3:H222,"&lt;6")</f>
        <v>7</v>
      </c>
      <c r="E15" s="63">
        <f>COUNTIF(Spisak!H3:H222,"&gt;53")</f>
        <v>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4"/>
      <c r="B16" s="64" t="s">
        <v>491</v>
      </c>
      <c r="C16" s="65">
        <f t="shared" ref="C16:E16" si="3">IF($B$15&gt;0,C15/$B$15,"")</f>
        <v>0.3565217391</v>
      </c>
      <c r="D16" s="65">
        <f t="shared" si="3"/>
        <v>0.06086956522</v>
      </c>
      <c r="E16" s="66">
        <f t="shared" si="3"/>
        <v>0.008695652174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4"/>
      <c r="B17" s="4"/>
      <c r="C17" s="4"/>
      <c r="D17" s="4"/>
      <c r="E17" s="4"/>
      <c r="F17" s="4"/>
      <c r="G17" s="4"/>
      <c r="H17" s="4"/>
      <c r="I17" s="67"/>
      <c r="J17" s="67"/>
      <c r="K17" s="67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4"/>
      <c r="B19" s="56" t="s">
        <v>494</v>
      </c>
      <c r="C19" s="57"/>
      <c r="D19" s="57"/>
      <c r="E19" s="57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4"/>
      <c r="B20" s="58" t="s">
        <v>487</v>
      </c>
      <c r="C20" s="59" t="s">
        <v>488</v>
      </c>
      <c r="D20" s="59" t="s">
        <v>489</v>
      </c>
      <c r="E20" s="60" t="s">
        <v>490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"/>
      <c r="B21" s="61">
        <f>+COUNT(Spisak!K3:K222)</f>
        <v>64</v>
      </c>
      <c r="C21" s="62">
        <f>COUNTIF(Spisak!K3:K222,"&gt;29")</f>
        <v>5</v>
      </c>
      <c r="D21" s="62">
        <f>COUNTIF(Spisak!K3:K222,"&lt;6")</f>
        <v>14</v>
      </c>
      <c r="E21" s="63">
        <f>COUNTIF(Spisak!K3:K222,"&gt;53")</f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"/>
      <c r="B22" s="64" t="s">
        <v>491</v>
      </c>
      <c r="C22" s="65">
        <f t="shared" ref="C22:E22" si="4">IF($B$15&gt;0,C21/$B$15,"")</f>
        <v>0.04347826087</v>
      </c>
      <c r="D22" s="65">
        <f t="shared" si="4"/>
        <v>0.1217391304</v>
      </c>
      <c r="E22" s="66">
        <f t="shared" si="4"/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B1:D1"/>
    <mergeCell ref="B3:E3"/>
    <mergeCell ref="B8:E8"/>
    <mergeCell ref="B13:E13"/>
    <mergeCell ref="B19:E19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>
      <c r="D9" s="68">
        <v>1.0</v>
      </c>
      <c r="E9" s="68">
        <f>+COUNTA(D9:D13)</f>
        <v>3</v>
      </c>
    </row>
    <row r="10" ht="12.75" customHeight="1"/>
    <row r="11" ht="12.75" customHeight="1">
      <c r="D11" s="68">
        <v>1.0</v>
      </c>
    </row>
    <row r="12" ht="12.75" customHeight="1"/>
    <row r="13" ht="12.75" customHeight="1">
      <c r="D13" s="68">
        <v>1.0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1.71"/>
    <col customWidth="1" min="3" max="3" width="8.71"/>
    <col customWidth="1" min="4" max="9" width="4.29"/>
    <col customWidth="1" min="10" max="12" width="8.71"/>
    <col customWidth="1" min="13" max="14" width="9.29"/>
    <col customWidth="1" min="15" max="15" width="9.71"/>
    <col customWidth="1" min="16" max="16" width="14.71"/>
    <col customWidth="1" min="17" max="26" width="8.71"/>
  </cols>
  <sheetData>
    <row r="1" ht="19.5" customHeight="1">
      <c r="A1" s="69" t="s">
        <v>495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2"/>
    </row>
    <row r="2" ht="19.5" customHeight="1">
      <c r="A2" s="70" t="s">
        <v>496</v>
      </c>
      <c r="B2" s="71"/>
      <c r="C2" s="71"/>
      <c r="D2" s="71"/>
      <c r="E2" s="71"/>
      <c r="F2" s="71"/>
      <c r="G2" s="71"/>
      <c r="H2" s="71"/>
      <c r="I2" s="72"/>
      <c r="J2" s="73" t="s">
        <v>497</v>
      </c>
      <c r="K2" s="71"/>
      <c r="L2" s="71"/>
      <c r="M2" s="71"/>
      <c r="N2" s="71"/>
      <c r="O2" s="71"/>
      <c r="P2" s="74"/>
    </row>
    <row r="3" ht="30.0" customHeight="1">
      <c r="A3" s="75" t="s">
        <v>498</v>
      </c>
      <c r="B3" s="76"/>
      <c r="C3" s="76"/>
      <c r="D3" s="77"/>
      <c r="E3" s="78" t="s">
        <v>499</v>
      </c>
      <c r="F3" s="76"/>
      <c r="G3" s="76"/>
      <c r="H3" s="76"/>
      <c r="I3" s="77"/>
      <c r="J3" s="78" t="s">
        <v>500</v>
      </c>
      <c r="K3" s="76"/>
      <c r="L3" s="76"/>
      <c r="M3" s="77"/>
      <c r="N3" s="78" t="s">
        <v>501</v>
      </c>
      <c r="O3" s="76"/>
      <c r="P3" s="79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ht="12.75" customHeight="1"/>
    <row r="5" ht="24.0" customHeight="1">
      <c r="A5" s="81" t="s">
        <v>502</v>
      </c>
      <c r="B5" s="82" t="s">
        <v>503</v>
      </c>
      <c r="C5" s="83" t="s">
        <v>504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1"/>
      <c r="O5" s="82" t="s">
        <v>505</v>
      </c>
      <c r="P5" s="84" t="s">
        <v>506</v>
      </c>
    </row>
    <row r="6" ht="12.75" customHeight="1">
      <c r="A6" s="85"/>
      <c r="B6" s="86"/>
      <c r="C6" s="87" t="s">
        <v>507</v>
      </c>
      <c r="D6" s="88" t="s">
        <v>508</v>
      </c>
      <c r="E6" s="71"/>
      <c r="F6" s="71"/>
      <c r="G6" s="71"/>
      <c r="H6" s="71"/>
      <c r="I6" s="72"/>
      <c r="J6" s="88" t="s">
        <v>509</v>
      </c>
      <c r="K6" s="71"/>
      <c r="L6" s="72"/>
      <c r="M6" s="88" t="s">
        <v>510</v>
      </c>
      <c r="N6" s="72"/>
      <c r="O6" s="86"/>
      <c r="P6" s="89"/>
    </row>
    <row r="7" ht="12.75" customHeight="1">
      <c r="A7" s="36"/>
      <c r="B7" s="37"/>
      <c r="C7" s="37"/>
      <c r="D7" s="90" t="s">
        <v>16</v>
      </c>
      <c r="E7" s="90" t="s">
        <v>511</v>
      </c>
      <c r="F7" s="90" t="s">
        <v>512</v>
      </c>
      <c r="G7" s="90" t="s">
        <v>513</v>
      </c>
      <c r="H7" s="90" t="s">
        <v>514</v>
      </c>
      <c r="I7" s="90" t="s">
        <v>515</v>
      </c>
      <c r="J7" s="90" t="s">
        <v>16</v>
      </c>
      <c r="K7" s="90" t="s">
        <v>511</v>
      </c>
      <c r="L7" s="90" t="s">
        <v>512</v>
      </c>
      <c r="M7" s="90" t="s">
        <v>516</v>
      </c>
      <c r="N7" s="90" t="s">
        <v>517</v>
      </c>
      <c r="O7" s="37"/>
      <c r="P7" s="39"/>
    </row>
    <row r="8" ht="12.75" customHeight="1">
      <c r="A8" s="91" t="str">
        <f>Spisak!B3</f>
        <v>1/2020</v>
      </c>
      <c r="B8" s="92" t="str">
        <f>Spisak!C3</f>
        <v>Roganović Jovana</v>
      </c>
      <c r="C8" s="93" t="str">
        <f t="shared" ref="C8:I8" si="1">#REF!</f>
        <v>#REF!</v>
      </c>
      <c r="D8" s="93" t="str">
        <f t="shared" si="1"/>
        <v>#REF!</v>
      </c>
      <c r="E8" s="93" t="str">
        <f t="shared" si="1"/>
        <v>#REF!</v>
      </c>
      <c r="F8" s="93" t="str">
        <f t="shared" si="1"/>
        <v>#REF!</v>
      </c>
      <c r="G8" s="93" t="str">
        <f t="shared" si="1"/>
        <v>#REF!</v>
      </c>
      <c r="H8" s="93" t="str">
        <f t="shared" si="1"/>
        <v>#REF!</v>
      </c>
      <c r="I8" s="93" t="str">
        <f t="shared" si="1"/>
        <v>#REF!</v>
      </c>
      <c r="J8" s="93">
        <f>Spisak!L3</f>
        <v>26</v>
      </c>
      <c r="K8" s="93" t="str">
        <f t="shared" ref="K8:L8" si="2">#REF!</f>
        <v>#REF!</v>
      </c>
      <c r="L8" s="93" t="str">
        <f t="shared" si="2"/>
        <v>#REF!</v>
      </c>
      <c r="M8" s="93">
        <f>Spisak!F3</f>
        <v>23</v>
      </c>
      <c r="N8" s="93">
        <f>Spisak!H3</f>
        <v>47</v>
      </c>
      <c r="O8" s="93">
        <f>Spisak!N3</f>
        <v>73</v>
      </c>
      <c r="P8" s="94" t="str">
        <f>Spisak!O3 &amp; OcjenaSlovima(Spisak!O3)</f>
        <v>#NAME?</v>
      </c>
    </row>
    <row r="9" ht="12.75" customHeight="1">
      <c r="A9" s="95" t="str">
        <f>Spisak!B4</f>
        <v>2/2020</v>
      </c>
      <c r="B9" s="96" t="str">
        <f>Spisak!C4</f>
        <v>Grebović Mina</v>
      </c>
      <c r="C9" s="97" t="str">
        <f t="shared" ref="C9:I9" si="3">#REF!</f>
        <v>#REF!</v>
      </c>
      <c r="D9" s="97" t="str">
        <f t="shared" si="3"/>
        <v>#REF!</v>
      </c>
      <c r="E9" s="97" t="str">
        <f t="shared" si="3"/>
        <v>#REF!</v>
      </c>
      <c r="F9" s="97" t="str">
        <f t="shared" si="3"/>
        <v>#REF!</v>
      </c>
      <c r="G9" s="97" t="str">
        <f t="shared" si="3"/>
        <v>#REF!</v>
      </c>
      <c r="H9" s="97" t="str">
        <f t="shared" si="3"/>
        <v>#REF!</v>
      </c>
      <c r="I9" s="97" t="str">
        <f t="shared" si="3"/>
        <v>#REF!</v>
      </c>
      <c r="J9" s="97">
        <f>Spisak!L4</f>
        <v>35</v>
      </c>
      <c r="K9" s="97" t="str">
        <f t="shared" ref="K9:L9" si="4">#REF!</f>
        <v>#REF!</v>
      </c>
      <c r="L9" s="97" t="str">
        <f t="shared" si="4"/>
        <v>#REF!</v>
      </c>
      <c r="M9" s="97">
        <f>Spisak!F4</f>
        <v>20</v>
      </c>
      <c r="N9" s="97">
        <f>Spisak!H4</f>
        <v>45</v>
      </c>
      <c r="O9" s="97">
        <f>Spisak!N4</f>
        <v>80</v>
      </c>
      <c r="P9" s="98" t="str">
        <f>Spisak!O4 &amp; OcjenaSlovima(Spisak!O4)</f>
        <v>#NAME?</v>
      </c>
    </row>
    <row r="10" ht="12.75" customHeight="1">
      <c r="A10" s="95" t="str">
        <f>Spisak!B5</f>
        <v>3/2020</v>
      </c>
      <c r="B10" s="96" t="str">
        <f>Spisak!C5</f>
        <v>Pejović Miljan</v>
      </c>
      <c r="C10" s="97" t="str">
        <f t="shared" ref="C10:I10" si="5">#REF!</f>
        <v>#REF!</v>
      </c>
      <c r="D10" s="97" t="str">
        <f t="shared" si="5"/>
        <v>#REF!</v>
      </c>
      <c r="E10" s="97" t="str">
        <f t="shared" si="5"/>
        <v>#REF!</v>
      </c>
      <c r="F10" s="97" t="str">
        <f t="shared" si="5"/>
        <v>#REF!</v>
      </c>
      <c r="G10" s="97" t="str">
        <f t="shared" si="5"/>
        <v>#REF!</v>
      </c>
      <c r="H10" s="97" t="str">
        <f t="shared" si="5"/>
        <v>#REF!</v>
      </c>
      <c r="I10" s="97" t="str">
        <f t="shared" si="5"/>
        <v>#REF!</v>
      </c>
      <c r="J10" s="97">
        <f>Spisak!L5</f>
        <v>12</v>
      </c>
      <c r="K10" s="97" t="str">
        <f t="shared" ref="K10:L10" si="6">#REF!</f>
        <v>#REF!</v>
      </c>
      <c r="L10" s="97" t="str">
        <f t="shared" si="6"/>
        <v>#REF!</v>
      </c>
      <c r="M10" s="97" t="str">
        <f>Spisak!F5</f>
        <v/>
      </c>
      <c r="N10" s="97" t="str">
        <f>Spisak!H5</f>
        <v/>
      </c>
      <c r="O10" s="97">
        <f>Spisak!N5</f>
        <v>12</v>
      </c>
      <c r="P10" s="98" t="str">
        <f>Spisak!O5 &amp; OcjenaSlovima(Spisak!O5)</f>
        <v>#NAME?</v>
      </c>
    </row>
    <row r="11" ht="12.75" customHeight="1">
      <c r="A11" s="95" t="str">
        <f>Spisak!B6</f>
        <v>4/2020</v>
      </c>
      <c r="B11" s="96" t="str">
        <f>Spisak!C6</f>
        <v>Bjelić Dragana</v>
      </c>
      <c r="C11" s="97" t="str">
        <f t="shared" ref="C11:I11" si="7">#REF!</f>
        <v>#REF!</v>
      </c>
      <c r="D11" s="97" t="str">
        <f t="shared" si="7"/>
        <v>#REF!</v>
      </c>
      <c r="E11" s="97" t="str">
        <f t="shared" si="7"/>
        <v>#REF!</v>
      </c>
      <c r="F11" s="97" t="str">
        <f t="shared" si="7"/>
        <v>#REF!</v>
      </c>
      <c r="G11" s="97" t="str">
        <f t="shared" si="7"/>
        <v>#REF!</v>
      </c>
      <c r="H11" s="97" t="str">
        <f t="shared" si="7"/>
        <v>#REF!</v>
      </c>
      <c r="I11" s="97" t="str">
        <f t="shared" si="7"/>
        <v>#REF!</v>
      </c>
      <c r="J11" s="97" t="str">
        <f>Spisak!L6</f>
        <v/>
      </c>
      <c r="K11" s="97" t="str">
        <f t="shared" ref="K11:L11" si="8">#REF!</f>
        <v>#REF!</v>
      </c>
      <c r="L11" s="97" t="str">
        <f t="shared" si="8"/>
        <v>#REF!</v>
      </c>
      <c r="M11" s="97" t="str">
        <f>Spisak!F6</f>
        <v/>
      </c>
      <c r="N11" s="97" t="str">
        <f>Spisak!H6</f>
        <v/>
      </c>
      <c r="O11" s="97" t="str">
        <f>Spisak!N6</f>
        <v/>
      </c>
      <c r="P11" s="98" t="str">
        <f>Spisak!O6 &amp; OcjenaSlovima(Spisak!O6)</f>
        <v>#NAME?</v>
      </c>
    </row>
    <row r="12" ht="12.75" customHeight="1">
      <c r="A12" s="95" t="str">
        <f>Spisak!B7</f>
        <v>5/2020</v>
      </c>
      <c r="B12" s="96" t="str">
        <f>Spisak!C7</f>
        <v>Šuković Nikolina</v>
      </c>
      <c r="C12" s="97" t="str">
        <f t="shared" ref="C12:I12" si="9">#REF!</f>
        <v>#REF!</v>
      </c>
      <c r="D12" s="97" t="str">
        <f t="shared" si="9"/>
        <v>#REF!</v>
      </c>
      <c r="E12" s="97" t="str">
        <f t="shared" si="9"/>
        <v>#REF!</v>
      </c>
      <c r="F12" s="97" t="str">
        <f t="shared" si="9"/>
        <v>#REF!</v>
      </c>
      <c r="G12" s="97" t="str">
        <f t="shared" si="9"/>
        <v>#REF!</v>
      </c>
      <c r="H12" s="97" t="str">
        <f t="shared" si="9"/>
        <v>#REF!</v>
      </c>
      <c r="I12" s="97" t="str">
        <f t="shared" si="9"/>
        <v>#REF!</v>
      </c>
      <c r="J12" s="97" t="str">
        <f>Spisak!L7</f>
        <v/>
      </c>
      <c r="K12" s="97" t="str">
        <f t="shared" ref="K12:L12" si="10">#REF!</f>
        <v>#REF!</v>
      </c>
      <c r="L12" s="97" t="str">
        <f t="shared" si="10"/>
        <v>#REF!</v>
      </c>
      <c r="M12" s="97" t="str">
        <f>Spisak!F7</f>
        <v/>
      </c>
      <c r="N12" s="97" t="str">
        <f>Spisak!H7</f>
        <v/>
      </c>
      <c r="O12" s="97" t="str">
        <f>Spisak!N7</f>
        <v/>
      </c>
      <c r="P12" s="98" t="str">
        <f>Spisak!O7 &amp; OcjenaSlovima(Spisak!O7)</f>
        <v>#NAME?</v>
      </c>
    </row>
    <row r="13" ht="12.75" customHeight="1">
      <c r="A13" s="95" t="str">
        <f>Spisak!B8</f>
        <v>6/2020</v>
      </c>
      <c r="B13" s="96" t="str">
        <f>Spisak!C8</f>
        <v>Raičević Luka</v>
      </c>
      <c r="C13" s="97" t="str">
        <f t="shared" ref="C13:I13" si="11">#REF!</f>
        <v>#REF!</v>
      </c>
      <c r="D13" s="97" t="str">
        <f t="shared" si="11"/>
        <v>#REF!</v>
      </c>
      <c r="E13" s="97" t="str">
        <f t="shared" si="11"/>
        <v>#REF!</v>
      </c>
      <c r="F13" s="97" t="str">
        <f t="shared" si="11"/>
        <v>#REF!</v>
      </c>
      <c r="G13" s="97" t="str">
        <f t="shared" si="11"/>
        <v>#REF!</v>
      </c>
      <c r="H13" s="97" t="str">
        <f t="shared" si="11"/>
        <v>#REF!</v>
      </c>
      <c r="I13" s="97" t="str">
        <f t="shared" si="11"/>
        <v>#REF!</v>
      </c>
      <c r="J13" s="97" t="str">
        <f>Spisak!L8</f>
        <v/>
      </c>
      <c r="K13" s="97" t="str">
        <f t="shared" ref="K13:L13" si="12">#REF!</f>
        <v>#REF!</v>
      </c>
      <c r="L13" s="97" t="str">
        <f t="shared" si="12"/>
        <v>#REF!</v>
      </c>
      <c r="M13" s="97" t="str">
        <f>Spisak!F8</f>
        <v/>
      </c>
      <c r="N13" s="97" t="str">
        <f>Spisak!H8</f>
        <v/>
      </c>
      <c r="O13" s="97" t="str">
        <f>Spisak!N8</f>
        <v/>
      </c>
      <c r="P13" s="98" t="str">
        <f>Spisak!O8 &amp; OcjenaSlovima(Spisak!O8)</f>
        <v>#NAME?</v>
      </c>
    </row>
    <row r="14" ht="12.75" customHeight="1">
      <c r="A14" s="95" t="str">
        <f>Spisak!B9</f>
        <v>7/2020</v>
      </c>
      <c r="B14" s="96" t="str">
        <f>Spisak!C9</f>
        <v>Terzić Kristina</v>
      </c>
      <c r="C14" s="97" t="str">
        <f t="shared" ref="C14:I14" si="13">#REF!</f>
        <v>#REF!</v>
      </c>
      <c r="D14" s="97" t="str">
        <f t="shared" si="13"/>
        <v>#REF!</v>
      </c>
      <c r="E14" s="97" t="str">
        <f t="shared" si="13"/>
        <v>#REF!</v>
      </c>
      <c r="F14" s="97" t="str">
        <f t="shared" si="13"/>
        <v>#REF!</v>
      </c>
      <c r="G14" s="97" t="str">
        <f t="shared" si="13"/>
        <v>#REF!</v>
      </c>
      <c r="H14" s="97" t="str">
        <f t="shared" si="13"/>
        <v>#REF!</v>
      </c>
      <c r="I14" s="97" t="str">
        <f t="shared" si="13"/>
        <v>#REF!</v>
      </c>
      <c r="J14" s="97">
        <f>Spisak!L9</f>
        <v>0</v>
      </c>
      <c r="K14" s="97" t="str">
        <f t="shared" ref="K14:L14" si="14">#REF!</f>
        <v>#REF!</v>
      </c>
      <c r="L14" s="97" t="str">
        <f t="shared" si="14"/>
        <v>#REF!</v>
      </c>
      <c r="M14" s="97" t="str">
        <f>Spisak!F9</f>
        <v/>
      </c>
      <c r="N14" s="97" t="str">
        <f>Spisak!H9</f>
        <v/>
      </c>
      <c r="O14" s="97">
        <f>Spisak!N9</f>
        <v>0</v>
      </c>
      <c r="P14" s="98" t="str">
        <f>Spisak!O9 &amp; OcjenaSlovima(Spisak!O9)</f>
        <v>#NAME?</v>
      </c>
    </row>
    <row r="15" ht="12.75" customHeight="1">
      <c r="A15" s="95" t="str">
        <f>Spisak!B10</f>
        <v>8/2020</v>
      </c>
      <c r="B15" s="96" t="str">
        <f>Spisak!C10</f>
        <v>Raičević Anja</v>
      </c>
      <c r="C15" s="97" t="str">
        <f t="shared" ref="C15:I15" si="15">#REF!</f>
        <v>#REF!</v>
      </c>
      <c r="D15" s="97" t="str">
        <f t="shared" si="15"/>
        <v>#REF!</v>
      </c>
      <c r="E15" s="97" t="str">
        <f t="shared" si="15"/>
        <v>#REF!</v>
      </c>
      <c r="F15" s="97" t="str">
        <f t="shared" si="15"/>
        <v>#REF!</v>
      </c>
      <c r="G15" s="97" t="str">
        <f t="shared" si="15"/>
        <v>#REF!</v>
      </c>
      <c r="H15" s="97" t="str">
        <f t="shared" si="15"/>
        <v>#REF!</v>
      </c>
      <c r="I15" s="97" t="str">
        <f t="shared" si="15"/>
        <v>#REF!</v>
      </c>
      <c r="J15" s="97">
        <f>Spisak!L10</f>
        <v>33</v>
      </c>
      <c r="K15" s="97" t="str">
        <f t="shared" ref="K15:L15" si="16">#REF!</f>
        <v>#REF!</v>
      </c>
      <c r="L15" s="97" t="str">
        <f t="shared" si="16"/>
        <v>#REF!</v>
      </c>
      <c r="M15" s="97">
        <f>Spisak!F10</f>
        <v>19</v>
      </c>
      <c r="N15" s="97">
        <f>Spisak!H10</f>
        <v>39</v>
      </c>
      <c r="O15" s="97">
        <f>Spisak!N10</f>
        <v>72</v>
      </c>
      <c r="P15" s="98" t="str">
        <f>Spisak!O10 &amp; OcjenaSlovima(Spisak!O10)</f>
        <v>#NAME?</v>
      </c>
    </row>
    <row r="16" ht="12.75" customHeight="1">
      <c r="A16" s="95" t="str">
        <f>Spisak!B11</f>
        <v>9/2020</v>
      </c>
      <c r="B16" s="96" t="str">
        <f>Spisak!C11</f>
        <v>Senić Maja</v>
      </c>
      <c r="C16" s="97" t="str">
        <f t="shared" ref="C16:I16" si="17">#REF!</f>
        <v>#REF!</v>
      </c>
      <c r="D16" s="97" t="str">
        <f t="shared" si="17"/>
        <v>#REF!</v>
      </c>
      <c r="E16" s="97" t="str">
        <f t="shared" si="17"/>
        <v>#REF!</v>
      </c>
      <c r="F16" s="97" t="str">
        <f t="shared" si="17"/>
        <v>#REF!</v>
      </c>
      <c r="G16" s="97" t="str">
        <f t="shared" si="17"/>
        <v>#REF!</v>
      </c>
      <c r="H16" s="97" t="str">
        <f t="shared" si="17"/>
        <v>#REF!</v>
      </c>
      <c r="I16" s="97" t="str">
        <f t="shared" si="17"/>
        <v>#REF!</v>
      </c>
      <c r="J16" s="97">
        <f>Spisak!L11</f>
        <v>13</v>
      </c>
      <c r="K16" s="97" t="str">
        <f t="shared" ref="K16:L16" si="18">#REF!</f>
        <v>#REF!</v>
      </c>
      <c r="L16" s="97" t="str">
        <f t="shared" si="18"/>
        <v>#REF!</v>
      </c>
      <c r="M16" s="97">
        <f>Spisak!F11</f>
        <v>13</v>
      </c>
      <c r="N16" s="97">
        <f>Spisak!H11</f>
        <v>33</v>
      </c>
      <c r="O16" s="97">
        <f>Spisak!N11</f>
        <v>46</v>
      </c>
      <c r="P16" s="98" t="str">
        <f>Spisak!O11 &amp; OcjenaSlovima(Spisak!O11)</f>
        <v>#NAME?</v>
      </c>
    </row>
    <row r="17" ht="12.75" customHeight="1">
      <c r="A17" s="95" t="str">
        <f>Spisak!B12</f>
        <v>10/2020</v>
      </c>
      <c r="B17" s="96" t="str">
        <f>Spisak!C12</f>
        <v>Perović Jelena</v>
      </c>
      <c r="C17" s="97" t="str">
        <f t="shared" ref="C17:I17" si="19">#REF!</f>
        <v>#REF!</v>
      </c>
      <c r="D17" s="97" t="str">
        <f t="shared" si="19"/>
        <v>#REF!</v>
      </c>
      <c r="E17" s="97" t="str">
        <f t="shared" si="19"/>
        <v>#REF!</v>
      </c>
      <c r="F17" s="97" t="str">
        <f t="shared" si="19"/>
        <v>#REF!</v>
      </c>
      <c r="G17" s="97" t="str">
        <f t="shared" si="19"/>
        <v>#REF!</v>
      </c>
      <c r="H17" s="97" t="str">
        <f t="shared" si="19"/>
        <v>#REF!</v>
      </c>
      <c r="I17" s="97" t="str">
        <f t="shared" si="19"/>
        <v>#REF!</v>
      </c>
      <c r="J17" s="97" t="str">
        <f>Spisak!L12</f>
        <v/>
      </c>
      <c r="K17" s="97" t="str">
        <f t="shared" ref="K17:L17" si="20">#REF!</f>
        <v>#REF!</v>
      </c>
      <c r="L17" s="97" t="str">
        <f t="shared" si="20"/>
        <v>#REF!</v>
      </c>
      <c r="M17" s="97" t="str">
        <f>Spisak!F12</f>
        <v/>
      </c>
      <c r="N17" s="97" t="str">
        <f>Spisak!H12</f>
        <v/>
      </c>
      <c r="O17" s="97" t="str">
        <f>Spisak!N12</f>
        <v/>
      </c>
      <c r="P17" s="98" t="str">
        <f>Spisak!O12 &amp; OcjenaSlovima(Spisak!O12)</f>
        <v>#NAME?</v>
      </c>
    </row>
    <row r="18" ht="12.75" customHeight="1">
      <c r="A18" s="95" t="str">
        <f>Spisak!B13</f>
        <v>11/2020</v>
      </c>
      <c r="B18" s="96" t="str">
        <f>Spisak!C13</f>
        <v>Rakonjac Drago</v>
      </c>
      <c r="C18" s="97" t="str">
        <f t="shared" ref="C18:I18" si="21">#REF!</f>
        <v>#REF!</v>
      </c>
      <c r="D18" s="97" t="str">
        <f t="shared" si="21"/>
        <v>#REF!</v>
      </c>
      <c r="E18" s="97" t="str">
        <f t="shared" si="21"/>
        <v>#REF!</v>
      </c>
      <c r="F18" s="97" t="str">
        <f t="shared" si="21"/>
        <v>#REF!</v>
      </c>
      <c r="G18" s="97" t="str">
        <f t="shared" si="21"/>
        <v>#REF!</v>
      </c>
      <c r="H18" s="97" t="str">
        <f t="shared" si="21"/>
        <v>#REF!</v>
      </c>
      <c r="I18" s="97" t="str">
        <f t="shared" si="21"/>
        <v>#REF!</v>
      </c>
      <c r="J18" s="97">
        <f>Spisak!L13</f>
        <v>22</v>
      </c>
      <c r="K18" s="97" t="str">
        <f t="shared" ref="K18:L18" si="22">#REF!</f>
        <v>#REF!</v>
      </c>
      <c r="L18" s="97" t="str">
        <f t="shared" si="22"/>
        <v>#REF!</v>
      </c>
      <c r="M18" s="97">
        <f>Spisak!F13</f>
        <v>11</v>
      </c>
      <c r="N18" s="97">
        <f>Spisak!H13</f>
        <v>31</v>
      </c>
      <c r="O18" s="97">
        <f>Spisak!N13</f>
        <v>53</v>
      </c>
      <c r="P18" s="98" t="str">
        <f>Spisak!O13 &amp; OcjenaSlovima(Spisak!O13)</f>
        <v>#NAME?</v>
      </c>
    </row>
    <row r="19" ht="12.75" customHeight="1">
      <c r="A19" s="95" t="str">
        <f>Spisak!B14</f>
        <v>12/2020</v>
      </c>
      <c r="B19" s="96" t="str">
        <f>Spisak!C14</f>
        <v>Bušković Vidak</v>
      </c>
      <c r="C19" s="97" t="str">
        <f t="shared" ref="C19:I19" si="23">#REF!</f>
        <v>#REF!</v>
      </c>
      <c r="D19" s="97" t="str">
        <f t="shared" si="23"/>
        <v>#REF!</v>
      </c>
      <c r="E19" s="97" t="str">
        <f t="shared" si="23"/>
        <v>#REF!</v>
      </c>
      <c r="F19" s="97" t="str">
        <f t="shared" si="23"/>
        <v>#REF!</v>
      </c>
      <c r="G19" s="97" t="str">
        <f t="shared" si="23"/>
        <v>#REF!</v>
      </c>
      <c r="H19" s="97" t="str">
        <f t="shared" si="23"/>
        <v>#REF!</v>
      </c>
      <c r="I19" s="97" t="str">
        <f t="shared" si="23"/>
        <v>#REF!</v>
      </c>
      <c r="J19" s="97">
        <f>Spisak!L14</f>
        <v>22</v>
      </c>
      <c r="K19" s="97" t="str">
        <f t="shared" ref="K19:L19" si="24">#REF!</f>
        <v>#REF!</v>
      </c>
      <c r="L19" s="97" t="str">
        <f t="shared" si="24"/>
        <v>#REF!</v>
      </c>
      <c r="M19" s="97">
        <f>Spisak!F14</f>
        <v>7</v>
      </c>
      <c r="N19" s="97">
        <f>Spisak!H14</f>
        <v>14</v>
      </c>
      <c r="O19" s="97">
        <f>Spisak!N14</f>
        <v>41</v>
      </c>
      <c r="P19" s="98" t="str">
        <f>Spisak!O14 &amp; OcjenaSlovima(Spisak!O14)</f>
        <v>#NAME?</v>
      </c>
    </row>
    <row r="20" ht="12.75" customHeight="1">
      <c r="A20" s="95" t="str">
        <f>Spisak!B15</f>
        <v>13/2020</v>
      </c>
      <c r="B20" s="96" t="str">
        <f>Spisak!C15</f>
        <v>Rudanović Savo</v>
      </c>
      <c r="C20" s="97" t="str">
        <f t="shared" ref="C20:I20" si="25">#REF!</f>
        <v>#REF!</v>
      </c>
      <c r="D20" s="97" t="str">
        <f t="shared" si="25"/>
        <v>#REF!</v>
      </c>
      <c r="E20" s="97" t="str">
        <f t="shared" si="25"/>
        <v>#REF!</v>
      </c>
      <c r="F20" s="97" t="str">
        <f t="shared" si="25"/>
        <v>#REF!</v>
      </c>
      <c r="G20" s="97" t="str">
        <f t="shared" si="25"/>
        <v>#REF!</v>
      </c>
      <c r="H20" s="97" t="str">
        <f t="shared" si="25"/>
        <v>#REF!</v>
      </c>
      <c r="I20" s="97" t="str">
        <f t="shared" si="25"/>
        <v>#REF!</v>
      </c>
      <c r="J20" s="97">
        <f>Spisak!L15</f>
        <v>18</v>
      </c>
      <c r="K20" s="97" t="str">
        <f t="shared" ref="K20:L20" si="26">#REF!</f>
        <v>#REF!</v>
      </c>
      <c r="L20" s="97" t="str">
        <f t="shared" si="26"/>
        <v>#REF!</v>
      </c>
      <c r="M20" s="97">
        <f>Spisak!F15</f>
        <v>16</v>
      </c>
      <c r="N20" s="97">
        <f>Spisak!H15</f>
        <v>35</v>
      </c>
      <c r="O20" s="97">
        <f>Spisak!N15</f>
        <v>53</v>
      </c>
      <c r="P20" s="98" t="str">
        <f>Spisak!O15 &amp; OcjenaSlovima(Spisak!O15)</f>
        <v>#NAME?</v>
      </c>
    </row>
    <row r="21" ht="12.75" customHeight="1">
      <c r="A21" s="95" t="str">
        <f>Spisak!B16</f>
        <v>14/2020</v>
      </c>
      <c r="B21" s="96" t="str">
        <f>Spisak!C16</f>
        <v>Čolović David</v>
      </c>
      <c r="C21" s="97" t="str">
        <f t="shared" ref="C21:I21" si="27">#REF!</f>
        <v>#REF!</v>
      </c>
      <c r="D21" s="97" t="str">
        <f t="shared" si="27"/>
        <v>#REF!</v>
      </c>
      <c r="E21" s="97" t="str">
        <f t="shared" si="27"/>
        <v>#REF!</v>
      </c>
      <c r="F21" s="97" t="str">
        <f t="shared" si="27"/>
        <v>#REF!</v>
      </c>
      <c r="G21" s="97" t="str">
        <f t="shared" si="27"/>
        <v>#REF!</v>
      </c>
      <c r="H21" s="97" t="str">
        <f t="shared" si="27"/>
        <v>#REF!</v>
      </c>
      <c r="I21" s="97" t="str">
        <f t="shared" si="27"/>
        <v>#REF!</v>
      </c>
      <c r="J21" s="97">
        <f>Spisak!L16</f>
        <v>4</v>
      </c>
      <c r="K21" s="97" t="str">
        <f t="shared" ref="K21:L21" si="28">#REF!</f>
        <v>#REF!</v>
      </c>
      <c r="L21" s="97" t="str">
        <f t="shared" si="28"/>
        <v>#REF!</v>
      </c>
      <c r="M21" s="97">
        <f>Spisak!F16</f>
        <v>4</v>
      </c>
      <c r="N21" s="97">
        <f>Spisak!H16</f>
        <v>11</v>
      </c>
      <c r="O21" s="97">
        <f>Spisak!N16</f>
        <v>7</v>
      </c>
      <c r="P21" s="98" t="str">
        <f>Spisak!O16 &amp; OcjenaSlovima(Spisak!O16)</f>
        <v>#NAME?</v>
      </c>
    </row>
    <row r="22" ht="12.75" customHeight="1">
      <c r="A22" s="95" t="str">
        <f>Spisak!B17</f>
        <v>15/2020</v>
      </c>
      <c r="B22" s="96" t="str">
        <f>Spisak!C17</f>
        <v>Žarić Sanja</v>
      </c>
      <c r="C22" s="97" t="str">
        <f t="shared" ref="C22:I22" si="29">#REF!</f>
        <v>#REF!</v>
      </c>
      <c r="D22" s="97" t="str">
        <f t="shared" si="29"/>
        <v>#REF!</v>
      </c>
      <c r="E22" s="97" t="str">
        <f t="shared" si="29"/>
        <v>#REF!</v>
      </c>
      <c r="F22" s="97" t="str">
        <f t="shared" si="29"/>
        <v>#REF!</v>
      </c>
      <c r="G22" s="97" t="str">
        <f t="shared" si="29"/>
        <v>#REF!</v>
      </c>
      <c r="H22" s="97" t="str">
        <f t="shared" si="29"/>
        <v>#REF!</v>
      </c>
      <c r="I22" s="97" t="str">
        <f t="shared" si="29"/>
        <v>#REF!</v>
      </c>
      <c r="J22" s="97">
        <f>Spisak!L17</f>
        <v>26</v>
      </c>
      <c r="K22" s="97" t="str">
        <f t="shared" ref="K22:L22" si="30">#REF!</f>
        <v>#REF!</v>
      </c>
      <c r="L22" s="97" t="str">
        <f t="shared" si="30"/>
        <v>#REF!</v>
      </c>
      <c r="M22" s="97">
        <f>Spisak!F17</f>
        <v>17</v>
      </c>
      <c r="N22" s="97">
        <f>Spisak!H17</f>
        <v>43</v>
      </c>
      <c r="O22" s="97">
        <f>Spisak!N17</f>
        <v>69</v>
      </c>
      <c r="P22" s="98" t="str">
        <f>Spisak!O17 &amp; OcjenaSlovima(Spisak!O17)</f>
        <v>#NAME?</v>
      </c>
    </row>
    <row r="23" ht="12.75" customHeight="1">
      <c r="A23" s="95" t="str">
        <f>Spisak!B18</f>
        <v>16/2020</v>
      </c>
      <c r="B23" s="96" t="str">
        <f>Spisak!C18</f>
        <v>Potpara Milica</v>
      </c>
      <c r="C23" s="97" t="str">
        <f t="shared" ref="C23:I23" si="31">#REF!</f>
        <v>#REF!</v>
      </c>
      <c r="D23" s="97" t="str">
        <f t="shared" si="31"/>
        <v>#REF!</v>
      </c>
      <c r="E23" s="97" t="str">
        <f t="shared" si="31"/>
        <v>#REF!</v>
      </c>
      <c r="F23" s="97" t="str">
        <f t="shared" si="31"/>
        <v>#REF!</v>
      </c>
      <c r="G23" s="97" t="str">
        <f t="shared" si="31"/>
        <v>#REF!</v>
      </c>
      <c r="H23" s="97" t="str">
        <f t="shared" si="31"/>
        <v>#REF!</v>
      </c>
      <c r="I23" s="97" t="str">
        <f t="shared" si="31"/>
        <v>#REF!</v>
      </c>
      <c r="J23" s="97">
        <f>Spisak!L18</f>
        <v>34</v>
      </c>
      <c r="K23" s="97" t="str">
        <f t="shared" ref="K23:L23" si="32">#REF!</f>
        <v>#REF!</v>
      </c>
      <c r="L23" s="97" t="str">
        <f t="shared" si="32"/>
        <v>#REF!</v>
      </c>
      <c r="M23" s="97">
        <f>Spisak!F18</f>
        <v>15</v>
      </c>
      <c r="N23" s="97">
        <f>Spisak!H18</f>
        <v>36</v>
      </c>
      <c r="O23" s="97">
        <f>Spisak!N18</f>
        <v>70</v>
      </c>
      <c r="P23" s="98" t="str">
        <f>Spisak!O18 &amp; OcjenaSlovima(Spisak!O18)</f>
        <v>#NAME?</v>
      </c>
    </row>
    <row r="24" ht="12.75" customHeight="1">
      <c r="A24" s="95" t="str">
        <f>Spisak!B19</f>
        <v>17/2020</v>
      </c>
      <c r="B24" s="96" t="str">
        <f>Spisak!C19</f>
        <v>Raičević Lazar</v>
      </c>
      <c r="C24" s="97" t="str">
        <f t="shared" ref="C24:I24" si="33">#REF!</f>
        <v>#REF!</v>
      </c>
      <c r="D24" s="97" t="str">
        <f t="shared" si="33"/>
        <v>#REF!</v>
      </c>
      <c r="E24" s="97" t="str">
        <f t="shared" si="33"/>
        <v>#REF!</v>
      </c>
      <c r="F24" s="97" t="str">
        <f t="shared" si="33"/>
        <v>#REF!</v>
      </c>
      <c r="G24" s="97" t="str">
        <f t="shared" si="33"/>
        <v>#REF!</v>
      </c>
      <c r="H24" s="97" t="str">
        <f t="shared" si="33"/>
        <v>#REF!</v>
      </c>
      <c r="I24" s="97" t="str">
        <f t="shared" si="33"/>
        <v>#REF!</v>
      </c>
      <c r="J24" s="97">
        <f>Spisak!L19</f>
        <v>0</v>
      </c>
      <c r="K24" s="97" t="str">
        <f t="shared" ref="K24:L24" si="34">#REF!</f>
        <v>#REF!</v>
      </c>
      <c r="L24" s="97" t="str">
        <f t="shared" si="34"/>
        <v>#REF!</v>
      </c>
      <c r="M24" s="97" t="str">
        <f>Spisak!F19</f>
        <v/>
      </c>
      <c r="N24" s="97" t="str">
        <f>Spisak!H19</f>
        <v/>
      </c>
      <c r="O24" s="97">
        <f>Spisak!N19</f>
        <v>0</v>
      </c>
      <c r="P24" s="98" t="str">
        <f>Spisak!O19 &amp; OcjenaSlovima(Spisak!O19)</f>
        <v>#NAME?</v>
      </c>
    </row>
    <row r="25" ht="12.75" customHeight="1">
      <c r="A25" s="95" t="str">
        <f>Spisak!B20</f>
        <v>18/2020</v>
      </c>
      <c r="B25" s="96" t="str">
        <f>Spisak!C20</f>
        <v>Zečević Vasilije</v>
      </c>
      <c r="C25" s="97" t="str">
        <f t="shared" ref="C25:I25" si="35">#REF!</f>
        <v>#REF!</v>
      </c>
      <c r="D25" s="97" t="str">
        <f t="shared" si="35"/>
        <v>#REF!</v>
      </c>
      <c r="E25" s="97" t="str">
        <f t="shared" si="35"/>
        <v>#REF!</v>
      </c>
      <c r="F25" s="97" t="str">
        <f t="shared" si="35"/>
        <v>#REF!</v>
      </c>
      <c r="G25" s="97" t="str">
        <f t="shared" si="35"/>
        <v>#REF!</v>
      </c>
      <c r="H25" s="97" t="str">
        <f t="shared" si="35"/>
        <v>#REF!</v>
      </c>
      <c r="I25" s="97" t="str">
        <f t="shared" si="35"/>
        <v>#REF!</v>
      </c>
      <c r="J25" s="97">
        <f>Spisak!L20</f>
        <v>5</v>
      </c>
      <c r="K25" s="97" t="str">
        <f t="shared" ref="K25:L25" si="36">#REF!</f>
        <v>#REF!</v>
      </c>
      <c r="L25" s="97" t="str">
        <f t="shared" si="36"/>
        <v>#REF!</v>
      </c>
      <c r="M25" s="97" t="str">
        <f>Spisak!F20</f>
        <v/>
      </c>
      <c r="N25" s="97" t="str">
        <f>Spisak!H20</f>
        <v/>
      </c>
      <c r="O25" s="97">
        <f>Spisak!N20</f>
        <v>9</v>
      </c>
      <c r="P25" s="98" t="str">
        <f>Spisak!O20 &amp; OcjenaSlovima(Spisak!O20)</f>
        <v>#NAME?</v>
      </c>
    </row>
    <row r="26" ht="12.75" customHeight="1">
      <c r="A26" s="95" t="str">
        <f>Spisak!B21</f>
        <v>19/2020</v>
      </c>
      <c r="B26" s="96" t="str">
        <f>Spisak!C21</f>
        <v>Kankaraš Milutin</v>
      </c>
      <c r="C26" s="97" t="str">
        <f t="shared" ref="C26:I26" si="37">#REF!</f>
        <v>#REF!</v>
      </c>
      <c r="D26" s="97" t="str">
        <f t="shared" si="37"/>
        <v>#REF!</v>
      </c>
      <c r="E26" s="97" t="str">
        <f t="shared" si="37"/>
        <v>#REF!</v>
      </c>
      <c r="F26" s="97" t="str">
        <f t="shared" si="37"/>
        <v>#REF!</v>
      </c>
      <c r="G26" s="97" t="str">
        <f t="shared" si="37"/>
        <v>#REF!</v>
      </c>
      <c r="H26" s="97" t="str">
        <f t="shared" si="37"/>
        <v>#REF!</v>
      </c>
      <c r="I26" s="97" t="str">
        <f t="shared" si="37"/>
        <v>#REF!</v>
      </c>
      <c r="J26" s="97">
        <f>Spisak!L21</f>
        <v>30</v>
      </c>
      <c r="K26" s="97" t="str">
        <f t="shared" ref="K26:L26" si="38">#REF!</f>
        <v>#REF!</v>
      </c>
      <c r="L26" s="97" t="str">
        <f t="shared" si="38"/>
        <v>#REF!</v>
      </c>
      <c r="M26" s="97">
        <f>Spisak!F21</f>
        <v>22</v>
      </c>
      <c r="N26" s="97">
        <f>Spisak!H21</f>
        <v>45</v>
      </c>
      <c r="O26" s="97">
        <f>Spisak!N21</f>
        <v>75</v>
      </c>
      <c r="P26" s="98" t="str">
        <f>Spisak!O21 &amp; OcjenaSlovima(Spisak!O21)</f>
        <v>#NAME?</v>
      </c>
    </row>
    <row r="27" ht="12.75" customHeight="1">
      <c r="A27" s="95" t="str">
        <f>Spisak!B22</f>
        <v>20/2020</v>
      </c>
      <c r="B27" s="96" t="str">
        <f>Spisak!C22</f>
        <v>Krsmanović Ivana</v>
      </c>
      <c r="C27" s="97" t="str">
        <f t="shared" ref="C27:I27" si="39">#REF!</f>
        <v>#REF!</v>
      </c>
      <c r="D27" s="97" t="str">
        <f t="shared" si="39"/>
        <v>#REF!</v>
      </c>
      <c r="E27" s="97" t="str">
        <f t="shared" si="39"/>
        <v>#REF!</v>
      </c>
      <c r="F27" s="97" t="str">
        <f t="shared" si="39"/>
        <v>#REF!</v>
      </c>
      <c r="G27" s="97" t="str">
        <f t="shared" si="39"/>
        <v>#REF!</v>
      </c>
      <c r="H27" s="97" t="str">
        <f t="shared" si="39"/>
        <v>#REF!</v>
      </c>
      <c r="I27" s="97" t="str">
        <f t="shared" si="39"/>
        <v>#REF!</v>
      </c>
      <c r="J27" s="97">
        <f>Spisak!L22</f>
        <v>20</v>
      </c>
      <c r="K27" s="97" t="str">
        <f t="shared" ref="K27:L27" si="40">#REF!</f>
        <v>#REF!</v>
      </c>
      <c r="L27" s="97" t="str">
        <f t="shared" si="40"/>
        <v>#REF!</v>
      </c>
      <c r="M27" s="97">
        <f>Spisak!F22</f>
        <v>9.5</v>
      </c>
      <c r="N27" s="97">
        <f>Spisak!H22</f>
        <v>30</v>
      </c>
      <c r="O27" s="97">
        <f>Spisak!N22</f>
        <v>50</v>
      </c>
      <c r="P27" s="98" t="str">
        <f>Spisak!O22 &amp; OcjenaSlovima(Spisak!O22)</f>
        <v>#NAME?</v>
      </c>
    </row>
    <row r="28" ht="12.75" customHeight="1">
      <c r="A28" s="95" t="str">
        <f>Spisak!B23</f>
        <v>21/2020</v>
      </c>
      <c r="B28" s="96" t="str">
        <f>Spisak!C23</f>
        <v>Radović Jovana</v>
      </c>
      <c r="C28" s="97" t="str">
        <f t="shared" ref="C28:I28" si="41">#REF!</f>
        <v>#REF!</v>
      </c>
      <c r="D28" s="97" t="str">
        <f t="shared" si="41"/>
        <v>#REF!</v>
      </c>
      <c r="E28" s="97" t="str">
        <f t="shared" si="41"/>
        <v>#REF!</v>
      </c>
      <c r="F28" s="97" t="str">
        <f t="shared" si="41"/>
        <v>#REF!</v>
      </c>
      <c r="G28" s="97" t="str">
        <f t="shared" si="41"/>
        <v>#REF!</v>
      </c>
      <c r="H28" s="97" t="str">
        <f t="shared" si="41"/>
        <v>#REF!</v>
      </c>
      <c r="I28" s="97" t="str">
        <f t="shared" si="41"/>
        <v>#REF!</v>
      </c>
      <c r="J28" s="97">
        <f>Spisak!L23</f>
        <v>32</v>
      </c>
      <c r="K28" s="97" t="str">
        <f t="shared" ref="K28:L28" si="42">#REF!</f>
        <v>#REF!</v>
      </c>
      <c r="L28" s="97" t="str">
        <f t="shared" si="42"/>
        <v>#REF!</v>
      </c>
      <c r="M28" s="97">
        <f>Spisak!F23</f>
        <v>22</v>
      </c>
      <c r="N28" s="97">
        <f>Spisak!H23</f>
        <v>28</v>
      </c>
      <c r="O28" s="97">
        <f>Spisak!N23</f>
        <v>60</v>
      </c>
      <c r="P28" s="98" t="str">
        <f>Spisak!O23 &amp; OcjenaSlovima(Spisak!O23)</f>
        <v>#NAME?</v>
      </c>
    </row>
    <row r="29" ht="12.75" customHeight="1">
      <c r="A29" s="95" t="str">
        <f>Spisak!B24</f>
        <v>22/2020</v>
      </c>
      <c r="B29" s="96" t="str">
        <f>Spisak!C24</f>
        <v>Bojanić Strahinja</v>
      </c>
      <c r="C29" s="97" t="str">
        <f t="shared" ref="C29:I29" si="43">#REF!</f>
        <v>#REF!</v>
      </c>
      <c r="D29" s="97" t="str">
        <f t="shared" si="43"/>
        <v>#REF!</v>
      </c>
      <c r="E29" s="97" t="str">
        <f t="shared" si="43"/>
        <v>#REF!</v>
      </c>
      <c r="F29" s="97" t="str">
        <f t="shared" si="43"/>
        <v>#REF!</v>
      </c>
      <c r="G29" s="97" t="str">
        <f t="shared" si="43"/>
        <v>#REF!</v>
      </c>
      <c r="H29" s="97" t="str">
        <f t="shared" si="43"/>
        <v>#REF!</v>
      </c>
      <c r="I29" s="97" t="str">
        <f t="shared" si="43"/>
        <v>#REF!</v>
      </c>
      <c r="J29" s="97" t="str">
        <f>Spisak!L24</f>
        <v/>
      </c>
      <c r="K29" s="97" t="str">
        <f t="shared" ref="K29:L29" si="44">#REF!</f>
        <v>#REF!</v>
      </c>
      <c r="L29" s="97" t="str">
        <f t="shared" si="44"/>
        <v>#REF!</v>
      </c>
      <c r="M29" s="97" t="str">
        <f>Spisak!F24</f>
        <v/>
      </c>
      <c r="N29" s="97" t="str">
        <f>Spisak!H24</f>
        <v/>
      </c>
      <c r="O29" s="97" t="str">
        <f>Spisak!N24</f>
        <v/>
      </c>
      <c r="P29" s="98" t="str">
        <f>Spisak!O24 &amp; OcjenaSlovima(Spisak!O24)</f>
        <v>#NAME?</v>
      </c>
    </row>
    <row r="30" ht="12.75" customHeight="1">
      <c r="A30" s="95" t="str">
        <f>Spisak!B25</f>
        <v>23/2020</v>
      </c>
      <c r="B30" s="96" t="str">
        <f>Spisak!C25</f>
        <v>Knežević Stefan</v>
      </c>
      <c r="C30" s="97" t="str">
        <f t="shared" ref="C30:I30" si="45">#REF!</f>
        <v>#REF!</v>
      </c>
      <c r="D30" s="97" t="str">
        <f t="shared" si="45"/>
        <v>#REF!</v>
      </c>
      <c r="E30" s="97" t="str">
        <f t="shared" si="45"/>
        <v>#REF!</v>
      </c>
      <c r="F30" s="97" t="str">
        <f t="shared" si="45"/>
        <v>#REF!</v>
      </c>
      <c r="G30" s="97" t="str">
        <f t="shared" si="45"/>
        <v>#REF!</v>
      </c>
      <c r="H30" s="97" t="str">
        <f t="shared" si="45"/>
        <v>#REF!</v>
      </c>
      <c r="I30" s="97" t="str">
        <f t="shared" si="45"/>
        <v>#REF!</v>
      </c>
      <c r="J30" s="97">
        <f>Spisak!L25</f>
        <v>16</v>
      </c>
      <c r="K30" s="97" t="str">
        <f t="shared" ref="K30:L30" si="46">#REF!</f>
        <v>#REF!</v>
      </c>
      <c r="L30" s="97" t="str">
        <f t="shared" si="46"/>
        <v>#REF!</v>
      </c>
      <c r="M30" s="97">
        <f>Spisak!F25</f>
        <v>12</v>
      </c>
      <c r="N30" s="97">
        <f>Spisak!H25</f>
        <v>29</v>
      </c>
      <c r="O30" s="97">
        <f>Spisak!N25</f>
        <v>40</v>
      </c>
      <c r="P30" s="98" t="str">
        <f>Spisak!O25 &amp; OcjenaSlovima(Spisak!O25)</f>
        <v>#NAME?</v>
      </c>
    </row>
    <row r="31" ht="12.75" customHeight="1">
      <c r="A31" s="95" t="str">
        <f>Spisak!B26</f>
        <v>24/2020</v>
      </c>
      <c r="B31" s="96" t="str">
        <f>Spisak!C26</f>
        <v>Živković Ivana</v>
      </c>
      <c r="C31" s="97" t="str">
        <f t="shared" ref="C31:I31" si="47">#REF!</f>
        <v>#REF!</v>
      </c>
      <c r="D31" s="97" t="str">
        <f t="shared" si="47"/>
        <v>#REF!</v>
      </c>
      <c r="E31" s="97" t="str">
        <f t="shared" si="47"/>
        <v>#REF!</v>
      </c>
      <c r="F31" s="97" t="str">
        <f t="shared" si="47"/>
        <v>#REF!</v>
      </c>
      <c r="G31" s="97" t="str">
        <f t="shared" si="47"/>
        <v>#REF!</v>
      </c>
      <c r="H31" s="97" t="str">
        <f t="shared" si="47"/>
        <v>#REF!</v>
      </c>
      <c r="I31" s="97" t="str">
        <f t="shared" si="47"/>
        <v>#REF!</v>
      </c>
      <c r="J31" s="97">
        <f>Spisak!L26</f>
        <v>24</v>
      </c>
      <c r="K31" s="97" t="str">
        <f t="shared" ref="K31:L31" si="48">#REF!</f>
        <v>#REF!</v>
      </c>
      <c r="L31" s="97" t="str">
        <f t="shared" si="48"/>
        <v>#REF!</v>
      </c>
      <c r="M31" s="97">
        <f>Spisak!F26</f>
        <v>22</v>
      </c>
      <c r="N31" s="97">
        <f>Spisak!H26</f>
        <v>47</v>
      </c>
      <c r="O31" s="97">
        <f>Spisak!N26</f>
        <v>71</v>
      </c>
      <c r="P31" s="98" t="str">
        <f>Spisak!O26 &amp; OcjenaSlovima(Spisak!O26)</f>
        <v>#NAME?</v>
      </c>
    </row>
    <row r="32" ht="12.75" customHeight="1">
      <c r="A32" s="95" t="str">
        <f>Spisak!B27</f>
        <v>25/2020</v>
      </c>
      <c r="B32" s="96" t="str">
        <f>Spisak!C27</f>
        <v>Dragović Filip</v>
      </c>
      <c r="C32" s="97" t="str">
        <f t="shared" ref="C32:I32" si="49">#REF!</f>
        <v>#REF!</v>
      </c>
      <c r="D32" s="97" t="str">
        <f t="shared" si="49"/>
        <v>#REF!</v>
      </c>
      <c r="E32" s="97" t="str">
        <f t="shared" si="49"/>
        <v>#REF!</v>
      </c>
      <c r="F32" s="97" t="str">
        <f t="shared" si="49"/>
        <v>#REF!</v>
      </c>
      <c r="G32" s="97" t="str">
        <f t="shared" si="49"/>
        <v>#REF!</v>
      </c>
      <c r="H32" s="97" t="str">
        <f t="shared" si="49"/>
        <v>#REF!</v>
      </c>
      <c r="I32" s="97" t="str">
        <f t="shared" si="49"/>
        <v>#REF!</v>
      </c>
      <c r="J32" s="97">
        <f>Spisak!L27</f>
        <v>25</v>
      </c>
      <c r="K32" s="97" t="str">
        <f t="shared" ref="K32:L32" si="50">#REF!</f>
        <v>#REF!</v>
      </c>
      <c r="L32" s="97" t="str">
        <f t="shared" si="50"/>
        <v>#REF!</v>
      </c>
      <c r="M32" s="97">
        <f>Spisak!F27</f>
        <v>12.5</v>
      </c>
      <c r="N32" s="97">
        <f>Spisak!H27</f>
        <v>18.5</v>
      </c>
      <c r="O32" s="97">
        <f>Spisak!N27</f>
        <v>25</v>
      </c>
      <c r="P32" s="98" t="str">
        <f>Spisak!O27 &amp; OcjenaSlovima(Spisak!O27)</f>
        <v>#NAME?</v>
      </c>
    </row>
    <row r="33" ht="12.75" customHeight="1">
      <c r="A33" s="95" t="str">
        <f>Spisak!B28</f>
        <v>26/2020</v>
      </c>
      <c r="B33" s="96" t="str">
        <f>Spisak!C28</f>
        <v>Burdžović Ilma</v>
      </c>
      <c r="C33" s="97" t="str">
        <f t="shared" ref="C33:I33" si="51">#REF!</f>
        <v>#REF!</v>
      </c>
      <c r="D33" s="97" t="str">
        <f t="shared" si="51"/>
        <v>#REF!</v>
      </c>
      <c r="E33" s="97" t="str">
        <f t="shared" si="51"/>
        <v>#REF!</v>
      </c>
      <c r="F33" s="97" t="str">
        <f t="shared" si="51"/>
        <v>#REF!</v>
      </c>
      <c r="G33" s="97" t="str">
        <f t="shared" si="51"/>
        <v>#REF!</v>
      </c>
      <c r="H33" s="97" t="str">
        <f t="shared" si="51"/>
        <v>#REF!</v>
      </c>
      <c r="I33" s="97" t="str">
        <f t="shared" si="51"/>
        <v>#REF!</v>
      </c>
      <c r="J33" s="97">
        <f>Spisak!L28</f>
        <v>15</v>
      </c>
      <c r="K33" s="97" t="str">
        <f t="shared" ref="K33:L33" si="52">#REF!</f>
        <v>#REF!</v>
      </c>
      <c r="L33" s="97" t="str">
        <f t="shared" si="52"/>
        <v>#REF!</v>
      </c>
      <c r="M33" s="97">
        <f>Spisak!F28</f>
        <v>13</v>
      </c>
      <c r="N33" s="97">
        <f>Spisak!H28</f>
        <v>24</v>
      </c>
      <c r="O33" s="97">
        <f>Spisak!N28</f>
        <v>44</v>
      </c>
      <c r="P33" s="98" t="str">
        <f>Spisak!O28 &amp; OcjenaSlovima(Spisak!O28)</f>
        <v>#NAME?</v>
      </c>
    </row>
    <row r="34" ht="12.75" customHeight="1">
      <c r="A34" s="95" t="str">
        <f>Spisak!B29</f>
        <v>27/2020</v>
      </c>
      <c r="B34" s="96" t="str">
        <f>Spisak!C29</f>
        <v>Mihajlović Danilo</v>
      </c>
      <c r="C34" s="97" t="str">
        <f t="shared" ref="C34:I34" si="53">#REF!</f>
        <v>#REF!</v>
      </c>
      <c r="D34" s="97" t="str">
        <f t="shared" si="53"/>
        <v>#REF!</v>
      </c>
      <c r="E34" s="97" t="str">
        <f t="shared" si="53"/>
        <v>#REF!</v>
      </c>
      <c r="F34" s="97" t="str">
        <f t="shared" si="53"/>
        <v>#REF!</v>
      </c>
      <c r="G34" s="97" t="str">
        <f t="shared" si="53"/>
        <v>#REF!</v>
      </c>
      <c r="H34" s="97" t="str">
        <f t="shared" si="53"/>
        <v>#REF!</v>
      </c>
      <c r="I34" s="97" t="str">
        <f t="shared" si="53"/>
        <v>#REF!</v>
      </c>
      <c r="J34" s="97">
        <f>Spisak!L29</f>
        <v>20</v>
      </c>
      <c r="K34" s="97" t="str">
        <f t="shared" ref="K34:L34" si="54">#REF!</f>
        <v>#REF!</v>
      </c>
      <c r="L34" s="97" t="str">
        <f t="shared" si="54"/>
        <v>#REF!</v>
      </c>
      <c r="M34" s="97">
        <f>Spisak!F29</f>
        <v>3</v>
      </c>
      <c r="N34" s="97">
        <f>Spisak!H29</f>
        <v>4</v>
      </c>
      <c r="O34" s="97">
        <f>Spisak!N29</f>
        <v>20</v>
      </c>
      <c r="P34" s="98" t="str">
        <f>Spisak!O29 &amp; OcjenaSlovima(Spisak!O29)</f>
        <v>#NAME?</v>
      </c>
    </row>
    <row r="35" ht="12.75" customHeight="1">
      <c r="A35" s="95" t="str">
        <f>Spisak!B30</f>
        <v>28/2020</v>
      </c>
      <c r="B35" s="96" t="str">
        <f>Spisak!C30</f>
        <v>Vujošević Nikola</v>
      </c>
      <c r="C35" s="97" t="str">
        <f t="shared" ref="C35:I35" si="55">#REF!</f>
        <v>#REF!</v>
      </c>
      <c r="D35" s="97" t="str">
        <f t="shared" si="55"/>
        <v>#REF!</v>
      </c>
      <c r="E35" s="97" t="str">
        <f t="shared" si="55"/>
        <v>#REF!</v>
      </c>
      <c r="F35" s="97" t="str">
        <f t="shared" si="55"/>
        <v>#REF!</v>
      </c>
      <c r="G35" s="97" t="str">
        <f t="shared" si="55"/>
        <v>#REF!</v>
      </c>
      <c r="H35" s="97" t="str">
        <f t="shared" si="55"/>
        <v>#REF!</v>
      </c>
      <c r="I35" s="97" t="str">
        <f t="shared" si="55"/>
        <v>#REF!</v>
      </c>
      <c r="J35" s="97" t="str">
        <f>Spisak!L30</f>
        <v/>
      </c>
      <c r="K35" s="97" t="str">
        <f t="shared" ref="K35:L35" si="56">#REF!</f>
        <v>#REF!</v>
      </c>
      <c r="L35" s="97" t="str">
        <f t="shared" si="56"/>
        <v>#REF!</v>
      </c>
      <c r="M35" s="97" t="str">
        <f>Spisak!F30</f>
        <v/>
      </c>
      <c r="N35" s="97" t="str">
        <f>Spisak!H30</f>
        <v/>
      </c>
      <c r="O35" s="97" t="str">
        <f>Spisak!N30</f>
        <v/>
      </c>
      <c r="P35" s="98" t="str">
        <f>Spisak!O30 &amp; OcjenaSlovima(Spisak!O30)</f>
        <v>#NAME?</v>
      </c>
    </row>
    <row r="36" ht="12.75" customHeight="1">
      <c r="A36" s="95" t="str">
        <f>Spisak!B31</f>
        <v>29/2020</v>
      </c>
      <c r="B36" s="96" t="str">
        <f>Spisak!C31</f>
        <v>Crnovršanin Adis</v>
      </c>
      <c r="C36" s="97" t="str">
        <f t="shared" ref="C36:I36" si="57">#REF!</f>
        <v>#REF!</v>
      </c>
      <c r="D36" s="97" t="str">
        <f t="shared" si="57"/>
        <v>#REF!</v>
      </c>
      <c r="E36" s="97" t="str">
        <f t="shared" si="57"/>
        <v>#REF!</v>
      </c>
      <c r="F36" s="97" t="str">
        <f t="shared" si="57"/>
        <v>#REF!</v>
      </c>
      <c r="G36" s="97" t="str">
        <f t="shared" si="57"/>
        <v>#REF!</v>
      </c>
      <c r="H36" s="97" t="str">
        <f t="shared" si="57"/>
        <v>#REF!</v>
      </c>
      <c r="I36" s="97" t="str">
        <f t="shared" si="57"/>
        <v>#REF!</v>
      </c>
      <c r="J36" s="97">
        <f>Spisak!L31</f>
        <v>24</v>
      </c>
      <c r="K36" s="97" t="str">
        <f t="shared" ref="K36:L36" si="58">#REF!</f>
        <v>#REF!</v>
      </c>
      <c r="L36" s="97" t="str">
        <f t="shared" si="58"/>
        <v>#REF!</v>
      </c>
      <c r="M36" s="97">
        <f>Spisak!F31</f>
        <v>10</v>
      </c>
      <c r="N36" s="97">
        <f>Spisak!H31</f>
        <v>29</v>
      </c>
      <c r="O36" s="97">
        <f>Spisak!N31</f>
        <v>53</v>
      </c>
      <c r="P36" s="98" t="str">
        <f>Spisak!O31 &amp; OcjenaSlovima(Spisak!O31)</f>
        <v>#NAME?</v>
      </c>
    </row>
    <row r="37" ht="12.75" customHeight="1">
      <c r="A37" s="95" t="str">
        <f>Spisak!B32</f>
        <v>30/2020</v>
      </c>
      <c r="B37" s="96" t="str">
        <f>Spisak!C32</f>
        <v>Pivljanin Jana</v>
      </c>
      <c r="C37" s="97" t="str">
        <f t="shared" ref="C37:I37" si="59">#REF!</f>
        <v>#REF!</v>
      </c>
      <c r="D37" s="97" t="str">
        <f t="shared" si="59"/>
        <v>#REF!</v>
      </c>
      <c r="E37" s="97" t="str">
        <f t="shared" si="59"/>
        <v>#REF!</v>
      </c>
      <c r="F37" s="97" t="str">
        <f t="shared" si="59"/>
        <v>#REF!</v>
      </c>
      <c r="G37" s="97" t="str">
        <f t="shared" si="59"/>
        <v>#REF!</v>
      </c>
      <c r="H37" s="97" t="str">
        <f t="shared" si="59"/>
        <v>#REF!</v>
      </c>
      <c r="I37" s="97" t="str">
        <f t="shared" si="59"/>
        <v>#REF!</v>
      </c>
      <c r="J37" s="97">
        <f>Spisak!L32</f>
        <v>10</v>
      </c>
      <c r="K37" s="97" t="str">
        <f t="shared" ref="K37:L37" si="60">#REF!</f>
        <v>#REF!</v>
      </c>
      <c r="L37" s="97" t="str">
        <f t="shared" si="60"/>
        <v>#REF!</v>
      </c>
      <c r="M37" s="97">
        <f>Spisak!F32</f>
        <v>4</v>
      </c>
      <c r="N37" s="97">
        <f>Spisak!H32</f>
        <v>14</v>
      </c>
      <c r="O37" s="97">
        <f>Spisak!N32</f>
        <v>15</v>
      </c>
      <c r="P37" s="98" t="str">
        <f>Spisak!O32 &amp; OcjenaSlovima(Spisak!O32)</f>
        <v>#NAME?</v>
      </c>
    </row>
    <row r="38" ht="12.75" customHeight="1">
      <c r="A38" s="95" t="str">
        <f>Spisak!B33</f>
        <v>31/2020</v>
      </c>
      <c r="B38" s="96" t="str">
        <f>Spisak!C33</f>
        <v>Zejak Matija</v>
      </c>
      <c r="C38" s="97" t="str">
        <f t="shared" ref="C38:I38" si="61">#REF!</f>
        <v>#REF!</v>
      </c>
      <c r="D38" s="97" t="str">
        <f t="shared" si="61"/>
        <v>#REF!</v>
      </c>
      <c r="E38" s="97" t="str">
        <f t="shared" si="61"/>
        <v>#REF!</v>
      </c>
      <c r="F38" s="97" t="str">
        <f t="shared" si="61"/>
        <v>#REF!</v>
      </c>
      <c r="G38" s="97" t="str">
        <f t="shared" si="61"/>
        <v>#REF!</v>
      </c>
      <c r="H38" s="97" t="str">
        <f t="shared" si="61"/>
        <v>#REF!</v>
      </c>
      <c r="I38" s="97" t="str">
        <f t="shared" si="61"/>
        <v>#REF!</v>
      </c>
      <c r="J38" s="97">
        <f>Spisak!L33</f>
        <v>32</v>
      </c>
      <c r="K38" s="97" t="str">
        <f t="shared" ref="K38:L38" si="62">#REF!</f>
        <v>#REF!</v>
      </c>
      <c r="L38" s="97" t="str">
        <f t="shared" si="62"/>
        <v>#REF!</v>
      </c>
      <c r="M38" s="97">
        <f>Spisak!F33</f>
        <v>22</v>
      </c>
      <c r="N38" s="97">
        <f>Spisak!H33</f>
        <v>41</v>
      </c>
      <c r="O38" s="97">
        <f>Spisak!N33</f>
        <v>73</v>
      </c>
      <c r="P38" s="98" t="str">
        <f>Spisak!O33 &amp; OcjenaSlovima(Spisak!O33)</f>
        <v>#NAME?</v>
      </c>
    </row>
    <row r="39" ht="12.75" customHeight="1">
      <c r="A39" s="95" t="str">
        <f>Spisak!B34</f>
        <v>32/2020</v>
      </c>
      <c r="B39" s="96" t="str">
        <f>Spisak!C34</f>
        <v>Adžija Ernest</v>
      </c>
      <c r="C39" s="97" t="str">
        <f t="shared" ref="C39:I39" si="63">#REF!</f>
        <v>#REF!</v>
      </c>
      <c r="D39" s="97" t="str">
        <f t="shared" si="63"/>
        <v>#REF!</v>
      </c>
      <c r="E39" s="97" t="str">
        <f t="shared" si="63"/>
        <v>#REF!</v>
      </c>
      <c r="F39" s="97" t="str">
        <f t="shared" si="63"/>
        <v>#REF!</v>
      </c>
      <c r="G39" s="97" t="str">
        <f t="shared" si="63"/>
        <v>#REF!</v>
      </c>
      <c r="H39" s="97" t="str">
        <f t="shared" si="63"/>
        <v>#REF!</v>
      </c>
      <c r="I39" s="97" t="str">
        <f t="shared" si="63"/>
        <v>#REF!</v>
      </c>
      <c r="J39" s="97">
        <f>Spisak!L34</f>
        <v>16</v>
      </c>
      <c r="K39" s="97" t="str">
        <f t="shared" ref="K39:L39" si="64">#REF!</f>
        <v>#REF!</v>
      </c>
      <c r="L39" s="97" t="str">
        <f t="shared" si="64"/>
        <v>#REF!</v>
      </c>
      <c r="M39" s="97">
        <f>Spisak!F34</f>
        <v>4.5</v>
      </c>
      <c r="N39" s="97">
        <f>Spisak!H34</f>
        <v>18.5</v>
      </c>
      <c r="O39" s="97">
        <f>Spisak!N34</f>
        <v>40</v>
      </c>
      <c r="P39" s="98" t="str">
        <f>Spisak!O34 &amp; OcjenaSlovima(Spisak!O34)</f>
        <v>#NAME?</v>
      </c>
    </row>
    <row r="40" ht="12.75" customHeight="1">
      <c r="A40" s="95" t="str">
        <f>Spisak!B35</f>
        <v>33/2020</v>
      </c>
      <c r="B40" s="96" t="str">
        <f>Spisak!C35</f>
        <v>Vukanić Svetislav</v>
      </c>
      <c r="C40" s="97" t="str">
        <f t="shared" ref="C40:I40" si="65">#REF!</f>
        <v>#REF!</v>
      </c>
      <c r="D40" s="97" t="str">
        <f t="shared" si="65"/>
        <v>#REF!</v>
      </c>
      <c r="E40" s="97" t="str">
        <f t="shared" si="65"/>
        <v>#REF!</v>
      </c>
      <c r="F40" s="97" t="str">
        <f t="shared" si="65"/>
        <v>#REF!</v>
      </c>
      <c r="G40" s="97" t="str">
        <f t="shared" si="65"/>
        <v>#REF!</v>
      </c>
      <c r="H40" s="97" t="str">
        <f t="shared" si="65"/>
        <v>#REF!</v>
      </c>
      <c r="I40" s="97" t="str">
        <f t="shared" si="65"/>
        <v>#REF!</v>
      </c>
      <c r="J40" s="97">
        <f>Spisak!L35</f>
        <v>24</v>
      </c>
      <c r="K40" s="97" t="str">
        <f t="shared" ref="K40:L40" si="66">#REF!</f>
        <v>#REF!</v>
      </c>
      <c r="L40" s="97" t="str">
        <f t="shared" si="66"/>
        <v>#REF!</v>
      </c>
      <c r="M40" s="97">
        <f>Spisak!F35</f>
        <v>15</v>
      </c>
      <c r="N40" s="97">
        <f>Spisak!H35</f>
        <v>31</v>
      </c>
      <c r="O40" s="97">
        <f>Spisak!N35</f>
        <v>55</v>
      </c>
      <c r="P40" s="98" t="str">
        <f>Spisak!O35 &amp; OcjenaSlovima(Spisak!O35)</f>
        <v>#NAME?</v>
      </c>
    </row>
    <row r="41" ht="12.75" customHeight="1">
      <c r="A41" s="95" t="str">
        <f>Spisak!B36</f>
        <v>34/2020</v>
      </c>
      <c r="B41" s="96" t="str">
        <f>Spisak!C36</f>
        <v>Vojinović Vuk</v>
      </c>
      <c r="C41" s="97" t="str">
        <f t="shared" ref="C41:I41" si="67">#REF!</f>
        <v>#REF!</v>
      </c>
      <c r="D41" s="97" t="str">
        <f t="shared" si="67"/>
        <v>#REF!</v>
      </c>
      <c r="E41" s="97" t="str">
        <f t="shared" si="67"/>
        <v>#REF!</v>
      </c>
      <c r="F41" s="97" t="str">
        <f t="shared" si="67"/>
        <v>#REF!</v>
      </c>
      <c r="G41" s="97" t="str">
        <f t="shared" si="67"/>
        <v>#REF!</v>
      </c>
      <c r="H41" s="97" t="str">
        <f t="shared" si="67"/>
        <v>#REF!</v>
      </c>
      <c r="I41" s="97" t="str">
        <f t="shared" si="67"/>
        <v>#REF!</v>
      </c>
      <c r="J41" s="97">
        <f>Spisak!L36</f>
        <v>19</v>
      </c>
      <c r="K41" s="97" t="str">
        <f t="shared" ref="K41:L41" si="68">#REF!</f>
        <v>#REF!</v>
      </c>
      <c r="L41" s="97" t="str">
        <f t="shared" si="68"/>
        <v>#REF!</v>
      </c>
      <c r="M41" s="97">
        <f>Spisak!F36</f>
        <v>9</v>
      </c>
      <c r="N41" s="97">
        <f>Spisak!H36</f>
        <v>11</v>
      </c>
      <c r="O41" s="97">
        <f>Spisak!N36</f>
        <v>27</v>
      </c>
      <c r="P41" s="98" t="str">
        <f>Spisak!O36 &amp; OcjenaSlovima(Spisak!O36)</f>
        <v>#NAME?</v>
      </c>
    </row>
    <row r="42" ht="12.75" customHeight="1">
      <c r="A42" s="95" t="str">
        <f>Spisak!B37</f>
        <v>35/2020</v>
      </c>
      <c r="B42" s="96" t="str">
        <f>Spisak!C37</f>
        <v>Bošković Stefan</v>
      </c>
      <c r="C42" s="97" t="str">
        <f t="shared" ref="C42:I42" si="69">#REF!</f>
        <v>#REF!</v>
      </c>
      <c r="D42" s="97" t="str">
        <f t="shared" si="69"/>
        <v>#REF!</v>
      </c>
      <c r="E42" s="97" t="str">
        <f t="shared" si="69"/>
        <v>#REF!</v>
      </c>
      <c r="F42" s="97" t="str">
        <f t="shared" si="69"/>
        <v>#REF!</v>
      </c>
      <c r="G42" s="97" t="str">
        <f t="shared" si="69"/>
        <v>#REF!</v>
      </c>
      <c r="H42" s="97" t="str">
        <f t="shared" si="69"/>
        <v>#REF!</v>
      </c>
      <c r="I42" s="97" t="str">
        <f t="shared" si="69"/>
        <v>#REF!</v>
      </c>
      <c r="J42" s="97">
        <f>Spisak!L37</f>
        <v>38</v>
      </c>
      <c r="K42" s="97" t="str">
        <f t="shared" ref="K42:L42" si="70">#REF!</f>
        <v>#REF!</v>
      </c>
      <c r="L42" s="97" t="str">
        <f t="shared" si="70"/>
        <v>#REF!</v>
      </c>
      <c r="M42" s="97">
        <f>Spisak!F37</f>
        <v>21.5</v>
      </c>
      <c r="N42" s="97">
        <f>Spisak!H37</f>
        <v>43.5</v>
      </c>
      <c r="O42" s="97">
        <f>Spisak!N37</f>
        <v>81.5</v>
      </c>
      <c r="P42" s="98" t="str">
        <f>Spisak!O37 &amp; OcjenaSlovima(Spisak!O37)</f>
        <v>#NAME?</v>
      </c>
    </row>
    <row r="43" ht="12.75" customHeight="1">
      <c r="A43" s="95" t="str">
        <f>Spisak!B38</f>
        <v>36/2020</v>
      </c>
      <c r="B43" s="96" t="str">
        <f>Spisak!C38</f>
        <v>Ljujić Mirjana</v>
      </c>
      <c r="C43" s="97" t="str">
        <f t="shared" ref="C43:I43" si="71">#REF!</f>
        <v>#REF!</v>
      </c>
      <c r="D43" s="97" t="str">
        <f t="shared" si="71"/>
        <v>#REF!</v>
      </c>
      <c r="E43" s="97" t="str">
        <f t="shared" si="71"/>
        <v>#REF!</v>
      </c>
      <c r="F43" s="97" t="str">
        <f t="shared" si="71"/>
        <v>#REF!</v>
      </c>
      <c r="G43" s="97" t="str">
        <f t="shared" si="71"/>
        <v>#REF!</v>
      </c>
      <c r="H43" s="97" t="str">
        <f t="shared" si="71"/>
        <v>#REF!</v>
      </c>
      <c r="I43" s="97" t="str">
        <f t="shared" si="71"/>
        <v>#REF!</v>
      </c>
      <c r="J43" s="97">
        <f>Spisak!L38</f>
        <v>3</v>
      </c>
      <c r="K43" s="97" t="str">
        <f t="shared" ref="K43:L43" si="72">#REF!</f>
        <v>#REF!</v>
      </c>
      <c r="L43" s="97" t="str">
        <f t="shared" si="72"/>
        <v>#REF!</v>
      </c>
      <c r="M43" s="97" t="str">
        <f>Spisak!F38</f>
        <v/>
      </c>
      <c r="N43" s="97" t="str">
        <f>Spisak!H38</f>
        <v/>
      </c>
      <c r="O43" s="97">
        <f>Spisak!N38</f>
        <v>12</v>
      </c>
      <c r="P43" s="98" t="str">
        <f>Spisak!O38 &amp; OcjenaSlovima(Spisak!O38)</f>
        <v>#NAME?</v>
      </c>
    </row>
    <row r="44" ht="12.75" customHeight="1">
      <c r="A44" s="95" t="str">
        <f>Spisak!B39</f>
        <v>37/2020</v>
      </c>
      <c r="B44" s="96" t="str">
        <f>Spisak!C39</f>
        <v>Veličković Ivana</v>
      </c>
      <c r="C44" s="97" t="str">
        <f t="shared" ref="C44:I44" si="73">#REF!</f>
        <v>#REF!</v>
      </c>
      <c r="D44" s="97" t="str">
        <f t="shared" si="73"/>
        <v>#REF!</v>
      </c>
      <c r="E44" s="97" t="str">
        <f t="shared" si="73"/>
        <v>#REF!</v>
      </c>
      <c r="F44" s="97" t="str">
        <f t="shared" si="73"/>
        <v>#REF!</v>
      </c>
      <c r="G44" s="97" t="str">
        <f t="shared" si="73"/>
        <v>#REF!</v>
      </c>
      <c r="H44" s="97" t="str">
        <f t="shared" si="73"/>
        <v>#REF!</v>
      </c>
      <c r="I44" s="97" t="str">
        <f t="shared" si="73"/>
        <v>#REF!</v>
      </c>
      <c r="J44" s="97">
        <f>Spisak!L39</f>
        <v>34</v>
      </c>
      <c r="K44" s="97" t="str">
        <f t="shared" ref="K44:L44" si="74">#REF!</f>
        <v>#REF!</v>
      </c>
      <c r="L44" s="97" t="str">
        <f t="shared" si="74"/>
        <v>#REF!</v>
      </c>
      <c r="M44" s="97">
        <f>Spisak!F39</f>
        <v>17</v>
      </c>
      <c r="N44" s="97">
        <f>Spisak!H39</f>
        <v>39</v>
      </c>
      <c r="O44" s="97">
        <f>Spisak!N39</f>
        <v>73</v>
      </c>
      <c r="P44" s="98" t="str">
        <f>Spisak!O39 &amp; OcjenaSlovima(Spisak!O39)</f>
        <v>#NAME?</v>
      </c>
    </row>
    <row r="45" ht="12.75" customHeight="1">
      <c r="A45" s="95" t="str">
        <f>Spisak!B40</f>
        <v>38/2020</v>
      </c>
      <c r="B45" s="96" t="str">
        <f>Spisak!C40</f>
        <v>Rovčanin Jovana</v>
      </c>
      <c r="C45" s="97" t="str">
        <f t="shared" ref="C45:I45" si="75">#REF!</f>
        <v>#REF!</v>
      </c>
      <c r="D45" s="97" t="str">
        <f t="shared" si="75"/>
        <v>#REF!</v>
      </c>
      <c r="E45" s="97" t="str">
        <f t="shared" si="75"/>
        <v>#REF!</v>
      </c>
      <c r="F45" s="97" t="str">
        <f t="shared" si="75"/>
        <v>#REF!</v>
      </c>
      <c r="G45" s="97" t="str">
        <f t="shared" si="75"/>
        <v>#REF!</v>
      </c>
      <c r="H45" s="97" t="str">
        <f t="shared" si="75"/>
        <v>#REF!</v>
      </c>
      <c r="I45" s="97" t="str">
        <f t="shared" si="75"/>
        <v>#REF!</v>
      </c>
      <c r="J45" s="97">
        <f>Spisak!L40</f>
        <v>18</v>
      </c>
      <c r="K45" s="97" t="str">
        <f t="shared" ref="K45:L45" si="76">#REF!</f>
        <v>#REF!</v>
      </c>
      <c r="L45" s="97" t="str">
        <f t="shared" si="76"/>
        <v>#REF!</v>
      </c>
      <c r="M45" s="97">
        <f>Spisak!F40</f>
        <v>10</v>
      </c>
      <c r="N45" s="97">
        <f>Spisak!H40</f>
        <v>32</v>
      </c>
      <c r="O45" s="97">
        <f>Spisak!N40</f>
        <v>50</v>
      </c>
      <c r="P45" s="98" t="str">
        <f>Spisak!O40 &amp; OcjenaSlovima(Spisak!O40)</f>
        <v>#NAME?</v>
      </c>
    </row>
    <row r="46" ht="12.75" customHeight="1">
      <c r="A46" s="95" t="str">
        <f>Spisak!B41</f>
        <v>39/2020</v>
      </c>
      <c r="B46" s="96" t="str">
        <f>Spisak!C41</f>
        <v>Babić Uroš</v>
      </c>
      <c r="C46" s="97" t="str">
        <f t="shared" ref="C46:I46" si="77">#REF!</f>
        <v>#REF!</v>
      </c>
      <c r="D46" s="97" t="str">
        <f t="shared" si="77"/>
        <v>#REF!</v>
      </c>
      <c r="E46" s="97" t="str">
        <f t="shared" si="77"/>
        <v>#REF!</v>
      </c>
      <c r="F46" s="97" t="str">
        <f t="shared" si="77"/>
        <v>#REF!</v>
      </c>
      <c r="G46" s="97" t="str">
        <f t="shared" si="77"/>
        <v>#REF!</v>
      </c>
      <c r="H46" s="97" t="str">
        <f t="shared" si="77"/>
        <v>#REF!</v>
      </c>
      <c r="I46" s="97" t="str">
        <f t="shared" si="77"/>
        <v>#REF!</v>
      </c>
      <c r="J46" s="97" t="str">
        <f>Spisak!L41</f>
        <v/>
      </c>
      <c r="K46" s="97" t="str">
        <f t="shared" ref="K46:L46" si="78">#REF!</f>
        <v>#REF!</v>
      </c>
      <c r="L46" s="97" t="str">
        <f t="shared" si="78"/>
        <v>#REF!</v>
      </c>
      <c r="M46" s="97" t="str">
        <f>Spisak!F41</f>
        <v/>
      </c>
      <c r="N46" s="97" t="str">
        <f>Spisak!H41</f>
        <v/>
      </c>
      <c r="O46" s="97" t="str">
        <f>Spisak!N41</f>
        <v/>
      </c>
      <c r="P46" s="98" t="str">
        <f>Spisak!O41 &amp; OcjenaSlovima(Spisak!O41)</f>
        <v>#NAME?</v>
      </c>
    </row>
    <row r="47" ht="12.75" customHeight="1">
      <c r="A47" s="95" t="str">
        <f>Spisak!B42</f>
        <v>40/2020</v>
      </c>
      <c r="B47" s="96" t="str">
        <f>Spisak!C42</f>
        <v>Knežević Pavle</v>
      </c>
      <c r="C47" s="97" t="str">
        <f t="shared" ref="C47:I47" si="79">#REF!</f>
        <v>#REF!</v>
      </c>
      <c r="D47" s="97" t="str">
        <f t="shared" si="79"/>
        <v>#REF!</v>
      </c>
      <c r="E47" s="97" t="str">
        <f t="shared" si="79"/>
        <v>#REF!</v>
      </c>
      <c r="F47" s="97" t="str">
        <f t="shared" si="79"/>
        <v>#REF!</v>
      </c>
      <c r="G47" s="97" t="str">
        <f t="shared" si="79"/>
        <v>#REF!</v>
      </c>
      <c r="H47" s="97" t="str">
        <f t="shared" si="79"/>
        <v>#REF!</v>
      </c>
      <c r="I47" s="97" t="str">
        <f t="shared" si="79"/>
        <v>#REF!</v>
      </c>
      <c r="J47" s="97">
        <f>Spisak!L42</f>
        <v>0</v>
      </c>
      <c r="K47" s="97" t="str">
        <f t="shared" ref="K47:L47" si="80">#REF!</f>
        <v>#REF!</v>
      </c>
      <c r="L47" s="97" t="str">
        <f t="shared" si="80"/>
        <v>#REF!</v>
      </c>
      <c r="M47" s="97" t="str">
        <f>Spisak!F42</f>
        <v/>
      </c>
      <c r="N47" s="97" t="str">
        <f>Spisak!H42</f>
        <v/>
      </c>
      <c r="O47" s="97">
        <f>Spisak!N42</f>
        <v>0</v>
      </c>
      <c r="P47" s="98" t="str">
        <f>Spisak!O42 &amp; OcjenaSlovima(Spisak!O42)</f>
        <v>#NAME?</v>
      </c>
    </row>
    <row r="48" ht="12.75" customHeight="1">
      <c r="A48" s="95" t="str">
        <f>Spisak!B43</f>
        <v>41/2020</v>
      </c>
      <c r="B48" s="96" t="str">
        <f>Spisak!C43</f>
        <v>Kosović Danilo</v>
      </c>
      <c r="C48" s="97" t="str">
        <f t="shared" ref="C48:I48" si="81">#REF!</f>
        <v>#REF!</v>
      </c>
      <c r="D48" s="97" t="str">
        <f t="shared" si="81"/>
        <v>#REF!</v>
      </c>
      <c r="E48" s="97" t="str">
        <f t="shared" si="81"/>
        <v>#REF!</v>
      </c>
      <c r="F48" s="97" t="str">
        <f t="shared" si="81"/>
        <v>#REF!</v>
      </c>
      <c r="G48" s="97" t="str">
        <f t="shared" si="81"/>
        <v>#REF!</v>
      </c>
      <c r="H48" s="97" t="str">
        <f t="shared" si="81"/>
        <v>#REF!</v>
      </c>
      <c r="I48" s="97" t="str">
        <f t="shared" si="81"/>
        <v>#REF!</v>
      </c>
      <c r="J48" s="97">
        <f>Spisak!L43</f>
        <v>30</v>
      </c>
      <c r="K48" s="97" t="str">
        <f t="shared" ref="K48:L48" si="82">#REF!</f>
        <v>#REF!</v>
      </c>
      <c r="L48" s="97" t="str">
        <f t="shared" si="82"/>
        <v>#REF!</v>
      </c>
      <c r="M48" s="97">
        <f>Spisak!F43</f>
        <v>30</v>
      </c>
      <c r="N48" s="97">
        <f>Spisak!H43</f>
        <v>58</v>
      </c>
      <c r="O48" s="97">
        <f>Spisak!N43</f>
        <v>88</v>
      </c>
      <c r="P48" s="98" t="str">
        <f>Spisak!O43 &amp; OcjenaSlovima(Spisak!O43)</f>
        <v>#NAME?</v>
      </c>
    </row>
    <row r="49" ht="12.75" customHeight="1">
      <c r="A49" s="95" t="str">
        <f>Spisak!B44</f>
        <v>42/2020</v>
      </c>
      <c r="B49" s="96" t="str">
        <f>Spisak!C44</f>
        <v>Stamenković Aleksandra</v>
      </c>
      <c r="C49" s="97" t="str">
        <f t="shared" ref="C49:I49" si="83">#REF!</f>
        <v>#REF!</v>
      </c>
      <c r="D49" s="97" t="str">
        <f t="shared" si="83"/>
        <v>#REF!</v>
      </c>
      <c r="E49" s="97" t="str">
        <f t="shared" si="83"/>
        <v>#REF!</v>
      </c>
      <c r="F49" s="97" t="str">
        <f t="shared" si="83"/>
        <v>#REF!</v>
      </c>
      <c r="G49" s="97" t="str">
        <f t="shared" si="83"/>
        <v>#REF!</v>
      </c>
      <c r="H49" s="97" t="str">
        <f t="shared" si="83"/>
        <v>#REF!</v>
      </c>
      <c r="I49" s="97" t="str">
        <f t="shared" si="83"/>
        <v>#REF!</v>
      </c>
      <c r="J49" s="97" t="str">
        <f>Spisak!L44</f>
        <v/>
      </c>
      <c r="K49" s="97" t="str">
        <f t="shared" ref="K49:L49" si="84">#REF!</f>
        <v>#REF!</v>
      </c>
      <c r="L49" s="97" t="str">
        <f t="shared" si="84"/>
        <v>#REF!</v>
      </c>
      <c r="M49" s="97" t="str">
        <f>Spisak!F44</f>
        <v/>
      </c>
      <c r="N49" s="97" t="str">
        <f>Spisak!H44</f>
        <v/>
      </c>
      <c r="O49" s="97" t="str">
        <f>Spisak!N44</f>
        <v/>
      </c>
      <c r="P49" s="98" t="str">
        <f>Spisak!O44 &amp; OcjenaSlovima(Spisak!O44)</f>
        <v>#NAME?</v>
      </c>
    </row>
    <row r="50" ht="12.75" customHeight="1">
      <c r="A50" s="95" t="str">
        <f>Spisak!B45</f>
        <v>43/2020</v>
      </c>
      <c r="B50" s="96" t="str">
        <f>Spisak!C45</f>
        <v>Miletić Neda</v>
      </c>
      <c r="C50" s="97" t="str">
        <f t="shared" ref="C50:I50" si="85">#REF!</f>
        <v>#REF!</v>
      </c>
      <c r="D50" s="97" t="str">
        <f t="shared" si="85"/>
        <v>#REF!</v>
      </c>
      <c r="E50" s="97" t="str">
        <f t="shared" si="85"/>
        <v>#REF!</v>
      </c>
      <c r="F50" s="97" t="str">
        <f t="shared" si="85"/>
        <v>#REF!</v>
      </c>
      <c r="G50" s="97" t="str">
        <f t="shared" si="85"/>
        <v>#REF!</v>
      </c>
      <c r="H50" s="97" t="str">
        <f t="shared" si="85"/>
        <v>#REF!</v>
      </c>
      <c r="I50" s="97" t="str">
        <f t="shared" si="85"/>
        <v>#REF!</v>
      </c>
      <c r="J50" s="97">
        <f>Spisak!L45</f>
        <v>22</v>
      </c>
      <c r="K50" s="97" t="str">
        <f t="shared" ref="K50:L50" si="86">#REF!</f>
        <v>#REF!</v>
      </c>
      <c r="L50" s="97" t="str">
        <f t="shared" si="86"/>
        <v>#REF!</v>
      </c>
      <c r="M50" s="97">
        <f>Spisak!F45</f>
        <v>11</v>
      </c>
      <c r="N50" s="97">
        <f>Spisak!H45</f>
        <v>33</v>
      </c>
      <c r="O50" s="97">
        <f>Spisak!N45</f>
        <v>57</v>
      </c>
      <c r="P50" s="98" t="str">
        <f>Spisak!O45 &amp; OcjenaSlovima(Spisak!O45)</f>
        <v>#NAME?</v>
      </c>
    </row>
    <row r="51" ht="12.75" customHeight="1">
      <c r="A51" s="95" t="str">
        <f>Spisak!B46</f>
        <v>44/2020</v>
      </c>
      <c r="B51" s="96" t="str">
        <f>Spisak!C46</f>
        <v>Mujević Riad</v>
      </c>
      <c r="C51" s="97" t="str">
        <f t="shared" ref="C51:I51" si="87">#REF!</f>
        <v>#REF!</v>
      </c>
      <c r="D51" s="97" t="str">
        <f t="shared" si="87"/>
        <v>#REF!</v>
      </c>
      <c r="E51" s="97" t="str">
        <f t="shared" si="87"/>
        <v>#REF!</v>
      </c>
      <c r="F51" s="97" t="str">
        <f t="shared" si="87"/>
        <v>#REF!</v>
      </c>
      <c r="G51" s="97" t="str">
        <f t="shared" si="87"/>
        <v>#REF!</v>
      </c>
      <c r="H51" s="97" t="str">
        <f t="shared" si="87"/>
        <v>#REF!</v>
      </c>
      <c r="I51" s="97" t="str">
        <f t="shared" si="87"/>
        <v>#REF!</v>
      </c>
      <c r="J51" s="97">
        <f>Spisak!L46</f>
        <v>21</v>
      </c>
      <c r="K51" s="97" t="str">
        <f t="shared" ref="K51:L51" si="88">#REF!</f>
        <v>#REF!</v>
      </c>
      <c r="L51" s="97" t="str">
        <f t="shared" si="88"/>
        <v>#REF!</v>
      </c>
      <c r="M51" s="97">
        <f>Spisak!F46</f>
        <v>19</v>
      </c>
      <c r="N51" s="97">
        <f>Spisak!H46</f>
        <v>39</v>
      </c>
      <c r="O51" s="97">
        <f>Spisak!N46</f>
        <v>60</v>
      </c>
      <c r="P51" s="98" t="str">
        <f>Spisak!O46 &amp; OcjenaSlovima(Spisak!O46)</f>
        <v>#NAME?</v>
      </c>
    </row>
    <row r="52" ht="12.75" customHeight="1">
      <c r="A52" s="95" t="str">
        <f>Spisak!B47</f>
        <v>45/2020</v>
      </c>
      <c r="B52" s="96" t="str">
        <f>Spisak!C47</f>
        <v>Mujević Elmin</v>
      </c>
      <c r="C52" s="97" t="str">
        <f t="shared" ref="C52:I52" si="89">#REF!</f>
        <v>#REF!</v>
      </c>
      <c r="D52" s="97" t="str">
        <f t="shared" si="89"/>
        <v>#REF!</v>
      </c>
      <c r="E52" s="97" t="str">
        <f t="shared" si="89"/>
        <v>#REF!</v>
      </c>
      <c r="F52" s="97" t="str">
        <f t="shared" si="89"/>
        <v>#REF!</v>
      </c>
      <c r="G52" s="97" t="str">
        <f t="shared" si="89"/>
        <v>#REF!</v>
      </c>
      <c r="H52" s="97" t="str">
        <f t="shared" si="89"/>
        <v>#REF!</v>
      </c>
      <c r="I52" s="97" t="str">
        <f t="shared" si="89"/>
        <v>#REF!</v>
      </c>
      <c r="J52" s="97">
        <f>Spisak!L47</f>
        <v>23</v>
      </c>
      <c r="K52" s="97" t="str">
        <f t="shared" ref="K52:L52" si="90">#REF!</f>
        <v>#REF!</v>
      </c>
      <c r="L52" s="97" t="str">
        <f t="shared" si="90"/>
        <v>#REF!</v>
      </c>
      <c r="M52" s="97">
        <f>Spisak!F47</f>
        <v>7</v>
      </c>
      <c r="N52" s="97">
        <f>Spisak!H47</f>
        <v>21</v>
      </c>
      <c r="O52" s="97">
        <f>Spisak!N47</f>
        <v>51</v>
      </c>
      <c r="P52" s="98" t="str">
        <f>Spisak!O47 &amp; OcjenaSlovima(Spisak!O47)</f>
        <v>#NAME?</v>
      </c>
    </row>
    <row r="53" ht="12.75" customHeight="1">
      <c r="A53" s="95" t="str">
        <f>Spisak!B48</f>
        <v>46/2020</v>
      </c>
      <c r="B53" s="96" t="str">
        <f>Spisak!C48</f>
        <v>Đeljošević Samra</v>
      </c>
      <c r="C53" s="97" t="str">
        <f t="shared" ref="C53:I53" si="91">#REF!</f>
        <v>#REF!</v>
      </c>
      <c r="D53" s="97" t="str">
        <f t="shared" si="91"/>
        <v>#REF!</v>
      </c>
      <c r="E53" s="97" t="str">
        <f t="shared" si="91"/>
        <v>#REF!</v>
      </c>
      <c r="F53" s="97" t="str">
        <f t="shared" si="91"/>
        <v>#REF!</v>
      </c>
      <c r="G53" s="97" t="str">
        <f t="shared" si="91"/>
        <v>#REF!</v>
      </c>
      <c r="H53" s="97" t="str">
        <f t="shared" si="91"/>
        <v>#REF!</v>
      </c>
      <c r="I53" s="97" t="str">
        <f t="shared" si="91"/>
        <v>#REF!</v>
      </c>
      <c r="J53" s="97" t="str">
        <f>Spisak!L48</f>
        <v/>
      </c>
      <c r="K53" s="97" t="str">
        <f t="shared" ref="K53:L53" si="92">#REF!</f>
        <v>#REF!</v>
      </c>
      <c r="L53" s="97" t="str">
        <f t="shared" si="92"/>
        <v>#REF!</v>
      </c>
      <c r="M53" s="97" t="str">
        <f>Spisak!F48</f>
        <v/>
      </c>
      <c r="N53" s="97" t="str">
        <f>Spisak!H48</f>
        <v/>
      </c>
      <c r="O53" s="97" t="str">
        <f>Spisak!N48</f>
        <v/>
      </c>
      <c r="P53" s="98" t="str">
        <f>Spisak!O48 &amp; OcjenaSlovima(Spisak!O48)</f>
        <v>#NAME?</v>
      </c>
    </row>
    <row r="54" ht="12.75" customHeight="1">
      <c r="A54" s="95" t="str">
        <f>Spisak!B49</f>
        <v>47/2020</v>
      </c>
      <c r="B54" s="96" t="str">
        <f>Spisak!C49</f>
        <v>Kalač Ajla</v>
      </c>
      <c r="C54" s="97" t="str">
        <f t="shared" ref="C54:I54" si="93">#REF!</f>
        <v>#REF!</v>
      </c>
      <c r="D54" s="97" t="str">
        <f t="shared" si="93"/>
        <v>#REF!</v>
      </c>
      <c r="E54" s="97" t="str">
        <f t="shared" si="93"/>
        <v>#REF!</v>
      </c>
      <c r="F54" s="97" t="str">
        <f t="shared" si="93"/>
        <v>#REF!</v>
      </c>
      <c r="G54" s="97" t="str">
        <f t="shared" si="93"/>
        <v>#REF!</v>
      </c>
      <c r="H54" s="97" t="str">
        <f t="shared" si="93"/>
        <v>#REF!</v>
      </c>
      <c r="I54" s="97" t="str">
        <f t="shared" si="93"/>
        <v>#REF!</v>
      </c>
      <c r="J54" s="97">
        <f>Spisak!L49</f>
        <v>8</v>
      </c>
      <c r="K54" s="97" t="str">
        <f t="shared" ref="K54:L54" si="94">#REF!</f>
        <v>#REF!</v>
      </c>
      <c r="L54" s="97" t="str">
        <f t="shared" si="94"/>
        <v>#REF!</v>
      </c>
      <c r="M54" s="97" t="str">
        <f>Spisak!F49</f>
        <v/>
      </c>
      <c r="N54" s="97" t="str">
        <f>Spisak!H49</f>
        <v/>
      </c>
      <c r="O54" s="97">
        <f>Spisak!N49</f>
        <v>8</v>
      </c>
      <c r="P54" s="98" t="str">
        <f>Spisak!O49 &amp; OcjenaSlovima(Spisak!O49)</f>
        <v>#NAME?</v>
      </c>
    </row>
    <row r="55" ht="12.75" customHeight="1">
      <c r="A55" s="95" t="str">
        <f>Spisak!B50</f>
        <v>48/2020</v>
      </c>
      <c r="B55" s="96" t="str">
        <f>Spisak!C50</f>
        <v>Blagojević Tijana</v>
      </c>
      <c r="C55" s="97" t="str">
        <f t="shared" ref="C55:I55" si="95">#REF!</f>
        <v>#REF!</v>
      </c>
      <c r="D55" s="97" t="str">
        <f t="shared" si="95"/>
        <v>#REF!</v>
      </c>
      <c r="E55" s="97" t="str">
        <f t="shared" si="95"/>
        <v>#REF!</v>
      </c>
      <c r="F55" s="97" t="str">
        <f t="shared" si="95"/>
        <v>#REF!</v>
      </c>
      <c r="G55" s="97" t="str">
        <f t="shared" si="95"/>
        <v>#REF!</v>
      </c>
      <c r="H55" s="97" t="str">
        <f t="shared" si="95"/>
        <v>#REF!</v>
      </c>
      <c r="I55" s="97" t="str">
        <f t="shared" si="95"/>
        <v>#REF!</v>
      </c>
      <c r="J55" s="97">
        <f>Spisak!L50</f>
        <v>19</v>
      </c>
      <c r="K55" s="97" t="str">
        <f t="shared" ref="K55:L55" si="96">#REF!</f>
        <v>#REF!</v>
      </c>
      <c r="L55" s="97" t="str">
        <f t="shared" si="96"/>
        <v>#REF!</v>
      </c>
      <c r="M55" s="97" t="str">
        <f>Spisak!F50</f>
        <v/>
      </c>
      <c r="N55" s="97" t="str">
        <f>Spisak!H50</f>
        <v/>
      </c>
      <c r="O55" s="97">
        <f>Spisak!N50</f>
        <v>38</v>
      </c>
      <c r="P55" s="98" t="str">
        <f>Spisak!O50 &amp; OcjenaSlovima(Spisak!O50)</f>
        <v>#NAME?</v>
      </c>
    </row>
    <row r="56" ht="12.75" customHeight="1">
      <c r="A56" s="95" t="str">
        <f>Spisak!B51</f>
        <v>49/2020</v>
      </c>
      <c r="B56" s="96" t="str">
        <f>Spisak!C51</f>
        <v>Ralević Luka</v>
      </c>
      <c r="C56" s="97" t="str">
        <f t="shared" ref="C56:I56" si="97">#REF!</f>
        <v>#REF!</v>
      </c>
      <c r="D56" s="97" t="str">
        <f t="shared" si="97"/>
        <v>#REF!</v>
      </c>
      <c r="E56" s="97" t="str">
        <f t="shared" si="97"/>
        <v>#REF!</v>
      </c>
      <c r="F56" s="97" t="str">
        <f t="shared" si="97"/>
        <v>#REF!</v>
      </c>
      <c r="G56" s="97" t="str">
        <f t="shared" si="97"/>
        <v>#REF!</v>
      </c>
      <c r="H56" s="97" t="str">
        <f t="shared" si="97"/>
        <v>#REF!</v>
      </c>
      <c r="I56" s="97" t="str">
        <f t="shared" si="97"/>
        <v>#REF!</v>
      </c>
      <c r="J56" s="97">
        <f>Spisak!L51</f>
        <v>27</v>
      </c>
      <c r="K56" s="97" t="str">
        <f t="shared" ref="K56:L56" si="98">#REF!</f>
        <v>#REF!</v>
      </c>
      <c r="L56" s="97" t="str">
        <f t="shared" si="98"/>
        <v>#REF!</v>
      </c>
      <c r="M56" s="97">
        <f>Spisak!F51</f>
        <v>12</v>
      </c>
      <c r="N56" s="97">
        <f>Spisak!H51</f>
        <v>32</v>
      </c>
      <c r="O56" s="97">
        <f>Spisak!N51</f>
        <v>59</v>
      </c>
      <c r="P56" s="98" t="str">
        <f>Spisak!O51 &amp; OcjenaSlovima(Spisak!O51)</f>
        <v>#NAME?</v>
      </c>
    </row>
    <row r="57" ht="12.75" customHeight="1">
      <c r="A57" s="95" t="str">
        <f>Spisak!B52</f>
        <v>51/2020</v>
      </c>
      <c r="B57" s="96" t="str">
        <f>Spisak!C52</f>
        <v>Pavićević Srđana</v>
      </c>
      <c r="C57" s="97" t="str">
        <f t="shared" ref="C57:I57" si="99">#REF!</f>
        <v>#REF!</v>
      </c>
      <c r="D57" s="97" t="str">
        <f t="shared" si="99"/>
        <v>#REF!</v>
      </c>
      <c r="E57" s="97" t="str">
        <f t="shared" si="99"/>
        <v>#REF!</v>
      </c>
      <c r="F57" s="97" t="str">
        <f t="shared" si="99"/>
        <v>#REF!</v>
      </c>
      <c r="G57" s="97" t="str">
        <f t="shared" si="99"/>
        <v>#REF!</v>
      </c>
      <c r="H57" s="97" t="str">
        <f t="shared" si="99"/>
        <v>#REF!</v>
      </c>
      <c r="I57" s="97" t="str">
        <f t="shared" si="99"/>
        <v>#REF!</v>
      </c>
      <c r="J57" s="97" t="str">
        <f>Spisak!L52</f>
        <v/>
      </c>
      <c r="K57" s="97" t="str">
        <f t="shared" ref="K57:L57" si="100">#REF!</f>
        <v>#REF!</v>
      </c>
      <c r="L57" s="97" t="str">
        <f t="shared" si="100"/>
        <v>#REF!</v>
      </c>
      <c r="M57" s="97" t="str">
        <f>Spisak!F52</f>
        <v/>
      </c>
      <c r="N57" s="97" t="str">
        <f>Spisak!H52</f>
        <v/>
      </c>
      <c r="O57" s="97" t="str">
        <f>Spisak!N52</f>
        <v/>
      </c>
      <c r="P57" s="98" t="str">
        <f>Spisak!O52 &amp; OcjenaSlovima(Spisak!O52)</f>
        <v>#NAME?</v>
      </c>
    </row>
    <row r="58" ht="12.75" customHeight="1">
      <c r="A58" s="95" t="str">
        <f>Spisak!B53</f>
        <v>52/2020</v>
      </c>
      <c r="B58" s="96" t="str">
        <f>Spisak!C53</f>
        <v>Grba Aleksandra</v>
      </c>
      <c r="C58" s="97" t="str">
        <f t="shared" ref="C58:I58" si="101">#REF!</f>
        <v>#REF!</v>
      </c>
      <c r="D58" s="97" t="str">
        <f t="shared" si="101"/>
        <v>#REF!</v>
      </c>
      <c r="E58" s="97" t="str">
        <f t="shared" si="101"/>
        <v>#REF!</v>
      </c>
      <c r="F58" s="97" t="str">
        <f t="shared" si="101"/>
        <v>#REF!</v>
      </c>
      <c r="G58" s="97" t="str">
        <f t="shared" si="101"/>
        <v>#REF!</v>
      </c>
      <c r="H58" s="97" t="str">
        <f t="shared" si="101"/>
        <v>#REF!</v>
      </c>
      <c r="I58" s="97" t="str">
        <f t="shared" si="101"/>
        <v>#REF!</v>
      </c>
      <c r="J58" s="97">
        <f>Spisak!L53</f>
        <v>16</v>
      </c>
      <c r="K58" s="97" t="str">
        <f t="shared" ref="K58:L58" si="102">#REF!</f>
        <v>#REF!</v>
      </c>
      <c r="L58" s="97" t="str">
        <f t="shared" si="102"/>
        <v>#REF!</v>
      </c>
      <c r="M58" s="97">
        <f>Spisak!F53</f>
        <v>6</v>
      </c>
      <c r="N58" s="97">
        <f>Spisak!H53</f>
        <v>23</v>
      </c>
      <c r="O58" s="97">
        <f>Spisak!N53</f>
        <v>39</v>
      </c>
      <c r="P58" s="98" t="str">
        <f>Spisak!O53 &amp; OcjenaSlovima(Spisak!O53)</f>
        <v>#NAME?</v>
      </c>
    </row>
    <row r="59" ht="12.75" customHeight="1">
      <c r="A59" s="95" t="str">
        <f>Spisak!B54</f>
        <v>53/2020</v>
      </c>
      <c r="B59" s="96" t="str">
        <f>Spisak!C54</f>
        <v>Medigović Stefan</v>
      </c>
      <c r="C59" s="97" t="str">
        <f t="shared" ref="C59:I59" si="103">#REF!</f>
        <v>#REF!</v>
      </c>
      <c r="D59" s="97" t="str">
        <f t="shared" si="103"/>
        <v>#REF!</v>
      </c>
      <c r="E59" s="97" t="str">
        <f t="shared" si="103"/>
        <v>#REF!</v>
      </c>
      <c r="F59" s="97" t="str">
        <f t="shared" si="103"/>
        <v>#REF!</v>
      </c>
      <c r="G59" s="97" t="str">
        <f t="shared" si="103"/>
        <v>#REF!</v>
      </c>
      <c r="H59" s="97" t="str">
        <f t="shared" si="103"/>
        <v>#REF!</v>
      </c>
      <c r="I59" s="97" t="str">
        <f t="shared" si="103"/>
        <v>#REF!</v>
      </c>
      <c r="J59" s="97" t="str">
        <f>Spisak!L54</f>
        <v/>
      </c>
      <c r="K59" s="97" t="str">
        <f t="shared" ref="K59:L59" si="104">#REF!</f>
        <v>#REF!</v>
      </c>
      <c r="L59" s="97" t="str">
        <f t="shared" si="104"/>
        <v>#REF!</v>
      </c>
      <c r="M59" s="97" t="str">
        <f>Spisak!F54</f>
        <v/>
      </c>
      <c r="N59" s="97" t="str">
        <f>Spisak!H54</f>
        <v/>
      </c>
      <c r="O59" s="97" t="str">
        <f>Spisak!N54</f>
        <v/>
      </c>
      <c r="P59" s="98" t="str">
        <f>Spisak!O54 &amp; OcjenaSlovima(Spisak!O54)</f>
        <v>#NAME?</v>
      </c>
    </row>
    <row r="60" ht="12.75" customHeight="1">
      <c r="A60" s="95" t="str">
        <f>Spisak!B55</f>
        <v>54/2020</v>
      </c>
      <c r="B60" s="96" t="str">
        <f>Spisak!C55</f>
        <v>Žižić Tijana</v>
      </c>
      <c r="C60" s="97" t="str">
        <f t="shared" ref="C60:I60" si="105">#REF!</f>
        <v>#REF!</v>
      </c>
      <c r="D60" s="97" t="str">
        <f t="shared" si="105"/>
        <v>#REF!</v>
      </c>
      <c r="E60" s="97" t="str">
        <f t="shared" si="105"/>
        <v>#REF!</v>
      </c>
      <c r="F60" s="97" t="str">
        <f t="shared" si="105"/>
        <v>#REF!</v>
      </c>
      <c r="G60" s="97" t="str">
        <f t="shared" si="105"/>
        <v>#REF!</v>
      </c>
      <c r="H60" s="97" t="str">
        <f t="shared" si="105"/>
        <v>#REF!</v>
      </c>
      <c r="I60" s="97" t="str">
        <f t="shared" si="105"/>
        <v>#REF!</v>
      </c>
      <c r="J60" s="97">
        <f>Spisak!L55</f>
        <v>19</v>
      </c>
      <c r="K60" s="97" t="str">
        <f t="shared" ref="K60:L60" si="106">#REF!</f>
        <v>#REF!</v>
      </c>
      <c r="L60" s="97" t="str">
        <f t="shared" si="106"/>
        <v>#REF!</v>
      </c>
      <c r="M60" s="97">
        <f>Spisak!F55</f>
        <v>13</v>
      </c>
      <c r="N60" s="97">
        <f>Spisak!H55</f>
        <v>35</v>
      </c>
      <c r="O60" s="97">
        <f>Spisak!N55</f>
        <v>54</v>
      </c>
      <c r="P60" s="98" t="str">
        <f>Spisak!O55 &amp; OcjenaSlovima(Spisak!O55)</f>
        <v>#NAME?</v>
      </c>
    </row>
    <row r="61" ht="12.75" customHeight="1">
      <c r="A61" s="95" t="str">
        <f>Spisak!B56</f>
        <v>55/2020</v>
      </c>
      <c r="B61" s="96" t="str">
        <f>Spisak!C56</f>
        <v>Kovačević Danilo</v>
      </c>
      <c r="C61" s="97" t="str">
        <f t="shared" ref="C61:I61" si="107">#REF!</f>
        <v>#REF!</v>
      </c>
      <c r="D61" s="97" t="str">
        <f t="shared" si="107"/>
        <v>#REF!</v>
      </c>
      <c r="E61" s="97" t="str">
        <f t="shared" si="107"/>
        <v>#REF!</v>
      </c>
      <c r="F61" s="97" t="str">
        <f t="shared" si="107"/>
        <v>#REF!</v>
      </c>
      <c r="G61" s="97" t="str">
        <f t="shared" si="107"/>
        <v>#REF!</v>
      </c>
      <c r="H61" s="97" t="str">
        <f t="shared" si="107"/>
        <v>#REF!</v>
      </c>
      <c r="I61" s="97" t="str">
        <f t="shared" si="107"/>
        <v>#REF!</v>
      </c>
      <c r="J61" s="97" t="str">
        <f>Spisak!L56</f>
        <v/>
      </c>
      <c r="K61" s="97" t="str">
        <f t="shared" ref="K61:L61" si="108">#REF!</f>
        <v>#REF!</v>
      </c>
      <c r="L61" s="97" t="str">
        <f t="shared" si="108"/>
        <v>#REF!</v>
      </c>
      <c r="M61" s="97" t="str">
        <f>Spisak!F56</f>
        <v/>
      </c>
      <c r="N61" s="97" t="str">
        <f>Spisak!H56</f>
        <v/>
      </c>
      <c r="O61" s="97" t="str">
        <f>Spisak!N56</f>
        <v/>
      </c>
      <c r="P61" s="98" t="str">
        <f>Spisak!O56 &amp; OcjenaSlovima(Spisak!O56)</f>
        <v>#NAME?</v>
      </c>
    </row>
    <row r="62" ht="12.75" customHeight="1">
      <c r="A62" s="95" t="str">
        <f>Spisak!B57</f>
        <v>56/2020</v>
      </c>
      <c r="B62" s="96" t="str">
        <f>Spisak!C57</f>
        <v>Janković Andrijana</v>
      </c>
      <c r="C62" s="97" t="str">
        <f t="shared" ref="C62:I62" si="109">#REF!</f>
        <v>#REF!</v>
      </c>
      <c r="D62" s="97" t="str">
        <f t="shared" si="109"/>
        <v>#REF!</v>
      </c>
      <c r="E62" s="97" t="str">
        <f t="shared" si="109"/>
        <v>#REF!</v>
      </c>
      <c r="F62" s="97" t="str">
        <f t="shared" si="109"/>
        <v>#REF!</v>
      </c>
      <c r="G62" s="97" t="str">
        <f t="shared" si="109"/>
        <v>#REF!</v>
      </c>
      <c r="H62" s="97" t="str">
        <f t="shared" si="109"/>
        <v>#REF!</v>
      </c>
      <c r="I62" s="97" t="str">
        <f t="shared" si="109"/>
        <v>#REF!</v>
      </c>
      <c r="J62" s="97">
        <f>Spisak!L57</f>
        <v>19</v>
      </c>
      <c r="K62" s="97" t="str">
        <f t="shared" ref="K62:L62" si="110">#REF!</f>
        <v>#REF!</v>
      </c>
      <c r="L62" s="97" t="str">
        <f t="shared" si="110"/>
        <v>#REF!</v>
      </c>
      <c r="M62" s="97">
        <f>Spisak!F57</f>
        <v>15</v>
      </c>
      <c r="N62" s="97">
        <f>Spisak!H57</f>
        <v>31</v>
      </c>
      <c r="O62" s="97">
        <f>Spisak!N57</f>
        <v>50</v>
      </c>
      <c r="P62" s="98" t="str">
        <f>Spisak!O57 &amp; OcjenaSlovima(Spisak!O57)</f>
        <v>#NAME?</v>
      </c>
    </row>
    <row r="63" ht="12.75" customHeight="1">
      <c r="A63" s="95" t="str">
        <f>Spisak!B58</f>
        <v>57/2020</v>
      </c>
      <c r="B63" s="96" t="str">
        <f>Spisak!C58</f>
        <v>Konatar Aleksa</v>
      </c>
      <c r="C63" s="97" t="str">
        <f t="shared" ref="C63:I63" si="111">#REF!</f>
        <v>#REF!</v>
      </c>
      <c r="D63" s="97" t="str">
        <f t="shared" si="111"/>
        <v>#REF!</v>
      </c>
      <c r="E63" s="97" t="str">
        <f t="shared" si="111"/>
        <v>#REF!</v>
      </c>
      <c r="F63" s="97" t="str">
        <f t="shared" si="111"/>
        <v>#REF!</v>
      </c>
      <c r="G63" s="97" t="str">
        <f t="shared" si="111"/>
        <v>#REF!</v>
      </c>
      <c r="H63" s="97" t="str">
        <f t="shared" si="111"/>
        <v>#REF!</v>
      </c>
      <c r="I63" s="97" t="str">
        <f t="shared" si="111"/>
        <v>#REF!</v>
      </c>
      <c r="J63" s="97">
        <f>Spisak!L58</f>
        <v>24</v>
      </c>
      <c r="K63" s="97" t="str">
        <f t="shared" ref="K63:L63" si="112">#REF!</f>
        <v>#REF!</v>
      </c>
      <c r="L63" s="97" t="str">
        <f t="shared" si="112"/>
        <v>#REF!</v>
      </c>
      <c r="M63" s="97">
        <f>Spisak!F58</f>
        <v>21</v>
      </c>
      <c r="N63" s="97">
        <f>Spisak!H58</f>
        <v>37</v>
      </c>
      <c r="O63" s="97">
        <f>Spisak!N58</f>
        <v>61</v>
      </c>
      <c r="P63" s="98" t="str">
        <f>Spisak!O58 &amp; OcjenaSlovima(Spisak!O58)</f>
        <v>#NAME?</v>
      </c>
    </row>
    <row r="64" ht="12.75" customHeight="1">
      <c r="A64" s="95" t="str">
        <f>Spisak!B59</f>
        <v>58/2020</v>
      </c>
      <c r="B64" s="96" t="str">
        <f>Spisak!C59</f>
        <v>Purišić Samir</v>
      </c>
      <c r="C64" s="97" t="str">
        <f t="shared" ref="C64:I64" si="113">#REF!</f>
        <v>#REF!</v>
      </c>
      <c r="D64" s="97" t="str">
        <f t="shared" si="113"/>
        <v>#REF!</v>
      </c>
      <c r="E64" s="97" t="str">
        <f t="shared" si="113"/>
        <v>#REF!</v>
      </c>
      <c r="F64" s="97" t="str">
        <f t="shared" si="113"/>
        <v>#REF!</v>
      </c>
      <c r="G64" s="97" t="str">
        <f t="shared" si="113"/>
        <v>#REF!</v>
      </c>
      <c r="H64" s="97" t="str">
        <f t="shared" si="113"/>
        <v>#REF!</v>
      </c>
      <c r="I64" s="97" t="str">
        <f t="shared" si="113"/>
        <v>#REF!</v>
      </c>
      <c r="J64" s="97">
        <f>Spisak!L59</f>
        <v>21</v>
      </c>
      <c r="K64" s="97" t="str">
        <f t="shared" ref="K64:L64" si="114">#REF!</f>
        <v>#REF!</v>
      </c>
      <c r="L64" s="97" t="str">
        <f t="shared" si="114"/>
        <v>#REF!</v>
      </c>
      <c r="M64" s="97">
        <f>Spisak!F59</f>
        <v>5</v>
      </c>
      <c r="N64" s="97">
        <f>Spisak!H59</f>
        <v>21</v>
      </c>
      <c r="O64" s="97">
        <f>Spisak!N59</f>
        <v>47</v>
      </c>
      <c r="P64" s="98" t="str">
        <f>Spisak!O59 &amp; OcjenaSlovima(Spisak!O59)</f>
        <v>#NAME?</v>
      </c>
    </row>
    <row r="65" ht="12.75" customHeight="1">
      <c r="A65" s="95" t="str">
        <f>Spisak!B60</f>
        <v>59/2020</v>
      </c>
      <c r="B65" s="96" t="str">
        <f>Spisak!C60</f>
        <v>Kalender Almir</v>
      </c>
      <c r="C65" s="97" t="str">
        <f t="shared" ref="C65:I65" si="115">#REF!</f>
        <v>#REF!</v>
      </c>
      <c r="D65" s="97" t="str">
        <f t="shared" si="115"/>
        <v>#REF!</v>
      </c>
      <c r="E65" s="97" t="str">
        <f t="shared" si="115"/>
        <v>#REF!</v>
      </c>
      <c r="F65" s="97" t="str">
        <f t="shared" si="115"/>
        <v>#REF!</v>
      </c>
      <c r="G65" s="97" t="str">
        <f t="shared" si="115"/>
        <v>#REF!</v>
      </c>
      <c r="H65" s="97" t="str">
        <f t="shared" si="115"/>
        <v>#REF!</v>
      </c>
      <c r="I65" s="97" t="str">
        <f t="shared" si="115"/>
        <v>#REF!</v>
      </c>
      <c r="J65" s="97">
        <f>Spisak!L60</f>
        <v>16</v>
      </c>
      <c r="K65" s="97" t="str">
        <f t="shared" ref="K65:L65" si="116">#REF!</f>
        <v>#REF!</v>
      </c>
      <c r="L65" s="97" t="str">
        <f t="shared" si="116"/>
        <v>#REF!</v>
      </c>
      <c r="M65" s="97">
        <f>Spisak!F60</f>
        <v>11</v>
      </c>
      <c r="N65" s="97">
        <f>Spisak!H60</f>
        <v>16</v>
      </c>
      <c r="O65" s="97">
        <f>Spisak!N60</f>
        <v>18</v>
      </c>
      <c r="P65" s="98" t="str">
        <f>Spisak!O60 &amp; OcjenaSlovima(Spisak!O60)</f>
        <v>#NAME?</v>
      </c>
    </row>
    <row r="66" ht="12.75" customHeight="1">
      <c r="A66" s="95" t="str">
        <f>Spisak!B61</f>
        <v>60/2020</v>
      </c>
      <c r="B66" s="96" t="str">
        <f>Spisak!C61</f>
        <v>Đekić Luka</v>
      </c>
      <c r="C66" s="97" t="str">
        <f t="shared" ref="C66:I66" si="117">#REF!</f>
        <v>#REF!</v>
      </c>
      <c r="D66" s="97" t="str">
        <f t="shared" si="117"/>
        <v>#REF!</v>
      </c>
      <c r="E66" s="97" t="str">
        <f t="shared" si="117"/>
        <v>#REF!</v>
      </c>
      <c r="F66" s="97" t="str">
        <f t="shared" si="117"/>
        <v>#REF!</v>
      </c>
      <c r="G66" s="97" t="str">
        <f t="shared" si="117"/>
        <v>#REF!</v>
      </c>
      <c r="H66" s="97" t="str">
        <f t="shared" si="117"/>
        <v>#REF!</v>
      </c>
      <c r="I66" s="97" t="str">
        <f t="shared" si="117"/>
        <v>#REF!</v>
      </c>
      <c r="J66" s="97">
        <f>Spisak!L61</f>
        <v>29</v>
      </c>
      <c r="K66" s="97" t="str">
        <f t="shared" ref="K66:L66" si="118">#REF!</f>
        <v>#REF!</v>
      </c>
      <c r="L66" s="97" t="str">
        <f t="shared" si="118"/>
        <v>#REF!</v>
      </c>
      <c r="M66" s="97">
        <f>Spisak!F61</f>
        <v>13</v>
      </c>
      <c r="N66" s="97">
        <f>Spisak!H61</f>
        <v>35</v>
      </c>
      <c r="O66" s="97">
        <f>Spisak!N61</f>
        <v>64</v>
      </c>
      <c r="P66" s="98" t="str">
        <f>Spisak!O61 &amp; OcjenaSlovima(Spisak!O61)</f>
        <v>#NAME?</v>
      </c>
    </row>
    <row r="67" ht="12.75" customHeight="1">
      <c r="A67" s="95" t="str">
        <f>Spisak!B62</f>
        <v>61/2020</v>
      </c>
      <c r="B67" s="96" t="str">
        <f>Spisak!C62</f>
        <v>Šukurica Adis</v>
      </c>
      <c r="C67" s="97" t="str">
        <f t="shared" ref="C67:I67" si="119">#REF!</f>
        <v>#REF!</v>
      </c>
      <c r="D67" s="97" t="str">
        <f t="shared" si="119"/>
        <v>#REF!</v>
      </c>
      <c r="E67" s="97" t="str">
        <f t="shared" si="119"/>
        <v>#REF!</v>
      </c>
      <c r="F67" s="97" t="str">
        <f t="shared" si="119"/>
        <v>#REF!</v>
      </c>
      <c r="G67" s="97" t="str">
        <f t="shared" si="119"/>
        <v>#REF!</v>
      </c>
      <c r="H67" s="97" t="str">
        <f t="shared" si="119"/>
        <v>#REF!</v>
      </c>
      <c r="I67" s="97" t="str">
        <f t="shared" si="119"/>
        <v>#REF!</v>
      </c>
      <c r="J67" s="97">
        <f>Spisak!L62</f>
        <v>16</v>
      </c>
      <c r="K67" s="97" t="str">
        <f t="shared" ref="K67:L67" si="120">#REF!</f>
        <v>#REF!</v>
      </c>
      <c r="L67" s="97" t="str">
        <f t="shared" si="120"/>
        <v>#REF!</v>
      </c>
      <c r="M67" s="97">
        <f>Spisak!F62</f>
        <v>8</v>
      </c>
      <c r="N67" s="97">
        <f>Spisak!H62</f>
        <v>23</v>
      </c>
      <c r="O67" s="97">
        <f>Spisak!N62</f>
        <v>40</v>
      </c>
      <c r="P67" s="98" t="str">
        <f>Spisak!O62 &amp; OcjenaSlovima(Spisak!O62)</f>
        <v>#NAME?</v>
      </c>
    </row>
    <row r="68" ht="12.75" customHeight="1">
      <c r="A68" s="95" t="str">
        <f>Spisak!B63</f>
        <v>62/2020</v>
      </c>
      <c r="B68" s="96" t="str">
        <f>Spisak!C63</f>
        <v>Damjanović Nikola</v>
      </c>
      <c r="C68" s="97" t="str">
        <f t="shared" ref="C68:I68" si="121">#REF!</f>
        <v>#REF!</v>
      </c>
      <c r="D68" s="97" t="str">
        <f t="shared" si="121"/>
        <v>#REF!</v>
      </c>
      <c r="E68" s="97" t="str">
        <f t="shared" si="121"/>
        <v>#REF!</v>
      </c>
      <c r="F68" s="97" t="str">
        <f t="shared" si="121"/>
        <v>#REF!</v>
      </c>
      <c r="G68" s="97" t="str">
        <f t="shared" si="121"/>
        <v>#REF!</v>
      </c>
      <c r="H68" s="97" t="str">
        <f t="shared" si="121"/>
        <v>#REF!</v>
      </c>
      <c r="I68" s="97" t="str">
        <f t="shared" si="121"/>
        <v>#REF!</v>
      </c>
      <c r="J68" s="97">
        <f>Spisak!L63</f>
        <v>8</v>
      </c>
      <c r="K68" s="97" t="str">
        <f t="shared" ref="K68:L68" si="122">#REF!</f>
        <v>#REF!</v>
      </c>
      <c r="L68" s="97" t="str">
        <f t="shared" si="122"/>
        <v>#REF!</v>
      </c>
      <c r="M68" s="97">
        <f>Spisak!F63</f>
        <v>6</v>
      </c>
      <c r="N68" s="97">
        <f>Spisak!H63</f>
        <v>19</v>
      </c>
      <c r="O68" s="97">
        <f>Spisak!N63</f>
        <v>25</v>
      </c>
      <c r="P68" s="98" t="str">
        <f>Spisak!O63 &amp; OcjenaSlovima(Spisak!O63)</f>
        <v>#NAME?</v>
      </c>
    </row>
    <row r="69" ht="12.75" customHeight="1">
      <c r="A69" s="95" t="str">
        <f>Spisak!B64</f>
        <v>63/2020</v>
      </c>
      <c r="B69" s="96" t="str">
        <f>Spisak!C64</f>
        <v>Kalač Nejla</v>
      </c>
      <c r="C69" s="97" t="str">
        <f t="shared" ref="C69:I69" si="123">#REF!</f>
        <v>#REF!</v>
      </c>
      <c r="D69" s="97" t="str">
        <f t="shared" si="123"/>
        <v>#REF!</v>
      </c>
      <c r="E69" s="97" t="str">
        <f t="shared" si="123"/>
        <v>#REF!</v>
      </c>
      <c r="F69" s="97" t="str">
        <f t="shared" si="123"/>
        <v>#REF!</v>
      </c>
      <c r="G69" s="97" t="str">
        <f t="shared" si="123"/>
        <v>#REF!</v>
      </c>
      <c r="H69" s="97" t="str">
        <f t="shared" si="123"/>
        <v>#REF!</v>
      </c>
      <c r="I69" s="97" t="str">
        <f t="shared" si="123"/>
        <v>#REF!</v>
      </c>
      <c r="J69" s="97">
        <f>Spisak!L64</f>
        <v>29</v>
      </c>
      <c r="K69" s="97" t="str">
        <f t="shared" ref="K69:L69" si="124">#REF!</f>
        <v>#REF!</v>
      </c>
      <c r="L69" s="97" t="str">
        <f t="shared" si="124"/>
        <v>#REF!</v>
      </c>
      <c r="M69" s="97">
        <f>Spisak!F64</f>
        <v>2</v>
      </c>
      <c r="N69" s="97">
        <f>Spisak!H64</f>
        <v>14</v>
      </c>
      <c r="O69" s="97">
        <f>Spisak!N64</f>
        <v>38</v>
      </c>
      <c r="P69" s="98" t="str">
        <f>Spisak!O64 &amp; OcjenaSlovima(Spisak!O64)</f>
        <v>#NAME?</v>
      </c>
    </row>
    <row r="70" ht="12.75" customHeight="1">
      <c r="A70" s="95" t="str">
        <f>Spisak!B65</f>
        <v>64/2020</v>
      </c>
      <c r="B70" s="96" t="str">
        <f>Spisak!C65</f>
        <v>Uković Adnan</v>
      </c>
      <c r="C70" s="97" t="str">
        <f t="shared" ref="C70:I70" si="125">#REF!</f>
        <v>#REF!</v>
      </c>
      <c r="D70" s="97" t="str">
        <f t="shared" si="125"/>
        <v>#REF!</v>
      </c>
      <c r="E70" s="97" t="str">
        <f t="shared" si="125"/>
        <v>#REF!</v>
      </c>
      <c r="F70" s="97" t="str">
        <f t="shared" si="125"/>
        <v>#REF!</v>
      </c>
      <c r="G70" s="97" t="str">
        <f t="shared" si="125"/>
        <v>#REF!</v>
      </c>
      <c r="H70" s="97" t="str">
        <f t="shared" si="125"/>
        <v>#REF!</v>
      </c>
      <c r="I70" s="97" t="str">
        <f t="shared" si="125"/>
        <v>#REF!</v>
      </c>
      <c r="J70" s="97">
        <f>Spisak!L65</f>
        <v>14</v>
      </c>
      <c r="K70" s="97" t="str">
        <f t="shared" ref="K70:L70" si="126">#REF!</f>
        <v>#REF!</v>
      </c>
      <c r="L70" s="97" t="str">
        <f t="shared" si="126"/>
        <v>#REF!</v>
      </c>
      <c r="M70" s="97">
        <f>Spisak!F65</f>
        <v>14</v>
      </c>
      <c r="N70" s="97">
        <f>Spisak!H65</f>
        <v>36</v>
      </c>
      <c r="O70" s="97">
        <f>Spisak!N65</f>
        <v>50</v>
      </c>
      <c r="P70" s="98" t="str">
        <f>Spisak!O65 &amp; OcjenaSlovima(Spisak!O65)</f>
        <v>#NAME?</v>
      </c>
    </row>
    <row r="71" ht="12.75" customHeight="1">
      <c r="A71" s="95" t="str">
        <f>Spisak!B66</f>
        <v>65/2020</v>
      </c>
      <c r="B71" s="96" t="str">
        <f>Spisak!C66</f>
        <v>Ćeranić Andrea</v>
      </c>
      <c r="C71" s="97" t="str">
        <f t="shared" ref="C71:I71" si="127">#REF!</f>
        <v>#REF!</v>
      </c>
      <c r="D71" s="97" t="str">
        <f t="shared" si="127"/>
        <v>#REF!</v>
      </c>
      <c r="E71" s="97" t="str">
        <f t="shared" si="127"/>
        <v>#REF!</v>
      </c>
      <c r="F71" s="97" t="str">
        <f t="shared" si="127"/>
        <v>#REF!</v>
      </c>
      <c r="G71" s="97" t="str">
        <f t="shared" si="127"/>
        <v>#REF!</v>
      </c>
      <c r="H71" s="97" t="str">
        <f t="shared" si="127"/>
        <v>#REF!</v>
      </c>
      <c r="I71" s="97" t="str">
        <f t="shared" si="127"/>
        <v>#REF!</v>
      </c>
      <c r="J71" s="97">
        <f>Spisak!L66</f>
        <v>14</v>
      </c>
      <c r="K71" s="97" t="str">
        <f t="shared" ref="K71:L71" si="128">#REF!</f>
        <v>#REF!</v>
      </c>
      <c r="L71" s="97" t="str">
        <f t="shared" si="128"/>
        <v>#REF!</v>
      </c>
      <c r="M71" s="97" t="str">
        <f>Spisak!F66</f>
        <v/>
      </c>
      <c r="N71" s="97" t="str">
        <f>Spisak!H66</f>
        <v/>
      </c>
      <c r="O71" s="97">
        <f>Spisak!N66</f>
        <v>30.5</v>
      </c>
      <c r="P71" s="98" t="str">
        <f>Spisak!O66 &amp; OcjenaSlovima(Spisak!O66)</f>
        <v>#NAME?</v>
      </c>
    </row>
    <row r="72" ht="12.75" customHeight="1">
      <c r="A72" s="95" t="str">
        <f>Spisak!B67</f>
        <v>66/2020</v>
      </c>
      <c r="B72" s="96" t="str">
        <f>Spisak!C67</f>
        <v>Jovović Aleksandra</v>
      </c>
      <c r="C72" s="97" t="str">
        <f t="shared" ref="C72:I72" si="129">#REF!</f>
        <v>#REF!</v>
      </c>
      <c r="D72" s="97" t="str">
        <f t="shared" si="129"/>
        <v>#REF!</v>
      </c>
      <c r="E72" s="97" t="str">
        <f t="shared" si="129"/>
        <v>#REF!</v>
      </c>
      <c r="F72" s="97" t="str">
        <f t="shared" si="129"/>
        <v>#REF!</v>
      </c>
      <c r="G72" s="97" t="str">
        <f t="shared" si="129"/>
        <v>#REF!</v>
      </c>
      <c r="H72" s="97" t="str">
        <f t="shared" si="129"/>
        <v>#REF!</v>
      </c>
      <c r="I72" s="97" t="str">
        <f t="shared" si="129"/>
        <v>#REF!</v>
      </c>
      <c r="J72" s="97">
        <f>Spisak!L67</f>
        <v>23</v>
      </c>
      <c r="K72" s="97" t="str">
        <f t="shared" ref="K72:L72" si="130">#REF!</f>
        <v>#REF!</v>
      </c>
      <c r="L72" s="97" t="str">
        <f t="shared" si="130"/>
        <v>#REF!</v>
      </c>
      <c r="M72" s="97">
        <f>Spisak!F67</f>
        <v>19</v>
      </c>
      <c r="N72" s="97">
        <f>Spisak!H67</f>
        <v>19</v>
      </c>
      <c r="O72" s="97">
        <f>Spisak!N67</f>
        <v>42</v>
      </c>
      <c r="P72" s="98" t="str">
        <f>Spisak!O67 &amp; OcjenaSlovima(Spisak!O67)</f>
        <v>#NAME?</v>
      </c>
    </row>
    <row r="73" ht="12.75" customHeight="1">
      <c r="A73" s="95" t="str">
        <f>Spisak!B68</f>
        <v>67/2020</v>
      </c>
      <c r="B73" s="96" t="str">
        <f>Spisak!C68</f>
        <v>Hašinović Belma</v>
      </c>
      <c r="C73" s="97" t="str">
        <f t="shared" ref="C73:I73" si="131">#REF!</f>
        <v>#REF!</v>
      </c>
      <c r="D73" s="97" t="str">
        <f t="shared" si="131"/>
        <v>#REF!</v>
      </c>
      <c r="E73" s="97" t="str">
        <f t="shared" si="131"/>
        <v>#REF!</v>
      </c>
      <c r="F73" s="97" t="str">
        <f t="shared" si="131"/>
        <v>#REF!</v>
      </c>
      <c r="G73" s="97" t="str">
        <f t="shared" si="131"/>
        <v>#REF!</v>
      </c>
      <c r="H73" s="97" t="str">
        <f t="shared" si="131"/>
        <v>#REF!</v>
      </c>
      <c r="I73" s="97" t="str">
        <f t="shared" si="131"/>
        <v>#REF!</v>
      </c>
      <c r="J73" s="97">
        <f>Spisak!L68</f>
        <v>7</v>
      </c>
      <c r="K73" s="97" t="str">
        <f t="shared" ref="K73:L73" si="132">#REF!</f>
        <v>#REF!</v>
      </c>
      <c r="L73" s="97" t="str">
        <f t="shared" si="132"/>
        <v>#REF!</v>
      </c>
      <c r="M73" s="97">
        <f>Spisak!F68</f>
        <v>13.5</v>
      </c>
      <c r="N73" s="97">
        <f>Spisak!H68</f>
        <v>33.5</v>
      </c>
      <c r="O73" s="97">
        <f>Spisak!N68</f>
        <v>26</v>
      </c>
      <c r="P73" s="98" t="str">
        <f>Spisak!O68 &amp; OcjenaSlovima(Spisak!O68)</f>
        <v>#NAME?</v>
      </c>
    </row>
    <row r="74" ht="12.75" customHeight="1">
      <c r="A74" s="95" t="str">
        <f>Spisak!B69</f>
        <v>68/2020</v>
      </c>
      <c r="B74" s="96" t="str">
        <f>Spisak!C69</f>
        <v>Ibrahimović Elvis</v>
      </c>
      <c r="C74" s="97" t="str">
        <f t="shared" ref="C74:I74" si="133">#REF!</f>
        <v>#REF!</v>
      </c>
      <c r="D74" s="97" t="str">
        <f t="shared" si="133"/>
        <v>#REF!</v>
      </c>
      <c r="E74" s="97" t="str">
        <f t="shared" si="133"/>
        <v>#REF!</v>
      </c>
      <c r="F74" s="97" t="str">
        <f t="shared" si="133"/>
        <v>#REF!</v>
      </c>
      <c r="G74" s="97" t="str">
        <f t="shared" si="133"/>
        <v>#REF!</v>
      </c>
      <c r="H74" s="97" t="str">
        <f t="shared" si="133"/>
        <v>#REF!</v>
      </c>
      <c r="I74" s="97" t="str">
        <f t="shared" si="133"/>
        <v>#REF!</v>
      </c>
      <c r="J74" s="97">
        <f>Spisak!L69</f>
        <v>12</v>
      </c>
      <c r="K74" s="97" t="str">
        <f t="shared" ref="K74:L74" si="134">#REF!</f>
        <v>#REF!</v>
      </c>
      <c r="L74" s="97" t="str">
        <f t="shared" si="134"/>
        <v>#REF!</v>
      </c>
      <c r="M74" s="97">
        <f>Spisak!F69</f>
        <v>7</v>
      </c>
      <c r="N74" s="97">
        <f>Spisak!H69</f>
        <v>23</v>
      </c>
      <c r="O74" s="97">
        <f>Spisak!N69</f>
        <v>31</v>
      </c>
      <c r="P74" s="98" t="str">
        <f>Spisak!O69 &amp; OcjenaSlovima(Spisak!O69)</f>
        <v>#NAME?</v>
      </c>
    </row>
    <row r="75" ht="12.75" customHeight="1">
      <c r="A75" s="95" t="str">
        <f>Spisak!B70</f>
        <v>69/2020</v>
      </c>
      <c r="B75" s="96" t="str">
        <f>Spisak!C70</f>
        <v>Kljajević Kristina</v>
      </c>
      <c r="C75" s="97" t="str">
        <f t="shared" ref="C75:I75" si="135">#REF!</f>
        <v>#REF!</v>
      </c>
      <c r="D75" s="97" t="str">
        <f t="shared" si="135"/>
        <v>#REF!</v>
      </c>
      <c r="E75" s="97" t="str">
        <f t="shared" si="135"/>
        <v>#REF!</v>
      </c>
      <c r="F75" s="97" t="str">
        <f t="shared" si="135"/>
        <v>#REF!</v>
      </c>
      <c r="G75" s="97" t="str">
        <f t="shared" si="135"/>
        <v>#REF!</v>
      </c>
      <c r="H75" s="97" t="str">
        <f t="shared" si="135"/>
        <v>#REF!</v>
      </c>
      <c r="I75" s="97" t="str">
        <f t="shared" si="135"/>
        <v>#REF!</v>
      </c>
      <c r="J75" s="97">
        <f>Spisak!L70</f>
        <v>18</v>
      </c>
      <c r="K75" s="97" t="str">
        <f t="shared" ref="K75:L75" si="136">#REF!</f>
        <v>#REF!</v>
      </c>
      <c r="L75" s="97" t="str">
        <f t="shared" si="136"/>
        <v>#REF!</v>
      </c>
      <c r="M75" s="97">
        <f>Spisak!F70</f>
        <v>4</v>
      </c>
      <c r="N75" s="97">
        <f>Spisak!H70</f>
        <v>15</v>
      </c>
      <c r="O75" s="97">
        <f>Spisak!N70</f>
        <v>33.5</v>
      </c>
      <c r="P75" s="98" t="str">
        <f>Spisak!O70 &amp; OcjenaSlovima(Spisak!O70)</f>
        <v>#NAME?</v>
      </c>
    </row>
    <row r="76" ht="12.75" customHeight="1">
      <c r="A76" s="95" t="str">
        <f>Spisak!B71</f>
        <v>70/2020</v>
      </c>
      <c r="B76" s="96" t="str">
        <f>Spisak!C71</f>
        <v>Perišić Lazar</v>
      </c>
      <c r="C76" s="97" t="str">
        <f t="shared" ref="C76:I76" si="137">#REF!</f>
        <v>#REF!</v>
      </c>
      <c r="D76" s="97" t="str">
        <f t="shared" si="137"/>
        <v>#REF!</v>
      </c>
      <c r="E76" s="97" t="str">
        <f t="shared" si="137"/>
        <v>#REF!</v>
      </c>
      <c r="F76" s="97" t="str">
        <f t="shared" si="137"/>
        <v>#REF!</v>
      </c>
      <c r="G76" s="97" t="str">
        <f t="shared" si="137"/>
        <v>#REF!</v>
      </c>
      <c r="H76" s="97" t="str">
        <f t="shared" si="137"/>
        <v>#REF!</v>
      </c>
      <c r="I76" s="97" t="str">
        <f t="shared" si="137"/>
        <v>#REF!</v>
      </c>
      <c r="J76" s="97">
        <f>Spisak!L71</f>
        <v>25</v>
      </c>
      <c r="K76" s="97" t="str">
        <f t="shared" ref="K76:L76" si="138">#REF!</f>
        <v>#REF!</v>
      </c>
      <c r="L76" s="97" t="str">
        <f t="shared" si="138"/>
        <v>#REF!</v>
      </c>
      <c r="M76" s="97">
        <f>Spisak!F71</f>
        <v>8</v>
      </c>
      <c r="N76" s="97">
        <f>Spisak!H71</f>
        <v>31</v>
      </c>
      <c r="O76" s="97">
        <f>Spisak!N71</f>
        <v>56</v>
      </c>
      <c r="P76" s="98" t="str">
        <f>Spisak!O71 &amp; OcjenaSlovima(Spisak!O71)</f>
        <v>#NAME?</v>
      </c>
    </row>
    <row r="77" ht="12.75" customHeight="1">
      <c r="A77" s="95" t="str">
        <f>Spisak!B72</f>
        <v>72/2020</v>
      </c>
      <c r="B77" s="96" t="str">
        <f>Spisak!C72</f>
        <v>Radović Jovana</v>
      </c>
      <c r="C77" s="97" t="str">
        <f t="shared" ref="C77:I77" si="139">#REF!</f>
        <v>#REF!</v>
      </c>
      <c r="D77" s="97" t="str">
        <f t="shared" si="139"/>
        <v>#REF!</v>
      </c>
      <c r="E77" s="97" t="str">
        <f t="shared" si="139"/>
        <v>#REF!</v>
      </c>
      <c r="F77" s="97" t="str">
        <f t="shared" si="139"/>
        <v>#REF!</v>
      </c>
      <c r="G77" s="97" t="str">
        <f t="shared" si="139"/>
        <v>#REF!</v>
      </c>
      <c r="H77" s="97" t="str">
        <f t="shared" si="139"/>
        <v>#REF!</v>
      </c>
      <c r="I77" s="97" t="str">
        <f t="shared" si="139"/>
        <v>#REF!</v>
      </c>
      <c r="J77" s="97">
        <f>Spisak!L72</f>
        <v>17</v>
      </c>
      <c r="K77" s="97" t="str">
        <f t="shared" ref="K77:L77" si="140">#REF!</f>
        <v>#REF!</v>
      </c>
      <c r="L77" s="97" t="str">
        <f t="shared" si="140"/>
        <v>#REF!</v>
      </c>
      <c r="M77" s="97">
        <f>Spisak!F72</f>
        <v>9</v>
      </c>
      <c r="N77" s="97">
        <f>Spisak!H72</f>
        <v>20</v>
      </c>
      <c r="O77" s="97">
        <f>Spisak!N72</f>
        <v>28</v>
      </c>
      <c r="P77" s="98" t="str">
        <f>Spisak!O72 &amp; OcjenaSlovima(Spisak!O72)</f>
        <v>#NAME?</v>
      </c>
    </row>
    <row r="78" ht="12.75" customHeight="1">
      <c r="A78" s="95" t="str">
        <f>Spisak!B73</f>
        <v>73/2020</v>
      </c>
      <c r="B78" s="96" t="str">
        <f>Spisak!C73</f>
        <v>Popović Kristina</v>
      </c>
      <c r="C78" s="97" t="str">
        <f t="shared" ref="C78:I78" si="141">#REF!</f>
        <v>#REF!</v>
      </c>
      <c r="D78" s="97" t="str">
        <f t="shared" si="141"/>
        <v>#REF!</v>
      </c>
      <c r="E78" s="97" t="str">
        <f t="shared" si="141"/>
        <v>#REF!</v>
      </c>
      <c r="F78" s="97" t="str">
        <f t="shared" si="141"/>
        <v>#REF!</v>
      </c>
      <c r="G78" s="97" t="str">
        <f t="shared" si="141"/>
        <v>#REF!</v>
      </c>
      <c r="H78" s="97" t="str">
        <f t="shared" si="141"/>
        <v>#REF!</v>
      </c>
      <c r="I78" s="97" t="str">
        <f t="shared" si="141"/>
        <v>#REF!</v>
      </c>
      <c r="J78" s="97">
        <f>Spisak!L73</f>
        <v>25</v>
      </c>
      <c r="K78" s="97" t="str">
        <f t="shared" ref="K78:L78" si="142">#REF!</f>
        <v>#REF!</v>
      </c>
      <c r="L78" s="97" t="str">
        <f t="shared" si="142"/>
        <v>#REF!</v>
      </c>
      <c r="M78" s="97">
        <f>Spisak!F73</f>
        <v>14</v>
      </c>
      <c r="N78" s="97">
        <f>Spisak!H73</f>
        <v>23</v>
      </c>
      <c r="O78" s="97">
        <f>Spisak!N73</f>
        <v>44</v>
      </c>
      <c r="P78" s="98" t="str">
        <f>Spisak!O73 &amp; OcjenaSlovima(Spisak!O73)</f>
        <v>#NAME?</v>
      </c>
    </row>
    <row r="79" ht="12.75" customHeight="1">
      <c r="A79" s="95" t="str">
        <f>Spisak!B74</f>
        <v>74/2020</v>
      </c>
      <c r="B79" s="96" t="str">
        <f>Spisak!C74</f>
        <v>Mitrović Miroslav</v>
      </c>
      <c r="C79" s="97" t="str">
        <f t="shared" ref="C79:I79" si="143">#REF!</f>
        <v>#REF!</v>
      </c>
      <c r="D79" s="97" t="str">
        <f t="shared" si="143"/>
        <v>#REF!</v>
      </c>
      <c r="E79" s="97" t="str">
        <f t="shared" si="143"/>
        <v>#REF!</v>
      </c>
      <c r="F79" s="97" t="str">
        <f t="shared" si="143"/>
        <v>#REF!</v>
      </c>
      <c r="G79" s="97" t="str">
        <f t="shared" si="143"/>
        <v>#REF!</v>
      </c>
      <c r="H79" s="97" t="str">
        <f t="shared" si="143"/>
        <v>#REF!</v>
      </c>
      <c r="I79" s="97" t="str">
        <f t="shared" si="143"/>
        <v>#REF!</v>
      </c>
      <c r="J79" s="97">
        <f>Spisak!L74</f>
        <v>1</v>
      </c>
      <c r="K79" s="97" t="str">
        <f t="shared" ref="K79:L79" si="144">#REF!</f>
        <v>#REF!</v>
      </c>
      <c r="L79" s="97" t="str">
        <f t="shared" si="144"/>
        <v>#REF!</v>
      </c>
      <c r="M79" s="97">
        <f>Spisak!F74</f>
        <v>1</v>
      </c>
      <c r="N79" s="97">
        <f>Spisak!H74</f>
        <v>1</v>
      </c>
      <c r="O79" s="97">
        <f>Spisak!N74</f>
        <v>2</v>
      </c>
      <c r="P79" s="98" t="str">
        <f>Spisak!O74 &amp; OcjenaSlovima(Spisak!O74)</f>
        <v>#NAME?</v>
      </c>
    </row>
    <row r="80" ht="12.75" customHeight="1">
      <c r="A80" s="95" t="str">
        <f>Spisak!B75</f>
        <v>76/2020</v>
      </c>
      <c r="B80" s="96" t="str">
        <f>Spisak!C75</f>
        <v>Vujisić Vladimir</v>
      </c>
      <c r="C80" s="97" t="str">
        <f t="shared" ref="C80:I80" si="145">#REF!</f>
        <v>#REF!</v>
      </c>
      <c r="D80" s="97" t="str">
        <f t="shared" si="145"/>
        <v>#REF!</v>
      </c>
      <c r="E80" s="97" t="str">
        <f t="shared" si="145"/>
        <v>#REF!</v>
      </c>
      <c r="F80" s="97" t="str">
        <f t="shared" si="145"/>
        <v>#REF!</v>
      </c>
      <c r="G80" s="97" t="str">
        <f t="shared" si="145"/>
        <v>#REF!</v>
      </c>
      <c r="H80" s="97" t="str">
        <f t="shared" si="145"/>
        <v>#REF!</v>
      </c>
      <c r="I80" s="97" t="str">
        <f t="shared" si="145"/>
        <v>#REF!</v>
      </c>
      <c r="J80" s="97">
        <f>Spisak!L75</f>
        <v>27</v>
      </c>
      <c r="K80" s="97" t="str">
        <f t="shared" ref="K80:L80" si="146">#REF!</f>
        <v>#REF!</v>
      </c>
      <c r="L80" s="97" t="str">
        <f t="shared" si="146"/>
        <v>#REF!</v>
      </c>
      <c r="M80" s="97">
        <f>Spisak!F75</f>
        <v>14.5</v>
      </c>
      <c r="N80" s="97">
        <f>Spisak!H75</f>
        <v>24.5</v>
      </c>
      <c r="O80" s="97">
        <f>Spisak!N75</f>
        <v>51.5</v>
      </c>
      <c r="P80" s="98" t="str">
        <f>Spisak!O75 &amp; OcjenaSlovima(Spisak!O75)</f>
        <v>#NAME?</v>
      </c>
    </row>
    <row r="81" ht="12.75" customHeight="1">
      <c r="A81" s="95" t="str">
        <f>Spisak!B76</f>
        <v>77/2020</v>
      </c>
      <c r="B81" s="96" t="str">
        <f>Spisak!C76</f>
        <v>Mitrić Nikola</v>
      </c>
      <c r="C81" s="97" t="str">
        <f t="shared" ref="C81:I81" si="147">#REF!</f>
        <v>#REF!</v>
      </c>
      <c r="D81" s="97" t="str">
        <f t="shared" si="147"/>
        <v>#REF!</v>
      </c>
      <c r="E81" s="97" t="str">
        <f t="shared" si="147"/>
        <v>#REF!</v>
      </c>
      <c r="F81" s="97" t="str">
        <f t="shared" si="147"/>
        <v>#REF!</v>
      </c>
      <c r="G81" s="97" t="str">
        <f t="shared" si="147"/>
        <v>#REF!</v>
      </c>
      <c r="H81" s="97" t="str">
        <f t="shared" si="147"/>
        <v>#REF!</v>
      </c>
      <c r="I81" s="97" t="str">
        <f t="shared" si="147"/>
        <v>#REF!</v>
      </c>
      <c r="J81" s="97">
        <f>Spisak!L76</f>
        <v>0</v>
      </c>
      <c r="K81" s="97" t="str">
        <f t="shared" ref="K81:L81" si="148">#REF!</f>
        <v>#REF!</v>
      </c>
      <c r="L81" s="97" t="str">
        <f t="shared" si="148"/>
        <v>#REF!</v>
      </c>
      <c r="M81" s="97" t="str">
        <f>Spisak!F76</f>
        <v/>
      </c>
      <c r="N81" s="97" t="str">
        <f>Spisak!H76</f>
        <v/>
      </c>
      <c r="O81" s="97">
        <f>Spisak!N76</f>
        <v>0</v>
      </c>
      <c r="P81" s="98" t="str">
        <f>Spisak!O76 &amp; OcjenaSlovima(Spisak!O76)</f>
        <v>#NAME?</v>
      </c>
    </row>
    <row r="82" ht="12.75" customHeight="1">
      <c r="A82" s="95" t="str">
        <f>Spisak!B77</f>
        <v>78/2020</v>
      </c>
      <c r="B82" s="96" t="str">
        <f>Spisak!C77</f>
        <v>Mehović Fako</v>
      </c>
      <c r="C82" s="97" t="str">
        <f t="shared" ref="C82:I82" si="149">#REF!</f>
        <v>#REF!</v>
      </c>
      <c r="D82" s="97" t="str">
        <f t="shared" si="149"/>
        <v>#REF!</v>
      </c>
      <c r="E82" s="97" t="str">
        <f t="shared" si="149"/>
        <v>#REF!</v>
      </c>
      <c r="F82" s="97" t="str">
        <f t="shared" si="149"/>
        <v>#REF!</v>
      </c>
      <c r="G82" s="97" t="str">
        <f t="shared" si="149"/>
        <v>#REF!</v>
      </c>
      <c r="H82" s="97" t="str">
        <f t="shared" si="149"/>
        <v>#REF!</v>
      </c>
      <c r="I82" s="97" t="str">
        <f t="shared" si="149"/>
        <v>#REF!</v>
      </c>
      <c r="J82" s="97">
        <f>Spisak!L77</f>
        <v>8</v>
      </c>
      <c r="K82" s="97" t="str">
        <f t="shared" ref="K82:L82" si="150">#REF!</f>
        <v>#REF!</v>
      </c>
      <c r="L82" s="97" t="str">
        <f t="shared" si="150"/>
        <v>#REF!</v>
      </c>
      <c r="M82" s="97">
        <f>Spisak!F77</f>
        <v>7.5</v>
      </c>
      <c r="N82" s="97">
        <f>Spisak!H77</f>
        <v>11.5</v>
      </c>
      <c r="O82" s="97">
        <f>Spisak!N77</f>
        <v>19.5</v>
      </c>
      <c r="P82" s="98" t="str">
        <f>Spisak!O77 &amp; OcjenaSlovima(Spisak!O77)</f>
        <v>#NAME?</v>
      </c>
    </row>
    <row r="83" ht="12.75" customHeight="1">
      <c r="A83" s="95" t="str">
        <f>Spisak!B78</f>
        <v>79/2020</v>
      </c>
      <c r="B83" s="96" t="str">
        <f>Spisak!C78</f>
        <v>Nišavić Ognjen</v>
      </c>
      <c r="C83" s="97" t="str">
        <f t="shared" ref="C83:I83" si="151">#REF!</f>
        <v>#REF!</v>
      </c>
      <c r="D83" s="97" t="str">
        <f t="shared" si="151"/>
        <v>#REF!</v>
      </c>
      <c r="E83" s="97" t="str">
        <f t="shared" si="151"/>
        <v>#REF!</v>
      </c>
      <c r="F83" s="97" t="str">
        <f t="shared" si="151"/>
        <v>#REF!</v>
      </c>
      <c r="G83" s="97" t="str">
        <f t="shared" si="151"/>
        <v>#REF!</v>
      </c>
      <c r="H83" s="97" t="str">
        <f t="shared" si="151"/>
        <v>#REF!</v>
      </c>
      <c r="I83" s="97" t="str">
        <f t="shared" si="151"/>
        <v>#REF!</v>
      </c>
      <c r="J83" s="97">
        <f>Spisak!L78</f>
        <v>3</v>
      </c>
      <c r="K83" s="97" t="str">
        <f t="shared" ref="K83:L83" si="152">#REF!</f>
        <v>#REF!</v>
      </c>
      <c r="L83" s="97" t="str">
        <f t="shared" si="152"/>
        <v>#REF!</v>
      </c>
      <c r="M83" s="97">
        <f>Spisak!F78</f>
        <v>5</v>
      </c>
      <c r="N83" s="97">
        <f>Spisak!H78</f>
        <v>12</v>
      </c>
      <c r="O83" s="97">
        <f>Spisak!N78</f>
        <v>16.5</v>
      </c>
      <c r="P83" s="98" t="str">
        <f>Spisak!O78 &amp; OcjenaSlovima(Spisak!O78)</f>
        <v>#NAME?</v>
      </c>
    </row>
    <row r="84" ht="12.75" customHeight="1">
      <c r="A84" s="95" t="str">
        <f>Spisak!B79</f>
        <v>80/2020</v>
      </c>
      <c r="B84" s="96" t="str">
        <f>Spisak!C79</f>
        <v>Agović Davud</v>
      </c>
      <c r="C84" s="97" t="str">
        <f t="shared" ref="C84:I84" si="153">#REF!</f>
        <v>#REF!</v>
      </c>
      <c r="D84" s="97" t="str">
        <f t="shared" si="153"/>
        <v>#REF!</v>
      </c>
      <c r="E84" s="97" t="str">
        <f t="shared" si="153"/>
        <v>#REF!</v>
      </c>
      <c r="F84" s="97" t="str">
        <f t="shared" si="153"/>
        <v>#REF!</v>
      </c>
      <c r="G84" s="97" t="str">
        <f t="shared" si="153"/>
        <v>#REF!</v>
      </c>
      <c r="H84" s="97" t="str">
        <f t="shared" si="153"/>
        <v>#REF!</v>
      </c>
      <c r="I84" s="97" t="str">
        <f t="shared" si="153"/>
        <v>#REF!</v>
      </c>
      <c r="J84" s="97">
        <f>Spisak!L79</f>
        <v>26</v>
      </c>
      <c r="K84" s="97" t="str">
        <f t="shared" ref="K84:L84" si="154">#REF!</f>
        <v>#REF!</v>
      </c>
      <c r="L84" s="97" t="str">
        <f t="shared" si="154"/>
        <v>#REF!</v>
      </c>
      <c r="M84" s="97">
        <f>Spisak!F79</f>
        <v>22</v>
      </c>
      <c r="N84" s="97">
        <f>Spisak!H79</f>
        <v>42</v>
      </c>
      <c r="O84" s="97">
        <f>Spisak!N79</f>
        <v>68</v>
      </c>
      <c r="P84" s="98" t="str">
        <f>Spisak!O79 &amp; OcjenaSlovima(Spisak!O79)</f>
        <v>#NAME?</v>
      </c>
    </row>
    <row r="85" ht="12.75" customHeight="1">
      <c r="A85" s="95" t="str">
        <f>Spisak!B80</f>
        <v>81/2020</v>
      </c>
      <c r="B85" s="96" t="str">
        <f>Spisak!C80</f>
        <v>Nurković Dženisa</v>
      </c>
      <c r="C85" s="97" t="str">
        <f t="shared" ref="C85:I85" si="155">#REF!</f>
        <v>#REF!</v>
      </c>
      <c r="D85" s="97" t="str">
        <f t="shared" si="155"/>
        <v>#REF!</v>
      </c>
      <c r="E85" s="97" t="str">
        <f t="shared" si="155"/>
        <v>#REF!</v>
      </c>
      <c r="F85" s="97" t="str">
        <f t="shared" si="155"/>
        <v>#REF!</v>
      </c>
      <c r="G85" s="97" t="str">
        <f t="shared" si="155"/>
        <v>#REF!</v>
      </c>
      <c r="H85" s="97" t="str">
        <f t="shared" si="155"/>
        <v>#REF!</v>
      </c>
      <c r="I85" s="97" t="str">
        <f t="shared" si="155"/>
        <v>#REF!</v>
      </c>
      <c r="J85" s="97">
        <f>Spisak!L80</f>
        <v>20</v>
      </c>
      <c r="K85" s="97" t="str">
        <f t="shared" ref="K85:L85" si="156">#REF!</f>
        <v>#REF!</v>
      </c>
      <c r="L85" s="97" t="str">
        <f t="shared" si="156"/>
        <v>#REF!</v>
      </c>
      <c r="M85" s="97">
        <f>Spisak!F80</f>
        <v>19</v>
      </c>
      <c r="N85" s="97">
        <f>Spisak!H80</f>
        <v>38</v>
      </c>
      <c r="O85" s="97">
        <f>Spisak!N80</f>
        <v>58</v>
      </c>
      <c r="P85" s="98" t="str">
        <f>Spisak!O80 &amp; OcjenaSlovima(Spisak!O80)</f>
        <v>#NAME?</v>
      </c>
    </row>
    <row r="86" ht="12.75" customHeight="1">
      <c r="A86" s="95" t="str">
        <f>Spisak!B81</f>
        <v>82/2020</v>
      </c>
      <c r="B86" s="96" t="str">
        <f>Spisak!C81</f>
        <v>Ralević Andrea</v>
      </c>
      <c r="C86" s="97" t="str">
        <f t="shared" ref="C86:I86" si="157">#REF!</f>
        <v>#REF!</v>
      </c>
      <c r="D86" s="97" t="str">
        <f t="shared" si="157"/>
        <v>#REF!</v>
      </c>
      <c r="E86" s="97" t="str">
        <f t="shared" si="157"/>
        <v>#REF!</v>
      </c>
      <c r="F86" s="97" t="str">
        <f t="shared" si="157"/>
        <v>#REF!</v>
      </c>
      <c r="G86" s="97" t="str">
        <f t="shared" si="157"/>
        <v>#REF!</v>
      </c>
      <c r="H86" s="97" t="str">
        <f t="shared" si="157"/>
        <v>#REF!</v>
      </c>
      <c r="I86" s="97" t="str">
        <f t="shared" si="157"/>
        <v>#REF!</v>
      </c>
      <c r="J86" s="97">
        <f>Spisak!L81</f>
        <v>24</v>
      </c>
      <c r="K86" s="97" t="str">
        <f t="shared" ref="K86:L86" si="158">#REF!</f>
        <v>#REF!</v>
      </c>
      <c r="L86" s="97" t="str">
        <f t="shared" si="158"/>
        <v>#REF!</v>
      </c>
      <c r="M86" s="97">
        <f>Spisak!F81</f>
        <v>8</v>
      </c>
      <c r="N86" s="97">
        <f>Spisak!H81</f>
        <v>26</v>
      </c>
      <c r="O86" s="97">
        <f>Spisak!N81</f>
        <v>50</v>
      </c>
      <c r="P86" s="98" t="str">
        <f>Spisak!O81 &amp; OcjenaSlovima(Spisak!O81)</f>
        <v>#NAME?</v>
      </c>
    </row>
    <row r="87" ht="12.75" customHeight="1">
      <c r="A87" s="95" t="str">
        <f>Spisak!B82</f>
        <v>83/2020</v>
      </c>
      <c r="B87" s="96" t="str">
        <f>Spisak!C82</f>
        <v>Mraković Neda</v>
      </c>
      <c r="C87" s="97" t="str">
        <f t="shared" ref="C87:I87" si="159">#REF!</f>
        <v>#REF!</v>
      </c>
      <c r="D87" s="97" t="str">
        <f t="shared" si="159"/>
        <v>#REF!</v>
      </c>
      <c r="E87" s="97" t="str">
        <f t="shared" si="159"/>
        <v>#REF!</v>
      </c>
      <c r="F87" s="97" t="str">
        <f t="shared" si="159"/>
        <v>#REF!</v>
      </c>
      <c r="G87" s="97" t="str">
        <f t="shared" si="159"/>
        <v>#REF!</v>
      </c>
      <c r="H87" s="97" t="str">
        <f t="shared" si="159"/>
        <v>#REF!</v>
      </c>
      <c r="I87" s="97" t="str">
        <f t="shared" si="159"/>
        <v>#REF!</v>
      </c>
      <c r="J87" s="97">
        <f>Spisak!L82</f>
        <v>3</v>
      </c>
      <c r="K87" s="97" t="str">
        <f t="shared" ref="K87:L87" si="160">#REF!</f>
        <v>#REF!</v>
      </c>
      <c r="L87" s="97" t="str">
        <f t="shared" si="160"/>
        <v>#REF!</v>
      </c>
      <c r="M87" s="97">
        <f>Spisak!F82</f>
        <v>6.5</v>
      </c>
      <c r="N87" s="97">
        <f>Spisak!H82</f>
        <v>20.5</v>
      </c>
      <c r="O87" s="97">
        <f>Spisak!N82</f>
        <v>16</v>
      </c>
      <c r="P87" s="98" t="str">
        <f>Spisak!O82 &amp; OcjenaSlovima(Spisak!O82)</f>
        <v>#NAME?</v>
      </c>
    </row>
    <row r="88" ht="12.75" customHeight="1">
      <c r="A88" s="95" t="str">
        <f>Spisak!B83</f>
        <v>84/2020</v>
      </c>
      <c r="B88" s="96" t="str">
        <f>Spisak!C83</f>
        <v>Murić Belmin</v>
      </c>
      <c r="C88" s="97" t="str">
        <f t="shared" ref="C88:I88" si="161">#REF!</f>
        <v>#REF!</v>
      </c>
      <c r="D88" s="97" t="str">
        <f t="shared" si="161"/>
        <v>#REF!</v>
      </c>
      <c r="E88" s="97" t="str">
        <f t="shared" si="161"/>
        <v>#REF!</v>
      </c>
      <c r="F88" s="97" t="str">
        <f t="shared" si="161"/>
        <v>#REF!</v>
      </c>
      <c r="G88" s="97" t="str">
        <f t="shared" si="161"/>
        <v>#REF!</v>
      </c>
      <c r="H88" s="97" t="str">
        <f t="shared" si="161"/>
        <v>#REF!</v>
      </c>
      <c r="I88" s="97" t="str">
        <f t="shared" si="161"/>
        <v>#REF!</v>
      </c>
      <c r="J88" s="97">
        <f>Spisak!L83</f>
        <v>0</v>
      </c>
      <c r="K88" s="97" t="str">
        <f t="shared" ref="K88:L88" si="162">#REF!</f>
        <v>#REF!</v>
      </c>
      <c r="L88" s="97" t="str">
        <f t="shared" si="162"/>
        <v>#REF!</v>
      </c>
      <c r="M88" s="97">
        <f>Spisak!F83</f>
        <v>0</v>
      </c>
      <c r="N88" s="97">
        <f>Spisak!H83</f>
        <v>0</v>
      </c>
      <c r="O88" s="97">
        <f>Spisak!N83</f>
        <v>0</v>
      </c>
      <c r="P88" s="98" t="str">
        <f>Spisak!O83 &amp; OcjenaSlovima(Spisak!O83)</f>
        <v>#NAME?</v>
      </c>
    </row>
    <row r="89" ht="12.75" customHeight="1">
      <c r="A89" s="95" t="str">
        <f>Spisak!B84</f>
        <v>85/2020</v>
      </c>
      <c r="B89" s="96" t="str">
        <f>Spisak!C84</f>
        <v>Radoičić Jelena</v>
      </c>
      <c r="C89" s="97" t="str">
        <f t="shared" ref="C89:I89" si="163">#REF!</f>
        <v>#REF!</v>
      </c>
      <c r="D89" s="97" t="str">
        <f t="shared" si="163"/>
        <v>#REF!</v>
      </c>
      <c r="E89" s="97" t="str">
        <f t="shared" si="163"/>
        <v>#REF!</v>
      </c>
      <c r="F89" s="97" t="str">
        <f t="shared" si="163"/>
        <v>#REF!</v>
      </c>
      <c r="G89" s="97" t="str">
        <f t="shared" si="163"/>
        <v>#REF!</v>
      </c>
      <c r="H89" s="97" t="str">
        <f t="shared" si="163"/>
        <v>#REF!</v>
      </c>
      <c r="I89" s="97" t="str">
        <f t="shared" si="163"/>
        <v>#REF!</v>
      </c>
      <c r="J89" s="97">
        <f>Spisak!L84</f>
        <v>7</v>
      </c>
      <c r="K89" s="97" t="str">
        <f t="shared" ref="K89:L89" si="164">#REF!</f>
        <v>#REF!</v>
      </c>
      <c r="L89" s="97" t="str">
        <f t="shared" si="164"/>
        <v>#REF!</v>
      </c>
      <c r="M89" s="97">
        <f>Spisak!F84</f>
        <v>5</v>
      </c>
      <c r="N89" s="97">
        <f>Spisak!H84</f>
        <v>13</v>
      </c>
      <c r="O89" s="97">
        <f>Spisak!N84</f>
        <v>20</v>
      </c>
      <c r="P89" s="98" t="str">
        <f>Spisak!O84 &amp; OcjenaSlovima(Spisak!O84)</f>
        <v>#NAME?</v>
      </c>
    </row>
    <row r="90" ht="12.75" customHeight="1">
      <c r="A90" s="95" t="str">
        <f>Spisak!B85</f>
        <v>86/2020</v>
      </c>
      <c r="B90" s="96" t="str">
        <f>Spisak!C85</f>
        <v>Muradbašić Elvira</v>
      </c>
      <c r="C90" s="97" t="str">
        <f t="shared" ref="C90:I90" si="165">#REF!</f>
        <v>#REF!</v>
      </c>
      <c r="D90" s="97" t="str">
        <f t="shared" si="165"/>
        <v>#REF!</v>
      </c>
      <c r="E90" s="97" t="str">
        <f t="shared" si="165"/>
        <v>#REF!</v>
      </c>
      <c r="F90" s="97" t="str">
        <f t="shared" si="165"/>
        <v>#REF!</v>
      </c>
      <c r="G90" s="97" t="str">
        <f t="shared" si="165"/>
        <v>#REF!</v>
      </c>
      <c r="H90" s="97" t="str">
        <f t="shared" si="165"/>
        <v>#REF!</v>
      </c>
      <c r="I90" s="97" t="str">
        <f t="shared" si="165"/>
        <v>#REF!</v>
      </c>
      <c r="J90" s="97">
        <f>Spisak!L85</f>
        <v>25</v>
      </c>
      <c r="K90" s="97" t="str">
        <f t="shared" ref="K90:L90" si="166">#REF!</f>
        <v>#REF!</v>
      </c>
      <c r="L90" s="97" t="str">
        <f t="shared" si="166"/>
        <v>#REF!</v>
      </c>
      <c r="M90" s="97">
        <f>Spisak!F85</f>
        <v>9</v>
      </c>
      <c r="N90" s="97">
        <f>Spisak!H85</f>
        <v>29</v>
      </c>
      <c r="O90" s="97">
        <f>Spisak!N85</f>
        <v>54</v>
      </c>
      <c r="P90" s="98" t="str">
        <f>Spisak!O85 &amp; OcjenaSlovima(Spisak!O85)</f>
        <v>#NAME?</v>
      </c>
    </row>
    <row r="91" ht="12.75" customHeight="1">
      <c r="A91" s="95" t="str">
        <f>Spisak!B86</f>
        <v>87/2020</v>
      </c>
      <c r="B91" s="96" t="str">
        <f>Spisak!C86</f>
        <v>Despot Jovan</v>
      </c>
      <c r="C91" s="97" t="str">
        <f t="shared" ref="C91:I91" si="167">#REF!</f>
        <v>#REF!</v>
      </c>
      <c r="D91" s="97" t="str">
        <f t="shared" si="167"/>
        <v>#REF!</v>
      </c>
      <c r="E91" s="97" t="str">
        <f t="shared" si="167"/>
        <v>#REF!</v>
      </c>
      <c r="F91" s="97" t="str">
        <f t="shared" si="167"/>
        <v>#REF!</v>
      </c>
      <c r="G91" s="97" t="str">
        <f t="shared" si="167"/>
        <v>#REF!</v>
      </c>
      <c r="H91" s="97" t="str">
        <f t="shared" si="167"/>
        <v>#REF!</v>
      </c>
      <c r="I91" s="97" t="str">
        <f t="shared" si="167"/>
        <v>#REF!</v>
      </c>
      <c r="J91" s="97">
        <f>Spisak!L86</f>
        <v>18</v>
      </c>
      <c r="K91" s="97" t="str">
        <f t="shared" ref="K91:L91" si="168">#REF!</f>
        <v>#REF!</v>
      </c>
      <c r="L91" s="97" t="str">
        <f t="shared" si="168"/>
        <v>#REF!</v>
      </c>
      <c r="M91" s="97" t="str">
        <f>Spisak!F86</f>
        <v/>
      </c>
      <c r="N91" s="97" t="str">
        <f>Spisak!H86</f>
        <v/>
      </c>
      <c r="O91" s="97">
        <f>Spisak!N86</f>
        <v>32</v>
      </c>
      <c r="P91" s="98" t="str">
        <f>Spisak!O86 &amp; OcjenaSlovima(Spisak!O86)</f>
        <v>#NAME?</v>
      </c>
    </row>
    <row r="92" ht="12.75" customHeight="1">
      <c r="A92" s="95" t="str">
        <f>Spisak!B87</f>
        <v>88/2020</v>
      </c>
      <c r="B92" s="96" t="str">
        <f>Spisak!C87</f>
        <v>Petrović Dijana</v>
      </c>
      <c r="C92" s="97" t="str">
        <f t="shared" ref="C92:I92" si="169">#REF!</f>
        <v>#REF!</v>
      </c>
      <c r="D92" s="97" t="str">
        <f t="shared" si="169"/>
        <v>#REF!</v>
      </c>
      <c r="E92" s="97" t="str">
        <f t="shared" si="169"/>
        <v>#REF!</v>
      </c>
      <c r="F92" s="97" t="str">
        <f t="shared" si="169"/>
        <v>#REF!</v>
      </c>
      <c r="G92" s="97" t="str">
        <f t="shared" si="169"/>
        <v>#REF!</v>
      </c>
      <c r="H92" s="97" t="str">
        <f t="shared" si="169"/>
        <v>#REF!</v>
      </c>
      <c r="I92" s="97" t="str">
        <f t="shared" si="169"/>
        <v>#REF!</v>
      </c>
      <c r="J92" s="97">
        <f>Spisak!L87</f>
        <v>23</v>
      </c>
      <c r="K92" s="97" t="str">
        <f t="shared" ref="K92:L92" si="170">#REF!</f>
        <v>#REF!</v>
      </c>
      <c r="L92" s="97" t="str">
        <f t="shared" si="170"/>
        <v>#REF!</v>
      </c>
      <c r="M92" s="97">
        <f>Spisak!F87</f>
        <v>6</v>
      </c>
      <c r="N92" s="97">
        <f>Spisak!H87</f>
        <v>16</v>
      </c>
      <c r="O92" s="97">
        <f>Spisak!N87</f>
        <v>42</v>
      </c>
      <c r="P92" s="98" t="str">
        <f>Spisak!O87 &amp; OcjenaSlovima(Spisak!O87)</f>
        <v>#NAME?</v>
      </c>
    </row>
    <row r="93" ht="12.75" customHeight="1">
      <c r="A93" s="95" t="str">
        <f>Spisak!B88</f>
        <v>89/2020</v>
      </c>
      <c r="B93" s="96" t="str">
        <f>Spisak!C88</f>
        <v>Dulović Jovan</v>
      </c>
      <c r="C93" s="97" t="str">
        <f t="shared" ref="C93:I93" si="171">#REF!</f>
        <v>#REF!</v>
      </c>
      <c r="D93" s="97" t="str">
        <f t="shared" si="171"/>
        <v>#REF!</v>
      </c>
      <c r="E93" s="97" t="str">
        <f t="shared" si="171"/>
        <v>#REF!</v>
      </c>
      <c r="F93" s="97" t="str">
        <f t="shared" si="171"/>
        <v>#REF!</v>
      </c>
      <c r="G93" s="97" t="str">
        <f t="shared" si="171"/>
        <v>#REF!</v>
      </c>
      <c r="H93" s="97" t="str">
        <f t="shared" si="171"/>
        <v>#REF!</v>
      </c>
      <c r="I93" s="97" t="str">
        <f t="shared" si="171"/>
        <v>#REF!</v>
      </c>
      <c r="J93" s="97" t="str">
        <f>Spisak!L88</f>
        <v/>
      </c>
      <c r="K93" s="97" t="str">
        <f t="shared" ref="K93:L93" si="172">#REF!</f>
        <v>#REF!</v>
      </c>
      <c r="L93" s="97" t="str">
        <f t="shared" si="172"/>
        <v>#REF!</v>
      </c>
      <c r="M93" s="97" t="str">
        <f>Spisak!F88</f>
        <v/>
      </c>
      <c r="N93" s="97" t="str">
        <f>Spisak!H88</f>
        <v/>
      </c>
      <c r="O93" s="97" t="str">
        <f>Spisak!N88</f>
        <v/>
      </c>
      <c r="P93" s="98" t="str">
        <f>Spisak!O88 &amp; OcjenaSlovima(Spisak!O88)</f>
        <v>#NAME?</v>
      </c>
    </row>
    <row r="94" ht="12.75" customHeight="1">
      <c r="A94" s="95" t="str">
        <f>Spisak!B89</f>
        <v>90/2020</v>
      </c>
      <c r="B94" s="96" t="str">
        <f>Spisak!C89</f>
        <v>Dragaš Dimitrije</v>
      </c>
      <c r="C94" s="97" t="str">
        <f t="shared" ref="C94:I94" si="173">#REF!</f>
        <v>#REF!</v>
      </c>
      <c r="D94" s="97" t="str">
        <f t="shared" si="173"/>
        <v>#REF!</v>
      </c>
      <c r="E94" s="97" t="str">
        <f t="shared" si="173"/>
        <v>#REF!</v>
      </c>
      <c r="F94" s="97" t="str">
        <f t="shared" si="173"/>
        <v>#REF!</v>
      </c>
      <c r="G94" s="97" t="str">
        <f t="shared" si="173"/>
        <v>#REF!</v>
      </c>
      <c r="H94" s="97" t="str">
        <f t="shared" si="173"/>
        <v>#REF!</v>
      </c>
      <c r="I94" s="97" t="str">
        <f t="shared" si="173"/>
        <v>#REF!</v>
      </c>
      <c r="J94" s="97">
        <f>Spisak!L89</f>
        <v>1</v>
      </c>
      <c r="K94" s="97" t="str">
        <f t="shared" ref="K94:L94" si="174">#REF!</f>
        <v>#REF!</v>
      </c>
      <c r="L94" s="97" t="str">
        <f t="shared" si="174"/>
        <v>#REF!</v>
      </c>
      <c r="M94" s="97" t="str">
        <f>Spisak!F89</f>
        <v/>
      </c>
      <c r="N94" s="97" t="str">
        <f>Spisak!H89</f>
        <v/>
      </c>
      <c r="O94" s="97">
        <f>Spisak!N89</f>
        <v>1</v>
      </c>
      <c r="P94" s="98" t="str">
        <f>Spisak!O89 &amp; OcjenaSlovima(Spisak!O89)</f>
        <v>#NAME?</v>
      </c>
    </row>
    <row r="95" ht="12.75" customHeight="1">
      <c r="A95" s="95" t="str">
        <f>Spisak!B90</f>
        <v>91/2020</v>
      </c>
      <c r="B95" s="96" t="str">
        <f>Spisak!C90</f>
        <v>Jakšić Mina</v>
      </c>
      <c r="C95" s="97" t="str">
        <f t="shared" ref="C95:I95" si="175">#REF!</f>
        <v>#REF!</v>
      </c>
      <c r="D95" s="97" t="str">
        <f t="shared" si="175"/>
        <v>#REF!</v>
      </c>
      <c r="E95" s="97" t="str">
        <f t="shared" si="175"/>
        <v>#REF!</v>
      </c>
      <c r="F95" s="97" t="str">
        <f t="shared" si="175"/>
        <v>#REF!</v>
      </c>
      <c r="G95" s="97" t="str">
        <f t="shared" si="175"/>
        <v>#REF!</v>
      </c>
      <c r="H95" s="97" t="str">
        <f t="shared" si="175"/>
        <v>#REF!</v>
      </c>
      <c r="I95" s="97" t="str">
        <f t="shared" si="175"/>
        <v>#REF!</v>
      </c>
      <c r="J95" s="97">
        <f>Spisak!L90</f>
        <v>18</v>
      </c>
      <c r="K95" s="97" t="str">
        <f t="shared" ref="K95:L95" si="176">#REF!</f>
        <v>#REF!</v>
      </c>
      <c r="L95" s="97" t="str">
        <f t="shared" si="176"/>
        <v>#REF!</v>
      </c>
      <c r="M95" s="97">
        <f>Spisak!F90</f>
        <v>3</v>
      </c>
      <c r="N95" s="97">
        <f>Spisak!H90</f>
        <v>14</v>
      </c>
      <c r="O95" s="97">
        <f>Spisak!N90</f>
        <v>46</v>
      </c>
      <c r="P95" s="98" t="str">
        <f>Spisak!O90 &amp; OcjenaSlovima(Spisak!O90)</f>
        <v>#NAME?</v>
      </c>
    </row>
    <row r="96" ht="12.75" customHeight="1">
      <c r="A96" s="95" t="str">
        <f>Spisak!B91</f>
        <v>92/2020</v>
      </c>
      <c r="B96" s="96" t="str">
        <f>Spisak!C91</f>
        <v>Jovović Anđela</v>
      </c>
      <c r="C96" s="97" t="str">
        <f t="shared" ref="C96:I96" si="177">#REF!</f>
        <v>#REF!</v>
      </c>
      <c r="D96" s="97" t="str">
        <f t="shared" si="177"/>
        <v>#REF!</v>
      </c>
      <c r="E96" s="97" t="str">
        <f t="shared" si="177"/>
        <v>#REF!</v>
      </c>
      <c r="F96" s="97" t="str">
        <f t="shared" si="177"/>
        <v>#REF!</v>
      </c>
      <c r="G96" s="97" t="str">
        <f t="shared" si="177"/>
        <v>#REF!</v>
      </c>
      <c r="H96" s="97" t="str">
        <f t="shared" si="177"/>
        <v>#REF!</v>
      </c>
      <c r="I96" s="97" t="str">
        <f t="shared" si="177"/>
        <v>#REF!</v>
      </c>
      <c r="J96" s="97" t="str">
        <f>Spisak!L91</f>
        <v/>
      </c>
      <c r="K96" s="97" t="str">
        <f t="shared" ref="K96:L96" si="178">#REF!</f>
        <v>#REF!</v>
      </c>
      <c r="L96" s="97" t="str">
        <f t="shared" si="178"/>
        <v>#REF!</v>
      </c>
      <c r="M96" s="97" t="str">
        <f>Spisak!F91</f>
        <v/>
      </c>
      <c r="N96" s="97" t="str">
        <f>Spisak!H91</f>
        <v/>
      </c>
      <c r="O96" s="97" t="str">
        <f>Spisak!N91</f>
        <v/>
      </c>
      <c r="P96" s="98" t="str">
        <f>Spisak!O91 &amp; OcjenaSlovima(Spisak!O91)</f>
        <v>#NAME?</v>
      </c>
    </row>
    <row r="97" ht="12.75" customHeight="1">
      <c r="A97" s="95" t="str">
        <f>Spisak!B92</f>
        <v>93/2020</v>
      </c>
      <c r="B97" s="96" t="str">
        <f>Spisak!C92</f>
        <v>Nikić Ivana</v>
      </c>
      <c r="C97" s="97" t="str">
        <f t="shared" ref="C97:I97" si="179">#REF!</f>
        <v>#REF!</v>
      </c>
      <c r="D97" s="97" t="str">
        <f t="shared" si="179"/>
        <v>#REF!</v>
      </c>
      <c r="E97" s="97" t="str">
        <f t="shared" si="179"/>
        <v>#REF!</v>
      </c>
      <c r="F97" s="97" t="str">
        <f t="shared" si="179"/>
        <v>#REF!</v>
      </c>
      <c r="G97" s="97" t="str">
        <f t="shared" si="179"/>
        <v>#REF!</v>
      </c>
      <c r="H97" s="97" t="str">
        <f t="shared" si="179"/>
        <v>#REF!</v>
      </c>
      <c r="I97" s="97" t="str">
        <f t="shared" si="179"/>
        <v>#REF!</v>
      </c>
      <c r="J97" s="97">
        <f>Spisak!L92</f>
        <v>19</v>
      </c>
      <c r="K97" s="97" t="str">
        <f t="shared" ref="K97:L97" si="180">#REF!</f>
        <v>#REF!</v>
      </c>
      <c r="L97" s="97" t="str">
        <f t="shared" si="180"/>
        <v>#REF!</v>
      </c>
      <c r="M97" s="97">
        <f>Spisak!F92</f>
        <v>8</v>
      </c>
      <c r="N97" s="97">
        <f>Spisak!H92</f>
        <v>27</v>
      </c>
      <c r="O97" s="97">
        <f>Spisak!N92</f>
        <v>45</v>
      </c>
      <c r="P97" s="98" t="str">
        <f>Spisak!O92 &amp; OcjenaSlovima(Spisak!O92)</f>
        <v>#NAME?</v>
      </c>
    </row>
    <row r="98" ht="12.75" customHeight="1">
      <c r="A98" s="95" t="str">
        <f>Spisak!B93</f>
        <v>94/2020</v>
      </c>
      <c r="B98" s="96" t="str">
        <f>Spisak!C93</f>
        <v>Lončar Tijana</v>
      </c>
      <c r="C98" s="97" t="str">
        <f t="shared" ref="C98:I98" si="181">#REF!</f>
        <v>#REF!</v>
      </c>
      <c r="D98" s="97" t="str">
        <f t="shared" si="181"/>
        <v>#REF!</v>
      </c>
      <c r="E98" s="97" t="str">
        <f t="shared" si="181"/>
        <v>#REF!</v>
      </c>
      <c r="F98" s="97" t="str">
        <f t="shared" si="181"/>
        <v>#REF!</v>
      </c>
      <c r="G98" s="97" t="str">
        <f t="shared" si="181"/>
        <v>#REF!</v>
      </c>
      <c r="H98" s="97" t="str">
        <f t="shared" si="181"/>
        <v>#REF!</v>
      </c>
      <c r="I98" s="97" t="str">
        <f t="shared" si="181"/>
        <v>#REF!</v>
      </c>
      <c r="J98" s="97">
        <f>Spisak!L93</f>
        <v>14</v>
      </c>
      <c r="K98" s="97" t="str">
        <f t="shared" ref="K98:L98" si="182">#REF!</f>
        <v>#REF!</v>
      </c>
      <c r="L98" s="97" t="str">
        <f t="shared" si="182"/>
        <v>#REF!</v>
      </c>
      <c r="M98" s="97">
        <f>Spisak!F93</f>
        <v>10</v>
      </c>
      <c r="N98" s="97">
        <f>Spisak!H93</f>
        <v>28</v>
      </c>
      <c r="O98" s="97">
        <f>Spisak!N93</f>
        <v>42</v>
      </c>
      <c r="P98" s="98" t="str">
        <f>Spisak!O93 &amp; OcjenaSlovima(Spisak!O93)</f>
        <v>#NAME?</v>
      </c>
    </row>
    <row r="99" ht="12.75" customHeight="1">
      <c r="A99" s="95" t="str">
        <f>Spisak!B94</f>
        <v>95/2020</v>
      </c>
      <c r="B99" s="96" t="str">
        <f>Spisak!C94</f>
        <v>Husović Melida</v>
      </c>
      <c r="C99" s="97" t="str">
        <f t="shared" ref="C99:I99" si="183">#REF!</f>
        <v>#REF!</v>
      </c>
      <c r="D99" s="97" t="str">
        <f t="shared" si="183"/>
        <v>#REF!</v>
      </c>
      <c r="E99" s="97" t="str">
        <f t="shared" si="183"/>
        <v>#REF!</v>
      </c>
      <c r="F99" s="97" t="str">
        <f t="shared" si="183"/>
        <v>#REF!</v>
      </c>
      <c r="G99" s="97" t="str">
        <f t="shared" si="183"/>
        <v>#REF!</v>
      </c>
      <c r="H99" s="97" t="str">
        <f t="shared" si="183"/>
        <v>#REF!</v>
      </c>
      <c r="I99" s="97" t="str">
        <f t="shared" si="183"/>
        <v>#REF!</v>
      </c>
      <c r="J99" s="97">
        <f>Spisak!L94</f>
        <v>1</v>
      </c>
      <c r="K99" s="97" t="str">
        <f t="shared" ref="K99:L99" si="184">#REF!</f>
        <v>#REF!</v>
      </c>
      <c r="L99" s="97" t="str">
        <f t="shared" si="184"/>
        <v>#REF!</v>
      </c>
      <c r="M99" s="97">
        <f>Spisak!F94</f>
        <v>1</v>
      </c>
      <c r="N99" s="97">
        <f>Spisak!H94</f>
        <v>8</v>
      </c>
      <c r="O99" s="97">
        <f>Spisak!N94</f>
        <v>1</v>
      </c>
      <c r="P99" s="98" t="str">
        <f>Spisak!O94 &amp; OcjenaSlovima(Spisak!O94)</f>
        <v>#NAME?</v>
      </c>
    </row>
    <row r="100" ht="12.75" customHeight="1">
      <c r="A100" s="95" t="str">
        <f>Spisak!B95</f>
        <v>96/2020</v>
      </c>
      <c r="B100" s="96" t="str">
        <f>Spisak!C95</f>
        <v>Vukčević Iva</v>
      </c>
      <c r="C100" s="97" t="str">
        <f t="shared" ref="C100:I100" si="185">#REF!</f>
        <v>#REF!</v>
      </c>
      <c r="D100" s="97" t="str">
        <f t="shared" si="185"/>
        <v>#REF!</v>
      </c>
      <c r="E100" s="97" t="str">
        <f t="shared" si="185"/>
        <v>#REF!</v>
      </c>
      <c r="F100" s="97" t="str">
        <f t="shared" si="185"/>
        <v>#REF!</v>
      </c>
      <c r="G100" s="97" t="str">
        <f t="shared" si="185"/>
        <v>#REF!</v>
      </c>
      <c r="H100" s="97" t="str">
        <f t="shared" si="185"/>
        <v>#REF!</v>
      </c>
      <c r="I100" s="97" t="str">
        <f t="shared" si="185"/>
        <v>#REF!</v>
      </c>
      <c r="J100" s="97" t="str">
        <f>Spisak!L95</f>
        <v/>
      </c>
      <c r="K100" s="97" t="str">
        <f t="shared" ref="K100:L100" si="186">#REF!</f>
        <v>#REF!</v>
      </c>
      <c r="L100" s="97" t="str">
        <f t="shared" si="186"/>
        <v>#REF!</v>
      </c>
      <c r="M100" s="97" t="str">
        <f>Spisak!F95</f>
        <v/>
      </c>
      <c r="N100" s="97" t="str">
        <f>Spisak!H95</f>
        <v/>
      </c>
      <c r="O100" s="97" t="str">
        <f>Spisak!N95</f>
        <v/>
      </c>
      <c r="P100" s="98" t="str">
        <f>Spisak!O95 &amp; OcjenaSlovima(Spisak!O95)</f>
        <v>#NAME?</v>
      </c>
    </row>
    <row r="101" ht="12.75" customHeight="1">
      <c r="A101" s="95" t="str">
        <f>Spisak!B96</f>
        <v>97/2020</v>
      </c>
      <c r="B101" s="96" t="str">
        <f>Spisak!C96</f>
        <v>Hasović Muhamed</v>
      </c>
      <c r="C101" s="97" t="str">
        <f t="shared" ref="C101:I101" si="187">#REF!</f>
        <v>#REF!</v>
      </c>
      <c r="D101" s="97" t="str">
        <f t="shared" si="187"/>
        <v>#REF!</v>
      </c>
      <c r="E101" s="97" t="str">
        <f t="shared" si="187"/>
        <v>#REF!</v>
      </c>
      <c r="F101" s="97" t="str">
        <f t="shared" si="187"/>
        <v>#REF!</v>
      </c>
      <c r="G101" s="97" t="str">
        <f t="shared" si="187"/>
        <v>#REF!</v>
      </c>
      <c r="H101" s="97" t="str">
        <f t="shared" si="187"/>
        <v>#REF!</v>
      </c>
      <c r="I101" s="97" t="str">
        <f t="shared" si="187"/>
        <v>#REF!</v>
      </c>
      <c r="J101" s="97">
        <f>Spisak!L96</f>
        <v>0</v>
      </c>
      <c r="K101" s="97" t="str">
        <f t="shared" ref="K101:L101" si="188">#REF!</f>
        <v>#REF!</v>
      </c>
      <c r="L101" s="97" t="str">
        <f t="shared" si="188"/>
        <v>#REF!</v>
      </c>
      <c r="M101" s="97" t="str">
        <f>Spisak!F96</f>
        <v/>
      </c>
      <c r="N101" s="97" t="str">
        <f>Spisak!H96</f>
        <v/>
      </c>
      <c r="O101" s="97">
        <f>Spisak!N96</f>
        <v>0</v>
      </c>
      <c r="P101" s="98" t="str">
        <f>Spisak!O96 &amp; OcjenaSlovima(Spisak!O96)</f>
        <v>#NAME?</v>
      </c>
    </row>
    <row r="102" ht="12.75" customHeight="1">
      <c r="A102" s="95" t="str">
        <f>Spisak!B97</f>
        <v>98/2020</v>
      </c>
      <c r="B102" s="96" t="str">
        <f>Spisak!C97</f>
        <v>Soković Vasilije</v>
      </c>
      <c r="C102" s="97" t="str">
        <f t="shared" ref="C102:I102" si="189">#REF!</f>
        <v>#REF!</v>
      </c>
      <c r="D102" s="97" t="str">
        <f t="shared" si="189"/>
        <v>#REF!</v>
      </c>
      <c r="E102" s="97" t="str">
        <f t="shared" si="189"/>
        <v>#REF!</v>
      </c>
      <c r="F102" s="97" t="str">
        <f t="shared" si="189"/>
        <v>#REF!</v>
      </c>
      <c r="G102" s="97" t="str">
        <f t="shared" si="189"/>
        <v>#REF!</v>
      </c>
      <c r="H102" s="97" t="str">
        <f t="shared" si="189"/>
        <v>#REF!</v>
      </c>
      <c r="I102" s="97" t="str">
        <f t="shared" si="189"/>
        <v>#REF!</v>
      </c>
      <c r="J102" s="97">
        <f>Spisak!L97</f>
        <v>5</v>
      </c>
      <c r="K102" s="97" t="str">
        <f t="shared" ref="K102:L102" si="190">#REF!</f>
        <v>#REF!</v>
      </c>
      <c r="L102" s="97" t="str">
        <f t="shared" si="190"/>
        <v>#REF!</v>
      </c>
      <c r="M102" s="97" t="str">
        <f>Spisak!F97</f>
        <v/>
      </c>
      <c r="N102" s="97" t="str">
        <f>Spisak!H97</f>
        <v/>
      </c>
      <c r="O102" s="97">
        <f>Spisak!N97</f>
        <v>5</v>
      </c>
      <c r="P102" s="98" t="str">
        <f>Spisak!O97 &amp; OcjenaSlovima(Spisak!O97)</f>
        <v>#NAME?</v>
      </c>
    </row>
    <row r="103" ht="12.75" customHeight="1">
      <c r="A103" s="95" t="str">
        <f>Spisak!B98</f>
        <v>99/2020</v>
      </c>
      <c r="B103" s="96" t="str">
        <f>Spisak!C98</f>
        <v>Perunović Iva</v>
      </c>
      <c r="C103" s="97" t="str">
        <f t="shared" ref="C103:I103" si="191">#REF!</f>
        <v>#REF!</v>
      </c>
      <c r="D103" s="97" t="str">
        <f t="shared" si="191"/>
        <v>#REF!</v>
      </c>
      <c r="E103" s="97" t="str">
        <f t="shared" si="191"/>
        <v>#REF!</v>
      </c>
      <c r="F103" s="97" t="str">
        <f t="shared" si="191"/>
        <v>#REF!</v>
      </c>
      <c r="G103" s="97" t="str">
        <f t="shared" si="191"/>
        <v>#REF!</v>
      </c>
      <c r="H103" s="97" t="str">
        <f t="shared" si="191"/>
        <v>#REF!</v>
      </c>
      <c r="I103" s="97" t="str">
        <f t="shared" si="191"/>
        <v>#REF!</v>
      </c>
      <c r="J103" s="97" t="str">
        <f>Spisak!L98</f>
        <v/>
      </c>
      <c r="K103" s="97" t="str">
        <f t="shared" ref="K103:L103" si="192">#REF!</f>
        <v>#REF!</v>
      </c>
      <c r="L103" s="97" t="str">
        <f t="shared" si="192"/>
        <v>#REF!</v>
      </c>
      <c r="M103" s="97" t="str">
        <f>Spisak!F98</f>
        <v/>
      </c>
      <c r="N103" s="97" t="str">
        <f>Spisak!H98</f>
        <v/>
      </c>
      <c r="O103" s="97" t="str">
        <f>Spisak!N98</f>
        <v/>
      </c>
      <c r="P103" s="98" t="str">
        <f>Spisak!O98 &amp; OcjenaSlovima(Spisak!O98)</f>
        <v>#NAME?</v>
      </c>
    </row>
    <row r="104" ht="12.75" customHeight="1">
      <c r="A104" s="95" t="str">
        <f>Spisak!B99</f>
        <v>100/2020</v>
      </c>
      <c r="B104" s="96" t="str">
        <f>Spisak!C99</f>
        <v>Jaćimović Tamara</v>
      </c>
      <c r="C104" s="97" t="str">
        <f t="shared" ref="C104:I104" si="193">#REF!</f>
        <v>#REF!</v>
      </c>
      <c r="D104" s="97" t="str">
        <f t="shared" si="193"/>
        <v>#REF!</v>
      </c>
      <c r="E104" s="97" t="str">
        <f t="shared" si="193"/>
        <v>#REF!</v>
      </c>
      <c r="F104" s="97" t="str">
        <f t="shared" si="193"/>
        <v>#REF!</v>
      </c>
      <c r="G104" s="97" t="str">
        <f t="shared" si="193"/>
        <v>#REF!</v>
      </c>
      <c r="H104" s="97" t="str">
        <f t="shared" si="193"/>
        <v>#REF!</v>
      </c>
      <c r="I104" s="97" t="str">
        <f t="shared" si="193"/>
        <v>#REF!</v>
      </c>
      <c r="J104" s="97">
        <f>Spisak!L99</f>
        <v>19</v>
      </c>
      <c r="K104" s="97" t="str">
        <f t="shared" ref="K104:L104" si="194">#REF!</f>
        <v>#REF!</v>
      </c>
      <c r="L104" s="97" t="str">
        <f t="shared" si="194"/>
        <v>#REF!</v>
      </c>
      <c r="M104" s="97" t="str">
        <f>Spisak!F99</f>
        <v/>
      </c>
      <c r="N104" s="97" t="str">
        <f>Spisak!H99</f>
        <v/>
      </c>
      <c r="O104" s="97">
        <f>Spisak!N99</f>
        <v>19</v>
      </c>
      <c r="P104" s="98" t="str">
        <f>Spisak!O99 &amp; OcjenaSlovima(Spisak!O99)</f>
        <v>#NAME?</v>
      </c>
    </row>
    <row r="105" ht="12.75" customHeight="1">
      <c r="A105" s="95" t="str">
        <f>Spisak!B100</f>
        <v>101/2020</v>
      </c>
      <c r="B105" s="96" t="str">
        <f>Spisak!C100</f>
        <v>Smolović Veljko</v>
      </c>
      <c r="C105" s="97" t="str">
        <f t="shared" ref="C105:I105" si="195">#REF!</f>
        <v>#REF!</v>
      </c>
      <c r="D105" s="97" t="str">
        <f t="shared" si="195"/>
        <v>#REF!</v>
      </c>
      <c r="E105" s="97" t="str">
        <f t="shared" si="195"/>
        <v>#REF!</v>
      </c>
      <c r="F105" s="97" t="str">
        <f t="shared" si="195"/>
        <v>#REF!</v>
      </c>
      <c r="G105" s="97" t="str">
        <f t="shared" si="195"/>
        <v>#REF!</v>
      </c>
      <c r="H105" s="97" t="str">
        <f t="shared" si="195"/>
        <v>#REF!</v>
      </c>
      <c r="I105" s="97" t="str">
        <f t="shared" si="195"/>
        <v>#REF!</v>
      </c>
      <c r="J105" s="97" t="str">
        <f>Spisak!L100</f>
        <v/>
      </c>
      <c r="K105" s="97" t="str">
        <f t="shared" ref="K105:L105" si="196">#REF!</f>
        <v>#REF!</v>
      </c>
      <c r="L105" s="97" t="str">
        <f t="shared" si="196"/>
        <v>#REF!</v>
      </c>
      <c r="M105" s="97" t="str">
        <f>Spisak!F100</f>
        <v/>
      </c>
      <c r="N105" s="97" t="str">
        <f>Spisak!H100</f>
        <v/>
      </c>
      <c r="O105" s="97" t="str">
        <f>Spisak!N100</f>
        <v/>
      </c>
      <c r="P105" s="98" t="str">
        <f>Spisak!O100 &amp; OcjenaSlovima(Spisak!O100)</f>
        <v>#NAME?</v>
      </c>
    </row>
    <row r="106" ht="12.75" customHeight="1">
      <c r="A106" s="95" t="str">
        <f>Spisak!B101</f>
        <v>102/2020</v>
      </c>
      <c r="B106" s="96" t="str">
        <f>Spisak!C101</f>
        <v>Suljević Arnela</v>
      </c>
      <c r="C106" s="97" t="str">
        <f t="shared" ref="C106:I106" si="197">#REF!</f>
        <v>#REF!</v>
      </c>
      <c r="D106" s="97" t="str">
        <f t="shared" si="197"/>
        <v>#REF!</v>
      </c>
      <c r="E106" s="97" t="str">
        <f t="shared" si="197"/>
        <v>#REF!</v>
      </c>
      <c r="F106" s="97" t="str">
        <f t="shared" si="197"/>
        <v>#REF!</v>
      </c>
      <c r="G106" s="97" t="str">
        <f t="shared" si="197"/>
        <v>#REF!</v>
      </c>
      <c r="H106" s="97" t="str">
        <f t="shared" si="197"/>
        <v>#REF!</v>
      </c>
      <c r="I106" s="97" t="str">
        <f t="shared" si="197"/>
        <v>#REF!</v>
      </c>
      <c r="J106" s="97">
        <f>Spisak!L101</f>
        <v>0</v>
      </c>
      <c r="K106" s="97" t="str">
        <f t="shared" ref="K106:L106" si="198">#REF!</f>
        <v>#REF!</v>
      </c>
      <c r="L106" s="97" t="str">
        <f t="shared" si="198"/>
        <v>#REF!</v>
      </c>
      <c r="M106" s="97" t="str">
        <f>Spisak!F101</f>
        <v/>
      </c>
      <c r="N106" s="97" t="str">
        <f>Spisak!H101</f>
        <v/>
      </c>
      <c r="O106" s="97">
        <f>Spisak!N101</f>
        <v>0</v>
      </c>
      <c r="P106" s="98" t="str">
        <f>Spisak!O101 &amp; OcjenaSlovima(Spisak!O101)</f>
        <v>#NAME?</v>
      </c>
    </row>
    <row r="107" ht="12.75" customHeight="1">
      <c r="A107" s="95" t="str">
        <f>Spisak!B102</f>
        <v>103/2020</v>
      </c>
      <c r="B107" s="96" t="str">
        <f>Spisak!C102</f>
        <v>Vučeraković Nataša</v>
      </c>
      <c r="C107" s="97" t="str">
        <f t="shared" ref="C107:I107" si="199">#REF!</f>
        <v>#REF!</v>
      </c>
      <c r="D107" s="97" t="str">
        <f t="shared" si="199"/>
        <v>#REF!</v>
      </c>
      <c r="E107" s="97" t="str">
        <f t="shared" si="199"/>
        <v>#REF!</v>
      </c>
      <c r="F107" s="97" t="str">
        <f t="shared" si="199"/>
        <v>#REF!</v>
      </c>
      <c r="G107" s="97" t="str">
        <f t="shared" si="199"/>
        <v>#REF!</v>
      </c>
      <c r="H107" s="97" t="str">
        <f t="shared" si="199"/>
        <v>#REF!</v>
      </c>
      <c r="I107" s="97" t="str">
        <f t="shared" si="199"/>
        <v>#REF!</v>
      </c>
      <c r="J107" s="97">
        <f>Spisak!L102</f>
        <v>2</v>
      </c>
      <c r="K107" s="97" t="str">
        <f t="shared" ref="K107:L107" si="200">#REF!</f>
        <v>#REF!</v>
      </c>
      <c r="L107" s="97" t="str">
        <f t="shared" si="200"/>
        <v>#REF!</v>
      </c>
      <c r="M107" s="97" t="str">
        <f>Spisak!F102</f>
        <v/>
      </c>
      <c r="N107" s="97" t="str">
        <f>Spisak!H102</f>
        <v/>
      </c>
      <c r="O107" s="97">
        <f>Spisak!N102</f>
        <v>2</v>
      </c>
      <c r="P107" s="98" t="str">
        <f>Spisak!O102 &amp; OcjenaSlovima(Spisak!O102)</f>
        <v>#NAME?</v>
      </c>
    </row>
    <row r="108" ht="12.75" customHeight="1">
      <c r="A108" s="95" t="str">
        <f>Spisak!B103</f>
        <v>104/2020</v>
      </c>
      <c r="B108" s="96" t="str">
        <f>Spisak!C103</f>
        <v>Lakušić Milena</v>
      </c>
      <c r="C108" s="97" t="str">
        <f t="shared" ref="C108:I108" si="201">#REF!</f>
        <v>#REF!</v>
      </c>
      <c r="D108" s="97" t="str">
        <f t="shared" si="201"/>
        <v>#REF!</v>
      </c>
      <c r="E108" s="97" t="str">
        <f t="shared" si="201"/>
        <v>#REF!</v>
      </c>
      <c r="F108" s="97" t="str">
        <f t="shared" si="201"/>
        <v>#REF!</v>
      </c>
      <c r="G108" s="97" t="str">
        <f t="shared" si="201"/>
        <v>#REF!</v>
      </c>
      <c r="H108" s="97" t="str">
        <f t="shared" si="201"/>
        <v>#REF!</v>
      </c>
      <c r="I108" s="97" t="str">
        <f t="shared" si="201"/>
        <v>#REF!</v>
      </c>
      <c r="J108" s="97">
        <f>Spisak!L103</f>
        <v>2</v>
      </c>
      <c r="K108" s="97" t="str">
        <f t="shared" ref="K108:L108" si="202">#REF!</f>
        <v>#REF!</v>
      </c>
      <c r="L108" s="97" t="str">
        <f t="shared" si="202"/>
        <v>#REF!</v>
      </c>
      <c r="M108" s="97">
        <f>Spisak!F103</f>
        <v>8</v>
      </c>
      <c r="N108" s="97">
        <f>Spisak!H103</f>
        <v>10</v>
      </c>
      <c r="O108" s="97">
        <f>Spisak!N103</f>
        <v>4</v>
      </c>
      <c r="P108" s="98" t="str">
        <f>Spisak!O103 &amp; OcjenaSlovima(Spisak!O103)</f>
        <v>#NAME?</v>
      </c>
    </row>
    <row r="109" ht="12.75" customHeight="1">
      <c r="A109" s="95" t="str">
        <f>Spisak!B104</f>
        <v>105/2020</v>
      </c>
      <c r="B109" s="96" t="str">
        <f>Spisak!C104</f>
        <v>Đokić Kasem</v>
      </c>
      <c r="C109" s="97" t="str">
        <f t="shared" ref="C109:I109" si="203">#REF!</f>
        <v>#REF!</v>
      </c>
      <c r="D109" s="97" t="str">
        <f t="shared" si="203"/>
        <v>#REF!</v>
      </c>
      <c r="E109" s="97" t="str">
        <f t="shared" si="203"/>
        <v>#REF!</v>
      </c>
      <c r="F109" s="97" t="str">
        <f t="shared" si="203"/>
        <v>#REF!</v>
      </c>
      <c r="G109" s="97" t="str">
        <f t="shared" si="203"/>
        <v>#REF!</v>
      </c>
      <c r="H109" s="97" t="str">
        <f t="shared" si="203"/>
        <v>#REF!</v>
      </c>
      <c r="I109" s="97" t="str">
        <f t="shared" si="203"/>
        <v>#REF!</v>
      </c>
      <c r="J109" s="97" t="str">
        <f>Spisak!L104</f>
        <v/>
      </c>
      <c r="K109" s="97" t="str">
        <f t="shared" ref="K109:L109" si="204">#REF!</f>
        <v>#REF!</v>
      </c>
      <c r="L109" s="97" t="str">
        <f t="shared" si="204"/>
        <v>#REF!</v>
      </c>
      <c r="M109" s="97" t="str">
        <f>Spisak!F104</f>
        <v/>
      </c>
      <c r="N109" s="97" t="str">
        <f>Spisak!H104</f>
        <v/>
      </c>
      <c r="O109" s="97" t="str">
        <f>Spisak!N104</f>
        <v/>
      </c>
      <c r="P109" s="98" t="str">
        <f>Spisak!O104 &amp; OcjenaSlovima(Spisak!O104)</f>
        <v>#NAME?</v>
      </c>
    </row>
    <row r="110" ht="12.75" customHeight="1">
      <c r="A110" s="95" t="str">
        <f>Spisak!B105</f>
        <v>106/2020</v>
      </c>
      <c r="B110" s="96" t="str">
        <f>Spisak!C105</f>
        <v>Murić Amrudin</v>
      </c>
      <c r="C110" s="97" t="str">
        <f t="shared" ref="C110:I110" si="205">#REF!</f>
        <v>#REF!</v>
      </c>
      <c r="D110" s="97" t="str">
        <f t="shared" si="205"/>
        <v>#REF!</v>
      </c>
      <c r="E110" s="97" t="str">
        <f t="shared" si="205"/>
        <v>#REF!</v>
      </c>
      <c r="F110" s="97" t="str">
        <f t="shared" si="205"/>
        <v>#REF!</v>
      </c>
      <c r="G110" s="97" t="str">
        <f t="shared" si="205"/>
        <v>#REF!</v>
      </c>
      <c r="H110" s="97" t="str">
        <f t="shared" si="205"/>
        <v>#REF!</v>
      </c>
      <c r="I110" s="97" t="str">
        <f t="shared" si="205"/>
        <v>#REF!</v>
      </c>
      <c r="J110" s="97">
        <f>Spisak!L105</f>
        <v>23</v>
      </c>
      <c r="K110" s="97" t="str">
        <f t="shared" ref="K110:L110" si="206">#REF!</f>
        <v>#REF!</v>
      </c>
      <c r="L110" s="97" t="str">
        <f t="shared" si="206"/>
        <v>#REF!</v>
      </c>
      <c r="M110" s="97">
        <f>Spisak!F105</f>
        <v>2</v>
      </c>
      <c r="N110" s="97">
        <f>Spisak!H105</f>
        <v>5</v>
      </c>
      <c r="O110" s="97">
        <f>Spisak!N105</f>
        <v>50</v>
      </c>
      <c r="P110" s="98" t="str">
        <f>Spisak!O105 &amp; OcjenaSlovima(Spisak!O105)</f>
        <v>#NAME?</v>
      </c>
    </row>
    <row r="111" ht="12.75" customHeight="1">
      <c r="A111" s="95" t="str">
        <f>Spisak!B106</f>
        <v>107/2020</v>
      </c>
      <c r="B111" s="96" t="str">
        <f>Spisak!C106</f>
        <v>Šećerović Deniz</v>
      </c>
      <c r="C111" s="97" t="str">
        <f t="shared" ref="C111:I111" si="207">#REF!</f>
        <v>#REF!</v>
      </c>
      <c r="D111" s="97" t="str">
        <f t="shared" si="207"/>
        <v>#REF!</v>
      </c>
      <c r="E111" s="97" t="str">
        <f t="shared" si="207"/>
        <v>#REF!</v>
      </c>
      <c r="F111" s="97" t="str">
        <f t="shared" si="207"/>
        <v>#REF!</v>
      </c>
      <c r="G111" s="97" t="str">
        <f t="shared" si="207"/>
        <v>#REF!</v>
      </c>
      <c r="H111" s="97" t="str">
        <f t="shared" si="207"/>
        <v>#REF!</v>
      </c>
      <c r="I111" s="97" t="str">
        <f t="shared" si="207"/>
        <v>#REF!</v>
      </c>
      <c r="J111" s="97">
        <f>Spisak!L106</f>
        <v>4</v>
      </c>
      <c r="K111" s="97" t="str">
        <f t="shared" ref="K111:L111" si="208">#REF!</f>
        <v>#REF!</v>
      </c>
      <c r="L111" s="97" t="str">
        <f t="shared" si="208"/>
        <v>#REF!</v>
      </c>
      <c r="M111" s="97">
        <f>Spisak!F106</f>
        <v>4</v>
      </c>
      <c r="N111" s="97">
        <f>Spisak!H106</f>
        <v>14</v>
      </c>
      <c r="O111" s="97">
        <f>Spisak!N106</f>
        <v>22</v>
      </c>
      <c r="P111" s="98" t="str">
        <f>Spisak!O106 &amp; OcjenaSlovima(Spisak!O106)</f>
        <v>#NAME?</v>
      </c>
    </row>
    <row r="112" ht="12.75" customHeight="1">
      <c r="A112" s="95" t="str">
        <f>Spisak!B107</f>
        <v>108/2020</v>
      </c>
      <c r="B112" s="96" t="str">
        <f>Spisak!C107</f>
        <v>Stojanović Stefan</v>
      </c>
      <c r="C112" s="97" t="str">
        <f t="shared" ref="C112:I112" si="209">#REF!</f>
        <v>#REF!</v>
      </c>
      <c r="D112" s="97" t="str">
        <f t="shared" si="209"/>
        <v>#REF!</v>
      </c>
      <c r="E112" s="97" t="str">
        <f t="shared" si="209"/>
        <v>#REF!</v>
      </c>
      <c r="F112" s="97" t="str">
        <f t="shared" si="209"/>
        <v>#REF!</v>
      </c>
      <c r="G112" s="97" t="str">
        <f t="shared" si="209"/>
        <v>#REF!</v>
      </c>
      <c r="H112" s="97" t="str">
        <f t="shared" si="209"/>
        <v>#REF!</v>
      </c>
      <c r="I112" s="97" t="str">
        <f t="shared" si="209"/>
        <v>#REF!</v>
      </c>
      <c r="J112" s="97">
        <f>Spisak!L107</f>
        <v>15</v>
      </c>
      <c r="K112" s="97" t="str">
        <f t="shared" ref="K112:L112" si="210">#REF!</f>
        <v>#REF!</v>
      </c>
      <c r="L112" s="97" t="str">
        <f t="shared" si="210"/>
        <v>#REF!</v>
      </c>
      <c r="M112" s="97">
        <f>Spisak!F107</f>
        <v>11</v>
      </c>
      <c r="N112" s="97">
        <f>Spisak!H107</f>
        <v>21</v>
      </c>
      <c r="O112" s="97">
        <f>Spisak!N107</f>
        <v>31</v>
      </c>
      <c r="P112" s="98" t="str">
        <f>Spisak!O107 &amp; OcjenaSlovima(Spisak!O107)</f>
        <v>#NAME?</v>
      </c>
    </row>
    <row r="113" ht="12.75" customHeight="1">
      <c r="A113" s="95" t="str">
        <f>Spisak!B108</f>
        <v>109/2020</v>
      </c>
      <c r="B113" s="96" t="str">
        <f>Spisak!C108</f>
        <v>Ćeman Emir</v>
      </c>
      <c r="C113" s="97" t="str">
        <f t="shared" ref="C113:I113" si="211">#REF!</f>
        <v>#REF!</v>
      </c>
      <c r="D113" s="97" t="str">
        <f t="shared" si="211"/>
        <v>#REF!</v>
      </c>
      <c r="E113" s="97" t="str">
        <f t="shared" si="211"/>
        <v>#REF!</v>
      </c>
      <c r="F113" s="97" t="str">
        <f t="shared" si="211"/>
        <v>#REF!</v>
      </c>
      <c r="G113" s="97" t="str">
        <f t="shared" si="211"/>
        <v>#REF!</v>
      </c>
      <c r="H113" s="97" t="str">
        <f t="shared" si="211"/>
        <v>#REF!</v>
      </c>
      <c r="I113" s="97" t="str">
        <f t="shared" si="211"/>
        <v>#REF!</v>
      </c>
      <c r="J113" s="97">
        <f>Spisak!L108</f>
        <v>5</v>
      </c>
      <c r="K113" s="97" t="str">
        <f t="shared" ref="K113:L113" si="212">#REF!</f>
        <v>#REF!</v>
      </c>
      <c r="L113" s="97" t="str">
        <f t="shared" si="212"/>
        <v>#REF!</v>
      </c>
      <c r="M113" s="97" t="str">
        <f>Spisak!F108</f>
        <v/>
      </c>
      <c r="N113" s="97" t="str">
        <f>Spisak!H108</f>
        <v/>
      </c>
      <c r="O113" s="97">
        <f>Spisak!N108</f>
        <v>5</v>
      </c>
      <c r="P113" s="98" t="str">
        <f>Spisak!O108 &amp; OcjenaSlovima(Spisak!O108)</f>
        <v>#NAME?</v>
      </c>
    </row>
    <row r="114" ht="12.75" customHeight="1">
      <c r="A114" s="95" t="str">
        <f>Spisak!B109</f>
        <v>110/2020</v>
      </c>
      <c r="B114" s="96" t="str">
        <f>Spisak!C109</f>
        <v>Praščević Ratko</v>
      </c>
      <c r="C114" s="97" t="str">
        <f t="shared" ref="C114:I114" si="213">#REF!</f>
        <v>#REF!</v>
      </c>
      <c r="D114" s="97" t="str">
        <f t="shared" si="213"/>
        <v>#REF!</v>
      </c>
      <c r="E114" s="97" t="str">
        <f t="shared" si="213"/>
        <v>#REF!</v>
      </c>
      <c r="F114" s="97" t="str">
        <f t="shared" si="213"/>
        <v>#REF!</v>
      </c>
      <c r="G114" s="97" t="str">
        <f t="shared" si="213"/>
        <v>#REF!</v>
      </c>
      <c r="H114" s="97" t="str">
        <f t="shared" si="213"/>
        <v>#REF!</v>
      </c>
      <c r="I114" s="97" t="str">
        <f t="shared" si="213"/>
        <v>#REF!</v>
      </c>
      <c r="J114" s="97" t="str">
        <f>Spisak!L109</f>
        <v/>
      </c>
      <c r="K114" s="97" t="str">
        <f t="shared" ref="K114:L114" si="214">#REF!</f>
        <v>#REF!</v>
      </c>
      <c r="L114" s="97" t="str">
        <f t="shared" si="214"/>
        <v>#REF!</v>
      </c>
      <c r="M114" s="97" t="str">
        <f>Spisak!F109</f>
        <v/>
      </c>
      <c r="N114" s="97" t="str">
        <f>Spisak!H109</f>
        <v/>
      </c>
      <c r="O114" s="97" t="str">
        <f>Spisak!N109</f>
        <v/>
      </c>
      <c r="P114" s="98" t="str">
        <f>Spisak!O109 &amp; OcjenaSlovima(Spisak!O109)</f>
        <v>#NAME?</v>
      </c>
    </row>
    <row r="115" ht="12.75" customHeight="1">
      <c r="A115" s="95" t="str">
        <f>Spisak!B110</f>
        <v>2/2019</v>
      </c>
      <c r="B115" s="96" t="str">
        <f>Spisak!C110</f>
        <v>Gačević Jelena</v>
      </c>
      <c r="C115" s="97" t="str">
        <f t="shared" ref="C115:I115" si="215">#REF!</f>
        <v>#REF!</v>
      </c>
      <c r="D115" s="97" t="str">
        <f t="shared" si="215"/>
        <v>#REF!</v>
      </c>
      <c r="E115" s="97" t="str">
        <f t="shared" si="215"/>
        <v>#REF!</v>
      </c>
      <c r="F115" s="97" t="str">
        <f t="shared" si="215"/>
        <v>#REF!</v>
      </c>
      <c r="G115" s="97" t="str">
        <f t="shared" si="215"/>
        <v>#REF!</v>
      </c>
      <c r="H115" s="97" t="str">
        <f t="shared" si="215"/>
        <v>#REF!</v>
      </c>
      <c r="I115" s="97" t="str">
        <f t="shared" si="215"/>
        <v>#REF!</v>
      </c>
      <c r="J115" s="97">
        <f>Spisak!L110</f>
        <v>32</v>
      </c>
      <c r="K115" s="97" t="str">
        <f t="shared" ref="K115:L115" si="216">#REF!</f>
        <v>#REF!</v>
      </c>
      <c r="L115" s="97" t="str">
        <f t="shared" si="216"/>
        <v>#REF!</v>
      </c>
      <c r="M115" s="97">
        <f>Spisak!F110</f>
        <v>10</v>
      </c>
      <c r="N115" s="97">
        <f>Spisak!H110</f>
        <v>23</v>
      </c>
      <c r="O115" s="97">
        <f>Spisak!N110</f>
        <v>55</v>
      </c>
      <c r="P115" s="98" t="str">
        <f>Spisak!O110 &amp; OcjenaSlovima(Spisak!O110)</f>
        <v>#NAME?</v>
      </c>
    </row>
    <row r="116" ht="12.75" customHeight="1">
      <c r="A116" s="95" t="str">
        <f>Spisak!B111</f>
        <v>14/2019</v>
      </c>
      <c r="B116" s="96" t="str">
        <f>Spisak!C111</f>
        <v>Mirotić Ivan</v>
      </c>
      <c r="C116" s="97" t="str">
        <f t="shared" ref="C116:I116" si="217">#REF!</f>
        <v>#REF!</v>
      </c>
      <c r="D116" s="97" t="str">
        <f t="shared" si="217"/>
        <v>#REF!</v>
      </c>
      <c r="E116" s="97" t="str">
        <f t="shared" si="217"/>
        <v>#REF!</v>
      </c>
      <c r="F116" s="97" t="str">
        <f t="shared" si="217"/>
        <v>#REF!</v>
      </c>
      <c r="G116" s="97" t="str">
        <f t="shared" si="217"/>
        <v>#REF!</v>
      </c>
      <c r="H116" s="97" t="str">
        <f t="shared" si="217"/>
        <v>#REF!</v>
      </c>
      <c r="I116" s="97" t="str">
        <f t="shared" si="217"/>
        <v>#REF!</v>
      </c>
      <c r="J116" s="97" t="str">
        <f>Spisak!L111</f>
        <v/>
      </c>
      <c r="K116" s="97" t="str">
        <f t="shared" ref="K116:L116" si="218">#REF!</f>
        <v>#REF!</v>
      </c>
      <c r="L116" s="97" t="str">
        <f t="shared" si="218"/>
        <v>#REF!</v>
      </c>
      <c r="M116" s="97" t="str">
        <f>Spisak!F111</f>
        <v/>
      </c>
      <c r="N116" s="97" t="str">
        <f>Spisak!H111</f>
        <v/>
      </c>
      <c r="O116" s="97" t="str">
        <f>Spisak!N111</f>
        <v/>
      </c>
      <c r="P116" s="98" t="str">
        <f>Spisak!O111 &amp; OcjenaSlovima(Spisak!O111)</f>
        <v>#NAME?</v>
      </c>
    </row>
    <row r="117" ht="12.75" customHeight="1">
      <c r="A117" s="95" t="str">
        <f>Spisak!B112</f>
        <v>15/2019</v>
      </c>
      <c r="B117" s="96" t="str">
        <f>Spisak!C112</f>
        <v>Rešetar Anđela</v>
      </c>
      <c r="C117" s="97" t="str">
        <f t="shared" ref="C117:I117" si="219">#REF!</f>
        <v>#REF!</v>
      </c>
      <c r="D117" s="97" t="str">
        <f t="shared" si="219"/>
        <v>#REF!</v>
      </c>
      <c r="E117" s="97" t="str">
        <f t="shared" si="219"/>
        <v>#REF!</v>
      </c>
      <c r="F117" s="97" t="str">
        <f t="shared" si="219"/>
        <v>#REF!</v>
      </c>
      <c r="G117" s="97" t="str">
        <f t="shared" si="219"/>
        <v>#REF!</v>
      </c>
      <c r="H117" s="97" t="str">
        <f t="shared" si="219"/>
        <v>#REF!</v>
      </c>
      <c r="I117" s="97" t="str">
        <f t="shared" si="219"/>
        <v>#REF!</v>
      </c>
      <c r="J117" s="97" t="str">
        <f>Spisak!L112</f>
        <v/>
      </c>
      <c r="K117" s="97" t="str">
        <f t="shared" ref="K117:L117" si="220">#REF!</f>
        <v>#REF!</v>
      </c>
      <c r="L117" s="97" t="str">
        <f t="shared" si="220"/>
        <v>#REF!</v>
      </c>
      <c r="M117" s="97" t="str">
        <f>Spisak!F112</f>
        <v/>
      </c>
      <c r="N117" s="97" t="str">
        <f>Spisak!H112</f>
        <v/>
      </c>
      <c r="O117" s="97" t="str">
        <f>Spisak!N112</f>
        <v/>
      </c>
      <c r="P117" s="98" t="str">
        <f>Spisak!O112 &amp; OcjenaSlovima(Spisak!O112)</f>
        <v>#NAME?</v>
      </c>
    </row>
    <row r="118" ht="12.75" customHeight="1">
      <c r="A118" s="95" t="str">
        <f>Spisak!B113</f>
        <v>23/2019</v>
      </c>
      <c r="B118" s="96" t="str">
        <f>Spisak!C113</f>
        <v>Zejak Anđela</v>
      </c>
      <c r="C118" s="97" t="str">
        <f t="shared" ref="C118:I118" si="221">#REF!</f>
        <v>#REF!</v>
      </c>
      <c r="D118" s="97" t="str">
        <f t="shared" si="221"/>
        <v>#REF!</v>
      </c>
      <c r="E118" s="97" t="str">
        <f t="shared" si="221"/>
        <v>#REF!</v>
      </c>
      <c r="F118" s="97" t="str">
        <f t="shared" si="221"/>
        <v>#REF!</v>
      </c>
      <c r="G118" s="97" t="str">
        <f t="shared" si="221"/>
        <v>#REF!</v>
      </c>
      <c r="H118" s="97" t="str">
        <f t="shared" si="221"/>
        <v>#REF!</v>
      </c>
      <c r="I118" s="97" t="str">
        <f t="shared" si="221"/>
        <v>#REF!</v>
      </c>
      <c r="J118" s="97">
        <f>Spisak!L113</f>
        <v>18</v>
      </c>
      <c r="K118" s="97" t="str">
        <f t="shared" ref="K118:L118" si="222">#REF!</f>
        <v>#REF!</v>
      </c>
      <c r="L118" s="97" t="str">
        <f t="shared" si="222"/>
        <v>#REF!</v>
      </c>
      <c r="M118" s="97" t="str">
        <f>Spisak!F113</f>
        <v/>
      </c>
      <c r="N118" s="97" t="str">
        <f>Spisak!H113</f>
        <v/>
      </c>
      <c r="O118" s="97">
        <f>Spisak!N113</f>
        <v>30</v>
      </c>
      <c r="P118" s="98" t="str">
        <f>Spisak!O113 &amp; OcjenaSlovima(Spisak!O113)</f>
        <v>#NAME?</v>
      </c>
    </row>
    <row r="119" ht="12.75" customHeight="1">
      <c r="A119" s="95" t="str">
        <f>Spisak!B114</f>
        <v>24/2019</v>
      </c>
      <c r="B119" s="96" t="str">
        <f>Spisak!C114</f>
        <v>Stožinić Lazar</v>
      </c>
      <c r="C119" s="97" t="str">
        <f t="shared" ref="C119:I119" si="223">#REF!</f>
        <v>#REF!</v>
      </c>
      <c r="D119" s="97" t="str">
        <f t="shared" si="223"/>
        <v>#REF!</v>
      </c>
      <c r="E119" s="97" t="str">
        <f t="shared" si="223"/>
        <v>#REF!</v>
      </c>
      <c r="F119" s="97" t="str">
        <f t="shared" si="223"/>
        <v>#REF!</v>
      </c>
      <c r="G119" s="97" t="str">
        <f t="shared" si="223"/>
        <v>#REF!</v>
      </c>
      <c r="H119" s="97" t="str">
        <f t="shared" si="223"/>
        <v>#REF!</v>
      </c>
      <c r="I119" s="97" t="str">
        <f t="shared" si="223"/>
        <v>#REF!</v>
      </c>
      <c r="J119" s="97">
        <f>Spisak!L114</f>
        <v>28</v>
      </c>
      <c r="K119" s="97" t="str">
        <f t="shared" ref="K119:L119" si="224">#REF!</f>
        <v>#REF!</v>
      </c>
      <c r="L119" s="97" t="str">
        <f t="shared" si="224"/>
        <v>#REF!</v>
      </c>
      <c r="M119" s="97" t="str">
        <f>Spisak!F114</f>
        <v/>
      </c>
      <c r="N119" s="97" t="str">
        <f>Spisak!H114</f>
        <v/>
      </c>
      <c r="O119" s="97">
        <f>Spisak!N114</f>
        <v>59</v>
      </c>
      <c r="P119" s="98" t="str">
        <f>Spisak!O114 &amp; OcjenaSlovima(Spisak!O114)</f>
        <v>#NAME?</v>
      </c>
    </row>
    <row r="120" ht="12.75" customHeight="1">
      <c r="A120" s="95" t="str">
        <f>Spisak!B115</f>
        <v>26/2019</v>
      </c>
      <c r="B120" s="96" t="str">
        <f>Spisak!C115</f>
        <v>Alomerović Sanida</v>
      </c>
      <c r="C120" s="97" t="str">
        <f t="shared" ref="C120:I120" si="225">#REF!</f>
        <v>#REF!</v>
      </c>
      <c r="D120" s="97" t="str">
        <f t="shared" si="225"/>
        <v>#REF!</v>
      </c>
      <c r="E120" s="97" t="str">
        <f t="shared" si="225"/>
        <v>#REF!</v>
      </c>
      <c r="F120" s="97" t="str">
        <f t="shared" si="225"/>
        <v>#REF!</v>
      </c>
      <c r="G120" s="97" t="str">
        <f t="shared" si="225"/>
        <v>#REF!</v>
      </c>
      <c r="H120" s="97" t="str">
        <f t="shared" si="225"/>
        <v>#REF!</v>
      </c>
      <c r="I120" s="97" t="str">
        <f t="shared" si="225"/>
        <v>#REF!</v>
      </c>
      <c r="J120" s="97">
        <f>Spisak!L115</f>
        <v>25</v>
      </c>
      <c r="K120" s="97" t="str">
        <f t="shared" ref="K120:L120" si="226">#REF!</f>
        <v>#REF!</v>
      </c>
      <c r="L120" s="97" t="str">
        <f t="shared" si="226"/>
        <v>#REF!</v>
      </c>
      <c r="M120" s="97">
        <f>Spisak!F115</f>
        <v>18</v>
      </c>
      <c r="N120" s="97">
        <f>Spisak!H115</f>
        <v>39</v>
      </c>
      <c r="O120" s="97">
        <f>Spisak!N115</f>
        <v>64</v>
      </c>
      <c r="P120" s="98" t="str">
        <f>Spisak!O115 &amp; OcjenaSlovima(Spisak!O115)</f>
        <v>#NAME?</v>
      </c>
    </row>
    <row r="121" ht="12.75" customHeight="1">
      <c r="A121" s="95" t="str">
        <f>Spisak!B116</f>
        <v>27/2019</v>
      </c>
      <c r="B121" s="96" t="str">
        <f>Spisak!C116</f>
        <v>Brnović Nikolina</v>
      </c>
      <c r="C121" s="97" t="str">
        <f t="shared" ref="C121:I121" si="227">#REF!</f>
        <v>#REF!</v>
      </c>
      <c r="D121" s="97" t="str">
        <f t="shared" si="227"/>
        <v>#REF!</v>
      </c>
      <c r="E121" s="97" t="str">
        <f t="shared" si="227"/>
        <v>#REF!</v>
      </c>
      <c r="F121" s="97" t="str">
        <f t="shared" si="227"/>
        <v>#REF!</v>
      </c>
      <c r="G121" s="97" t="str">
        <f t="shared" si="227"/>
        <v>#REF!</v>
      </c>
      <c r="H121" s="97" t="str">
        <f t="shared" si="227"/>
        <v>#REF!</v>
      </c>
      <c r="I121" s="97" t="str">
        <f t="shared" si="227"/>
        <v>#REF!</v>
      </c>
      <c r="J121" s="97">
        <f>Spisak!L116</f>
        <v>7</v>
      </c>
      <c r="K121" s="97" t="str">
        <f t="shared" ref="K121:L121" si="228">#REF!</f>
        <v>#REF!</v>
      </c>
      <c r="L121" s="97" t="str">
        <f t="shared" si="228"/>
        <v>#REF!</v>
      </c>
      <c r="M121" s="97" t="str">
        <f>Spisak!F116</f>
        <v/>
      </c>
      <c r="N121" s="97" t="str">
        <f>Spisak!H116</f>
        <v/>
      </c>
      <c r="O121" s="97">
        <f>Spisak!N116</f>
        <v>7</v>
      </c>
      <c r="P121" s="98" t="str">
        <f>Spisak!O116 &amp; OcjenaSlovima(Spisak!O116)</f>
        <v>#NAME?</v>
      </c>
    </row>
    <row r="122" ht="12.75" customHeight="1">
      <c r="A122" s="95" t="str">
        <f>Spisak!B117</f>
        <v>30/2019</v>
      </c>
      <c r="B122" s="96" t="str">
        <f>Spisak!C117</f>
        <v>Murić Nijaz</v>
      </c>
      <c r="C122" s="97" t="str">
        <f t="shared" ref="C122:I122" si="229">#REF!</f>
        <v>#REF!</v>
      </c>
      <c r="D122" s="97" t="str">
        <f t="shared" si="229"/>
        <v>#REF!</v>
      </c>
      <c r="E122" s="97" t="str">
        <f t="shared" si="229"/>
        <v>#REF!</v>
      </c>
      <c r="F122" s="97" t="str">
        <f t="shared" si="229"/>
        <v>#REF!</v>
      </c>
      <c r="G122" s="97" t="str">
        <f t="shared" si="229"/>
        <v>#REF!</v>
      </c>
      <c r="H122" s="97" t="str">
        <f t="shared" si="229"/>
        <v>#REF!</v>
      </c>
      <c r="I122" s="97" t="str">
        <f t="shared" si="229"/>
        <v>#REF!</v>
      </c>
      <c r="J122" s="97">
        <f>Spisak!L117</f>
        <v>20</v>
      </c>
      <c r="K122" s="97" t="str">
        <f t="shared" ref="K122:L122" si="230">#REF!</f>
        <v>#REF!</v>
      </c>
      <c r="L122" s="97" t="str">
        <f t="shared" si="230"/>
        <v>#REF!</v>
      </c>
      <c r="M122" s="97">
        <f>Spisak!F117</f>
        <v>11</v>
      </c>
      <c r="N122" s="97">
        <f>Spisak!H117</f>
        <v>32</v>
      </c>
      <c r="O122" s="97">
        <f>Spisak!N117</f>
        <v>52</v>
      </c>
      <c r="P122" s="98" t="str">
        <f>Spisak!O117 &amp; OcjenaSlovima(Spisak!O117)</f>
        <v>#NAME?</v>
      </c>
    </row>
    <row r="123" ht="12.75" customHeight="1">
      <c r="A123" s="95" t="str">
        <f>Spisak!B118</f>
        <v>31/2019</v>
      </c>
      <c r="B123" s="96" t="str">
        <f>Spisak!C118</f>
        <v>Stanišić Luka</v>
      </c>
      <c r="C123" s="97" t="str">
        <f t="shared" ref="C123:I123" si="231">#REF!</f>
        <v>#REF!</v>
      </c>
      <c r="D123" s="97" t="str">
        <f t="shared" si="231"/>
        <v>#REF!</v>
      </c>
      <c r="E123" s="97" t="str">
        <f t="shared" si="231"/>
        <v>#REF!</v>
      </c>
      <c r="F123" s="97" t="str">
        <f t="shared" si="231"/>
        <v>#REF!</v>
      </c>
      <c r="G123" s="97" t="str">
        <f t="shared" si="231"/>
        <v>#REF!</v>
      </c>
      <c r="H123" s="97" t="str">
        <f t="shared" si="231"/>
        <v>#REF!</v>
      </c>
      <c r="I123" s="97" t="str">
        <f t="shared" si="231"/>
        <v>#REF!</v>
      </c>
      <c r="J123" s="97">
        <f>Spisak!L118</f>
        <v>11</v>
      </c>
      <c r="K123" s="97" t="str">
        <f t="shared" ref="K123:L123" si="232">#REF!</f>
        <v>#REF!</v>
      </c>
      <c r="L123" s="97" t="str">
        <f t="shared" si="232"/>
        <v>#REF!</v>
      </c>
      <c r="M123" s="97" t="str">
        <f>Spisak!F118</f>
        <v/>
      </c>
      <c r="N123" s="97" t="str">
        <f>Spisak!H118</f>
        <v/>
      </c>
      <c r="O123" s="97">
        <f>Spisak!N118</f>
        <v>11</v>
      </c>
      <c r="P123" s="98" t="str">
        <f>Spisak!O118 &amp; OcjenaSlovima(Spisak!O118)</f>
        <v>#NAME?</v>
      </c>
    </row>
    <row r="124" ht="12.75" customHeight="1">
      <c r="A124" s="95" t="str">
        <f>Spisak!B119</f>
        <v>33/2019</v>
      </c>
      <c r="B124" s="96" t="str">
        <f>Spisak!C119</f>
        <v>Kartal Danka</v>
      </c>
      <c r="C124" s="97" t="str">
        <f t="shared" ref="C124:I124" si="233">#REF!</f>
        <v>#REF!</v>
      </c>
      <c r="D124" s="97" t="str">
        <f t="shared" si="233"/>
        <v>#REF!</v>
      </c>
      <c r="E124" s="97" t="str">
        <f t="shared" si="233"/>
        <v>#REF!</v>
      </c>
      <c r="F124" s="97" t="str">
        <f t="shared" si="233"/>
        <v>#REF!</v>
      </c>
      <c r="G124" s="97" t="str">
        <f t="shared" si="233"/>
        <v>#REF!</v>
      </c>
      <c r="H124" s="97" t="str">
        <f t="shared" si="233"/>
        <v>#REF!</v>
      </c>
      <c r="I124" s="97" t="str">
        <f t="shared" si="233"/>
        <v>#REF!</v>
      </c>
      <c r="J124" s="97" t="str">
        <f>Spisak!L119</f>
        <v/>
      </c>
      <c r="K124" s="97" t="str">
        <f t="shared" ref="K124:L124" si="234">#REF!</f>
        <v>#REF!</v>
      </c>
      <c r="L124" s="97" t="str">
        <f t="shared" si="234"/>
        <v>#REF!</v>
      </c>
      <c r="M124" s="97" t="str">
        <f>Spisak!F119</f>
        <v/>
      </c>
      <c r="N124" s="97" t="str">
        <f>Spisak!H119</f>
        <v/>
      </c>
      <c r="O124" s="97" t="str">
        <f>Spisak!N119</f>
        <v/>
      </c>
      <c r="P124" s="98" t="str">
        <f>Spisak!O119 &amp; OcjenaSlovima(Spisak!O119)</f>
        <v>#NAME?</v>
      </c>
    </row>
    <row r="125" ht="12.75" customHeight="1">
      <c r="A125" s="95" t="str">
        <f>Spisak!B120</f>
        <v>34/2019</v>
      </c>
      <c r="B125" s="96" t="str">
        <f>Spisak!C120</f>
        <v>Jovićević Anja</v>
      </c>
      <c r="C125" s="97" t="str">
        <f t="shared" ref="C125:I125" si="235">#REF!</f>
        <v>#REF!</v>
      </c>
      <c r="D125" s="97" t="str">
        <f t="shared" si="235"/>
        <v>#REF!</v>
      </c>
      <c r="E125" s="97" t="str">
        <f t="shared" si="235"/>
        <v>#REF!</v>
      </c>
      <c r="F125" s="97" t="str">
        <f t="shared" si="235"/>
        <v>#REF!</v>
      </c>
      <c r="G125" s="97" t="str">
        <f t="shared" si="235"/>
        <v>#REF!</v>
      </c>
      <c r="H125" s="97" t="str">
        <f t="shared" si="235"/>
        <v>#REF!</v>
      </c>
      <c r="I125" s="97" t="str">
        <f t="shared" si="235"/>
        <v>#REF!</v>
      </c>
      <c r="J125" s="97">
        <f>Spisak!L120</f>
        <v>3</v>
      </c>
      <c r="K125" s="97" t="str">
        <f t="shared" ref="K125:L125" si="236">#REF!</f>
        <v>#REF!</v>
      </c>
      <c r="L125" s="97" t="str">
        <f t="shared" si="236"/>
        <v>#REF!</v>
      </c>
      <c r="M125" s="97" t="str">
        <f>Spisak!F120</f>
        <v/>
      </c>
      <c r="N125" s="97" t="str">
        <f>Spisak!H120</f>
        <v/>
      </c>
      <c r="O125" s="97">
        <f>Spisak!N120</f>
        <v>3</v>
      </c>
      <c r="P125" s="98" t="str">
        <f>Spisak!O120 &amp; OcjenaSlovima(Spisak!O120)</f>
        <v>#NAME?</v>
      </c>
    </row>
    <row r="126" ht="12.75" customHeight="1">
      <c r="A126" s="95" t="str">
        <f>Spisak!B121</f>
        <v>35/2019</v>
      </c>
      <c r="B126" s="96" t="str">
        <f>Spisak!C121</f>
        <v>Zećirović Lidija</v>
      </c>
      <c r="C126" s="97" t="str">
        <f t="shared" ref="C126:I126" si="237">#REF!</f>
        <v>#REF!</v>
      </c>
      <c r="D126" s="97" t="str">
        <f t="shared" si="237"/>
        <v>#REF!</v>
      </c>
      <c r="E126" s="97" t="str">
        <f t="shared" si="237"/>
        <v>#REF!</v>
      </c>
      <c r="F126" s="97" t="str">
        <f t="shared" si="237"/>
        <v>#REF!</v>
      </c>
      <c r="G126" s="97" t="str">
        <f t="shared" si="237"/>
        <v>#REF!</v>
      </c>
      <c r="H126" s="97" t="str">
        <f t="shared" si="237"/>
        <v>#REF!</v>
      </c>
      <c r="I126" s="97" t="str">
        <f t="shared" si="237"/>
        <v>#REF!</v>
      </c>
      <c r="J126" s="97" t="str">
        <f>Spisak!L121</f>
        <v/>
      </c>
      <c r="K126" s="97" t="str">
        <f t="shared" ref="K126:L126" si="238">#REF!</f>
        <v>#REF!</v>
      </c>
      <c r="L126" s="97" t="str">
        <f t="shared" si="238"/>
        <v>#REF!</v>
      </c>
      <c r="M126" s="97" t="str">
        <f>Spisak!F121</f>
        <v/>
      </c>
      <c r="N126" s="97" t="str">
        <f>Spisak!H121</f>
        <v/>
      </c>
      <c r="O126" s="97" t="str">
        <f>Spisak!N121</f>
        <v/>
      </c>
      <c r="P126" s="98" t="str">
        <f>Spisak!O121 &amp; OcjenaSlovima(Spisak!O121)</f>
        <v>#NAME?</v>
      </c>
    </row>
    <row r="127" ht="12.75" customHeight="1">
      <c r="A127" s="95" t="str">
        <f>Spisak!B122</f>
        <v>36/2019</v>
      </c>
      <c r="B127" s="96" t="str">
        <f>Spisak!C122</f>
        <v>Sekulić Vojin</v>
      </c>
      <c r="C127" s="97" t="str">
        <f t="shared" ref="C127:I127" si="239">#REF!</f>
        <v>#REF!</v>
      </c>
      <c r="D127" s="97" t="str">
        <f t="shared" si="239"/>
        <v>#REF!</v>
      </c>
      <c r="E127" s="97" t="str">
        <f t="shared" si="239"/>
        <v>#REF!</v>
      </c>
      <c r="F127" s="97" t="str">
        <f t="shared" si="239"/>
        <v>#REF!</v>
      </c>
      <c r="G127" s="97" t="str">
        <f t="shared" si="239"/>
        <v>#REF!</v>
      </c>
      <c r="H127" s="97" t="str">
        <f t="shared" si="239"/>
        <v>#REF!</v>
      </c>
      <c r="I127" s="97" t="str">
        <f t="shared" si="239"/>
        <v>#REF!</v>
      </c>
      <c r="J127" s="97" t="str">
        <f>Spisak!L122</f>
        <v/>
      </c>
      <c r="K127" s="97" t="str">
        <f t="shared" ref="K127:L127" si="240">#REF!</f>
        <v>#REF!</v>
      </c>
      <c r="L127" s="97" t="str">
        <f t="shared" si="240"/>
        <v>#REF!</v>
      </c>
      <c r="M127" s="97" t="str">
        <f>Spisak!F122</f>
        <v/>
      </c>
      <c r="N127" s="97" t="str">
        <f>Spisak!H122</f>
        <v/>
      </c>
      <c r="O127" s="97" t="str">
        <f>Spisak!N122</f>
        <v/>
      </c>
      <c r="P127" s="98" t="str">
        <f>Spisak!O122 &amp; OcjenaSlovima(Spisak!O122)</f>
        <v>#NAME?</v>
      </c>
    </row>
    <row r="128" ht="12.75" customHeight="1">
      <c r="A128" s="95" t="str">
        <f>Spisak!B123</f>
        <v>37/2019</v>
      </c>
      <c r="B128" s="96" t="str">
        <f>Spisak!C123</f>
        <v>Drašković Tamara</v>
      </c>
      <c r="C128" s="97" t="str">
        <f t="shared" ref="C128:I128" si="241">#REF!</f>
        <v>#REF!</v>
      </c>
      <c r="D128" s="97" t="str">
        <f t="shared" si="241"/>
        <v>#REF!</v>
      </c>
      <c r="E128" s="97" t="str">
        <f t="shared" si="241"/>
        <v>#REF!</v>
      </c>
      <c r="F128" s="97" t="str">
        <f t="shared" si="241"/>
        <v>#REF!</v>
      </c>
      <c r="G128" s="97" t="str">
        <f t="shared" si="241"/>
        <v>#REF!</v>
      </c>
      <c r="H128" s="97" t="str">
        <f t="shared" si="241"/>
        <v>#REF!</v>
      </c>
      <c r="I128" s="97" t="str">
        <f t="shared" si="241"/>
        <v>#REF!</v>
      </c>
      <c r="J128" s="97">
        <f>Spisak!L123</f>
        <v>8</v>
      </c>
      <c r="K128" s="97" t="str">
        <f t="shared" ref="K128:L128" si="242">#REF!</f>
        <v>#REF!</v>
      </c>
      <c r="L128" s="97" t="str">
        <f t="shared" si="242"/>
        <v>#REF!</v>
      </c>
      <c r="M128" s="97" t="str">
        <f>Spisak!F123</f>
        <v/>
      </c>
      <c r="N128" s="97" t="str">
        <f>Spisak!H123</f>
        <v/>
      </c>
      <c r="O128" s="97">
        <f>Spisak!N123</f>
        <v>8</v>
      </c>
      <c r="P128" s="98" t="str">
        <f>Spisak!O123 &amp; OcjenaSlovima(Spisak!O123)</f>
        <v>#NAME?</v>
      </c>
    </row>
    <row r="129" ht="12.75" customHeight="1">
      <c r="A129" s="95" t="str">
        <f>Spisak!B124</f>
        <v>42/2019</v>
      </c>
      <c r="B129" s="96" t="str">
        <f>Spisak!C124</f>
        <v>Zečević Miomir</v>
      </c>
      <c r="C129" s="97" t="str">
        <f t="shared" ref="C129:I129" si="243">#REF!</f>
        <v>#REF!</v>
      </c>
      <c r="D129" s="97" t="str">
        <f t="shared" si="243"/>
        <v>#REF!</v>
      </c>
      <c r="E129" s="97" t="str">
        <f t="shared" si="243"/>
        <v>#REF!</v>
      </c>
      <c r="F129" s="97" t="str">
        <f t="shared" si="243"/>
        <v>#REF!</v>
      </c>
      <c r="G129" s="97" t="str">
        <f t="shared" si="243"/>
        <v>#REF!</v>
      </c>
      <c r="H129" s="97" t="str">
        <f t="shared" si="243"/>
        <v>#REF!</v>
      </c>
      <c r="I129" s="97" t="str">
        <f t="shared" si="243"/>
        <v>#REF!</v>
      </c>
      <c r="J129" s="97" t="str">
        <f>Spisak!L124</f>
        <v/>
      </c>
      <c r="K129" s="97" t="str">
        <f t="shared" ref="K129:L129" si="244">#REF!</f>
        <v>#REF!</v>
      </c>
      <c r="L129" s="97" t="str">
        <f t="shared" si="244"/>
        <v>#REF!</v>
      </c>
      <c r="M129" s="97" t="str">
        <f>Spisak!F124</f>
        <v/>
      </c>
      <c r="N129" s="97" t="str">
        <f>Spisak!H124</f>
        <v/>
      </c>
      <c r="O129" s="97" t="str">
        <f>Spisak!N124</f>
        <v/>
      </c>
      <c r="P129" s="98" t="str">
        <f>Spisak!O124 &amp; OcjenaSlovima(Spisak!O124)</f>
        <v>#NAME?</v>
      </c>
    </row>
    <row r="130" ht="12.75" customHeight="1">
      <c r="A130" s="95" t="str">
        <f>Spisak!B125</f>
        <v>43/2019</v>
      </c>
      <c r="B130" s="96" t="str">
        <f>Spisak!C125</f>
        <v>Šljivančanin Vasilije</v>
      </c>
      <c r="C130" s="97" t="str">
        <f t="shared" ref="C130:I130" si="245">#REF!</f>
        <v>#REF!</v>
      </c>
      <c r="D130" s="97" t="str">
        <f t="shared" si="245"/>
        <v>#REF!</v>
      </c>
      <c r="E130" s="97" t="str">
        <f t="shared" si="245"/>
        <v>#REF!</v>
      </c>
      <c r="F130" s="97" t="str">
        <f t="shared" si="245"/>
        <v>#REF!</v>
      </c>
      <c r="G130" s="97" t="str">
        <f t="shared" si="245"/>
        <v>#REF!</v>
      </c>
      <c r="H130" s="97" t="str">
        <f t="shared" si="245"/>
        <v>#REF!</v>
      </c>
      <c r="I130" s="97" t="str">
        <f t="shared" si="245"/>
        <v>#REF!</v>
      </c>
      <c r="J130" s="97" t="str">
        <f>Spisak!L125</f>
        <v/>
      </c>
      <c r="K130" s="97" t="str">
        <f t="shared" ref="K130:L130" si="246">#REF!</f>
        <v>#REF!</v>
      </c>
      <c r="L130" s="97" t="str">
        <f t="shared" si="246"/>
        <v>#REF!</v>
      </c>
      <c r="M130" s="97" t="str">
        <f>Spisak!F125</f>
        <v/>
      </c>
      <c r="N130" s="97" t="str">
        <f>Spisak!H125</f>
        <v/>
      </c>
      <c r="O130" s="97" t="str">
        <f>Spisak!N125</f>
        <v/>
      </c>
      <c r="P130" s="98" t="str">
        <f>Spisak!O125 &amp; OcjenaSlovima(Spisak!O125)</f>
        <v>#NAME?</v>
      </c>
    </row>
    <row r="131" ht="12.75" customHeight="1">
      <c r="A131" s="99" t="str">
        <f>Spisak!B126</f>
        <v>44/2019</v>
      </c>
      <c r="B131" s="100" t="str">
        <f>Spisak!C126</f>
        <v>Stojović Anastasija</v>
      </c>
      <c r="C131" s="101" t="str">
        <f t="shared" ref="C131:I131" si="247">#REF!</f>
        <v>#REF!</v>
      </c>
      <c r="D131" s="101" t="str">
        <f t="shared" si="247"/>
        <v>#REF!</v>
      </c>
      <c r="E131" s="101" t="str">
        <f t="shared" si="247"/>
        <v>#REF!</v>
      </c>
      <c r="F131" s="101" t="str">
        <f t="shared" si="247"/>
        <v>#REF!</v>
      </c>
      <c r="G131" s="101" t="str">
        <f t="shared" si="247"/>
        <v>#REF!</v>
      </c>
      <c r="H131" s="101" t="str">
        <f t="shared" si="247"/>
        <v>#REF!</v>
      </c>
      <c r="I131" s="101" t="str">
        <f t="shared" si="247"/>
        <v>#REF!</v>
      </c>
      <c r="J131" s="101">
        <f>Spisak!L126</f>
        <v>22</v>
      </c>
      <c r="K131" s="101" t="str">
        <f t="shared" ref="K131:L131" si="248">#REF!</f>
        <v>#REF!</v>
      </c>
      <c r="L131" s="101" t="str">
        <f t="shared" si="248"/>
        <v>#REF!</v>
      </c>
      <c r="M131" s="101">
        <f>Spisak!F126</f>
        <v>19</v>
      </c>
      <c r="N131" s="101">
        <f>Spisak!H126</f>
        <v>30</v>
      </c>
      <c r="O131" s="101">
        <f>Spisak!N126</f>
        <v>52</v>
      </c>
      <c r="P131" s="102" t="str">
        <f>Spisak!O126 &amp; OcjenaSlovima(Spisak!O126)</f>
        <v>#NAME?</v>
      </c>
    </row>
    <row r="132" ht="12.75" customHeight="1"/>
    <row r="133" ht="12.75" customHeight="1">
      <c r="P133" s="103" t="s">
        <v>518</v>
      </c>
    </row>
    <row r="134" ht="12.75" customHeight="1"/>
    <row r="135" ht="12.75" customHeight="1"/>
    <row r="136" ht="12.75" customHeight="1">
      <c r="O136" s="104"/>
      <c r="P136" s="104"/>
    </row>
    <row r="137" ht="12.75" customHeight="1"/>
    <row r="138" ht="12.75" customHeight="1">
      <c r="P138" s="103" t="s">
        <v>519</v>
      </c>
    </row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6">
    <mergeCell ref="A5:A7"/>
    <mergeCell ref="B5:B7"/>
    <mergeCell ref="C6:C7"/>
    <mergeCell ref="N3:P3"/>
    <mergeCell ref="O5:O7"/>
    <mergeCell ref="P5:P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C5:N5"/>
  </mergeCells>
  <printOptions/>
  <pageMargins bottom="0.5905511811023622" footer="0.0" header="0.0" left="0.5511811023622046" right="0.5511811023622046" top="0.5905511811023622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10.71"/>
    <col customWidth="1" min="3" max="3" width="22.71"/>
    <col customWidth="1" min="4" max="6" width="11.71"/>
    <col customWidth="1" min="7" max="7" width="14.71"/>
    <col customWidth="1" min="8" max="26" width="8.71"/>
  </cols>
  <sheetData>
    <row r="1" ht="19.5" customHeight="1">
      <c r="A1" s="105" t="s">
        <v>520</v>
      </c>
      <c r="B1" s="33"/>
      <c r="C1" s="33"/>
      <c r="D1" s="33"/>
      <c r="E1" s="33"/>
      <c r="F1" s="33"/>
      <c r="G1" s="12"/>
    </row>
    <row r="2" ht="19.5" customHeight="1">
      <c r="A2" s="70" t="s">
        <v>521</v>
      </c>
      <c r="B2" s="71"/>
      <c r="C2" s="71"/>
      <c r="D2" s="71"/>
      <c r="E2" s="71"/>
      <c r="F2" s="71"/>
      <c r="G2" s="74"/>
    </row>
    <row r="3" ht="30.0" customHeight="1">
      <c r="A3" s="70" t="s">
        <v>522</v>
      </c>
      <c r="B3" s="71"/>
      <c r="C3" s="72"/>
      <c r="D3" s="106" t="s">
        <v>523</v>
      </c>
      <c r="E3" s="71"/>
      <c r="F3" s="71"/>
      <c r="G3" s="74"/>
    </row>
    <row r="4" ht="30.0" customHeight="1">
      <c r="A4" s="75" t="s">
        <v>524</v>
      </c>
      <c r="B4" s="76"/>
      <c r="C4" s="77"/>
      <c r="D4" s="78" t="s">
        <v>525</v>
      </c>
      <c r="E4" s="76"/>
      <c r="F4" s="76"/>
      <c r="G4" s="79"/>
    </row>
    <row r="5" ht="12.75" customHeight="1"/>
    <row r="6" ht="19.5" customHeight="1">
      <c r="A6" s="81" t="s">
        <v>30</v>
      </c>
      <c r="B6" s="82" t="s">
        <v>526</v>
      </c>
      <c r="C6" s="82" t="s">
        <v>503</v>
      </c>
      <c r="D6" s="83" t="s">
        <v>527</v>
      </c>
      <c r="E6" s="33"/>
      <c r="F6" s="31"/>
      <c r="G6" s="84" t="s">
        <v>528</v>
      </c>
    </row>
    <row r="7" ht="30.0" customHeight="1">
      <c r="A7" s="36"/>
      <c r="B7" s="37"/>
      <c r="C7" s="37"/>
      <c r="D7" s="90" t="s">
        <v>529</v>
      </c>
      <c r="E7" s="90" t="s">
        <v>530</v>
      </c>
      <c r="F7" s="90" t="s">
        <v>38</v>
      </c>
      <c r="G7" s="39"/>
    </row>
    <row r="8" ht="12.75" customHeight="1">
      <c r="A8" s="107">
        <v>1.0</v>
      </c>
      <c r="B8" s="108" t="str">
        <f>Spisak!B3</f>
        <v>1/2020</v>
      </c>
      <c r="C8" s="92" t="str">
        <f>Spisak!C3</f>
        <v>Roganović Jovana</v>
      </c>
      <c r="D8" s="93" t="str">
        <f t="shared" ref="D8:D131" si="1">#REF!</f>
        <v>#REF!</v>
      </c>
      <c r="E8" s="93">
        <f>Spisak!M3</f>
        <v>47</v>
      </c>
      <c r="F8" s="93">
        <f>Spisak!N3</f>
        <v>73</v>
      </c>
      <c r="G8" s="94" t="str">
        <f>Spisak!O3 &amp; OcjenaSlovima(Spisak!O3)</f>
        <v>#NAME?</v>
      </c>
    </row>
    <row r="9" ht="12.75" customHeight="1">
      <c r="A9" s="109">
        <v>2.0</v>
      </c>
      <c r="B9" s="110" t="str">
        <f>Spisak!B4</f>
        <v>2/2020</v>
      </c>
      <c r="C9" s="96" t="str">
        <f>Spisak!C4</f>
        <v>Grebović Mina</v>
      </c>
      <c r="D9" s="97" t="str">
        <f t="shared" si="1"/>
        <v>#REF!</v>
      </c>
      <c r="E9" s="97">
        <f>Spisak!M4</f>
        <v>45</v>
      </c>
      <c r="F9" s="97">
        <f>Spisak!N4</f>
        <v>80</v>
      </c>
      <c r="G9" s="98" t="str">
        <f>Spisak!O4 &amp; OcjenaSlovima(Spisak!O4)</f>
        <v>#NAME?</v>
      </c>
    </row>
    <row r="10" ht="12.75" customHeight="1">
      <c r="A10" s="109">
        <v>3.0</v>
      </c>
      <c r="B10" s="110" t="str">
        <f>Spisak!B5</f>
        <v>3/2020</v>
      </c>
      <c r="C10" s="96" t="str">
        <f>Spisak!C5</f>
        <v>Pejović Miljan</v>
      </c>
      <c r="D10" s="97" t="str">
        <f t="shared" si="1"/>
        <v>#REF!</v>
      </c>
      <c r="E10" s="97" t="str">
        <f>Spisak!M5</f>
        <v/>
      </c>
      <c r="F10" s="97">
        <f>Spisak!N5</f>
        <v>12</v>
      </c>
      <c r="G10" s="98" t="str">
        <f>Spisak!O5 &amp; OcjenaSlovima(Spisak!O5)</f>
        <v>#NAME?</v>
      </c>
    </row>
    <row r="11" ht="12.75" customHeight="1">
      <c r="A11" s="109">
        <v>4.0</v>
      </c>
      <c r="B11" s="110" t="str">
        <f>Spisak!B6</f>
        <v>4/2020</v>
      </c>
      <c r="C11" s="96" t="str">
        <f>Spisak!C6</f>
        <v>Bjelić Dragana</v>
      </c>
      <c r="D11" s="97" t="str">
        <f t="shared" si="1"/>
        <v>#REF!</v>
      </c>
      <c r="E11" s="97" t="str">
        <f>Spisak!M6</f>
        <v/>
      </c>
      <c r="F11" s="97" t="str">
        <f>Spisak!N6</f>
        <v/>
      </c>
      <c r="G11" s="98" t="str">
        <f>Spisak!O6 &amp; OcjenaSlovima(Spisak!O6)</f>
        <v>#NAME?</v>
      </c>
    </row>
    <row r="12" ht="12.75" customHeight="1">
      <c r="A12" s="109">
        <v>5.0</v>
      </c>
      <c r="B12" s="110" t="str">
        <f>Spisak!B7</f>
        <v>5/2020</v>
      </c>
      <c r="C12" s="96" t="str">
        <f>Spisak!C7</f>
        <v>Šuković Nikolina</v>
      </c>
      <c r="D12" s="97" t="str">
        <f t="shared" si="1"/>
        <v>#REF!</v>
      </c>
      <c r="E12" s="97" t="str">
        <f>Spisak!M7</f>
        <v/>
      </c>
      <c r="F12" s="97" t="str">
        <f>Spisak!N7</f>
        <v/>
      </c>
      <c r="G12" s="98" t="str">
        <f>Spisak!O7 &amp; OcjenaSlovima(Spisak!O7)</f>
        <v>#NAME?</v>
      </c>
    </row>
    <row r="13" ht="12.75" customHeight="1">
      <c r="A13" s="109">
        <v>6.0</v>
      </c>
      <c r="B13" s="110" t="str">
        <f>Spisak!B8</f>
        <v>6/2020</v>
      </c>
      <c r="C13" s="96" t="str">
        <f>Spisak!C8</f>
        <v>Raičević Luka</v>
      </c>
      <c r="D13" s="97" t="str">
        <f t="shared" si="1"/>
        <v>#REF!</v>
      </c>
      <c r="E13" s="97" t="str">
        <f>Spisak!M8</f>
        <v/>
      </c>
      <c r="F13" s="97" t="str">
        <f>Spisak!N8</f>
        <v/>
      </c>
      <c r="G13" s="98" t="str">
        <f>Spisak!O8 &amp; OcjenaSlovima(Spisak!O8)</f>
        <v>#NAME?</v>
      </c>
    </row>
    <row r="14" ht="12.75" customHeight="1">
      <c r="A14" s="109">
        <v>7.0</v>
      </c>
      <c r="B14" s="110" t="str">
        <f>Spisak!B9</f>
        <v>7/2020</v>
      </c>
      <c r="C14" s="96" t="str">
        <f>Spisak!C9</f>
        <v>Terzić Kristina</v>
      </c>
      <c r="D14" s="97" t="str">
        <f t="shared" si="1"/>
        <v>#REF!</v>
      </c>
      <c r="E14" s="97" t="str">
        <f>Spisak!M9</f>
        <v/>
      </c>
      <c r="F14" s="97">
        <f>Spisak!N9</f>
        <v>0</v>
      </c>
      <c r="G14" s="98" t="str">
        <f>Spisak!O9 &amp; OcjenaSlovima(Spisak!O9)</f>
        <v>#NAME?</v>
      </c>
    </row>
    <row r="15" ht="12.75" customHeight="1">
      <c r="A15" s="109">
        <v>8.0</v>
      </c>
      <c r="B15" s="110" t="str">
        <f>Spisak!B10</f>
        <v>8/2020</v>
      </c>
      <c r="C15" s="96" t="str">
        <f>Spisak!C10</f>
        <v>Raičević Anja</v>
      </c>
      <c r="D15" s="97" t="str">
        <f t="shared" si="1"/>
        <v>#REF!</v>
      </c>
      <c r="E15" s="97">
        <f>Spisak!M10</f>
        <v>39</v>
      </c>
      <c r="F15" s="97">
        <f>Spisak!N10</f>
        <v>72</v>
      </c>
      <c r="G15" s="98" t="str">
        <f>Spisak!O10 &amp; OcjenaSlovima(Spisak!O10)</f>
        <v>#NAME?</v>
      </c>
    </row>
    <row r="16" ht="12.75" customHeight="1">
      <c r="A16" s="109">
        <v>9.0</v>
      </c>
      <c r="B16" s="110" t="str">
        <f>Spisak!B11</f>
        <v>9/2020</v>
      </c>
      <c r="C16" s="96" t="str">
        <f>Spisak!C11</f>
        <v>Senić Maja</v>
      </c>
      <c r="D16" s="97" t="str">
        <f t="shared" si="1"/>
        <v>#REF!</v>
      </c>
      <c r="E16" s="97">
        <f>Spisak!M11</f>
        <v>33</v>
      </c>
      <c r="F16" s="97">
        <f>Spisak!N11</f>
        <v>46</v>
      </c>
      <c r="G16" s="98" t="str">
        <f>Spisak!O11 &amp; OcjenaSlovima(Spisak!O11)</f>
        <v>#NAME?</v>
      </c>
    </row>
    <row r="17" ht="12.75" customHeight="1">
      <c r="A17" s="109">
        <v>10.0</v>
      </c>
      <c r="B17" s="110" t="str">
        <f>Spisak!B12</f>
        <v>10/2020</v>
      </c>
      <c r="C17" s="96" t="str">
        <f>Spisak!C12</f>
        <v>Perović Jelena</v>
      </c>
      <c r="D17" s="97" t="str">
        <f t="shared" si="1"/>
        <v>#REF!</v>
      </c>
      <c r="E17" s="97" t="str">
        <f>Spisak!M12</f>
        <v/>
      </c>
      <c r="F17" s="97" t="str">
        <f>Spisak!N12</f>
        <v/>
      </c>
      <c r="G17" s="98" t="str">
        <f>Spisak!O12 &amp; OcjenaSlovima(Spisak!O12)</f>
        <v>#NAME?</v>
      </c>
    </row>
    <row r="18" ht="12.75" customHeight="1">
      <c r="A18" s="109">
        <v>11.0</v>
      </c>
      <c r="B18" s="110" t="str">
        <f>Spisak!B13</f>
        <v>11/2020</v>
      </c>
      <c r="C18" s="96" t="str">
        <f>Spisak!C13</f>
        <v>Rakonjac Drago</v>
      </c>
      <c r="D18" s="97" t="str">
        <f t="shared" si="1"/>
        <v>#REF!</v>
      </c>
      <c r="E18" s="97">
        <f>Spisak!M13</f>
        <v>31</v>
      </c>
      <c r="F18" s="97">
        <f>Spisak!N13</f>
        <v>53</v>
      </c>
      <c r="G18" s="98" t="str">
        <f>Spisak!O13 &amp; OcjenaSlovima(Spisak!O13)</f>
        <v>#NAME?</v>
      </c>
    </row>
    <row r="19" ht="12.75" customHeight="1">
      <c r="A19" s="109">
        <v>12.0</v>
      </c>
      <c r="B19" s="110" t="str">
        <f>Spisak!B14</f>
        <v>12/2020</v>
      </c>
      <c r="C19" s="96" t="str">
        <f>Spisak!C14</f>
        <v>Bušković Vidak</v>
      </c>
      <c r="D19" s="97" t="str">
        <f t="shared" si="1"/>
        <v>#REF!</v>
      </c>
      <c r="E19" s="97">
        <f>Spisak!M14</f>
        <v>19</v>
      </c>
      <c r="F19" s="97">
        <f>Spisak!N14</f>
        <v>41</v>
      </c>
      <c r="G19" s="98" t="str">
        <f>Spisak!O14 &amp; OcjenaSlovima(Spisak!O14)</f>
        <v>#NAME?</v>
      </c>
    </row>
    <row r="20" ht="12.75" customHeight="1">
      <c r="A20" s="109">
        <v>13.0</v>
      </c>
      <c r="B20" s="110" t="str">
        <f>Spisak!B15</f>
        <v>13/2020</v>
      </c>
      <c r="C20" s="96" t="str">
        <f>Spisak!C15</f>
        <v>Rudanović Savo</v>
      </c>
      <c r="D20" s="97" t="str">
        <f t="shared" si="1"/>
        <v>#REF!</v>
      </c>
      <c r="E20" s="97">
        <f>Spisak!M15</f>
        <v>35</v>
      </c>
      <c r="F20" s="97">
        <f>Spisak!N15</f>
        <v>53</v>
      </c>
      <c r="G20" s="98" t="str">
        <f>Spisak!O15 &amp; OcjenaSlovima(Spisak!O15)</f>
        <v>#NAME?</v>
      </c>
    </row>
    <row r="21" ht="12.75" customHeight="1">
      <c r="A21" s="109">
        <v>14.0</v>
      </c>
      <c r="B21" s="110" t="str">
        <f>Spisak!B16</f>
        <v>14/2020</v>
      </c>
      <c r="C21" s="96" t="str">
        <f>Spisak!C16</f>
        <v>Čolović David</v>
      </c>
      <c r="D21" s="97" t="str">
        <f t="shared" si="1"/>
        <v>#REF!</v>
      </c>
      <c r="E21" s="97">
        <f>Spisak!M16</f>
        <v>3</v>
      </c>
      <c r="F21" s="97">
        <f>Spisak!N16</f>
        <v>7</v>
      </c>
      <c r="G21" s="98" t="str">
        <f>Spisak!O16 &amp; OcjenaSlovima(Spisak!O16)</f>
        <v>#NAME?</v>
      </c>
    </row>
    <row r="22" ht="12.75" customHeight="1">
      <c r="A22" s="109">
        <v>15.0</v>
      </c>
      <c r="B22" s="110" t="str">
        <f>Spisak!B17</f>
        <v>15/2020</v>
      </c>
      <c r="C22" s="96" t="str">
        <f>Spisak!C17</f>
        <v>Žarić Sanja</v>
      </c>
      <c r="D22" s="97" t="str">
        <f t="shared" si="1"/>
        <v>#REF!</v>
      </c>
      <c r="E22" s="97">
        <f>Spisak!M17</f>
        <v>43</v>
      </c>
      <c r="F22" s="97">
        <f>Spisak!N17</f>
        <v>69</v>
      </c>
      <c r="G22" s="98" t="str">
        <f>Spisak!O17 &amp; OcjenaSlovima(Spisak!O17)</f>
        <v>#NAME?</v>
      </c>
    </row>
    <row r="23" ht="12.75" customHeight="1">
      <c r="A23" s="109">
        <v>16.0</v>
      </c>
      <c r="B23" s="110" t="str">
        <f>Spisak!B18</f>
        <v>16/2020</v>
      </c>
      <c r="C23" s="96" t="str">
        <f>Spisak!C18</f>
        <v>Potpara Milica</v>
      </c>
      <c r="D23" s="97" t="str">
        <f t="shared" si="1"/>
        <v>#REF!</v>
      </c>
      <c r="E23" s="97">
        <f>Spisak!M18</f>
        <v>36</v>
      </c>
      <c r="F23" s="97">
        <f>Spisak!N18</f>
        <v>70</v>
      </c>
      <c r="G23" s="98" t="str">
        <f>Spisak!O18 &amp; OcjenaSlovima(Spisak!O18)</f>
        <v>#NAME?</v>
      </c>
    </row>
    <row r="24" ht="12.75" customHeight="1">
      <c r="A24" s="109">
        <v>17.0</v>
      </c>
      <c r="B24" s="110" t="str">
        <f>Spisak!B19</f>
        <v>17/2020</v>
      </c>
      <c r="C24" s="96" t="str">
        <f>Spisak!C19</f>
        <v>Raičević Lazar</v>
      </c>
      <c r="D24" s="97" t="str">
        <f t="shared" si="1"/>
        <v>#REF!</v>
      </c>
      <c r="E24" s="97" t="str">
        <f>Spisak!M19</f>
        <v/>
      </c>
      <c r="F24" s="97">
        <f>Spisak!N19</f>
        <v>0</v>
      </c>
      <c r="G24" s="98" t="str">
        <f>Spisak!O19 &amp; OcjenaSlovima(Spisak!O19)</f>
        <v>#NAME?</v>
      </c>
    </row>
    <row r="25" ht="12.75" customHeight="1">
      <c r="A25" s="109">
        <v>18.0</v>
      </c>
      <c r="B25" s="110" t="str">
        <f>Spisak!B20</f>
        <v>18/2020</v>
      </c>
      <c r="C25" s="96" t="str">
        <f>Spisak!C20</f>
        <v>Zečević Vasilije</v>
      </c>
      <c r="D25" s="97" t="str">
        <f t="shared" si="1"/>
        <v>#REF!</v>
      </c>
      <c r="E25" s="97">
        <f>Spisak!M20</f>
        <v>4</v>
      </c>
      <c r="F25" s="97">
        <f>Spisak!N20</f>
        <v>9</v>
      </c>
      <c r="G25" s="98" t="str">
        <f>Spisak!O20 &amp; OcjenaSlovima(Spisak!O20)</f>
        <v>#NAME?</v>
      </c>
    </row>
    <row r="26" ht="12.75" customHeight="1">
      <c r="A26" s="109">
        <v>19.0</v>
      </c>
      <c r="B26" s="110" t="str">
        <f>Spisak!B21</f>
        <v>19/2020</v>
      </c>
      <c r="C26" s="96" t="str">
        <f>Spisak!C21</f>
        <v>Kankaraš Milutin</v>
      </c>
      <c r="D26" s="97" t="str">
        <f t="shared" si="1"/>
        <v>#REF!</v>
      </c>
      <c r="E26" s="97">
        <f>Spisak!M21</f>
        <v>45</v>
      </c>
      <c r="F26" s="97">
        <f>Spisak!N21</f>
        <v>75</v>
      </c>
      <c r="G26" s="98" t="str">
        <f>Spisak!O21 &amp; OcjenaSlovima(Spisak!O21)</f>
        <v>#NAME?</v>
      </c>
    </row>
    <row r="27" ht="12.75" customHeight="1">
      <c r="A27" s="109">
        <v>20.0</v>
      </c>
      <c r="B27" s="110" t="str">
        <f>Spisak!B22</f>
        <v>20/2020</v>
      </c>
      <c r="C27" s="96" t="str">
        <f>Spisak!C22</f>
        <v>Krsmanović Ivana</v>
      </c>
      <c r="D27" s="97" t="str">
        <f t="shared" si="1"/>
        <v>#REF!</v>
      </c>
      <c r="E27" s="97">
        <f>Spisak!M22</f>
        <v>30</v>
      </c>
      <c r="F27" s="97">
        <f>Spisak!N22</f>
        <v>50</v>
      </c>
      <c r="G27" s="98" t="str">
        <f>Spisak!O22 &amp; OcjenaSlovima(Spisak!O22)</f>
        <v>#NAME?</v>
      </c>
    </row>
    <row r="28" ht="12.75" customHeight="1">
      <c r="A28" s="109">
        <v>21.0</v>
      </c>
      <c r="B28" s="110" t="str">
        <f>Spisak!B23</f>
        <v>21/2020</v>
      </c>
      <c r="C28" s="96" t="str">
        <f>Spisak!C23</f>
        <v>Radović Jovana</v>
      </c>
      <c r="D28" s="97" t="str">
        <f t="shared" si="1"/>
        <v>#REF!</v>
      </c>
      <c r="E28" s="97">
        <f>Spisak!M23</f>
        <v>28</v>
      </c>
      <c r="F28" s="97">
        <f>Spisak!N23</f>
        <v>60</v>
      </c>
      <c r="G28" s="98" t="str">
        <f>Spisak!O23 &amp; OcjenaSlovima(Spisak!O23)</f>
        <v>#NAME?</v>
      </c>
    </row>
    <row r="29" ht="12.75" customHeight="1">
      <c r="A29" s="109">
        <v>22.0</v>
      </c>
      <c r="B29" s="110" t="str">
        <f>Spisak!B24</f>
        <v>22/2020</v>
      </c>
      <c r="C29" s="96" t="str">
        <f>Spisak!C24</f>
        <v>Bojanić Strahinja</v>
      </c>
      <c r="D29" s="97" t="str">
        <f t="shared" si="1"/>
        <v>#REF!</v>
      </c>
      <c r="E29" s="97" t="str">
        <f>Spisak!M24</f>
        <v/>
      </c>
      <c r="F29" s="97" t="str">
        <f>Spisak!N24</f>
        <v/>
      </c>
      <c r="G29" s="98" t="str">
        <f>Spisak!O24 &amp; OcjenaSlovima(Spisak!O24)</f>
        <v>#NAME?</v>
      </c>
    </row>
    <row r="30" ht="12.75" customHeight="1">
      <c r="A30" s="109">
        <v>23.0</v>
      </c>
      <c r="B30" s="110" t="str">
        <f>Spisak!B25</f>
        <v>23/2020</v>
      </c>
      <c r="C30" s="96" t="str">
        <f>Spisak!C25</f>
        <v>Knežević Stefan</v>
      </c>
      <c r="D30" s="97" t="str">
        <f t="shared" si="1"/>
        <v>#REF!</v>
      </c>
      <c r="E30" s="97">
        <f>Spisak!M25</f>
        <v>24</v>
      </c>
      <c r="F30" s="97">
        <f>Spisak!N25</f>
        <v>40</v>
      </c>
      <c r="G30" s="98" t="str">
        <f>Spisak!O25 &amp; OcjenaSlovima(Spisak!O25)</f>
        <v>#NAME?</v>
      </c>
    </row>
    <row r="31" ht="12.75" customHeight="1">
      <c r="A31" s="109">
        <v>24.0</v>
      </c>
      <c r="B31" s="110" t="str">
        <f>Spisak!B26</f>
        <v>24/2020</v>
      </c>
      <c r="C31" s="96" t="str">
        <f>Spisak!C26</f>
        <v>Živković Ivana</v>
      </c>
      <c r="D31" s="97" t="str">
        <f t="shared" si="1"/>
        <v>#REF!</v>
      </c>
      <c r="E31" s="97">
        <f>Spisak!M26</f>
        <v>47</v>
      </c>
      <c r="F31" s="97">
        <f>Spisak!N26</f>
        <v>71</v>
      </c>
      <c r="G31" s="98" t="str">
        <f>Spisak!O26 &amp; OcjenaSlovima(Spisak!O26)</f>
        <v>#NAME?</v>
      </c>
    </row>
    <row r="32" ht="12.75" customHeight="1">
      <c r="A32" s="109">
        <v>25.0</v>
      </c>
      <c r="B32" s="110" t="str">
        <f>Spisak!B27</f>
        <v>25/2020</v>
      </c>
      <c r="C32" s="96" t="str">
        <f>Spisak!C27</f>
        <v>Dragović Filip</v>
      </c>
      <c r="D32" s="97" t="str">
        <f t="shared" si="1"/>
        <v>#REF!</v>
      </c>
      <c r="E32" s="97">
        <f>Spisak!M27</f>
        <v>0</v>
      </c>
      <c r="F32" s="97">
        <f>Spisak!N27</f>
        <v>25</v>
      </c>
      <c r="G32" s="98" t="str">
        <f>Spisak!O27 &amp; OcjenaSlovima(Spisak!O27)</f>
        <v>#NAME?</v>
      </c>
    </row>
    <row r="33" ht="12.75" customHeight="1">
      <c r="A33" s="109">
        <v>26.0</v>
      </c>
      <c r="B33" s="110" t="str">
        <f>Spisak!B28</f>
        <v>26/2020</v>
      </c>
      <c r="C33" s="96" t="str">
        <f>Spisak!C28</f>
        <v>Burdžović Ilma</v>
      </c>
      <c r="D33" s="97" t="str">
        <f t="shared" si="1"/>
        <v>#REF!</v>
      </c>
      <c r="E33" s="97">
        <f>Spisak!M28</f>
        <v>29</v>
      </c>
      <c r="F33" s="97">
        <f>Spisak!N28</f>
        <v>44</v>
      </c>
      <c r="G33" s="98" t="str">
        <f>Spisak!O28 &amp; OcjenaSlovima(Spisak!O28)</f>
        <v>#NAME?</v>
      </c>
    </row>
    <row r="34" ht="12.75" customHeight="1">
      <c r="A34" s="109">
        <v>27.0</v>
      </c>
      <c r="B34" s="110" t="str">
        <f>Spisak!B29</f>
        <v>27/2020</v>
      </c>
      <c r="C34" s="96" t="str">
        <f>Spisak!C29</f>
        <v>Mihajlović Danilo</v>
      </c>
      <c r="D34" s="97" t="str">
        <f t="shared" si="1"/>
        <v>#REF!</v>
      </c>
      <c r="E34" s="97">
        <f>Spisak!M29</f>
        <v>0</v>
      </c>
      <c r="F34" s="97">
        <f>Spisak!N29</f>
        <v>20</v>
      </c>
      <c r="G34" s="98" t="str">
        <f>Spisak!O29 &amp; OcjenaSlovima(Spisak!O29)</f>
        <v>#NAME?</v>
      </c>
    </row>
    <row r="35" ht="12.75" customHeight="1">
      <c r="A35" s="109">
        <v>28.0</v>
      </c>
      <c r="B35" s="110" t="str">
        <f>Spisak!B30</f>
        <v>28/2020</v>
      </c>
      <c r="C35" s="96" t="str">
        <f>Spisak!C30</f>
        <v>Vujošević Nikola</v>
      </c>
      <c r="D35" s="97" t="str">
        <f t="shared" si="1"/>
        <v>#REF!</v>
      </c>
      <c r="E35" s="97" t="str">
        <f>Spisak!M30</f>
        <v/>
      </c>
      <c r="F35" s="97" t="str">
        <f>Spisak!N30</f>
        <v/>
      </c>
      <c r="G35" s="98" t="str">
        <f>Spisak!O30 &amp; OcjenaSlovima(Spisak!O30)</f>
        <v>#NAME?</v>
      </c>
    </row>
    <row r="36" ht="12.75" customHeight="1">
      <c r="A36" s="109">
        <v>29.0</v>
      </c>
      <c r="B36" s="110" t="str">
        <f>Spisak!B31</f>
        <v>29/2020</v>
      </c>
      <c r="C36" s="96" t="str">
        <f>Spisak!C31</f>
        <v>Crnovršanin Adis</v>
      </c>
      <c r="D36" s="97" t="str">
        <f t="shared" si="1"/>
        <v>#REF!</v>
      </c>
      <c r="E36" s="97">
        <f>Spisak!M31</f>
        <v>29</v>
      </c>
      <c r="F36" s="97">
        <f>Spisak!N31</f>
        <v>53</v>
      </c>
      <c r="G36" s="98" t="str">
        <f>Spisak!O31 &amp; OcjenaSlovima(Spisak!O31)</f>
        <v>#NAME?</v>
      </c>
    </row>
    <row r="37" ht="12.75" customHeight="1">
      <c r="A37" s="109">
        <v>30.0</v>
      </c>
      <c r="B37" s="110" t="str">
        <f>Spisak!B32</f>
        <v>30/2020</v>
      </c>
      <c r="C37" s="96" t="str">
        <f>Spisak!C32</f>
        <v>Pivljanin Jana</v>
      </c>
      <c r="D37" s="97" t="str">
        <f t="shared" si="1"/>
        <v>#REF!</v>
      </c>
      <c r="E37" s="97">
        <f>Spisak!M32</f>
        <v>5</v>
      </c>
      <c r="F37" s="97">
        <f>Spisak!N32</f>
        <v>15</v>
      </c>
      <c r="G37" s="98" t="str">
        <f>Spisak!O32 &amp; OcjenaSlovima(Spisak!O32)</f>
        <v>#NAME?</v>
      </c>
    </row>
    <row r="38" ht="12.75" customHeight="1">
      <c r="A38" s="109">
        <v>31.0</v>
      </c>
      <c r="B38" s="110" t="str">
        <f>Spisak!B33</f>
        <v>31/2020</v>
      </c>
      <c r="C38" s="96" t="str">
        <f>Spisak!C33</f>
        <v>Zejak Matija</v>
      </c>
      <c r="D38" s="97" t="str">
        <f t="shared" si="1"/>
        <v>#REF!</v>
      </c>
      <c r="E38" s="97">
        <f>Spisak!M33</f>
        <v>41</v>
      </c>
      <c r="F38" s="97">
        <f>Spisak!N33</f>
        <v>73</v>
      </c>
      <c r="G38" s="98" t="str">
        <f>Spisak!O33 &amp; OcjenaSlovima(Spisak!O33)</f>
        <v>#NAME?</v>
      </c>
    </row>
    <row r="39" ht="12.75" customHeight="1">
      <c r="A39" s="109">
        <v>32.0</v>
      </c>
      <c r="B39" s="110" t="str">
        <f>Spisak!B34</f>
        <v>32/2020</v>
      </c>
      <c r="C39" s="96" t="str">
        <f>Spisak!C34</f>
        <v>Adžija Ernest</v>
      </c>
      <c r="D39" s="97" t="str">
        <f t="shared" si="1"/>
        <v>#REF!</v>
      </c>
      <c r="E39" s="97">
        <f>Spisak!M34</f>
        <v>24</v>
      </c>
      <c r="F39" s="97">
        <f>Spisak!N34</f>
        <v>40</v>
      </c>
      <c r="G39" s="98" t="str">
        <f>Spisak!O34 &amp; OcjenaSlovima(Spisak!O34)</f>
        <v>#NAME?</v>
      </c>
    </row>
    <row r="40" ht="12.75" customHeight="1">
      <c r="A40" s="109">
        <v>33.0</v>
      </c>
      <c r="B40" s="110" t="str">
        <f>Spisak!B35</f>
        <v>33/2020</v>
      </c>
      <c r="C40" s="96" t="str">
        <f>Spisak!C35</f>
        <v>Vukanić Svetislav</v>
      </c>
      <c r="D40" s="97" t="str">
        <f t="shared" si="1"/>
        <v>#REF!</v>
      </c>
      <c r="E40" s="97">
        <f>Spisak!M35</f>
        <v>31</v>
      </c>
      <c r="F40" s="97">
        <f>Spisak!N35</f>
        <v>55</v>
      </c>
      <c r="G40" s="98" t="str">
        <f>Spisak!O35 &amp; OcjenaSlovima(Spisak!O35)</f>
        <v>#NAME?</v>
      </c>
    </row>
    <row r="41" ht="12.75" customHeight="1">
      <c r="A41" s="109">
        <v>34.0</v>
      </c>
      <c r="B41" s="110" t="str">
        <f>Spisak!B36</f>
        <v>34/2020</v>
      </c>
      <c r="C41" s="96" t="str">
        <f>Spisak!C36</f>
        <v>Vojinović Vuk</v>
      </c>
      <c r="D41" s="97" t="str">
        <f t="shared" si="1"/>
        <v>#REF!</v>
      </c>
      <c r="E41" s="97">
        <f>Spisak!M36</f>
        <v>8</v>
      </c>
      <c r="F41" s="97">
        <f>Spisak!N36</f>
        <v>27</v>
      </c>
      <c r="G41" s="98" t="str">
        <f>Spisak!O36 &amp; OcjenaSlovima(Spisak!O36)</f>
        <v>#NAME?</v>
      </c>
    </row>
    <row r="42" ht="12.75" customHeight="1">
      <c r="A42" s="109">
        <v>35.0</v>
      </c>
      <c r="B42" s="110" t="str">
        <f>Spisak!B37</f>
        <v>35/2020</v>
      </c>
      <c r="C42" s="96" t="str">
        <f>Spisak!C37</f>
        <v>Bošković Stefan</v>
      </c>
      <c r="D42" s="97" t="str">
        <f t="shared" si="1"/>
        <v>#REF!</v>
      </c>
      <c r="E42" s="97">
        <f>Spisak!M37</f>
        <v>43.5</v>
      </c>
      <c r="F42" s="97">
        <f>Spisak!N37</f>
        <v>81.5</v>
      </c>
      <c r="G42" s="98" t="str">
        <f>Spisak!O37 &amp; OcjenaSlovima(Spisak!O37)</f>
        <v>#NAME?</v>
      </c>
    </row>
    <row r="43" ht="12.75" customHeight="1">
      <c r="A43" s="109">
        <v>36.0</v>
      </c>
      <c r="B43" s="110" t="str">
        <f>Spisak!B38</f>
        <v>36/2020</v>
      </c>
      <c r="C43" s="96" t="str">
        <f>Spisak!C38</f>
        <v>Ljujić Mirjana</v>
      </c>
      <c r="D43" s="97" t="str">
        <f t="shared" si="1"/>
        <v>#REF!</v>
      </c>
      <c r="E43" s="97">
        <f>Spisak!M38</f>
        <v>9</v>
      </c>
      <c r="F43" s="97">
        <f>Spisak!N38</f>
        <v>12</v>
      </c>
      <c r="G43" s="98" t="str">
        <f>Spisak!O38 &amp; OcjenaSlovima(Spisak!O38)</f>
        <v>#NAME?</v>
      </c>
    </row>
    <row r="44" ht="12.75" customHeight="1">
      <c r="A44" s="109">
        <v>37.0</v>
      </c>
      <c r="B44" s="110" t="str">
        <f>Spisak!B39</f>
        <v>37/2020</v>
      </c>
      <c r="C44" s="96" t="str">
        <f>Spisak!C39</f>
        <v>Veličković Ivana</v>
      </c>
      <c r="D44" s="97" t="str">
        <f t="shared" si="1"/>
        <v>#REF!</v>
      </c>
      <c r="E44" s="97">
        <f>Spisak!M39</f>
        <v>39</v>
      </c>
      <c r="F44" s="97">
        <f>Spisak!N39</f>
        <v>73</v>
      </c>
      <c r="G44" s="98" t="str">
        <f>Spisak!O39 &amp; OcjenaSlovima(Spisak!O39)</f>
        <v>#NAME?</v>
      </c>
    </row>
    <row r="45" ht="12.75" customHeight="1">
      <c r="A45" s="109">
        <v>38.0</v>
      </c>
      <c r="B45" s="110" t="str">
        <f>Spisak!B40</f>
        <v>38/2020</v>
      </c>
      <c r="C45" s="96" t="str">
        <f>Spisak!C40</f>
        <v>Rovčanin Jovana</v>
      </c>
      <c r="D45" s="97" t="str">
        <f t="shared" si="1"/>
        <v>#REF!</v>
      </c>
      <c r="E45" s="97">
        <f>Spisak!M40</f>
        <v>32</v>
      </c>
      <c r="F45" s="97">
        <f>Spisak!N40</f>
        <v>50</v>
      </c>
      <c r="G45" s="98" t="str">
        <f>Spisak!O40 &amp; OcjenaSlovima(Spisak!O40)</f>
        <v>#NAME?</v>
      </c>
    </row>
    <row r="46" ht="12.75" customHeight="1">
      <c r="A46" s="109">
        <v>39.0</v>
      </c>
      <c r="B46" s="110" t="str">
        <f>Spisak!B41</f>
        <v>39/2020</v>
      </c>
      <c r="C46" s="96" t="str">
        <f>Spisak!C41</f>
        <v>Babić Uroš</v>
      </c>
      <c r="D46" s="97" t="str">
        <f t="shared" si="1"/>
        <v>#REF!</v>
      </c>
      <c r="E46" s="97" t="str">
        <f>Spisak!M41</f>
        <v/>
      </c>
      <c r="F46" s="97" t="str">
        <f>Spisak!N41</f>
        <v/>
      </c>
      <c r="G46" s="98" t="str">
        <f>Spisak!O41 &amp; OcjenaSlovima(Spisak!O41)</f>
        <v>#NAME?</v>
      </c>
    </row>
    <row r="47" ht="12.75" customHeight="1">
      <c r="A47" s="109">
        <v>40.0</v>
      </c>
      <c r="B47" s="110" t="str">
        <f>Spisak!B42</f>
        <v>40/2020</v>
      </c>
      <c r="C47" s="96" t="str">
        <f>Spisak!C42</f>
        <v>Knežević Pavle</v>
      </c>
      <c r="D47" s="97" t="str">
        <f t="shared" si="1"/>
        <v>#REF!</v>
      </c>
      <c r="E47" s="97" t="str">
        <f>Spisak!M42</f>
        <v/>
      </c>
      <c r="F47" s="97">
        <f>Spisak!N42</f>
        <v>0</v>
      </c>
      <c r="G47" s="98" t="str">
        <f>Spisak!O42 &amp; OcjenaSlovima(Spisak!O42)</f>
        <v>#NAME?</v>
      </c>
    </row>
    <row r="48" ht="12.75" customHeight="1">
      <c r="A48" s="109">
        <v>41.0</v>
      </c>
      <c r="B48" s="110" t="str">
        <f>Spisak!B43</f>
        <v>41/2020</v>
      </c>
      <c r="C48" s="96" t="str">
        <f>Spisak!C43</f>
        <v>Kosović Danilo</v>
      </c>
      <c r="D48" s="97" t="str">
        <f t="shared" si="1"/>
        <v>#REF!</v>
      </c>
      <c r="E48" s="97">
        <f>Spisak!M43</f>
        <v>58</v>
      </c>
      <c r="F48" s="97">
        <f>Spisak!N43</f>
        <v>88</v>
      </c>
      <c r="G48" s="98" t="str">
        <f>Spisak!O43 &amp; OcjenaSlovima(Spisak!O43)</f>
        <v>#NAME?</v>
      </c>
    </row>
    <row r="49" ht="12.75" customHeight="1">
      <c r="A49" s="109">
        <v>42.0</v>
      </c>
      <c r="B49" s="110" t="str">
        <f>Spisak!B44</f>
        <v>42/2020</v>
      </c>
      <c r="C49" s="96" t="str">
        <f>Spisak!C44</f>
        <v>Stamenković Aleksandra</v>
      </c>
      <c r="D49" s="97" t="str">
        <f t="shared" si="1"/>
        <v>#REF!</v>
      </c>
      <c r="E49" s="97" t="str">
        <f>Spisak!M44</f>
        <v/>
      </c>
      <c r="F49" s="97" t="str">
        <f>Spisak!N44</f>
        <v/>
      </c>
      <c r="G49" s="98" t="str">
        <f>Spisak!O44 &amp; OcjenaSlovima(Spisak!O44)</f>
        <v>#NAME?</v>
      </c>
    </row>
    <row r="50" ht="12.75" customHeight="1">
      <c r="A50" s="109">
        <v>43.0</v>
      </c>
      <c r="B50" s="110" t="str">
        <f>Spisak!B45</f>
        <v>43/2020</v>
      </c>
      <c r="C50" s="96" t="str">
        <f>Spisak!C45</f>
        <v>Miletić Neda</v>
      </c>
      <c r="D50" s="97" t="str">
        <f t="shared" si="1"/>
        <v>#REF!</v>
      </c>
      <c r="E50" s="97">
        <f>Spisak!M45</f>
        <v>35</v>
      </c>
      <c r="F50" s="97">
        <f>Spisak!N45</f>
        <v>57</v>
      </c>
      <c r="G50" s="98" t="str">
        <f>Spisak!O45 &amp; OcjenaSlovima(Spisak!O45)</f>
        <v>#NAME?</v>
      </c>
    </row>
    <row r="51" ht="12.75" customHeight="1">
      <c r="A51" s="109">
        <v>44.0</v>
      </c>
      <c r="B51" s="110" t="str">
        <f>Spisak!B46</f>
        <v>44/2020</v>
      </c>
      <c r="C51" s="96" t="str">
        <f>Spisak!C46</f>
        <v>Mujević Riad</v>
      </c>
      <c r="D51" s="97" t="str">
        <f t="shared" si="1"/>
        <v>#REF!</v>
      </c>
      <c r="E51" s="97">
        <f>Spisak!M46</f>
        <v>39</v>
      </c>
      <c r="F51" s="97">
        <f>Spisak!N46</f>
        <v>60</v>
      </c>
      <c r="G51" s="98" t="str">
        <f>Spisak!O46 &amp; OcjenaSlovima(Spisak!O46)</f>
        <v>#NAME?</v>
      </c>
    </row>
    <row r="52" ht="12.75" customHeight="1">
      <c r="A52" s="109">
        <v>45.0</v>
      </c>
      <c r="B52" s="110" t="str">
        <f>Spisak!B47</f>
        <v>45/2020</v>
      </c>
      <c r="C52" s="96" t="str">
        <f>Spisak!C47</f>
        <v>Mujević Elmin</v>
      </c>
      <c r="D52" s="97" t="str">
        <f t="shared" si="1"/>
        <v>#REF!</v>
      </c>
      <c r="E52" s="97">
        <f>Spisak!M47</f>
        <v>28</v>
      </c>
      <c r="F52" s="97">
        <f>Spisak!N47</f>
        <v>51</v>
      </c>
      <c r="G52" s="98" t="str">
        <f>Spisak!O47 &amp; OcjenaSlovima(Spisak!O47)</f>
        <v>#NAME?</v>
      </c>
    </row>
    <row r="53" ht="12.75" customHeight="1">
      <c r="A53" s="109">
        <v>46.0</v>
      </c>
      <c r="B53" s="110" t="str">
        <f>Spisak!B48</f>
        <v>46/2020</v>
      </c>
      <c r="C53" s="96" t="str">
        <f>Spisak!C48</f>
        <v>Đeljošević Samra</v>
      </c>
      <c r="D53" s="97" t="str">
        <f t="shared" si="1"/>
        <v>#REF!</v>
      </c>
      <c r="E53" s="97" t="str">
        <f>Spisak!M48</f>
        <v/>
      </c>
      <c r="F53" s="97" t="str">
        <f>Spisak!N48</f>
        <v/>
      </c>
      <c r="G53" s="98" t="str">
        <f>Spisak!O48 &amp; OcjenaSlovima(Spisak!O48)</f>
        <v>#NAME?</v>
      </c>
    </row>
    <row r="54" ht="12.75" customHeight="1">
      <c r="A54" s="109">
        <v>47.0</v>
      </c>
      <c r="B54" s="110" t="str">
        <f>Spisak!B49</f>
        <v>47/2020</v>
      </c>
      <c r="C54" s="96" t="str">
        <f>Spisak!C49</f>
        <v>Kalač Ajla</v>
      </c>
      <c r="D54" s="97" t="str">
        <f t="shared" si="1"/>
        <v>#REF!</v>
      </c>
      <c r="E54" s="97" t="str">
        <f>Spisak!M49</f>
        <v/>
      </c>
      <c r="F54" s="97">
        <f>Spisak!N49</f>
        <v>8</v>
      </c>
      <c r="G54" s="98" t="str">
        <f>Spisak!O49 &amp; OcjenaSlovima(Spisak!O49)</f>
        <v>#NAME?</v>
      </c>
    </row>
    <row r="55" ht="12.75" customHeight="1">
      <c r="A55" s="109">
        <v>48.0</v>
      </c>
      <c r="B55" s="110" t="str">
        <f>Spisak!B50</f>
        <v>48/2020</v>
      </c>
      <c r="C55" s="96" t="str">
        <f>Spisak!C50</f>
        <v>Blagojević Tijana</v>
      </c>
      <c r="D55" s="97" t="str">
        <f t="shared" si="1"/>
        <v>#REF!</v>
      </c>
      <c r="E55" s="97">
        <f>Spisak!M50</f>
        <v>19</v>
      </c>
      <c r="F55" s="97">
        <f>Spisak!N50</f>
        <v>38</v>
      </c>
      <c r="G55" s="98" t="str">
        <f>Spisak!O50 &amp; OcjenaSlovima(Spisak!O50)</f>
        <v>#NAME?</v>
      </c>
    </row>
    <row r="56" ht="12.75" customHeight="1">
      <c r="A56" s="109">
        <v>49.0</v>
      </c>
      <c r="B56" s="110" t="str">
        <f>Spisak!B51</f>
        <v>49/2020</v>
      </c>
      <c r="C56" s="96" t="str">
        <f>Spisak!C51</f>
        <v>Ralević Luka</v>
      </c>
      <c r="D56" s="97" t="str">
        <f t="shared" si="1"/>
        <v>#REF!</v>
      </c>
      <c r="E56" s="97">
        <f>Spisak!M51</f>
        <v>32</v>
      </c>
      <c r="F56" s="97">
        <f>Spisak!N51</f>
        <v>59</v>
      </c>
      <c r="G56" s="98" t="str">
        <f>Spisak!O51 &amp; OcjenaSlovima(Spisak!O51)</f>
        <v>#NAME?</v>
      </c>
    </row>
    <row r="57" ht="12.75" customHeight="1">
      <c r="A57" s="109">
        <v>50.0</v>
      </c>
      <c r="B57" s="110" t="str">
        <f>Spisak!B52</f>
        <v>51/2020</v>
      </c>
      <c r="C57" s="96" t="str">
        <f>Spisak!C52</f>
        <v>Pavićević Srđana</v>
      </c>
      <c r="D57" s="97" t="str">
        <f t="shared" si="1"/>
        <v>#REF!</v>
      </c>
      <c r="E57" s="97" t="str">
        <f>Spisak!M52</f>
        <v/>
      </c>
      <c r="F57" s="97" t="str">
        <f>Spisak!N52</f>
        <v/>
      </c>
      <c r="G57" s="98" t="str">
        <f>Spisak!O52 &amp; OcjenaSlovima(Spisak!O52)</f>
        <v>#NAME?</v>
      </c>
    </row>
    <row r="58" ht="12.75" customHeight="1">
      <c r="A58" s="109">
        <v>51.0</v>
      </c>
      <c r="B58" s="110" t="str">
        <f>Spisak!B53</f>
        <v>52/2020</v>
      </c>
      <c r="C58" s="96" t="str">
        <f>Spisak!C53</f>
        <v>Grba Aleksandra</v>
      </c>
      <c r="D58" s="97" t="str">
        <f t="shared" si="1"/>
        <v>#REF!</v>
      </c>
      <c r="E58" s="97">
        <f>Spisak!M53</f>
        <v>23</v>
      </c>
      <c r="F58" s="97">
        <f>Spisak!N53</f>
        <v>39</v>
      </c>
      <c r="G58" s="98" t="str">
        <f>Spisak!O53 &amp; OcjenaSlovima(Spisak!O53)</f>
        <v>#NAME?</v>
      </c>
    </row>
    <row r="59" ht="12.75" customHeight="1">
      <c r="A59" s="109">
        <v>52.0</v>
      </c>
      <c r="B59" s="110" t="str">
        <f>Spisak!B54</f>
        <v>53/2020</v>
      </c>
      <c r="C59" s="96" t="str">
        <f>Spisak!C54</f>
        <v>Medigović Stefan</v>
      </c>
      <c r="D59" s="97" t="str">
        <f t="shared" si="1"/>
        <v>#REF!</v>
      </c>
      <c r="E59" s="97" t="str">
        <f>Spisak!M54</f>
        <v/>
      </c>
      <c r="F59" s="97" t="str">
        <f>Spisak!N54</f>
        <v/>
      </c>
      <c r="G59" s="98" t="str">
        <f>Spisak!O54 &amp; OcjenaSlovima(Spisak!O54)</f>
        <v>#NAME?</v>
      </c>
    </row>
    <row r="60" ht="12.75" customHeight="1">
      <c r="A60" s="109">
        <v>53.0</v>
      </c>
      <c r="B60" s="110" t="str">
        <f>Spisak!B55</f>
        <v>54/2020</v>
      </c>
      <c r="C60" s="96" t="str">
        <f>Spisak!C55</f>
        <v>Žižić Tijana</v>
      </c>
      <c r="D60" s="97" t="str">
        <f t="shared" si="1"/>
        <v>#REF!</v>
      </c>
      <c r="E60" s="97">
        <f>Spisak!M55</f>
        <v>35</v>
      </c>
      <c r="F60" s="97">
        <f>Spisak!N55</f>
        <v>54</v>
      </c>
      <c r="G60" s="98" t="str">
        <f>Spisak!O55 &amp; OcjenaSlovima(Spisak!O55)</f>
        <v>#NAME?</v>
      </c>
    </row>
    <row r="61" ht="12.75" customHeight="1">
      <c r="A61" s="109">
        <v>54.0</v>
      </c>
      <c r="B61" s="110" t="str">
        <f>Spisak!B56</f>
        <v>55/2020</v>
      </c>
      <c r="C61" s="96" t="str">
        <f>Spisak!C56</f>
        <v>Kovačević Danilo</v>
      </c>
      <c r="D61" s="97" t="str">
        <f t="shared" si="1"/>
        <v>#REF!</v>
      </c>
      <c r="E61" s="97" t="str">
        <f>Spisak!M56</f>
        <v/>
      </c>
      <c r="F61" s="97" t="str">
        <f>Spisak!N56</f>
        <v/>
      </c>
      <c r="G61" s="98" t="str">
        <f>Spisak!O56 &amp; OcjenaSlovima(Spisak!O56)</f>
        <v>#NAME?</v>
      </c>
    </row>
    <row r="62" ht="12.75" customHeight="1">
      <c r="A62" s="109">
        <v>55.0</v>
      </c>
      <c r="B62" s="110" t="str">
        <f>Spisak!B57</f>
        <v>56/2020</v>
      </c>
      <c r="C62" s="96" t="str">
        <f>Spisak!C57</f>
        <v>Janković Andrijana</v>
      </c>
      <c r="D62" s="97" t="str">
        <f t="shared" si="1"/>
        <v>#REF!</v>
      </c>
      <c r="E62" s="97">
        <f>Spisak!M57</f>
        <v>31</v>
      </c>
      <c r="F62" s="97">
        <f>Spisak!N57</f>
        <v>50</v>
      </c>
      <c r="G62" s="98" t="str">
        <f>Spisak!O57 &amp; OcjenaSlovima(Spisak!O57)</f>
        <v>#NAME?</v>
      </c>
    </row>
    <row r="63" ht="12.75" customHeight="1">
      <c r="A63" s="109">
        <v>56.0</v>
      </c>
      <c r="B63" s="110" t="str">
        <f>Spisak!B58</f>
        <v>57/2020</v>
      </c>
      <c r="C63" s="96" t="str">
        <f>Spisak!C58</f>
        <v>Konatar Aleksa</v>
      </c>
      <c r="D63" s="97" t="str">
        <f t="shared" si="1"/>
        <v>#REF!</v>
      </c>
      <c r="E63" s="97">
        <f>Spisak!M58</f>
        <v>37</v>
      </c>
      <c r="F63" s="97">
        <f>Spisak!N58</f>
        <v>61</v>
      </c>
      <c r="G63" s="98" t="str">
        <f>Spisak!O58 &amp; OcjenaSlovima(Spisak!O58)</f>
        <v>#NAME?</v>
      </c>
    </row>
    <row r="64" ht="12.75" customHeight="1">
      <c r="A64" s="109">
        <v>57.0</v>
      </c>
      <c r="B64" s="110" t="str">
        <f>Spisak!B59</f>
        <v>58/2020</v>
      </c>
      <c r="C64" s="96" t="str">
        <f>Spisak!C59</f>
        <v>Purišić Samir</v>
      </c>
      <c r="D64" s="97" t="str">
        <f t="shared" si="1"/>
        <v>#REF!</v>
      </c>
      <c r="E64" s="97">
        <f>Spisak!M59</f>
        <v>26</v>
      </c>
      <c r="F64" s="97">
        <f>Spisak!N59</f>
        <v>47</v>
      </c>
      <c r="G64" s="98" t="str">
        <f>Spisak!O59 &amp; OcjenaSlovima(Spisak!O59)</f>
        <v>#NAME?</v>
      </c>
    </row>
    <row r="65" ht="12.75" customHeight="1">
      <c r="A65" s="109">
        <v>58.0</v>
      </c>
      <c r="B65" s="110" t="str">
        <f>Spisak!B60</f>
        <v>59/2020</v>
      </c>
      <c r="C65" s="96" t="str">
        <f>Spisak!C60</f>
        <v>Kalender Almir</v>
      </c>
      <c r="D65" s="97" t="str">
        <f t="shared" si="1"/>
        <v>#REF!</v>
      </c>
      <c r="E65" s="97">
        <f>Spisak!M60</f>
        <v>2</v>
      </c>
      <c r="F65" s="97">
        <f>Spisak!N60</f>
        <v>18</v>
      </c>
      <c r="G65" s="98" t="str">
        <f>Spisak!O60 &amp; OcjenaSlovima(Spisak!O60)</f>
        <v>#NAME?</v>
      </c>
    </row>
    <row r="66" ht="12.75" customHeight="1">
      <c r="A66" s="109">
        <v>59.0</v>
      </c>
      <c r="B66" s="110" t="str">
        <f>Spisak!B61</f>
        <v>60/2020</v>
      </c>
      <c r="C66" s="96" t="str">
        <f>Spisak!C61</f>
        <v>Đekić Luka</v>
      </c>
      <c r="D66" s="97" t="str">
        <f t="shared" si="1"/>
        <v>#REF!</v>
      </c>
      <c r="E66" s="97">
        <f>Spisak!M61</f>
        <v>35</v>
      </c>
      <c r="F66" s="97">
        <f>Spisak!N61</f>
        <v>64</v>
      </c>
      <c r="G66" s="98" t="str">
        <f>Spisak!O61 &amp; OcjenaSlovima(Spisak!O61)</f>
        <v>#NAME?</v>
      </c>
    </row>
    <row r="67" ht="12.75" customHeight="1">
      <c r="A67" s="109">
        <v>60.0</v>
      </c>
      <c r="B67" s="110" t="str">
        <f>Spisak!B62</f>
        <v>61/2020</v>
      </c>
      <c r="C67" s="96" t="str">
        <f>Spisak!C62</f>
        <v>Šukurica Adis</v>
      </c>
      <c r="D67" s="97" t="str">
        <f t="shared" si="1"/>
        <v>#REF!</v>
      </c>
      <c r="E67" s="97">
        <f>Spisak!M62</f>
        <v>24</v>
      </c>
      <c r="F67" s="97">
        <f>Spisak!N62</f>
        <v>40</v>
      </c>
      <c r="G67" s="98" t="str">
        <f>Spisak!O62 &amp; OcjenaSlovima(Spisak!O62)</f>
        <v>#NAME?</v>
      </c>
    </row>
    <row r="68" ht="12.75" customHeight="1">
      <c r="A68" s="109">
        <v>61.0</v>
      </c>
      <c r="B68" s="110" t="str">
        <f>Spisak!B63</f>
        <v>62/2020</v>
      </c>
      <c r="C68" s="96" t="str">
        <f>Spisak!C63</f>
        <v>Damjanović Nikola</v>
      </c>
      <c r="D68" s="97" t="str">
        <f t="shared" si="1"/>
        <v>#REF!</v>
      </c>
      <c r="E68" s="97">
        <f>Spisak!M63</f>
        <v>17</v>
      </c>
      <c r="F68" s="97">
        <f>Spisak!N63</f>
        <v>25</v>
      </c>
      <c r="G68" s="98" t="str">
        <f>Spisak!O63 &amp; OcjenaSlovima(Spisak!O63)</f>
        <v>#NAME?</v>
      </c>
    </row>
    <row r="69" ht="12.75" customHeight="1">
      <c r="A69" s="109">
        <v>62.0</v>
      </c>
      <c r="B69" s="110" t="str">
        <f>Spisak!B64</f>
        <v>63/2020</v>
      </c>
      <c r="C69" s="96" t="str">
        <f>Spisak!C64</f>
        <v>Kalač Nejla</v>
      </c>
      <c r="D69" s="97" t="str">
        <f t="shared" si="1"/>
        <v>#REF!</v>
      </c>
      <c r="E69" s="97">
        <f>Spisak!M64</f>
        <v>9</v>
      </c>
      <c r="F69" s="97">
        <f>Spisak!N64</f>
        <v>38</v>
      </c>
      <c r="G69" s="98" t="str">
        <f>Spisak!O64 &amp; OcjenaSlovima(Spisak!O64)</f>
        <v>#NAME?</v>
      </c>
    </row>
    <row r="70" ht="12.75" customHeight="1">
      <c r="A70" s="109">
        <v>63.0</v>
      </c>
      <c r="B70" s="110" t="str">
        <f>Spisak!B65</f>
        <v>64/2020</v>
      </c>
      <c r="C70" s="96" t="str">
        <f>Spisak!C65</f>
        <v>Uković Adnan</v>
      </c>
      <c r="D70" s="97" t="str">
        <f t="shared" si="1"/>
        <v>#REF!</v>
      </c>
      <c r="E70" s="97">
        <f>Spisak!M65</f>
        <v>36</v>
      </c>
      <c r="F70" s="97">
        <f>Spisak!N65</f>
        <v>50</v>
      </c>
      <c r="G70" s="98" t="str">
        <f>Spisak!O65 &amp; OcjenaSlovima(Spisak!O65)</f>
        <v>#NAME?</v>
      </c>
    </row>
    <row r="71" ht="12.75" customHeight="1">
      <c r="A71" s="109">
        <v>64.0</v>
      </c>
      <c r="B71" s="110" t="str">
        <f>Spisak!B66</f>
        <v>65/2020</v>
      </c>
      <c r="C71" s="96" t="str">
        <f>Spisak!C66</f>
        <v>Ćeranić Andrea</v>
      </c>
      <c r="D71" s="97" t="str">
        <f t="shared" si="1"/>
        <v>#REF!</v>
      </c>
      <c r="E71" s="97">
        <f>Spisak!M66</f>
        <v>16.5</v>
      </c>
      <c r="F71" s="97">
        <f>Spisak!N66</f>
        <v>30.5</v>
      </c>
      <c r="G71" s="98" t="str">
        <f>Spisak!O66 &amp; OcjenaSlovima(Spisak!O66)</f>
        <v>#NAME?</v>
      </c>
    </row>
    <row r="72" ht="12.75" customHeight="1">
      <c r="A72" s="109">
        <v>65.0</v>
      </c>
      <c r="B72" s="110" t="str">
        <f>Spisak!B67</f>
        <v>66/2020</v>
      </c>
      <c r="C72" s="96" t="str">
        <f>Spisak!C67</f>
        <v>Jovović Aleksandra</v>
      </c>
      <c r="D72" s="97" t="str">
        <f t="shared" si="1"/>
        <v>#REF!</v>
      </c>
      <c r="E72" s="97">
        <f>Spisak!M67</f>
        <v>19</v>
      </c>
      <c r="F72" s="97">
        <f>Spisak!N67</f>
        <v>42</v>
      </c>
      <c r="G72" s="98" t="str">
        <f>Spisak!O67 &amp; OcjenaSlovima(Spisak!O67)</f>
        <v>#NAME?</v>
      </c>
    </row>
    <row r="73" ht="12.75" customHeight="1">
      <c r="A73" s="109">
        <v>66.0</v>
      </c>
      <c r="B73" s="110" t="str">
        <f>Spisak!B68</f>
        <v>67/2020</v>
      </c>
      <c r="C73" s="96" t="str">
        <f>Spisak!C68</f>
        <v>Hašinović Belma</v>
      </c>
      <c r="D73" s="97" t="str">
        <f t="shared" si="1"/>
        <v>#REF!</v>
      </c>
      <c r="E73" s="97">
        <f>Spisak!M68</f>
        <v>19</v>
      </c>
      <c r="F73" s="97">
        <f>Spisak!N68</f>
        <v>26</v>
      </c>
      <c r="G73" s="98" t="str">
        <f>Spisak!O68 &amp; OcjenaSlovima(Spisak!O68)</f>
        <v>#NAME?</v>
      </c>
    </row>
    <row r="74" ht="12.75" customHeight="1">
      <c r="A74" s="109">
        <v>67.0</v>
      </c>
      <c r="B74" s="110" t="str">
        <f>Spisak!B69</f>
        <v>68/2020</v>
      </c>
      <c r="C74" s="96" t="str">
        <f>Spisak!C69</f>
        <v>Ibrahimović Elvis</v>
      </c>
      <c r="D74" s="97" t="str">
        <f t="shared" si="1"/>
        <v>#REF!</v>
      </c>
      <c r="E74" s="97">
        <f>Spisak!M69</f>
        <v>19</v>
      </c>
      <c r="F74" s="97">
        <f>Spisak!N69</f>
        <v>31</v>
      </c>
      <c r="G74" s="98" t="str">
        <f>Spisak!O69 &amp; OcjenaSlovima(Spisak!O69)</f>
        <v>#NAME?</v>
      </c>
    </row>
    <row r="75" ht="12.75" customHeight="1">
      <c r="A75" s="109">
        <v>68.0</v>
      </c>
      <c r="B75" s="110" t="str">
        <f>Spisak!B70</f>
        <v>69/2020</v>
      </c>
      <c r="C75" s="96" t="str">
        <f>Spisak!C70</f>
        <v>Kljajević Kristina</v>
      </c>
      <c r="D75" s="97" t="str">
        <f t="shared" si="1"/>
        <v>#REF!</v>
      </c>
      <c r="E75" s="97">
        <f>Spisak!M70</f>
        <v>15.5</v>
      </c>
      <c r="F75" s="97">
        <f>Spisak!N70</f>
        <v>33.5</v>
      </c>
      <c r="G75" s="98" t="str">
        <f>Spisak!O70 &amp; OcjenaSlovima(Spisak!O70)</f>
        <v>#NAME?</v>
      </c>
    </row>
    <row r="76" ht="12.75" customHeight="1">
      <c r="A76" s="109">
        <v>69.0</v>
      </c>
      <c r="B76" s="110" t="str">
        <f>Spisak!B71</f>
        <v>70/2020</v>
      </c>
      <c r="C76" s="96" t="str">
        <f>Spisak!C71</f>
        <v>Perišić Lazar</v>
      </c>
      <c r="D76" s="97" t="str">
        <f t="shared" si="1"/>
        <v>#REF!</v>
      </c>
      <c r="E76" s="97">
        <f>Spisak!M71</f>
        <v>31</v>
      </c>
      <c r="F76" s="97">
        <f>Spisak!N71</f>
        <v>56</v>
      </c>
      <c r="G76" s="98" t="str">
        <f>Spisak!O71 &amp; OcjenaSlovima(Spisak!O71)</f>
        <v>#NAME?</v>
      </c>
    </row>
    <row r="77" ht="12.75" customHeight="1">
      <c r="A77" s="109">
        <v>70.0</v>
      </c>
      <c r="B77" s="110" t="str">
        <f>Spisak!B72</f>
        <v>72/2020</v>
      </c>
      <c r="C77" s="96" t="str">
        <f>Spisak!C72</f>
        <v>Radović Jovana</v>
      </c>
      <c r="D77" s="97" t="str">
        <f t="shared" si="1"/>
        <v>#REF!</v>
      </c>
      <c r="E77" s="97">
        <f>Spisak!M72</f>
        <v>11</v>
      </c>
      <c r="F77" s="97">
        <f>Spisak!N72</f>
        <v>28</v>
      </c>
      <c r="G77" s="98" t="str">
        <f>Spisak!O72 &amp; OcjenaSlovima(Spisak!O72)</f>
        <v>#NAME?</v>
      </c>
    </row>
    <row r="78" ht="12.75" customHeight="1">
      <c r="A78" s="109">
        <v>71.0</v>
      </c>
      <c r="B78" s="110" t="str">
        <f>Spisak!B73</f>
        <v>73/2020</v>
      </c>
      <c r="C78" s="96" t="str">
        <f>Spisak!C73</f>
        <v>Popović Kristina</v>
      </c>
      <c r="D78" s="97" t="str">
        <f t="shared" si="1"/>
        <v>#REF!</v>
      </c>
      <c r="E78" s="97">
        <f>Spisak!M73</f>
        <v>19</v>
      </c>
      <c r="F78" s="97">
        <f>Spisak!N73</f>
        <v>44</v>
      </c>
      <c r="G78" s="98" t="str">
        <f>Spisak!O73 &amp; OcjenaSlovima(Spisak!O73)</f>
        <v>#NAME?</v>
      </c>
    </row>
    <row r="79" ht="12.75" customHeight="1">
      <c r="A79" s="109">
        <v>72.0</v>
      </c>
      <c r="B79" s="110" t="str">
        <f>Spisak!B74</f>
        <v>74/2020</v>
      </c>
      <c r="C79" s="96" t="str">
        <f>Spisak!C74</f>
        <v>Mitrović Miroslav</v>
      </c>
      <c r="D79" s="97" t="str">
        <f t="shared" si="1"/>
        <v>#REF!</v>
      </c>
      <c r="E79" s="97">
        <f>Spisak!M74</f>
        <v>1</v>
      </c>
      <c r="F79" s="97">
        <f>Spisak!N74</f>
        <v>2</v>
      </c>
      <c r="G79" s="98" t="str">
        <f>Spisak!O74 &amp; OcjenaSlovima(Spisak!O74)</f>
        <v>#NAME?</v>
      </c>
    </row>
    <row r="80" ht="12.75" customHeight="1">
      <c r="A80" s="109">
        <v>73.0</v>
      </c>
      <c r="B80" s="110" t="str">
        <f>Spisak!B75</f>
        <v>76/2020</v>
      </c>
      <c r="C80" s="96" t="str">
        <f>Spisak!C75</f>
        <v>Vujisić Vladimir</v>
      </c>
      <c r="D80" s="97" t="str">
        <f t="shared" si="1"/>
        <v>#REF!</v>
      </c>
      <c r="E80" s="97">
        <f>Spisak!M75</f>
        <v>24.5</v>
      </c>
      <c r="F80" s="97">
        <f>Spisak!N75</f>
        <v>51.5</v>
      </c>
      <c r="G80" s="98" t="str">
        <f>Spisak!O75 &amp; OcjenaSlovima(Spisak!O75)</f>
        <v>#NAME?</v>
      </c>
    </row>
    <row r="81" ht="12.75" customHeight="1">
      <c r="A81" s="109">
        <v>74.0</v>
      </c>
      <c r="B81" s="110" t="str">
        <f>Spisak!B76</f>
        <v>77/2020</v>
      </c>
      <c r="C81" s="96" t="str">
        <f>Spisak!C76</f>
        <v>Mitrić Nikola</v>
      </c>
      <c r="D81" s="97" t="str">
        <f t="shared" si="1"/>
        <v>#REF!</v>
      </c>
      <c r="E81" s="97">
        <f>Spisak!M76</f>
        <v>0</v>
      </c>
      <c r="F81" s="97">
        <f>Spisak!N76</f>
        <v>0</v>
      </c>
      <c r="G81" s="98" t="str">
        <f>Spisak!O76 &amp; OcjenaSlovima(Spisak!O76)</f>
        <v>#NAME?</v>
      </c>
    </row>
    <row r="82" ht="12.75" customHeight="1">
      <c r="A82" s="109">
        <v>75.0</v>
      </c>
      <c r="B82" s="110" t="str">
        <f>Spisak!B77</f>
        <v>78/2020</v>
      </c>
      <c r="C82" s="96" t="str">
        <f>Spisak!C77</f>
        <v>Mehović Fako</v>
      </c>
      <c r="D82" s="97" t="str">
        <f t="shared" si="1"/>
        <v>#REF!</v>
      </c>
      <c r="E82" s="97">
        <f>Spisak!M77</f>
        <v>11.5</v>
      </c>
      <c r="F82" s="97">
        <f>Spisak!N77</f>
        <v>19.5</v>
      </c>
      <c r="G82" s="98" t="str">
        <f>Spisak!O77 &amp; OcjenaSlovima(Spisak!O77)</f>
        <v>#NAME?</v>
      </c>
    </row>
    <row r="83" ht="12.75" customHeight="1">
      <c r="A83" s="109">
        <v>76.0</v>
      </c>
      <c r="B83" s="110" t="str">
        <f>Spisak!B78</f>
        <v>79/2020</v>
      </c>
      <c r="C83" s="96" t="str">
        <f>Spisak!C78</f>
        <v>Nišavić Ognjen</v>
      </c>
      <c r="D83" s="97" t="str">
        <f t="shared" si="1"/>
        <v>#REF!</v>
      </c>
      <c r="E83" s="97">
        <f>Spisak!M78</f>
        <v>13.5</v>
      </c>
      <c r="F83" s="97">
        <f>Spisak!N78</f>
        <v>16.5</v>
      </c>
      <c r="G83" s="98" t="str">
        <f>Spisak!O78 &amp; OcjenaSlovima(Spisak!O78)</f>
        <v>#NAME?</v>
      </c>
    </row>
    <row r="84" ht="12.75" customHeight="1">
      <c r="A84" s="109">
        <v>77.0</v>
      </c>
      <c r="B84" s="110" t="str">
        <f>Spisak!B79</f>
        <v>80/2020</v>
      </c>
      <c r="C84" s="96" t="str">
        <f>Spisak!C79</f>
        <v>Agović Davud</v>
      </c>
      <c r="D84" s="97" t="str">
        <f t="shared" si="1"/>
        <v>#REF!</v>
      </c>
      <c r="E84" s="97">
        <f>Spisak!M79</f>
        <v>42</v>
      </c>
      <c r="F84" s="97">
        <f>Spisak!N79</f>
        <v>68</v>
      </c>
      <c r="G84" s="98" t="str">
        <f>Spisak!O79 &amp; OcjenaSlovima(Spisak!O79)</f>
        <v>#NAME?</v>
      </c>
    </row>
    <row r="85" ht="12.75" customHeight="1">
      <c r="A85" s="109">
        <v>78.0</v>
      </c>
      <c r="B85" s="110" t="str">
        <f>Spisak!B80</f>
        <v>81/2020</v>
      </c>
      <c r="C85" s="96" t="str">
        <f>Spisak!C80</f>
        <v>Nurković Dženisa</v>
      </c>
      <c r="D85" s="97" t="str">
        <f t="shared" si="1"/>
        <v>#REF!</v>
      </c>
      <c r="E85" s="97">
        <f>Spisak!M80</f>
        <v>38</v>
      </c>
      <c r="F85" s="97">
        <f>Spisak!N80</f>
        <v>58</v>
      </c>
      <c r="G85" s="98" t="str">
        <f>Spisak!O80 &amp; OcjenaSlovima(Spisak!O80)</f>
        <v>#NAME?</v>
      </c>
    </row>
    <row r="86" ht="12.75" customHeight="1">
      <c r="A86" s="109">
        <v>79.0</v>
      </c>
      <c r="B86" s="110" t="str">
        <f>Spisak!B81</f>
        <v>82/2020</v>
      </c>
      <c r="C86" s="96" t="str">
        <f>Spisak!C81</f>
        <v>Ralević Andrea</v>
      </c>
      <c r="D86" s="97" t="str">
        <f t="shared" si="1"/>
        <v>#REF!</v>
      </c>
      <c r="E86" s="97">
        <f>Spisak!M81</f>
        <v>26</v>
      </c>
      <c r="F86" s="97">
        <f>Spisak!N81</f>
        <v>50</v>
      </c>
      <c r="G86" s="98" t="str">
        <f>Spisak!O81 &amp; OcjenaSlovima(Spisak!O81)</f>
        <v>#NAME?</v>
      </c>
    </row>
    <row r="87" ht="12.75" customHeight="1">
      <c r="A87" s="109">
        <v>80.0</v>
      </c>
      <c r="B87" s="110" t="str">
        <f>Spisak!B82</f>
        <v>83/2020</v>
      </c>
      <c r="C87" s="96" t="str">
        <f>Spisak!C82</f>
        <v>Mraković Neda</v>
      </c>
      <c r="D87" s="97" t="str">
        <f t="shared" si="1"/>
        <v>#REF!</v>
      </c>
      <c r="E87" s="97">
        <f>Spisak!M82</f>
        <v>13</v>
      </c>
      <c r="F87" s="97">
        <f>Spisak!N82</f>
        <v>16</v>
      </c>
      <c r="G87" s="98" t="str">
        <f>Spisak!O82 &amp; OcjenaSlovima(Spisak!O82)</f>
        <v>#NAME?</v>
      </c>
    </row>
    <row r="88" ht="12.75" customHeight="1">
      <c r="A88" s="109">
        <v>81.0</v>
      </c>
      <c r="B88" s="110" t="str">
        <f>Spisak!B83</f>
        <v>84/2020</v>
      </c>
      <c r="C88" s="96" t="str">
        <f>Spisak!C83</f>
        <v>Murić Belmin</v>
      </c>
      <c r="D88" s="97" t="str">
        <f t="shared" si="1"/>
        <v>#REF!</v>
      </c>
      <c r="E88" s="97">
        <f>Spisak!M83</f>
        <v>0</v>
      </c>
      <c r="F88" s="97">
        <f>Spisak!N83</f>
        <v>0</v>
      </c>
      <c r="G88" s="98" t="str">
        <f>Spisak!O83 &amp; OcjenaSlovima(Spisak!O83)</f>
        <v>#NAME?</v>
      </c>
    </row>
    <row r="89" ht="12.75" customHeight="1">
      <c r="A89" s="109">
        <v>82.0</v>
      </c>
      <c r="B89" s="110" t="str">
        <f>Spisak!B84</f>
        <v>85/2020</v>
      </c>
      <c r="C89" s="96" t="str">
        <f>Spisak!C84</f>
        <v>Radoičić Jelena</v>
      </c>
      <c r="D89" s="97" t="str">
        <f t="shared" si="1"/>
        <v>#REF!</v>
      </c>
      <c r="E89" s="97">
        <f>Spisak!M84</f>
        <v>13</v>
      </c>
      <c r="F89" s="97">
        <f>Spisak!N84</f>
        <v>20</v>
      </c>
      <c r="G89" s="98" t="str">
        <f>Spisak!O84 &amp; OcjenaSlovima(Spisak!O84)</f>
        <v>#NAME?</v>
      </c>
    </row>
    <row r="90" ht="12.75" customHeight="1">
      <c r="A90" s="109">
        <v>83.0</v>
      </c>
      <c r="B90" s="110" t="str">
        <f>Spisak!B85</f>
        <v>86/2020</v>
      </c>
      <c r="C90" s="96" t="str">
        <f>Spisak!C85</f>
        <v>Muradbašić Elvira</v>
      </c>
      <c r="D90" s="97" t="str">
        <f t="shared" si="1"/>
        <v>#REF!</v>
      </c>
      <c r="E90" s="97">
        <f>Spisak!M85</f>
        <v>29</v>
      </c>
      <c r="F90" s="97">
        <f>Spisak!N85</f>
        <v>54</v>
      </c>
      <c r="G90" s="98" t="str">
        <f>Spisak!O85 &amp; OcjenaSlovima(Spisak!O85)</f>
        <v>#NAME?</v>
      </c>
    </row>
    <row r="91" ht="12.75" customHeight="1">
      <c r="A91" s="109">
        <v>84.0</v>
      </c>
      <c r="B91" s="110" t="str">
        <f>Spisak!B86</f>
        <v>87/2020</v>
      </c>
      <c r="C91" s="96" t="str">
        <f>Spisak!C86</f>
        <v>Despot Jovan</v>
      </c>
      <c r="D91" s="97" t="str">
        <f t="shared" si="1"/>
        <v>#REF!</v>
      </c>
      <c r="E91" s="97">
        <f>Spisak!M86</f>
        <v>14</v>
      </c>
      <c r="F91" s="97">
        <f>Spisak!N86</f>
        <v>32</v>
      </c>
      <c r="G91" s="98" t="str">
        <f>Spisak!O86 &amp; OcjenaSlovima(Spisak!O86)</f>
        <v>#NAME?</v>
      </c>
    </row>
    <row r="92" ht="12.75" customHeight="1">
      <c r="A92" s="109">
        <v>85.0</v>
      </c>
      <c r="B92" s="110" t="str">
        <f>Spisak!B87</f>
        <v>88/2020</v>
      </c>
      <c r="C92" s="96" t="str">
        <f>Spisak!C87</f>
        <v>Petrović Dijana</v>
      </c>
      <c r="D92" s="97" t="str">
        <f t="shared" si="1"/>
        <v>#REF!</v>
      </c>
      <c r="E92" s="97">
        <f>Spisak!M87</f>
        <v>19</v>
      </c>
      <c r="F92" s="97">
        <f>Spisak!N87</f>
        <v>42</v>
      </c>
      <c r="G92" s="98" t="str">
        <f>Spisak!O87 &amp; OcjenaSlovima(Spisak!O87)</f>
        <v>#NAME?</v>
      </c>
    </row>
    <row r="93" ht="12.75" customHeight="1">
      <c r="A93" s="109">
        <v>86.0</v>
      </c>
      <c r="B93" s="110" t="str">
        <f>Spisak!B88</f>
        <v>89/2020</v>
      </c>
      <c r="C93" s="96" t="str">
        <f>Spisak!C88</f>
        <v>Dulović Jovan</v>
      </c>
      <c r="D93" s="97" t="str">
        <f t="shared" si="1"/>
        <v>#REF!</v>
      </c>
      <c r="E93" s="97" t="str">
        <f>Spisak!M88</f>
        <v/>
      </c>
      <c r="F93" s="97" t="str">
        <f>Spisak!N88</f>
        <v/>
      </c>
      <c r="G93" s="98" t="str">
        <f>Spisak!O88 &amp; OcjenaSlovima(Spisak!O88)</f>
        <v>#NAME?</v>
      </c>
    </row>
    <row r="94" ht="12.75" customHeight="1">
      <c r="A94" s="109">
        <v>87.0</v>
      </c>
      <c r="B94" s="110" t="str">
        <f>Spisak!B89</f>
        <v>90/2020</v>
      </c>
      <c r="C94" s="96" t="str">
        <f>Spisak!C89</f>
        <v>Dragaš Dimitrije</v>
      </c>
      <c r="D94" s="97" t="str">
        <f t="shared" si="1"/>
        <v>#REF!</v>
      </c>
      <c r="E94" s="97" t="str">
        <f>Spisak!M89</f>
        <v/>
      </c>
      <c r="F94" s="97">
        <f>Spisak!N89</f>
        <v>1</v>
      </c>
      <c r="G94" s="98" t="str">
        <f>Spisak!O89 &amp; OcjenaSlovima(Spisak!O89)</f>
        <v>#NAME?</v>
      </c>
    </row>
    <row r="95" ht="12.75" customHeight="1">
      <c r="A95" s="109">
        <v>88.0</v>
      </c>
      <c r="B95" s="110" t="str">
        <f>Spisak!B90</f>
        <v>91/2020</v>
      </c>
      <c r="C95" s="96" t="str">
        <f>Spisak!C90</f>
        <v>Jakšić Mina</v>
      </c>
      <c r="D95" s="97" t="str">
        <f t="shared" si="1"/>
        <v>#REF!</v>
      </c>
      <c r="E95" s="97">
        <f>Spisak!M90</f>
        <v>28</v>
      </c>
      <c r="F95" s="97">
        <f>Spisak!N90</f>
        <v>46</v>
      </c>
      <c r="G95" s="98" t="str">
        <f>Spisak!O90 &amp; OcjenaSlovima(Spisak!O90)</f>
        <v>#NAME?</v>
      </c>
    </row>
    <row r="96" ht="12.75" customHeight="1">
      <c r="A96" s="109">
        <v>89.0</v>
      </c>
      <c r="B96" s="110" t="str">
        <f>Spisak!B91</f>
        <v>92/2020</v>
      </c>
      <c r="C96" s="96" t="str">
        <f>Spisak!C91</f>
        <v>Jovović Anđela</v>
      </c>
      <c r="D96" s="97" t="str">
        <f t="shared" si="1"/>
        <v>#REF!</v>
      </c>
      <c r="E96" s="97" t="str">
        <f>Spisak!M91</f>
        <v/>
      </c>
      <c r="F96" s="97" t="str">
        <f>Spisak!N91</f>
        <v/>
      </c>
      <c r="G96" s="98" t="str">
        <f>Spisak!O91 &amp; OcjenaSlovima(Spisak!O91)</f>
        <v>#NAME?</v>
      </c>
    </row>
    <row r="97" ht="12.75" customHeight="1">
      <c r="A97" s="109">
        <v>90.0</v>
      </c>
      <c r="B97" s="110" t="str">
        <f>Spisak!B92</f>
        <v>93/2020</v>
      </c>
      <c r="C97" s="96" t="str">
        <f>Spisak!C92</f>
        <v>Nikić Ivana</v>
      </c>
      <c r="D97" s="97" t="str">
        <f t="shared" si="1"/>
        <v>#REF!</v>
      </c>
      <c r="E97" s="97">
        <f>Spisak!M92</f>
        <v>26</v>
      </c>
      <c r="F97" s="97">
        <f>Spisak!N92</f>
        <v>45</v>
      </c>
      <c r="G97" s="98" t="str">
        <f>Spisak!O92 &amp; OcjenaSlovima(Spisak!O92)</f>
        <v>#NAME?</v>
      </c>
    </row>
    <row r="98" ht="12.75" customHeight="1">
      <c r="A98" s="109">
        <v>91.0</v>
      </c>
      <c r="B98" s="110" t="str">
        <f>Spisak!B93</f>
        <v>94/2020</v>
      </c>
      <c r="C98" s="96" t="str">
        <f>Spisak!C93</f>
        <v>Lončar Tijana</v>
      </c>
      <c r="D98" s="97" t="str">
        <f t="shared" si="1"/>
        <v>#REF!</v>
      </c>
      <c r="E98" s="97">
        <f>Spisak!M93</f>
        <v>28</v>
      </c>
      <c r="F98" s="97">
        <f>Spisak!N93</f>
        <v>42</v>
      </c>
      <c r="G98" s="98" t="str">
        <f>Spisak!O93 &amp; OcjenaSlovima(Spisak!O93)</f>
        <v>#NAME?</v>
      </c>
    </row>
    <row r="99" ht="12.75" customHeight="1">
      <c r="A99" s="109">
        <v>92.0</v>
      </c>
      <c r="B99" s="110" t="str">
        <f>Spisak!B94</f>
        <v>95/2020</v>
      </c>
      <c r="C99" s="96" t="str">
        <f>Spisak!C94</f>
        <v>Husović Melida</v>
      </c>
      <c r="D99" s="97" t="str">
        <f t="shared" si="1"/>
        <v>#REF!</v>
      </c>
      <c r="E99" s="97">
        <f>Spisak!M94</f>
        <v>0</v>
      </c>
      <c r="F99" s="97">
        <f>Spisak!N94</f>
        <v>1</v>
      </c>
      <c r="G99" s="98" t="str">
        <f>Spisak!O94 &amp; OcjenaSlovima(Spisak!O94)</f>
        <v>#NAME?</v>
      </c>
    </row>
    <row r="100" ht="12.75" customHeight="1">
      <c r="A100" s="109">
        <v>93.0</v>
      </c>
      <c r="B100" s="110" t="str">
        <f>Spisak!B95</f>
        <v>96/2020</v>
      </c>
      <c r="C100" s="96" t="str">
        <f>Spisak!C95</f>
        <v>Vukčević Iva</v>
      </c>
      <c r="D100" s="97" t="str">
        <f t="shared" si="1"/>
        <v>#REF!</v>
      </c>
      <c r="E100" s="97" t="str">
        <f>Spisak!M95</f>
        <v/>
      </c>
      <c r="F100" s="97" t="str">
        <f>Spisak!N95</f>
        <v/>
      </c>
      <c r="G100" s="98" t="str">
        <f>Spisak!O95 &amp; OcjenaSlovima(Spisak!O95)</f>
        <v>#NAME?</v>
      </c>
    </row>
    <row r="101" ht="12.75" customHeight="1">
      <c r="A101" s="109">
        <v>94.0</v>
      </c>
      <c r="B101" s="110" t="str">
        <f>Spisak!B96</f>
        <v>97/2020</v>
      </c>
      <c r="C101" s="96" t="str">
        <f>Spisak!C96</f>
        <v>Hasović Muhamed</v>
      </c>
      <c r="D101" s="97" t="str">
        <f t="shared" si="1"/>
        <v>#REF!</v>
      </c>
      <c r="E101" s="97" t="str">
        <f>Spisak!M96</f>
        <v/>
      </c>
      <c r="F101" s="97">
        <f>Spisak!N96</f>
        <v>0</v>
      </c>
      <c r="G101" s="98" t="str">
        <f>Spisak!O96 &amp; OcjenaSlovima(Spisak!O96)</f>
        <v>#NAME?</v>
      </c>
    </row>
    <row r="102" ht="12.75" customHeight="1">
      <c r="A102" s="109">
        <v>95.0</v>
      </c>
      <c r="B102" s="110" t="str">
        <f>Spisak!B97</f>
        <v>98/2020</v>
      </c>
      <c r="C102" s="96" t="str">
        <f>Spisak!C97</f>
        <v>Soković Vasilije</v>
      </c>
      <c r="D102" s="97" t="str">
        <f t="shared" si="1"/>
        <v>#REF!</v>
      </c>
      <c r="E102" s="97" t="str">
        <f>Spisak!M97</f>
        <v/>
      </c>
      <c r="F102" s="97">
        <f>Spisak!N97</f>
        <v>5</v>
      </c>
      <c r="G102" s="98" t="str">
        <f>Spisak!O97 &amp; OcjenaSlovima(Spisak!O97)</f>
        <v>#NAME?</v>
      </c>
    </row>
    <row r="103" ht="12.75" customHeight="1">
      <c r="A103" s="109">
        <v>96.0</v>
      </c>
      <c r="B103" s="110" t="str">
        <f>Spisak!B98</f>
        <v>99/2020</v>
      </c>
      <c r="C103" s="96" t="str">
        <f>Spisak!C98</f>
        <v>Perunović Iva</v>
      </c>
      <c r="D103" s="97" t="str">
        <f t="shared" si="1"/>
        <v>#REF!</v>
      </c>
      <c r="E103" s="97" t="str">
        <f>Spisak!M98</f>
        <v/>
      </c>
      <c r="F103" s="97" t="str">
        <f>Spisak!N98</f>
        <v/>
      </c>
      <c r="G103" s="98" t="str">
        <f>Spisak!O98 &amp; OcjenaSlovima(Spisak!O98)</f>
        <v>#NAME?</v>
      </c>
    </row>
    <row r="104" ht="12.75" customHeight="1">
      <c r="A104" s="109">
        <v>97.0</v>
      </c>
      <c r="B104" s="110" t="str">
        <f>Spisak!B99</f>
        <v>100/2020</v>
      </c>
      <c r="C104" s="96" t="str">
        <f>Spisak!C99</f>
        <v>Jaćimović Tamara</v>
      </c>
      <c r="D104" s="97" t="str">
        <f t="shared" si="1"/>
        <v>#REF!</v>
      </c>
      <c r="E104" s="97" t="str">
        <f>Spisak!M99</f>
        <v/>
      </c>
      <c r="F104" s="97">
        <f>Spisak!N99</f>
        <v>19</v>
      </c>
      <c r="G104" s="98" t="str">
        <f>Spisak!O99 &amp; OcjenaSlovima(Spisak!O99)</f>
        <v>#NAME?</v>
      </c>
    </row>
    <row r="105" ht="12.75" customHeight="1">
      <c r="A105" s="109">
        <v>98.0</v>
      </c>
      <c r="B105" s="110" t="str">
        <f>Spisak!B100</f>
        <v>101/2020</v>
      </c>
      <c r="C105" s="96" t="str">
        <f>Spisak!C100</f>
        <v>Smolović Veljko</v>
      </c>
      <c r="D105" s="97" t="str">
        <f t="shared" si="1"/>
        <v>#REF!</v>
      </c>
      <c r="E105" s="97" t="str">
        <f>Spisak!M100</f>
        <v/>
      </c>
      <c r="F105" s="97" t="str">
        <f>Spisak!N100</f>
        <v/>
      </c>
      <c r="G105" s="98" t="str">
        <f>Spisak!O100 &amp; OcjenaSlovima(Spisak!O100)</f>
        <v>#NAME?</v>
      </c>
    </row>
    <row r="106" ht="12.75" customHeight="1">
      <c r="A106" s="109">
        <v>99.0</v>
      </c>
      <c r="B106" s="110" t="str">
        <f>Spisak!B101</f>
        <v>102/2020</v>
      </c>
      <c r="C106" s="96" t="str">
        <f>Spisak!C101</f>
        <v>Suljević Arnela</v>
      </c>
      <c r="D106" s="97" t="str">
        <f t="shared" si="1"/>
        <v>#REF!</v>
      </c>
      <c r="E106" s="97" t="str">
        <f>Spisak!M101</f>
        <v/>
      </c>
      <c r="F106" s="97">
        <f>Spisak!N101</f>
        <v>0</v>
      </c>
      <c r="G106" s="98" t="str">
        <f>Spisak!O101 &amp; OcjenaSlovima(Spisak!O101)</f>
        <v>#NAME?</v>
      </c>
    </row>
    <row r="107" ht="12.75" customHeight="1">
      <c r="A107" s="109">
        <v>100.0</v>
      </c>
      <c r="B107" s="110" t="str">
        <f>Spisak!B102</f>
        <v>103/2020</v>
      </c>
      <c r="C107" s="96" t="str">
        <f>Spisak!C102</f>
        <v>Vučeraković Nataša</v>
      </c>
      <c r="D107" s="97" t="str">
        <f t="shared" si="1"/>
        <v>#REF!</v>
      </c>
      <c r="E107" s="97" t="str">
        <f>Spisak!M102</f>
        <v/>
      </c>
      <c r="F107" s="97">
        <f>Spisak!N102</f>
        <v>2</v>
      </c>
      <c r="G107" s="98" t="str">
        <f>Spisak!O102 &amp; OcjenaSlovima(Spisak!O102)</f>
        <v>#NAME?</v>
      </c>
    </row>
    <row r="108" ht="12.75" customHeight="1">
      <c r="A108" s="109">
        <v>101.0</v>
      </c>
      <c r="B108" s="110" t="str">
        <f>Spisak!B103</f>
        <v>104/2020</v>
      </c>
      <c r="C108" s="96" t="str">
        <f>Spisak!C103</f>
        <v>Lakušić Milena</v>
      </c>
      <c r="D108" s="97" t="str">
        <f t="shared" si="1"/>
        <v>#REF!</v>
      </c>
      <c r="E108" s="97">
        <f>Spisak!M103</f>
        <v>2</v>
      </c>
      <c r="F108" s="97">
        <f>Spisak!N103</f>
        <v>4</v>
      </c>
      <c r="G108" s="98" t="str">
        <f>Spisak!O103 &amp; OcjenaSlovima(Spisak!O103)</f>
        <v>#NAME?</v>
      </c>
    </row>
    <row r="109" ht="12.75" customHeight="1">
      <c r="A109" s="109">
        <v>102.0</v>
      </c>
      <c r="B109" s="110" t="str">
        <f>Spisak!B104</f>
        <v>105/2020</v>
      </c>
      <c r="C109" s="96" t="str">
        <f>Spisak!C104</f>
        <v>Đokić Kasem</v>
      </c>
      <c r="D109" s="97" t="str">
        <f t="shared" si="1"/>
        <v>#REF!</v>
      </c>
      <c r="E109" s="97" t="str">
        <f>Spisak!M104</f>
        <v/>
      </c>
      <c r="F109" s="97" t="str">
        <f>Spisak!N104</f>
        <v/>
      </c>
      <c r="G109" s="98" t="str">
        <f>Spisak!O104 &amp; OcjenaSlovima(Spisak!O104)</f>
        <v>#NAME?</v>
      </c>
    </row>
    <row r="110" ht="12.75" customHeight="1">
      <c r="A110" s="109">
        <v>103.0</v>
      </c>
      <c r="B110" s="110" t="str">
        <f>Spisak!B105</f>
        <v>106/2020</v>
      </c>
      <c r="C110" s="96" t="str">
        <f>Spisak!C105</f>
        <v>Murić Amrudin</v>
      </c>
      <c r="D110" s="97" t="str">
        <f t="shared" si="1"/>
        <v>#REF!</v>
      </c>
      <c r="E110" s="97">
        <f>Spisak!M105</f>
        <v>27</v>
      </c>
      <c r="F110" s="97">
        <f>Spisak!N105</f>
        <v>50</v>
      </c>
      <c r="G110" s="98" t="str">
        <f>Spisak!O105 &amp; OcjenaSlovima(Spisak!O105)</f>
        <v>#NAME?</v>
      </c>
    </row>
    <row r="111" ht="12.75" customHeight="1">
      <c r="A111" s="109">
        <v>104.0</v>
      </c>
      <c r="B111" s="110" t="str">
        <f>Spisak!B106</f>
        <v>107/2020</v>
      </c>
      <c r="C111" s="96" t="str">
        <f>Spisak!C106</f>
        <v>Šećerović Deniz</v>
      </c>
      <c r="D111" s="97" t="str">
        <f t="shared" si="1"/>
        <v>#REF!</v>
      </c>
      <c r="E111" s="97">
        <f>Spisak!M106</f>
        <v>18</v>
      </c>
      <c r="F111" s="97">
        <f>Spisak!N106</f>
        <v>22</v>
      </c>
      <c r="G111" s="98" t="str">
        <f>Spisak!O106 &amp; OcjenaSlovima(Spisak!O106)</f>
        <v>#NAME?</v>
      </c>
    </row>
    <row r="112" ht="12.75" customHeight="1">
      <c r="A112" s="109">
        <v>105.0</v>
      </c>
      <c r="B112" s="110" t="str">
        <f>Spisak!B107</f>
        <v>108/2020</v>
      </c>
      <c r="C112" s="96" t="str">
        <f>Spisak!C107</f>
        <v>Stojanović Stefan</v>
      </c>
      <c r="D112" s="97" t="str">
        <f t="shared" si="1"/>
        <v>#REF!</v>
      </c>
      <c r="E112" s="97">
        <f>Spisak!M107</f>
        <v>16</v>
      </c>
      <c r="F112" s="97">
        <f>Spisak!N107</f>
        <v>31</v>
      </c>
      <c r="G112" s="98" t="str">
        <f>Spisak!O107 &amp; OcjenaSlovima(Spisak!O107)</f>
        <v>#NAME?</v>
      </c>
    </row>
    <row r="113" ht="12.75" customHeight="1">
      <c r="A113" s="109">
        <v>106.0</v>
      </c>
      <c r="B113" s="110" t="str">
        <f>Spisak!B108</f>
        <v>109/2020</v>
      </c>
      <c r="C113" s="96" t="str">
        <f>Spisak!C108</f>
        <v>Ćeman Emir</v>
      </c>
      <c r="D113" s="97" t="str">
        <f t="shared" si="1"/>
        <v>#REF!</v>
      </c>
      <c r="E113" s="97" t="str">
        <f>Spisak!M108</f>
        <v/>
      </c>
      <c r="F113" s="97">
        <f>Spisak!N108</f>
        <v>5</v>
      </c>
      <c r="G113" s="98" t="str">
        <f>Spisak!O108 &amp; OcjenaSlovima(Spisak!O108)</f>
        <v>#NAME?</v>
      </c>
    </row>
    <row r="114" ht="12.75" customHeight="1">
      <c r="A114" s="109">
        <v>107.0</v>
      </c>
      <c r="B114" s="110" t="str">
        <f>Spisak!B109</f>
        <v>110/2020</v>
      </c>
      <c r="C114" s="96" t="str">
        <f>Spisak!C109</f>
        <v>Praščević Ratko</v>
      </c>
      <c r="D114" s="97" t="str">
        <f t="shared" si="1"/>
        <v>#REF!</v>
      </c>
      <c r="E114" s="97" t="str">
        <f>Spisak!M109</f>
        <v/>
      </c>
      <c r="F114" s="97" t="str">
        <f>Spisak!N109</f>
        <v/>
      </c>
      <c r="G114" s="98" t="str">
        <f>Spisak!O109 &amp; OcjenaSlovima(Spisak!O109)</f>
        <v>#NAME?</v>
      </c>
    </row>
    <row r="115" ht="12.75" customHeight="1">
      <c r="A115" s="109">
        <v>108.0</v>
      </c>
      <c r="B115" s="110" t="str">
        <f>Spisak!B110</f>
        <v>2/2019</v>
      </c>
      <c r="C115" s="96" t="str">
        <f>Spisak!C110</f>
        <v>Gačević Jelena</v>
      </c>
      <c r="D115" s="97" t="str">
        <f t="shared" si="1"/>
        <v>#REF!</v>
      </c>
      <c r="E115" s="97">
        <f>Spisak!M110</f>
        <v>23</v>
      </c>
      <c r="F115" s="97">
        <f>Spisak!N110</f>
        <v>55</v>
      </c>
      <c r="G115" s="98" t="str">
        <f>Spisak!O110 &amp; OcjenaSlovima(Spisak!O110)</f>
        <v>#NAME?</v>
      </c>
    </row>
    <row r="116" ht="12.75" customHeight="1">
      <c r="A116" s="109">
        <v>109.0</v>
      </c>
      <c r="B116" s="110" t="str">
        <f>Spisak!B111</f>
        <v>14/2019</v>
      </c>
      <c r="C116" s="96" t="str">
        <f>Spisak!C111</f>
        <v>Mirotić Ivan</v>
      </c>
      <c r="D116" s="97" t="str">
        <f t="shared" si="1"/>
        <v>#REF!</v>
      </c>
      <c r="E116" s="97" t="str">
        <f>Spisak!M111</f>
        <v/>
      </c>
      <c r="F116" s="97" t="str">
        <f>Spisak!N111</f>
        <v/>
      </c>
      <c r="G116" s="98" t="str">
        <f>Spisak!O111 &amp; OcjenaSlovima(Spisak!O111)</f>
        <v>#NAME?</v>
      </c>
    </row>
    <row r="117" ht="12.75" customHeight="1">
      <c r="A117" s="109">
        <v>110.0</v>
      </c>
      <c r="B117" s="110" t="str">
        <f>Spisak!B112</f>
        <v>15/2019</v>
      </c>
      <c r="C117" s="96" t="str">
        <f>Spisak!C112</f>
        <v>Rešetar Anđela</v>
      </c>
      <c r="D117" s="97" t="str">
        <f t="shared" si="1"/>
        <v>#REF!</v>
      </c>
      <c r="E117" s="97" t="str">
        <f>Spisak!M112</f>
        <v/>
      </c>
      <c r="F117" s="97" t="str">
        <f>Spisak!N112</f>
        <v/>
      </c>
      <c r="G117" s="98" t="str">
        <f>Spisak!O112 &amp; OcjenaSlovima(Spisak!O112)</f>
        <v>#NAME?</v>
      </c>
    </row>
    <row r="118" ht="12.75" customHeight="1">
      <c r="A118" s="109">
        <v>111.0</v>
      </c>
      <c r="B118" s="110" t="str">
        <f>Spisak!B113</f>
        <v>23/2019</v>
      </c>
      <c r="C118" s="96" t="str">
        <f>Spisak!C113</f>
        <v>Zejak Anđela</v>
      </c>
      <c r="D118" s="97" t="str">
        <f t="shared" si="1"/>
        <v>#REF!</v>
      </c>
      <c r="E118" s="97">
        <f>Spisak!M113</f>
        <v>12</v>
      </c>
      <c r="F118" s="97">
        <f>Spisak!N113</f>
        <v>30</v>
      </c>
      <c r="G118" s="98" t="str">
        <f>Spisak!O113 &amp; OcjenaSlovima(Spisak!O113)</f>
        <v>#NAME?</v>
      </c>
    </row>
    <row r="119" ht="12.75" customHeight="1">
      <c r="A119" s="109">
        <v>112.0</v>
      </c>
      <c r="B119" s="110" t="str">
        <f>Spisak!B114</f>
        <v>24/2019</v>
      </c>
      <c r="C119" s="96" t="str">
        <f>Spisak!C114</f>
        <v>Stožinić Lazar</v>
      </c>
      <c r="D119" s="97" t="str">
        <f t="shared" si="1"/>
        <v>#REF!</v>
      </c>
      <c r="E119" s="97">
        <f>Spisak!M114</f>
        <v>31</v>
      </c>
      <c r="F119" s="97">
        <f>Spisak!N114</f>
        <v>59</v>
      </c>
      <c r="G119" s="98" t="str">
        <f>Spisak!O114 &amp; OcjenaSlovima(Spisak!O114)</f>
        <v>#NAME?</v>
      </c>
    </row>
    <row r="120" ht="12.75" customHeight="1">
      <c r="A120" s="109">
        <v>113.0</v>
      </c>
      <c r="B120" s="110" t="str">
        <f>Spisak!B115</f>
        <v>26/2019</v>
      </c>
      <c r="C120" s="96" t="str">
        <f>Spisak!C115</f>
        <v>Alomerović Sanida</v>
      </c>
      <c r="D120" s="97" t="str">
        <f t="shared" si="1"/>
        <v>#REF!</v>
      </c>
      <c r="E120" s="97">
        <f>Spisak!M115</f>
        <v>39</v>
      </c>
      <c r="F120" s="97">
        <f>Spisak!N115</f>
        <v>64</v>
      </c>
      <c r="G120" s="98" t="str">
        <f>Spisak!O115 &amp; OcjenaSlovima(Spisak!O115)</f>
        <v>#NAME?</v>
      </c>
    </row>
    <row r="121" ht="12.75" customHeight="1">
      <c r="A121" s="109">
        <v>114.0</v>
      </c>
      <c r="B121" s="110" t="str">
        <f>Spisak!B116</f>
        <v>27/2019</v>
      </c>
      <c r="C121" s="96" t="str">
        <f>Spisak!C116</f>
        <v>Brnović Nikolina</v>
      </c>
      <c r="D121" s="97" t="str">
        <f t="shared" si="1"/>
        <v>#REF!</v>
      </c>
      <c r="E121" s="97" t="str">
        <f>Spisak!M116</f>
        <v/>
      </c>
      <c r="F121" s="97">
        <f>Spisak!N116</f>
        <v>7</v>
      </c>
      <c r="G121" s="98" t="str">
        <f>Spisak!O116 &amp; OcjenaSlovima(Spisak!O116)</f>
        <v>#NAME?</v>
      </c>
    </row>
    <row r="122" ht="12.75" customHeight="1">
      <c r="A122" s="109">
        <v>115.0</v>
      </c>
      <c r="B122" s="110" t="str">
        <f>Spisak!B117</f>
        <v>30/2019</v>
      </c>
      <c r="C122" s="96" t="str">
        <f>Spisak!C117</f>
        <v>Murić Nijaz</v>
      </c>
      <c r="D122" s="97" t="str">
        <f t="shared" si="1"/>
        <v>#REF!</v>
      </c>
      <c r="E122" s="97">
        <f>Spisak!M117</f>
        <v>32</v>
      </c>
      <c r="F122" s="97">
        <f>Spisak!N117</f>
        <v>52</v>
      </c>
      <c r="G122" s="98" t="str">
        <f>Spisak!O117 &amp; OcjenaSlovima(Spisak!O117)</f>
        <v>#NAME?</v>
      </c>
    </row>
    <row r="123" ht="12.75" customHeight="1">
      <c r="A123" s="109">
        <v>116.0</v>
      </c>
      <c r="B123" s="110" t="str">
        <f>Spisak!B118</f>
        <v>31/2019</v>
      </c>
      <c r="C123" s="96" t="str">
        <f>Spisak!C118</f>
        <v>Stanišić Luka</v>
      </c>
      <c r="D123" s="97" t="str">
        <f t="shared" si="1"/>
        <v>#REF!</v>
      </c>
      <c r="E123" s="97" t="str">
        <f>Spisak!M118</f>
        <v/>
      </c>
      <c r="F123" s="97">
        <f>Spisak!N118</f>
        <v>11</v>
      </c>
      <c r="G123" s="98" t="str">
        <f>Spisak!O118 &amp; OcjenaSlovima(Spisak!O118)</f>
        <v>#NAME?</v>
      </c>
    </row>
    <row r="124" ht="12.75" customHeight="1">
      <c r="A124" s="109">
        <v>117.0</v>
      </c>
      <c r="B124" s="110" t="str">
        <f>Spisak!B119</f>
        <v>33/2019</v>
      </c>
      <c r="C124" s="96" t="str">
        <f>Spisak!C119</f>
        <v>Kartal Danka</v>
      </c>
      <c r="D124" s="97" t="str">
        <f t="shared" si="1"/>
        <v>#REF!</v>
      </c>
      <c r="E124" s="97" t="str">
        <f>Spisak!M119</f>
        <v/>
      </c>
      <c r="F124" s="97" t="str">
        <f>Spisak!N119</f>
        <v/>
      </c>
      <c r="G124" s="98" t="str">
        <f>Spisak!O119 &amp; OcjenaSlovima(Spisak!O119)</f>
        <v>#NAME?</v>
      </c>
    </row>
    <row r="125" ht="12.75" customHeight="1">
      <c r="A125" s="109">
        <v>118.0</v>
      </c>
      <c r="B125" s="110" t="str">
        <f>Spisak!B120</f>
        <v>34/2019</v>
      </c>
      <c r="C125" s="96" t="str">
        <f>Spisak!C120</f>
        <v>Jovićević Anja</v>
      </c>
      <c r="D125" s="97" t="str">
        <f t="shared" si="1"/>
        <v>#REF!</v>
      </c>
      <c r="E125" s="97" t="str">
        <f>Spisak!M120</f>
        <v/>
      </c>
      <c r="F125" s="97">
        <f>Spisak!N120</f>
        <v>3</v>
      </c>
      <c r="G125" s="98" t="str">
        <f>Spisak!O120 &amp; OcjenaSlovima(Spisak!O120)</f>
        <v>#NAME?</v>
      </c>
    </row>
    <row r="126" ht="12.75" customHeight="1">
      <c r="A126" s="109">
        <v>119.0</v>
      </c>
      <c r="B126" s="110" t="str">
        <f>Spisak!B121</f>
        <v>35/2019</v>
      </c>
      <c r="C126" s="96" t="str">
        <f>Spisak!C121</f>
        <v>Zećirović Lidija</v>
      </c>
      <c r="D126" s="97" t="str">
        <f t="shared" si="1"/>
        <v>#REF!</v>
      </c>
      <c r="E126" s="97" t="str">
        <f>Spisak!M121</f>
        <v/>
      </c>
      <c r="F126" s="97" t="str">
        <f>Spisak!N121</f>
        <v/>
      </c>
      <c r="G126" s="98" t="str">
        <f>Spisak!O121 &amp; OcjenaSlovima(Spisak!O121)</f>
        <v>#NAME?</v>
      </c>
    </row>
    <row r="127" ht="12.75" customHeight="1">
      <c r="A127" s="109">
        <v>120.0</v>
      </c>
      <c r="B127" s="110" t="str">
        <f>Spisak!B122</f>
        <v>36/2019</v>
      </c>
      <c r="C127" s="96" t="str">
        <f>Spisak!C122</f>
        <v>Sekulić Vojin</v>
      </c>
      <c r="D127" s="97" t="str">
        <f t="shared" si="1"/>
        <v>#REF!</v>
      </c>
      <c r="E127" s="97" t="str">
        <f>Spisak!M122</f>
        <v/>
      </c>
      <c r="F127" s="97" t="str">
        <f>Spisak!N122</f>
        <v/>
      </c>
      <c r="G127" s="98" t="str">
        <f>Spisak!O122 &amp; OcjenaSlovima(Spisak!O122)</f>
        <v>#NAME?</v>
      </c>
    </row>
    <row r="128" ht="12.75" customHeight="1">
      <c r="A128" s="109">
        <v>121.0</v>
      </c>
      <c r="B128" s="110" t="str">
        <f>Spisak!B123</f>
        <v>37/2019</v>
      </c>
      <c r="C128" s="96" t="str">
        <f>Spisak!C123</f>
        <v>Drašković Tamara</v>
      </c>
      <c r="D128" s="97" t="str">
        <f t="shared" si="1"/>
        <v>#REF!</v>
      </c>
      <c r="E128" s="97" t="str">
        <f>Spisak!M123</f>
        <v/>
      </c>
      <c r="F128" s="97">
        <f>Spisak!N123</f>
        <v>8</v>
      </c>
      <c r="G128" s="98" t="str">
        <f>Spisak!O123 &amp; OcjenaSlovima(Spisak!O123)</f>
        <v>#NAME?</v>
      </c>
    </row>
    <row r="129" ht="12.75" customHeight="1">
      <c r="A129" s="109">
        <v>122.0</v>
      </c>
      <c r="B129" s="110" t="str">
        <f>Spisak!B124</f>
        <v>42/2019</v>
      </c>
      <c r="C129" s="96" t="str">
        <f>Spisak!C124</f>
        <v>Zečević Miomir</v>
      </c>
      <c r="D129" s="97" t="str">
        <f t="shared" si="1"/>
        <v>#REF!</v>
      </c>
      <c r="E129" s="97" t="str">
        <f>Spisak!M124</f>
        <v/>
      </c>
      <c r="F129" s="97" t="str">
        <f>Spisak!N124</f>
        <v/>
      </c>
      <c r="G129" s="98" t="str">
        <f>Spisak!O124 &amp; OcjenaSlovima(Spisak!O124)</f>
        <v>#NAME?</v>
      </c>
    </row>
    <row r="130" ht="12.75" customHeight="1">
      <c r="A130" s="109">
        <v>123.0</v>
      </c>
      <c r="B130" s="110" t="str">
        <f>Spisak!B125</f>
        <v>43/2019</v>
      </c>
      <c r="C130" s="96" t="str">
        <f>Spisak!C125</f>
        <v>Šljivančanin Vasilije</v>
      </c>
      <c r="D130" s="97" t="str">
        <f t="shared" si="1"/>
        <v>#REF!</v>
      </c>
      <c r="E130" s="97" t="str">
        <f>Spisak!M125</f>
        <v/>
      </c>
      <c r="F130" s="97" t="str">
        <f>Spisak!N125</f>
        <v/>
      </c>
      <c r="G130" s="98" t="str">
        <f>Spisak!O125 &amp; OcjenaSlovima(Spisak!O125)</f>
        <v>#NAME?</v>
      </c>
    </row>
    <row r="131" ht="12.75" customHeight="1">
      <c r="A131" s="111">
        <v>124.0</v>
      </c>
      <c r="B131" s="112" t="str">
        <f>Spisak!B126</f>
        <v>44/2019</v>
      </c>
      <c r="C131" s="100" t="str">
        <f>Spisak!C126</f>
        <v>Stojović Anastasija</v>
      </c>
      <c r="D131" s="101" t="str">
        <f t="shared" si="1"/>
        <v>#REF!</v>
      </c>
      <c r="E131" s="101">
        <f>Spisak!M126</f>
        <v>30</v>
      </c>
      <c r="F131" s="101">
        <f>Spisak!N126</f>
        <v>52</v>
      </c>
      <c r="G131" s="102" t="str">
        <f>Spisak!O126 &amp; OcjenaSlovima(Spisak!O126)</f>
        <v>#NAME?</v>
      </c>
    </row>
    <row r="132" ht="12.75" customHeight="1"/>
    <row r="133" ht="12.75" customHeight="1">
      <c r="A133" s="113" t="s">
        <v>531</v>
      </c>
      <c r="G133" s="103" t="s">
        <v>28</v>
      </c>
    </row>
    <row r="134" ht="12.75" customHeight="1"/>
    <row r="135" ht="12.75" customHeight="1"/>
    <row r="136" ht="12.75" customHeight="1">
      <c r="F136" s="104"/>
      <c r="G136" s="104"/>
    </row>
    <row r="137" ht="12.75" customHeight="1"/>
    <row r="138" ht="12.75" customHeight="1">
      <c r="G138" s="103" t="s">
        <v>532</v>
      </c>
    </row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B6:B7"/>
    <mergeCell ref="C6:C7"/>
    <mergeCell ref="A133:C133"/>
    <mergeCell ref="D6:F6"/>
    <mergeCell ref="G6:G7"/>
    <mergeCell ref="A1:G1"/>
    <mergeCell ref="A2:G2"/>
    <mergeCell ref="A3:C3"/>
    <mergeCell ref="D3:G3"/>
    <mergeCell ref="A4:C4"/>
    <mergeCell ref="D4:G4"/>
    <mergeCell ref="A6:A7"/>
  </mergeCells>
  <printOptions/>
  <pageMargins bottom="0.5905511811023622" footer="0.0" header="0.0" left="0.5511811023622046" right="0.5511811023622046" top="0.5905511811023622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11.43"/>
    <col customWidth="1" min="3" max="3" width="9.29"/>
    <col customWidth="1" min="4" max="19" width="5.71"/>
    <col customWidth="1" min="20" max="26" width="8.71"/>
  </cols>
  <sheetData>
    <row r="1" ht="16.5" customHeight="1">
      <c r="A1" s="114" t="s">
        <v>533</v>
      </c>
    </row>
    <row r="2" ht="16.5" customHeight="1">
      <c r="A2" s="114" t="s">
        <v>534</v>
      </c>
    </row>
    <row r="3" ht="16.5" customHeight="1">
      <c r="A3" s="114" t="s">
        <v>535</v>
      </c>
    </row>
    <row r="4" ht="16.5" customHeight="1">
      <c r="A4" s="114" t="s">
        <v>536</v>
      </c>
      <c r="B4" s="4"/>
      <c r="C4" s="4" t="s">
        <v>537</v>
      </c>
    </row>
    <row r="5" ht="16.5" customHeight="1">
      <c r="A5" s="114" t="s">
        <v>538</v>
      </c>
      <c r="B5" s="4"/>
    </row>
    <row r="6" ht="16.5" customHeight="1">
      <c r="A6" s="114" t="s">
        <v>539</v>
      </c>
    </row>
    <row r="7" ht="12.75" customHeight="1"/>
    <row r="8" ht="19.5" customHeight="1">
      <c r="A8" s="115" t="s">
        <v>540</v>
      </c>
    </row>
    <row r="9" ht="19.5" customHeight="1">
      <c r="A9" s="116" t="s">
        <v>541</v>
      </c>
    </row>
    <row r="10" ht="19.5" customHeight="1">
      <c r="A10" s="116" t="s">
        <v>542</v>
      </c>
    </row>
    <row r="11" ht="12.75" customHeight="1"/>
    <row r="12" ht="30.0" customHeight="1">
      <c r="A12" s="81" t="s">
        <v>543</v>
      </c>
      <c r="B12" s="82" t="s">
        <v>544</v>
      </c>
      <c r="C12" s="82" t="s">
        <v>545</v>
      </c>
      <c r="D12" s="117" t="s">
        <v>546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1"/>
      <c r="P12" s="117" t="s">
        <v>547</v>
      </c>
      <c r="Q12" s="33"/>
      <c r="R12" s="33"/>
      <c r="S12" s="12"/>
    </row>
    <row r="13" ht="12.75" customHeight="1">
      <c r="A13" s="85"/>
      <c r="B13" s="86"/>
      <c r="C13" s="86"/>
      <c r="D13" s="88" t="s">
        <v>548</v>
      </c>
      <c r="E13" s="72"/>
      <c r="F13" s="88" t="s">
        <v>549</v>
      </c>
      <c r="G13" s="72"/>
      <c r="H13" s="88" t="s">
        <v>550</v>
      </c>
      <c r="I13" s="72"/>
      <c r="J13" s="88" t="s">
        <v>551</v>
      </c>
      <c r="K13" s="72"/>
      <c r="L13" s="88" t="s">
        <v>552</v>
      </c>
      <c r="M13" s="72"/>
      <c r="N13" s="88" t="s">
        <v>553</v>
      </c>
      <c r="O13" s="72"/>
      <c r="P13" s="88" t="s">
        <v>554</v>
      </c>
      <c r="Q13" s="72"/>
      <c r="R13" s="88" t="s">
        <v>555</v>
      </c>
      <c r="S13" s="74"/>
    </row>
    <row r="14" ht="12.75" customHeight="1">
      <c r="A14" s="36"/>
      <c r="B14" s="37"/>
      <c r="C14" s="37"/>
      <c r="D14" s="90" t="s">
        <v>543</v>
      </c>
      <c r="E14" s="90" t="s">
        <v>556</v>
      </c>
      <c r="F14" s="90" t="s">
        <v>543</v>
      </c>
      <c r="G14" s="90" t="s">
        <v>556</v>
      </c>
      <c r="H14" s="90" t="s">
        <v>543</v>
      </c>
      <c r="I14" s="90" t="s">
        <v>556</v>
      </c>
      <c r="J14" s="90" t="s">
        <v>543</v>
      </c>
      <c r="K14" s="90" t="s">
        <v>556</v>
      </c>
      <c r="L14" s="90" t="s">
        <v>543</v>
      </c>
      <c r="M14" s="90" t="s">
        <v>556</v>
      </c>
      <c r="N14" s="90" t="s">
        <v>543</v>
      </c>
      <c r="O14" s="90" t="s">
        <v>556</v>
      </c>
      <c r="P14" s="90" t="s">
        <v>543</v>
      </c>
      <c r="Q14" s="90" t="s">
        <v>556</v>
      </c>
      <c r="R14" s="90" t="s">
        <v>543</v>
      </c>
      <c r="S14" s="118" t="s">
        <v>556</v>
      </c>
    </row>
    <row r="15" ht="30.0" customHeight="1">
      <c r="A15" s="119">
        <v>1.0</v>
      </c>
      <c r="B15" s="120" t="s">
        <v>557</v>
      </c>
      <c r="C15" s="120">
        <v>0.0</v>
      </c>
      <c r="D15" s="120">
        <f>COUNTIF(Spisak!O3:O126, "=A")</f>
        <v>0</v>
      </c>
      <c r="E15" s="120" t="str">
        <f>ROUND(100*D15/C15,1)</f>
        <v>#DIV/0!</v>
      </c>
      <c r="F15" s="120">
        <v>0.0</v>
      </c>
      <c r="G15" s="120" t="str">
        <f>ROUND(100*F15/C15,1)</f>
        <v>#DIV/0!</v>
      </c>
      <c r="H15" s="120">
        <f>COUNTIF(Spisak!O3:O126, "=C")</f>
        <v>7</v>
      </c>
      <c r="I15" s="120" t="str">
        <f>ROUND(100*H15/C15,1)</f>
        <v>#DIV/0!</v>
      </c>
      <c r="J15" s="120">
        <v>0.0</v>
      </c>
      <c r="K15" s="120" t="str">
        <f>ROUND(100*J15/C15,1)</f>
        <v>#DIV/0!</v>
      </c>
      <c r="L15" s="120">
        <v>0.0</v>
      </c>
      <c r="M15" s="120" t="str">
        <f>ROUND(100*L15/C15,1)</f>
        <v>#DIV/0!</v>
      </c>
      <c r="N15" s="120">
        <v>8.0</v>
      </c>
      <c r="O15" s="120" t="str">
        <f>MAX(0,100-E15-G15-I15-K15-M15)</f>
        <v>#DIV/0!</v>
      </c>
      <c r="P15" s="120">
        <v>0.0</v>
      </c>
      <c r="Q15" s="120" t="str">
        <f>ROUND(100*P15/C15,1)</f>
        <v>#DIV/0!</v>
      </c>
      <c r="R15" s="120">
        <v>0.0</v>
      </c>
      <c r="S15" s="121" t="str">
        <f>O15</f>
        <v>#DIV/0!</v>
      </c>
    </row>
    <row r="16" ht="12.75" customHeight="1"/>
    <row r="17" ht="12.75" customHeight="1"/>
    <row r="18" ht="12.75" customHeight="1"/>
    <row r="19" ht="12.75" customHeight="1">
      <c r="P19" s="104"/>
      <c r="Q19" s="104"/>
      <c r="R19" s="104"/>
      <c r="S19" s="104"/>
    </row>
    <row r="20" ht="12.75" customHeight="1">
      <c r="S20" s="103" t="s">
        <v>25</v>
      </c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6">
    <mergeCell ref="C12:C14"/>
    <mergeCell ref="D13:E13"/>
    <mergeCell ref="F13:G13"/>
    <mergeCell ref="H13:I13"/>
    <mergeCell ref="J13:K13"/>
    <mergeCell ref="L13:M13"/>
    <mergeCell ref="N13:O13"/>
    <mergeCell ref="P13:Q13"/>
    <mergeCell ref="A8:S8"/>
    <mergeCell ref="A9:S9"/>
    <mergeCell ref="A10:S10"/>
    <mergeCell ref="A12:A14"/>
    <mergeCell ref="B12:B14"/>
    <mergeCell ref="D12:O12"/>
    <mergeCell ref="P12:S12"/>
    <mergeCell ref="R13:S13"/>
  </mergeCells>
  <printOptions/>
  <pageMargins bottom="0.5905511811023622" footer="0.0" header="0.0" left="0.5511811023622046" right="0.5511811023622046" top="0.5905511811023622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1999-11-01T09:35:38Z</dcterms:created>
  <dc:creator>Slobodan Đukanović</dc:creator>
</cp:coreProperties>
</file>