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2"/>
  <mc:AlternateContent xmlns:mc="http://schemas.openxmlformats.org/markup-compatibility/2006">
    <mc:Choice Requires="x15">
      <x15ac:absPath xmlns:x15ac="http://schemas.microsoft.com/office/spreadsheetml/2010/11/ac" url="C:\Users\Vladimir\OneDrive\Documents\UCG\Gradjevina\"/>
    </mc:Choice>
  </mc:AlternateContent>
  <xr:revisionPtr revIDLastSave="0" documentId="8_{2C45DE17-E9A1-425D-A8E6-BAAF915087CB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arametri" sheetId="1" state="hidden" r:id="rId1"/>
    <sheet name="Spisak" sheetId="2" r:id="rId2"/>
    <sheet name="Statistike" sheetId="3" state="hidden" r:id="rId3"/>
    <sheet name="Evidencija" sheetId="4" state="hidden" r:id="rId4"/>
    <sheet name="Zakljucne" sheetId="5" state="hidden" r:id="rId5"/>
    <sheet name="Zavrsni statistika" sheetId="6" state="hidden" r:id="rId6"/>
    <sheet name="Evidencija2" sheetId="7" state="hidden" r:id="rId7"/>
  </sheets>
  <definedNames>
    <definedName name="_xlnm._FilterDatabase" localSheetId="1" hidden="1">Spisak!$A$1:$U$2</definedName>
    <definedName name="Ocjene">Parametri!$K$5:$L$10</definedName>
    <definedName name="Tabela">Spisak!$A$3:$O$126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12" roundtripDataSignature="AMtx7mhuD9p07dB+Bmr8SAv3IO6R2Va4OA=="/>
    </ext>
  </extLst>
</workbook>
</file>

<file path=xl/calcChain.xml><?xml version="1.0" encoding="utf-8"?>
<calcChain xmlns="http://schemas.openxmlformats.org/spreadsheetml/2006/main">
  <c r="S100" i="2" l="1"/>
  <c r="T100" i="2" s="1"/>
  <c r="U100" i="2" s="1"/>
  <c r="S3" i="2"/>
  <c r="T3" i="2" s="1"/>
  <c r="S101" i="2"/>
  <c r="T101" i="2" s="1"/>
  <c r="U101" i="2" s="1"/>
  <c r="S102" i="2"/>
  <c r="T102" i="2" s="1"/>
  <c r="U102" i="2" s="1"/>
  <c r="S103" i="2"/>
  <c r="T103" i="2" s="1"/>
  <c r="U103" i="2" s="1"/>
  <c r="S104" i="2"/>
  <c r="T104" i="2" s="1"/>
  <c r="U104" i="2" s="1"/>
  <c r="S105" i="2"/>
  <c r="T105" i="2" s="1"/>
  <c r="U105" i="2" s="1"/>
  <c r="S4" i="2"/>
  <c r="S106" i="2"/>
  <c r="T106" i="2" s="1"/>
  <c r="U106" i="2" s="1"/>
  <c r="S107" i="2"/>
  <c r="T107" i="2" s="1"/>
  <c r="U107" i="2" s="1"/>
  <c r="S5" i="2"/>
  <c r="S108" i="2"/>
  <c r="T108" i="2" s="1"/>
  <c r="U108" i="2" s="1"/>
  <c r="S6" i="2"/>
  <c r="T6" i="2" s="1"/>
  <c r="V6" i="2" s="1"/>
  <c r="S109" i="2"/>
  <c r="T109" i="2" s="1"/>
  <c r="U109" i="2" s="1"/>
  <c r="S110" i="2"/>
  <c r="T110" i="2" s="1"/>
  <c r="U110" i="2" s="1"/>
  <c r="S111" i="2"/>
  <c r="T111" i="2" s="1"/>
  <c r="U111" i="2" s="1"/>
  <c r="S7" i="2"/>
  <c r="T7" i="2" s="1"/>
  <c r="S112" i="2"/>
  <c r="T112" i="2" s="1"/>
  <c r="U112" i="2" s="1"/>
  <c r="S113" i="2"/>
  <c r="T113" i="2" s="1"/>
  <c r="U113" i="2" s="1"/>
  <c r="S114" i="2"/>
  <c r="T114" i="2" s="1"/>
  <c r="U114" i="2" s="1"/>
  <c r="S115" i="2"/>
  <c r="T115" i="2" s="1"/>
  <c r="U115" i="2" s="1"/>
  <c r="S8" i="2"/>
  <c r="T8" i="2" s="1"/>
  <c r="S116" i="2"/>
  <c r="T116" i="2" s="1"/>
  <c r="U116" i="2" s="1"/>
  <c r="S9" i="2"/>
  <c r="S10" i="2"/>
  <c r="T10" i="2" s="1"/>
  <c r="S11" i="2"/>
  <c r="S117" i="2"/>
  <c r="T117" i="2" s="1"/>
  <c r="U117" i="2" s="1"/>
  <c r="S118" i="2"/>
  <c r="T118" i="2" s="1"/>
  <c r="U118" i="2" s="1"/>
  <c r="S119" i="2"/>
  <c r="T119" i="2" s="1"/>
  <c r="U119" i="2" s="1"/>
  <c r="S120" i="2"/>
  <c r="T120" i="2" s="1"/>
  <c r="U120" i="2" s="1"/>
  <c r="S12" i="2"/>
  <c r="T12" i="2" s="1"/>
  <c r="S121" i="2"/>
  <c r="T121" i="2" s="1"/>
  <c r="U121" i="2" s="1"/>
  <c r="S13" i="2"/>
  <c r="S122" i="2"/>
  <c r="T122" i="2" s="1"/>
  <c r="U122" i="2" s="1"/>
  <c r="S14" i="2"/>
  <c r="T14" i="2" s="1"/>
  <c r="V14" i="2" s="1"/>
  <c r="S123" i="2"/>
  <c r="T123" i="2" s="1"/>
  <c r="U123" i="2" s="1"/>
  <c r="S124" i="2"/>
  <c r="T124" i="2" s="1"/>
  <c r="U124" i="2" s="1"/>
  <c r="S125" i="2"/>
  <c r="T125" i="2" s="1"/>
  <c r="U125" i="2" s="1"/>
  <c r="S126" i="2"/>
  <c r="T126" i="2" s="1"/>
  <c r="U126" i="2" s="1"/>
  <c r="S127" i="2"/>
  <c r="T127" i="2" s="1"/>
  <c r="U127" i="2" s="1"/>
  <c r="S128" i="2"/>
  <c r="T128" i="2" s="1"/>
  <c r="U128" i="2" s="1"/>
  <c r="S129" i="2"/>
  <c r="T129" i="2" s="1"/>
  <c r="U129" i="2" s="1"/>
  <c r="S130" i="2"/>
  <c r="T130" i="2" s="1"/>
  <c r="U130" i="2" s="1"/>
  <c r="S131" i="2"/>
  <c r="T131" i="2" s="1"/>
  <c r="U131" i="2" s="1"/>
  <c r="S132" i="2"/>
  <c r="T132" i="2" s="1"/>
  <c r="U132" i="2" s="1"/>
  <c r="S15" i="2"/>
  <c r="T15" i="2" s="1"/>
  <c r="S16" i="2"/>
  <c r="T16" i="2" s="1"/>
  <c r="V16" i="2" s="1"/>
  <c r="S133" i="2"/>
  <c r="T133" i="2" s="1"/>
  <c r="U133" i="2" s="1"/>
  <c r="S134" i="2"/>
  <c r="T134" i="2" s="1"/>
  <c r="U134" i="2" s="1"/>
  <c r="S17" i="2"/>
  <c r="T17" i="2" s="1"/>
  <c r="S135" i="2"/>
  <c r="T135" i="2" s="1"/>
  <c r="U135" i="2" s="1"/>
  <c r="S136" i="2"/>
  <c r="T136" i="2" s="1"/>
  <c r="U136" i="2" s="1"/>
  <c r="S137" i="2"/>
  <c r="T137" i="2" s="1"/>
  <c r="U137" i="2" s="1"/>
  <c r="S138" i="2"/>
  <c r="T138" i="2" s="1"/>
  <c r="U138" i="2" s="1"/>
  <c r="S139" i="2"/>
  <c r="T139" i="2" s="1"/>
  <c r="U139" i="2" s="1"/>
  <c r="S18" i="2"/>
  <c r="S19" i="2"/>
  <c r="T19" i="2" s="1"/>
  <c r="S140" i="2"/>
  <c r="T140" i="2" s="1"/>
  <c r="U140" i="2" s="1"/>
  <c r="S20" i="2"/>
  <c r="S21" i="2"/>
  <c r="T21" i="2" s="1"/>
  <c r="S22" i="2"/>
  <c r="S141" i="2"/>
  <c r="T141" i="2" s="1"/>
  <c r="U141" i="2" s="1"/>
  <c r="S142" i="2"/>
  <c r="T142" i="2" s="1"/>
  <c r="U142" i="2" s="1"/>
  <c r="S143" i="2"/>
  <c r="T143" i="2" s="1"/>
  <c r="U143" i="2" s="1"/>
  <c r="S23" i="2"/>
  <c r="T23" i="2" s="1"/>
  <c r="S24" i="2"/>
  <c r="T24" i="2" s="1"/>
  <c r="S25" i="2"/>
  <c r="S144" i="2"/>
  <c r="T144" i="2" s="1"/>
  <c r="U144" i="2" s="1"/>
  <c r="S26" i="2"/>
  <c r="S27" i="2"/>
  <c r="S28" i="2"/>
  <c r="T28" i="2" s="1"/>
  <c r="S145" i="2"/>
  <c r="T145" i="2" s="1"/>
  <c r="U145" i="2" s="1"/>
  <c r="S146" i="2"/>
  <c r="T146" i="2" s="1"/>
  <c r="U146" i="2" s="1"/>
  <c r="S147" i="2"/>
  <c r="T147" i="2" s="1"/>
  <c r="U147" i="2" s="1"/>
  <c r="S29" i="2"/>
  <c r="T29" i="2" s="1"/>
  <c r="S148" i="2"/>
  <c r="T148" i="2" s="1"/>
  <c r="U148" i="2" s="1"/>
  <c r="S149" i="2"/>
  <c r="T149" i="2" s="1"/>
  <c r="U149" i="2" s="1"/>
  <c r="S150" i="2"/>
  <c r="T150" i="2" s="1"/>
  <c r="U150" i="2" s="1"/>
  <c r="S30" i="2"/>
  <c r="T30" i="2" s="1"/>
  <c r="S31" i="2"/>
  <c r="T31" i="2" s="1"/>
  <c r="V31" i="2" s="1"/>
  <c r="S32" i="2"/>
  <c r="T32" i="2" s="1"/>
  <c r="S151" i="2"/>
  <c r="T151" i="2" s="1"/>
  <c r="U151" i="2" s="1"/>
  <c r="S152" i="2"/>
  <c r="T152" i="2" s="1"/>
  <c r="U152" i="2" s="1"/>
  <c r="S33" i="2"/>
  <c r="S153" i="2"/>
  <c r="T153" i="2" s="1"/>
  <c r="U153" i="2" s="1"/>
  <c r="S154" i="2"/>
  <c r="T154" i="2" s="1"/>
  <c r="U154" i="2" s="1"/>
  <c r="S34" i="2"/>
  <c r="S155" i="2"/>
  <c r="T155" i="2" s="1"/>
  <c r="U155" i="2" s="1"/>
  <c r="S35" i="2"/>
  <c r="S36" i="2"/>
  <c r="S37" i="2"/>
  <c r="T37" i="2" s="1"/>
  <c r="V37" i="2" s="1"/>
  <c r="S156" i="2"/>
  <c r="T156" i="2" s="1"/>
  <c r="U156" i="2" s="1"/>
  <c r="S157" i="2"/>
  <c r="T157" i="2" s="1"/>
  <c r="U157" i="2" s="1"/>
  <c r="S38" i="2"/>
  <c r="T38" i="2" s="1"/>
  <c r="S158" i="2"/>
  <c r="T158" i="2" s="1"/>
  <c r="U158" i="2" s="1"/>
  <c r="S39" i="2"/>
  <c r="T39" i="2" s="1"/>
  <c r="V39" i="2" s="1"/>
  <c r="S159" i="2"/>
  <c r="T159" i="2" s="1"/>
  <c r="U159" i="2" s="1"/>
  <c r="S40" i="2"/>
  <c r="S41" i="2"/>
  <c r="S160" i="2"/>
  <c r="T160" i="2" s="1"/>
  <c r="U160" i="2" s="1"/>
  <c r="S161" i="2"/>
  <c r="T161" i="2" s="1"/>
  <c r="U161" i="2" s="1"/>
  <c r="S162" i="2"/>
  <c r="T162" i="2" s="1"/>
  <c r="U162" i="2" s="1"/>
  <c r="S42" i="2"/>
  <c r="S43" i="2"/>
  <c r="T43" i="2" s="1"/>
  <c r="S44" i="2"/>
  <c r="T44" i="2" s="1"/>
  <c r="S163" i="2"/>
  <c r="T163" i="2" s="1"/>
  <c r="U163" i="2" s="1"/>
  <c r="S164" i="2"/>
  <c r="T164" i="2" s="1"/>
  <c r="U164" i="2" s="1"/>
  <c r="S45" i="2"/>
  <c r="T45" i="2" s="1"/>
  <c r="V45" i="2" s="1"/>
  <c r="S165" i="2"/>
  <c r="T165" i="2" s="1"/>
  <c r="U165" i="2" s="1"/>
  <c r="S46" i="2"/>
  <c r="S166" i="2"/>
  <c r="T166" i="2" s="1"/>
  <c r="U166" i="2" s="1"/>
  <c r="S167" i="2"/>
  <c r="T167" i="2" s="1"/>
  <c r="U167" i="2" s="1"/>
  <c r="S47" i="2"/>
  <c r="T47" i="2" s="1"/>
  <c r="V47" i="2" s="1"/>
  <c r="S168" i="2"/>
  <c r="T168" i="2" s="1"/>
  <c r="U168" i="2" s="1"/>
  <c r="S48" i="2"/>
  <c r="T48" i="2" s="1"/>
  <c r="V48" i="2" s="1"/>
  <c r="S169" i="2"/>
  <c r="T169" i="2" s="1"/>
  <c r="U169" i="2" s="1"/>
  <c r="S170" i="2"/>
  <c r="T170" i="2" s="1"/>
  <c r="U170" i="2" s="1"/>
  <c r="S171" i="2"/>
  <c r="T171" i="2" s="1"/>
  <c r="U171" i="2" s="1"/>
  <c r="S172" i="2"/>
  <c r="T172" i="2" s="1"/>
  <c r="U172" i="2" s="1"/>
  <c r="S173" i="2"/>
  <c r="T173" i="2" s="1"/>
  <c r="U173" i="2" s="1"/>
  <c r="S174" i="2"/>
  <c r="T174" i="2" s="1"/>
  <c r="U174" i="2" s="1"/>
  <c r="S175" i="2"/>
  <c r="T175" i="2" s="1"/>
  <c r="U175" i="2" s="1"/>
  <c r="S176" i="2"/>
  <c r="T176" i="2" s="1"/>
  <c r="U176" i="2" s="1"/>
  <c r="S177" i="2"/>
  <c r="T177" i="2" s="1"/>
  <c r="U177" i="2" s="1"/>
  <c r="S178" i="2"/>
  <c r="T178" i="2" s="1"/>
  <c r="U178" i="2" s="1"/>
  <c r="S179" i="2"/>
  <c r="T179" i="2" s="1"/>
  <c r="U179" i="2" s="1"/>
  <c r="S180" i="2"/>
  <c r="T180" i="2" s="1"/>
  <c r="U180" i="2" s="1"/>
  <c r="S181" i="2"/>
  <c r="T181" i="2" s="1"/>
  <c r="U181" i="2" s="1"/>
  <c r="S49" i="2"/>
  <c r="S50" i="2"/>
  <c r="S182" i="2"/>
  <c r="T182" i="2" s="1"/>
  <c r="U182" i="2" s="1"/>
  <c r="S183" i="2"/>
  <c r="T183" i="2" s="1"/>
  <c r="U183" i="2" s="1"/>
  <c r="S184" i="2"/>
  <c r="T184" i="2" s="1"/>
  <c r="U184" i="2" s="1"/>
  <c r="S185" i="2"/>
  <c r="T185" i="2" s="1"/>
  <c r="U185" i="2" s="1"/>
  <c r="S186" i="2"/>
  <c r="T186" i="2" s="1"/>
  <c r="U186" i="2" s="1"/>
  <c r="S51" i="2"/>
  <c r="T51" i="2" s="1"/>
  <c r="S52" i="2"/>
  <c r="S53" i="2"/>
  <c r="T53" i="2" s="1"/>
  <c r="V53" i="2" s="1"/>
  <c r="S54" i="2"/>
  <c r="T54" i="2" s="1"/>
  <c r="V54" i="2" s="1"/>
  <c r="S55" i="2"/>
  <c r="T55" i="2" s="1"/>
  <c r="S56" i="2"/>
  <c r="S57" i="2"/>
  <c r="T57" i="2" s="1"/>
  <c r="V57" i="2" s="1"/>
  <c r="S58" i="2"/>
  <c r="T58" i="2" s="1"/>
  <c r="V58" i="2" s="1"/>
  <c r="S59" i="2"/>
  <c r="S60" i="2"/>
  <c r="T60" i="2" s="1"/>
  <c r="V60" i="2" s="1"/>
  <c r="S61" i="2"/>
  <c r="T61" i="2" s="1"/>
  <c r="V61" i="2" s="1"/>
  <c r="S187" i="2"/>
  <c r="T187" i="2" s="1"/>
  <c r="U187" i="2" s="1"/>
  <c r="S188" i="2"/>
  <c r="T188" i="2" s="1"/>
  <c r="U188" i="2" s="1"/>
  <c r="S62" i="2"/>
  <c r="T62" i="2" s="1"/>
  <c r="V62" i="2" s="1"/>
  <c r="S189" i="2"/>
  <c r="T189" i="2" s="1"/>
  <c r="U189" i="2" s="1"/>
  <c r="S190" i="2"/>
  <c r="T190" i="2" s="1"/>
  <c r="U190" i="2" s="1"/>
  <c r="S191" i="2"/>
  <c r="T191" i="2" s="1"/>
  <c r="U191" i="2" s="1"/>
  <c r="S192" i="2"/>
  <c r="T192" i="2" s="1"/>
  <c r="U192" i="2" s="1"/>
  <c r="S193" i="2"/>
  <c r="T193" i="2" s="1"/>
  <c r="U193" i="2" s="1"/>
  <c r="S63" i="2"/>
  <c r="T63" i="2" s="1"/>
  <c r="V63" i="2" s="1"/>
  <c r="S64" i="2"/>
  <c r="S65" i="2"/>
  <c r="T65" i="2" s="1"/>
  <c r="S66" i="2"/>
  <c r="T66" i="2" s="1"/>
  <c r="V66" i="2" s="1"/>
  <c r="S194" i="2"/>
  <c r="T194" i="2" s="1"/>
  <c r="U194" i="2" s="1"/>
  <c r="S195" i="2"/>
  <c r="T195" i="2" s="1"/>
  <c r="U195" i="2" s="1"/>
  <c r="S196" i="2"/>
  <c r="T196" i="2" s="1"/>
  <c r="U196" i="2" s="1"/>
  <c r="S67" i="2"/>
  <c r="T67" i="2" s="1"/>
  <c r="S197" i="2"/>
  <c r="T197" i="2" s="1"/>
  <c r="U197" i="2" s="1"/>
  <c r="S68" i="2"/>
  <c r="S69" i="2"/>
  <c r="T69" i="2" s="1"/>
  <c r="V69" i="2" s="1"/>
  <c r="S198" i="2"/>
  <c r="T198" i="2" s="1"/>
  <c r="U198" i="2" s="1"/>
  <c r="S70" i="2"/>
  <c r="S71" i="2"/>
  <c r="T71" i="2" s="1"/>
  <c r="V71" i="2" s="1"/>
  <c r="S199" i="2"/>
  <c r="T199" i="2" s="1"/>
  <c r="U199" i="2" s="1"/>
  <c r="S72" i="2"/>
  <c r="S73" i="2"/>
  <c r="T73" i="2" s="1"/>
  <c r="V73" i="2" s="1"/>
  <c r="S74" i="2"/>
  <c r="T74" i="2" s="1"/>
  <c r="V74" i="2" s="1"/>
  <c r="S75" i="2"/>
  <c r="T75" i="2" s="1"/>
  <c r="V75" i="2" s="1"/>
  <c r="S200" i="2"/>
  <c r="T200" i="2" s="1"/>
  <c r="U200" i="2" s="1"/>
  <c r="S201" i="2"/>
  <c r="T201" i="2" s="1"/>
  <c r="U201" i="2" s="1"/>
  <c r="S76" i="2"/>
  <c r="T76" i="2" s="1"/>
  <c r="S77" i="2"/>
  <c r="S78" i="2"/>
  <c r="T78" i="2" s="1"/>
  <c r="V78" i="2" s="1"/>
  <c r="S79" i="2"/>
  <c r="T79" i="2" s="1"/>
  <c r="S202" i="2"/>
  <c r="T202" i="2" s="1"/>
  <c r="U202" i="2" s="1"/>
  <c r="S203" i="2"/>
  <c r="T203" i="2" s="1"/>
  <c r="U203" i="2" s="1"/>
  <c r="S204" i="2"/>
  <c r="T204" i="2" s="1"/>
  <c r="U204" i="2" s="1"/>
  <c r="S80" i="2"/>
  <c r="T80" i="2" s="1"/>
  <c r="V80" i="2" s="1"/>
  <c r="S205" i="2"/>
  <c r="T205" i="2" s="1"/>
  <c r="U205" i="2" s="1"/>
  <c r="S206" i="2"/>
  <c r="T206" i="2" s="1"/>
  <c r="U206" i="2" s="1"/>
  <c r="S207" i="2"/>
  <c r="T207" i="2" s="1"/>
  <c r="U207" i="2" s="1"/>
  <c r="S81" i="2"/>
  <c r="T81" i="2" s="1"/>
  <c r="V81" i="2" s="1"/>
  <c r="S208" i="2"/>
  <c r="T208" i="2" s="1"/>
  <c r="U208" i="2" s="1"/>
  <c r="S209" i="2"/>
  <c r="T209" i="2" s="1"/>
  <c r="U209" i="2" s="1"/>
  <c r="S82" i="2"/>
  <c r="S83" i="2"/>
  <c r="S84" i="2"/>
  <c r="T84" i="2" s="1"/>
  <c r="V84" i="2" s="1"/>
  <c r="S85" i="2"/>
  <c r="T85" i="2" s="1"/>
  <c r="V85" i="2" s="1"/>
  <c r="S210" i="2"/>
  <c r="T210" i="2" s="1"/>
  <c r="U210" i="2" s="1"/>
  <c r="S211" i="2"/>
  <c r="T211" i="2" s="1"/>
  <c r="U211" i="2" s="1"/>
  <c r="S212" i="2"/>
  <c r="T212" i="2" s="1"/>
  <c r="U212" i="2" s="1"/>
  <c r="S213" i="2"/>
  <c r="T213" i="2" s="1"/>
  <c r="U213" i="2" s="1"/>
  <c r="S86" i="2"/>
  <c r="T86" i="2" s="1"/>
  <c r="V86" i="2" s="1"/>
  <c r="S87" i="2"/>
  <c r="S88" i="2"/>
  <c r="T88" i="2" s="1"/>
  <c r="V88" i="2" s="1"/>
  <c r="S214" i="2"/>
  <c r="T214" i="2" s="1"/>
  <c r="U214" i="2" s="1"/>
  <c r="S89" i="2"/>
  <c r="T89" i="2" s="1"/>
  <c r="V89" i="2" s="1"/>
  <c r="S90" i="2"/>
  <c r="T90" i="2" s="1"/>
  <c r="V90" i="2" s="1"/>
  <c r="S215" i="2"/>
  <c r="T215" i="2" s="1"/>
  <c r="U215" i="2" s="1"/>
  <c r="S91" i="2"/>
  <c r="T91" i="2" s="1"/>
  <c r="V91" i="2" s="1"/>
  <c r="S216" i="2"/>
  <c r="T216" i="2" s="1"/>
  <c r="U216" i="2" s="1"/>
  <c r="S92" i="2"/>
  <c r="T92" i="2" s="1"/>
  <c r="V92" i="2" s="1"/>
  <c r="S93" i="2"/>
  <c r="T93" i="2" s="1"/>
  <c r="V93" i="2" s="1"/>
  <c r="S94" i="2"/>
  <c r="T94" i="2" s="1"/>
  <c r="V94" i="2" s="1"/>
  <c r="S217" i="2"/>
  <c r="T217" i="2" s="1"/>
  <c r="U217" i="2" s="1"/>
  <c r="S218" i="2"/>
  <c r="T218" i="2" s="1"/>
  <c r="U218" i="2" s="1"/>
  <c r="S95" i="2"/>
  <c r="T95" i="2" s="1"/>
  <c r="S219" i="2"/>
  <c r="T219" i="2" s="1"/>
  <c r="U219" i="2" s="1"/>
  <c r="S96" i="2"/>
  <c r="T96" i="2" s="1"/>
  <c r="V96" i="2" s="1"/>
  <c r="S97" i="2"/>
  <c r="T97" i="2" s="1"/>
  <c r="V97" i="2" s="1"/>
  <c r="S220" i="2"/>
  <c r="T220" i="2" s="1"/>
  <c r="U220" i="2" s="1"/>
  <c r="S221" i="2"/>
  <c r="T221" i="2" s="1"/>
  <c r="U221" i="2" s="1"/>
  <c r="S98" i="2"/>
  <c r="T98" i="2" s="1"/>
  <c r="S222" i="2"/>
  <c r="T222" i="2" s="1"/>
  <c r="U222" i="2" s="1"/>
  <c r="S99" i="2"/>
  <c r="T99" i="2" s="1"/>
  <c r="U99" i="2" s="1"/>
  <c r="B227" i="7"/>
  <c r="A227" i="7"/>
  <c r="B226" i="7"/>
  <c r="A226" i="7"/>
  <c r="B225" i="7"/>
  <c r="A225" i="7"/>
  <c r="B224" i="7"/>
  <c r="A224" i="7"/>
  <c r="B223" i="7"/>
  <c r="A223" i="7"/>
  <c r="B222" i="7"/>
  <c r="A222" i="7"/>
  <c r="B221" i="7"/>
  <c r="A221" i="7"/>
  <c r="B220" i="7"/>
  <c r="A220" i="7"/>
  <c r="B219" i="7"/>
  <c r="A219" i="7"/>
  <c r="B218" i="7"/>
  <c r="A218" i="7"/>
  <c r="B217" i="7"/>
  <c r="A217" i="7"/>
  <c r="B216" i="7"/>
  <c r="A216" i="7"/>
  <c r="B215" i="7"/>
  <c r="A215" i="7"/>
  <c r="B214" i="7"/>
  <c r="A214" i="7"/>
  <c r="B213" i="7"/>
  <c r="A213" i="7"/>
  <c r="B212" i="7"/>
  <c r="A212" i="7"/>
  <c r="B211" i="7"/>
  <c r="A211" i="7"/>
  <c r="B210" i="7"/>
  <c r="A210" i="7"/>
  <c r="B209" i="7"/>
  <c r="A209" i="7"/>
  <c r="B208" i="7"/>
  <c r="A208" i="7"/>
  <c r="B207" i="7"/>
  <c r="A207" i="7"/>
  <c r="B206" i="7"/>
  <c r="A206" i="7"/>
  <c r="B205" i="7"/>
  <c r="A205" i="7"/>
  <c r="B204" i="7"/>
  <c r="A204" i="7"/>
  <c r="B203" i="7"/>
  <c r="A203" i="7"/>
  <c r="B202" i="7"/>
  <c r="A202" i="7"/>
  <c r="B201" i="7"/>
  <c r="A201" i="7"/>
  <c r="B200" i="7"/>
  <c r="A200" i="7"/>
  <c r="B199" i="7"/>
  <c r="A199" i="7"/>
  <c r="B198" i="7"/>
  <c r="A198" i="7"/>
  <c r="B197" i="7"/>
  <c r="A197" i="7"/>
  <c r="B196" i="7"/>
  <c r="A196" i="7"/>
  <c r="B195" i="7"/>
  <c r="A195" i="7"/>
  <c r="B194" i="7"/>
  <c r="A194" i="7"/>
  <c r="B193" i="7"/>
  <c r="A193" i="7"/>
  <c r="B192" i="7"/>
  <c r="A192" i="7"/>
  <c r="B191" i="7"/>
  <c r="A191" i="7"/>
  <c r="B190" i="7"/>
  <c r="A190" i="7"/>
  <c r="B189" i="7"/>
  <c r="A189" i="7"/>
  <c r="B188" i="7"/>
  <c r="A188" i="7"/>
  <c r="B187" i="7"/>
  <c r="A187" i="7"/>
  <c r="B186" i="7"/>
  <c r="A186" i="7"/>
  <c r="B185" i="7"/>
  <c r="A185" i="7"/>
  <c r="B184" i="7"/>
  <c r="A184" i="7"/>
  <c r="B183" i="7"/>
  <c r="A183" i="7"/>
  <c r="B182" i="7"/>
  <c r="A182" i="7"/>
  <c r="B181" i="7"/>
  <c r="A181" i="7"/>
  <c r="B180" i="7"/>
  <c r="A180" i="7"/>
  <c r="B179" i="7"/>
  <c r="A179" i="7"/>
  <c r="B178" i="7"/>
  <c r="A178" i="7"/>
  <c r="B177" i="7"/>
  <c r="A177" i="7"/>
  <c r="B176" i="7"/>
  <c r="A176" i="7"/>
  <c r="B175" i="7"/>
  <c r="A175" i="7"/>
  <c r="B174" i="7"/>
  <c r="A174" i="7"/>
  <c r="B173" i="7"/>
  <c r="A173" i="7"/>
  <c r="B172" i="7"/>
  <c r="A172" i="7"/>
  <c r="B171" i="7"/>
  <c r="A171" i="7"/>
  <c r="B170" i="7"/>
  <c r="A170" i="7"/>
  <c r="B169" i="7"/>
  <c r="A169" i="7"/>
  <c r="B168" i="7"/>
  <c r="A168" i="7"/>
  <c r="B167" i="7"/>
  <c r="A167" i="7"/>
  <c r="B166" i="7"/>
  <c r="A166" i="7"/>
  <c r="B165" i="7"/>
  <c r="A165" i="7"/>
  <c r="B164" i="7"/>
  <c r="A164" i="7"/>
  <c r="B163" i="7"/>
  <c r="A163" i="7"/>
  <c r="B162" i="7"/>
  <c r="A162" i="7"/>
  <c r="B161" i="7"/>
  <c r="A161" i="7"/>
  <c r="B160" i="7"/>
  <c r="A160" i="7"/>
  <c r="B159" i="7"/>
  <c r="A159" i="7"/>
  <c r="B158" i="7"/>
  <c r="A158" i="7"/>
  <c r="B157" i="7"/>
  <c r="A157" i="7"/>
  <c r="B156" i="7"/>
  <c r="A156" i="7"/>
  <c r="B155" i="7"/>
  <c r="A155" i="7"/>
  <c r="B154" i="7"/>
  <c r="A154" i="7"/>
  <c r="B153" i="7"/>
  <c r="A153" i="7"/>
  <c r="B152" i="7"/>
  <c r="A152" i="7"/>
  <c r="B151" i="7"/>
  <c r="A151" i="7"/>
  <c r="B150" i="7"/>
  <c r="A150" i="7"/>
  <c r="B149" i="7"/>
  <c r="A149" i="7"/>
  <c r="B148" i="7"/>
  <c r="A148" i="7"/>
  <c r="B147" i="7"/>
  <c r="A147" i="7"/>
  <c r="B146" i="7"/>
  <c r="A146" i="7"/>
  <c r="B145" i="7"/>
  <c r="A145" i="7"/>
  <c r="B144" i="7"/>
  <c r="A144" i="7"/>
  <c r="B143" i="7"/>
  <c r="A143" i="7"/>
  <c r="B142" i="7"/>
  <c r="A142" i="7"/>
  <c r="B141" i="7"/>
  <c r="A141" i="7"/>
  <c r="B140" i="7"/>
  <c r="A140" i="7"/>
  <c r="B139" i="7"/>
  <c r="A139" i="7"/>
  <c r="B138" i="7"/>
  <c r="A138" i="7"/>
  <c r="B137" i="7"/>
  <c r="A137" i="7"/>
  <c r="B136" i="7"/>
  <c r="A136" i="7"/>
  <c r="B135" i="7"/>
  <c r="A135" i="7"/>
  <c r="B134" i="7"/>
  <c r="A134" i="7"/>
  <c r="B133" i="7"/>
  <c r="A133" i="7"/>
  <c r="B132" i="7"/>
  <c r="A132" i="7"/>
  <c r="B131" i="7"/>
  <c r="A131" i="7"/>
  <c r="B130" i="7"/>
  <c r="A130" i="7"/>
  <c r="B129" i="7"/>
  <c r="A129" i="7"/>
  <c r="B128" i="7"/>
  <c r="A128" i="7"/>
  <c r="B127" i="7"/>
  <c r="A127" i="7"/>
  <c r="B126" i="7"/>
  <c r="A126" i="7"/>
  <c r="B125" i="7"/>
  <c r="A125" i="7"/>
  <c r="B124" i="7"/>
  <c r="A124" i="7"/>
  <c r="B123" i="7"/>
  <c r="A123" i="7"/>
  <c r="B122" i="7"/>
  <c r="A122" i="7"/>
  <c r="B121" i="7"/>
  <c r="A121" i="7"/>
  <c r="B120" i="7"/>
  <c r="A120" i="7"/>
  <c r="B119" i="7"/>
  <c r="A119" i="7"/>
  <c r="B118" i="7"/>
  <c r="A118" i="7"/>
  <c r="B117" i="7"/>
  <c r="A117" i="7"/>
  <c r="B116" i="7"/>
  <c r="A116" i="7"/>
  <c r="B115" i="7"/>
  <c r="A115" i="7"/>
  <c r="B114" i="7"/>
  <c r="A114" i="7"/>
  <c r="B113" i="7"/>
  <c r="A113" i="7"/>
  <c r="B112" i="7"/>
  <c r="A112" i="7"/>
  <c r="B111" i="7"/>
  <c r="A111" i="7"/>
  <c r="B110" i="7"/>
  <c r="A110" i="7"/>
  <c r="B109" i="7"/>
  <c r="A109" i="7"/>
  <c r="B108" i="7"/>
  <c r="A108" i="7"/>
  <c r="B107" i="7"/>
  <c r="A107" i="7"/>
  <c r="B106" i="7"/>
  <c r="A106" i="7"/>
  <c r="B105" i="7"/>
  <c r="A105" i="7"/>
  <c r="B104" i="7"/>
  <c r="A104" i="7"/>
  <c r="B103" i="7"/>
  <c r="A103" i="7"/>
  <c r="B102" i="7"/>
  <c r="A102" i="7"/>
  <c r="B101" i="7"/>
  <c r="A101" i="7"/>
  <c r="B100" i="7"/>
  <c r="A100" i="7"/>
  <c r="B99" i="7"/>
  <c r="A99" i="7"/>
  <c r="B98" i="7"/>
  <c r="A98" i="7"/>
  <c r="B97" i="7"/>
  <c r="A97" i="7"/>
  <c r="B96" i="7"/>
  <c r="A96" i="7"/>
  <c r="B95" i="7"/>
  <c r="A95" i="7"/>
  <c r="B94" i="7"/>
  <c r="A94" i="7"/>
  <c r="B93" i="7"/>
  <c r="A93" i="7"/>
  <c r="B92" i="7"/>
  <c r="A92" i="7"/>
  <c r="B91" i="7"/>
  <c r="A91" i="7"/>
  <c r="B90" i="7"/>
  <c r="A90" i="7"/>
  <c r="B89" i="7"/>
  <c r="A89" i="7"/>
  <c r="B88" i="7"/>
  <c r="A88" i="7"/>
  <c r="B87" i="7"/>
  <c r="A87" i="7"/>
  <c r="B86" i="7"/>
  <c r="A86" i="7"/>
  <c r="B85" i="7"/>
  <c r="A85" i="7"/>
  <c r="B84" i="7"/>
  <c r="A84" i="7"/>
  <c r="B83" i="7"/>
  <c r="A83" i="7"/>
  <c r="B82" i="7"/>
  <c r="A82" i="7"/>
  <c r="B81" i="7"/>
  <c r="A81" i="7"/>
  <c r="B80" i="7"/>
  <c r="A80" i="7"/>
  <c r="B79" i="7"/>
  <c r="A79" i="7"/>
  <c r="B78" i="7"/>
  <c r="A78" i="7"/>
  <c r="B77" i="7"/>
  <c r="A77" i="7"/>
  <c r="B76" i="7"/>
  <c r="A76" i="7"/>
  <c r="B75" i="7"/>
  <c r="A75" i="7"/>
  <c r="B74" i="7"/>
  <c r="A74" i="7"/>
  <c r="B73" i="7"/>
  <c r="A73" i="7"/>
  <c r="B72" i="7"/>
  <c r="A72" i="7"/>
  <c r="B71" i="7"/>
  <c r="A71" i="7"/>
  <c r="B70" i="7"/>
  <c r="A70" i="7"/>
  <c r="B69" i="7"/>
  <c r="A69" i="7"/>
  <c r="B68" i="7"/>
  <c r="A68" i="7"/>
  <c r="B67" i="7"/>
  <c r="A67" i="7"/>
  <c r="B66" i="7"/>
  <c r="A66" i="7"/>
  <c r="B65" i="7"/>
  <c r="A65" i="7"/>
  <c r="B64" i="7"/>
  <c r="A64" i="7"/>
  <c r="B63" i="7"/>
  <c r="A63" i="7"/>
  <c r="B62" i="7"/>
  <c r="A62" i="7"/>
  <c r="B61" i="7"/>
  <c r="A61" i="7"/>
  <c r="B60" i="7"/>
  <c r="A60" i="7"/>
  <c r="B59" i="7"/>
  <c r="A59" i="7"/>
  <c r="B58" i="7"/>
  <c r="A58" i="7"/>
  <c r="B57" i="7"/>
  <c r="A57" i="7"/>
  <c r="B56" i="7"/>
  <c r="A56" i="7"/>
  <c r="B55" i="7"/>
  <c r="A55" i="7"/>
  <c r="B54" i="7"/>
  <c r="A54" i="7"/>
  <c r="B53" i="7"/>
  <c r="A53" i="7"/>
  <c r="B52" i="7"/>
  <c r="A52" i="7"/>
  <c r="B51" i="7"/>
  <c r="A51" i="7"/>
  <c r="B50" i="7"/>
  <c r="A50" i="7"/>
  <c r="B49" i="7"/>
  <c r="A49" i="7"/>
  <c r="B48" i="7"/>
  <c r="A48" i="7"/>
  <c r="B47" i="7"/>
  <c r="A47" i="7"/>
  <c r="B46" i="7"/>
  <c r="A46" i="7"/>
  <c r="B45" i="7"/>
  <c r="A45" i="7"/>
  <c r="B44" i="7"/>
  <c r="A44" i="7"/>
  <c r="B43" i="7"/>
  <c r="A43" i="7"/>
  <c r="B42" i="7"/>
  <c r="A42" i="7"/>
  <c r="B41" i="7"/>
  <c r="A4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C227" i="5"/>
  <c r="B227" i="5"/>
  <c r="C226" i="5"/>
  <c r="B226" i="5"/>
  <c r="C225" i="5"/>
  <c r="B225" i="5"/>
  <c r="C224" i="5"/>
  <c r="B224" i="5"/>
  <c r="C223" i="5"/>
  <c r="B223" i="5"/>
  <c r="C222" i="5"/>
  <c r="B222" i="5"/>
  <c r="C221" i="5"/>
  <c r="B221" i="5"/>
  <c r="C220" i="5"/>
  <c r="B220" i="5"/>
  <c r="C219" i="5"/>
  <c r="B219" i="5"/>
  <c r="C218" i="5"/>
  <c r="B218" i="5"/>
  <c r="C217" i="5"/>
  <c r="B217" i="5"/>
  <c r="C216" i="5"/>
  <c r="B216" i="5"/>
  <c r="C215" i="5"/>
  <c r="B215" i="5"/>
  <c r="C214" i="5"/>
  <c r="B214" i="5"/>
  <c r="C213" i="5"/>
  <c r="B213" i="5"/>
  <c r="C212" i="5"/>
  <c r="B212" i="5"/>
  <c r="C211" i="5"/>
  <c r="B211" i="5"/>
  <c r="C210" i="5"/>
  <c r="B210" i="5"/>
  <c r="C209" i="5"/>
  <c r="B209" i="5"/>
  <c r="C208" i="5"/>
  <c r="B208" i="5"/>
  <c r="C207" i="5"/>
  <c r="B207" i="5"/>
  <c r="C206" i="5"/>
  <c r="B206" i="5"/>
  <c r="C205" i="5"/>
  <c r="B205" i="5"/>
  <c r="C204" i="5"/>
  <c r="B204" i="5"/>
  <c r="C203" i="5"/>
  <c r="B203" i="5"/>
  <c r="C202" i="5"/>
  <c r="B202" i="5"/>
  <c r="C201" i="5"/>
  <c r="B201" i="5"/>
  <c r="C200" i="5"/>
  <c r="B200" i="5"/>
  <c r="C199" i="5"/>
  <c r="B199" i="5"/>
  <c r="C198" i="5"/>
  <c r="B198" i="5"/>
  <c r="C197" i="5"/>
  <c r="B197" i="5"/>
  <c r="C196" i="5"/>
  <c r="B196" i="5"/>
  <c r="C195" i="5"/>
  <c r="B195" i="5"/>
  <c r="C194" i="5"/>
  <c r="B194" i="5"/>
  <c r="C193" i="5"/>
  <c r="B193" i="5"/>
  <c r="C192" i="5"/>
  <c r="B192" i="5"/>
  <c r="C191" i="5"/>
  <c r="B191" i="5"/>
  <c r="C190" i="5"/>
  <c r="B190" i="5"/>
  <c r="C189" i="5"/>
  <c r="B189" i="5"/>
  <c r="C188" i="5"/>
  <c r="B188" i="5"/>
  <c r="C187" i="5"/>
  <c r="B187" i="5"/>
  <c r="C186" i="5"/>
  <c r="B186" i="5"/>
  <c r="C185" i="5"/>
  <c r="B185" i="5"/>
  <c r="C184" i="5"/>
  <c r="B184" i="5"/>
  <c r="C183" i="5"/>
  <c r="B183" i="5"/>
  <c r="C182" i="5"/>
  <c r="B182" i="5"/>
  <c r="C181" i="5"/>
  <c r="B181" i="5"/>
  <c r="C180" i="5"/>
  <c r="B180" i="5"/>
  <c r="C179" i="5"/>
  <c r="B179" i="5"/>
  <c r="C178" i="5"/>
  <c r="B178" i="5"/>
  <c r="C177" i="5"/>
  <c r="B177" i="5"/>
  <c r="C176" i="5"/>
  <c r="B176" i="5"/>
  <c r="C175" i="5"/>
  <c r="B175" i="5"/>
  <c r="C174" i="5"/>
  <c r="B174" i="5"/>
  <c r="C173" i="5"/>
  <c r="B173" i="5"/>
  <c r="C172" i="5"/>
  <c r="B172" i="5"/>
  <c r="C171" i="5"/>
  <c r="B171" i="5"/>
  <c r="C170" i="5"/>
  <c r="B170" i="5"/>
  <c r="C169" i="5"/>
  <c r="B169" i="5"/>
  <c r="C168" i="5"/>
  <c r="B168" i="5"/>
  <c r="C167" i="5"/>
  <c r="B167" i="5"/>
  <c r="C166" i="5"/>
  <c r="B166" i="5"/>
  <c r="C165" i="5"/>
  <c r="B165" i="5"/>
  <c r="C164" i="5"/>
  <c r="B164" i="5"/>
  <c r="C163" i="5"/>
  <c r="B163" i="5"/>
  <c r="C162" i="5"/>
  <c r="B162" i="5"/>
  <c r="C161" i="5"/>
  <c r="B161" i="5"/>
  <c r="C160" i="5"/>
  <c r="B160" i="5"/>
  <c r="C159" i="5"/>
  <c r="B159" i="5"/>
  <c r="C158" i="5"/>
  <c r="B158" i="5"/>
  <c r="C157" i="5"/>
  <c r="B157" i="5"/>
  <c r="C156" i="5"/>
  <c r="B156" i="5"/>
  <c r="C155" i="5"/>
  <c r="B155" i="5"/>
  <c r="C154" i="5"/>
  <c r="B154" i="5"/>
  <c r="C153" i="5"/>
  <c r="B153" i="5"/>
  <c r="C152" i="5"/>
  <c r="B152" i="5"/>
  <c r="C151" i="5"/>
  <c r="B151" i="5"/>
  <c r="C150" i="5"/>
  <c r="B150" i="5"/>
  <c r="C149" i="5"/>
  <c r="B149" i="5"/>
  <c r="C148" i="5"/>
  <c r="B148" i="5"/>
  <c r="C147" i="5"/>
  <c r="B147" i="5"/>
  <c r="C146" i="5"/>
  <c r="B146" i="5"/>
  <c r="C145" i="5"/>
  <c r="B145" i="5"/>
  <c r="C144" i="5"/>
  <c r="B144" i="5"/>
  <c r="C143" i="5"/>
  <c r="B143" i="5"/>
  <c r="C142" i="5"/>
  <c r="B142" i="5"/>
  <c r="C141" i="5"/>
  <c r="B141" i="5"/>
  <c r="C140" i="5"/>
  <c r="B140" i="5"/>
  <c r="C139" i="5"/>
  <c r="B139" i="5"/>
  <c r="C138" i="5"/>
  <c r="B138" i="5"/>
  <c r="C137" i="5"/>
  <c r="B137" i="5"/>
  <c r="C136" i="5"/>
  <c r="B136" i="5"/>
  <c r="C135" i="5"/>
  <c r="B135" i="5"/>
  <c r="C134" i="5"/>
  <c r="B134" i="5"/>
  <c r="C133" i="5"/>
  <c r="B133" i="5"/>
  <c r="C132" i="5"/>
  <c r="B132" i="5"/>
  <c r="C131" i="5"/>
  <c r="B131" i="5"/>
  <c r="C130" i="5"/>
  <c r="B130" i="5"/>
  <c r="C129" i="5"/>
  <c r="B129" i="5"/>
  <c r="C128" i="5"/>
  <c r="B128" i="5"/>
  <c r="C127" i="5"/>
  <c r="B127" i="5"/>
  <c r="C126" i="5"/>
  <c r="B126" i="5"/>
  <c r="C125" i="5"/>
  <c r="B125" i="5"/>
  <c r="C124" i="5"/>
  <c r="B124" i="5"/>
  <c r="C123" i="5"/>
  <c r="B123" i="5"/>
  <c r="C122" i="5"/>
  <c r="B122" i="5"/>
  <c r="C121" i="5"/>
  <c r="B121" i="5"/>
  <c r="C120" i="5"/>
  <c r="B120" i="5"/>
  <c r="C119" i="5"/>
  <c r="B119" i="5"/>
  <c r="C118" i="5"/>
  <c r="B118" i="5"/>
  <c r="C117" i="5"/>
  <c r="B117" i="5"/>
  <c r="C116" i="5"/>
  <c r="B116" i="5"/>
  <c r="C115" i="5"/>
  <c r="B115" i="5"/>
  <c r="C114" i="5"/>
  <c r="B114" i="5"/>
  <c r="C113" i="5"/>
  <c r="B113" i="5"/>
  <c r="C112" i="5"/>
  <c r="B112" i="5"/>
  <c r="C111" i="5"/>
  <c r="B111" i="5"/>
  <c r="C110" i="5"/>
  <c r="B110" i="5"/>
  <c r="C109" i="5"/>
  <c r="B109" i="5"/>
  <c r="C108" i="5"/>
  <c r="B108" i="5"/>
  <c r="C107" i="5"/>
  <c r="B107" i="5"/>
  <c r="C106" i="5"/>
  <c r="B106" i="5"/>
  <c r="C105" i="5"/>
  <c r="B105" i="5"/>
  <c r="C104" i="5"/>
  <c r="B104" i="5"/>
  <c r="C103" i="5"/>
  <c r="B103" i="5"/>
  <c r="C102" i="5"/>
  <c r="B102" i="5"/>
  <c r="C101" i="5"/>
  <c r="B101" i="5"/>
  <c r="C100" i="5"/>
  <c r="B100" i="5"/>
  <c r="C99" i="5"/>
  <c r="B99" i="5"/>
  <c r="C98" i="5"/>
  <c r="B98" i="5"/>
  <c r="C97" i="5"/>
  <c r="B97" i="5"/>
  <c r="C96" i="5"/>
  <c r="B96" i="5"/>
  <c r="C95" i="5"/>
  <c r="B95" i="5"/>
  <c r="C94" i="5"/>
  <c r="B94" i="5"/>
  <c r="C93" i="5"/>
  <c r="B93" i="5"/>
  <c r="C92" i="5"/>
  <c r="B92" i="5"/>
  <c r="C91" i="5"/>
  <c r="B91" i="5"/>
  <c r="C90" i="5"/>
  <c r="B90" i="5"/>
  <c r="C89" i="5"/>
  <c r="B89" i="5"/>
  <c r="C88" i="5"/>
  <c r="B88" i="5"/>
  <c r="C87" i="5"/>
  <c r="B87" i="5"/>
  <c r="C86" i="5"/>
  <c r="B86" i="5"/>
  <c r="C85" i="5"/>
  <c r="B85" i="5"/>
  <c r="C84" i="5"/>
  <c r="B84" i="5"/>
  <c r="C83" i="5"/>
  <c r="B83" i="5"/>
  <c r="C82" i="5"/>
  <c r="B82" i="5"/>
  <c r="C81" i="5"/>
  <c r="B81" i="5"/>
  <c r="C80" i="5"/>
  <c r="B80" i="5"/>
  <c r="C79" i="5"/>
  <c r="B79" i="5"/>
  <c r="C78" i="5"/>
  <c r="B78" i="5"/>
  <c r="C77" i="5"/>
  <c r="B77" i="5"/>
  <c r="C76" i="5"/>
  <c r="B76" i="5"/>
  <c r="C75" i="5"/>
  <c r="B75" i="5"/>
  <c r="C74" i="5"/>
  <c r="B74" i="5"/>
  <c r="C73" i="5"/>
  <c r="B73" i="5"/>
  <c r="C72" i="5"/>
  <c r="B72" i="5"/>
  <c r="C71" i="5"/>
  <c r="B71" i="5"/>
  <c r="C70" i="5"/>
  <c r="B70" i="5"/>
  <c r="C69" i="5"/>
  <c r="B69" i="5"/>
  <c r="C68" i="5"/>
  <c r="B68" i="5"/>
  <c r="C67" i="5"/>
  <c r="B67" i="5"/>
  <c r="C66" i="5"/>
  <c r="B66" i="5"/>
  <c r="C65" i="5"/>
  <c r="B65" i="5"/>
  <c r="C64" i="5"/>
  <c r="B64" i="5"/>
  <c r="C63" i="5"/>
  <c r="B63" i="5"/>
  <c r="C62" i="5"/>
  <c r="B62" i="5"/>
  <c r="C61" i="5"/>
  <c r="B61" i="5"/>
  <c r="C60" i="5"/>
  <c r="B60" i="5"/>
  <c r="C59" i="5"/>
  <c r="B59" i="5"/>
  <c r="C58" i="5"/>
  <c r="B58" i="5"/>
  <c r="C57" i="5"/>
  <c r="B57" i="5"/>
  <c r="C56" i="5"/>
  <c r="B56" i="5"/>
  <c r="C55" i="5"/>
  <c r="B55" i="5"/>
  <c r="C54" i="5"/>
  <c r="B54" i="5"/>
  <c r="C53" i="5"/>
  <c r="B53" i="5"/>
  <c r="C52" i="5"/>
  <c r="B52" i="5"/>
  <c r="C51" i="5"/>
  <c r="B51" i="5"/>
  <c r="C50" i="5"/>
  <c r="B50" i="5"/>
  <c r="C49" i="5"/>
  <c r="B49" i="5"/>
  <c r="C48" i="5"/>
  <c r="B48" i="5"/>
  <c r="C47" i="5"/>
  <c r="B47" i="5"/>
  <c r="C46" i="5"/>
  <c r="B46" i="5"/>
  <c r="C45" i="5"/>
  <c r="B45" i="5"/>
  <c r="C44" i="5"/>
  <c r="B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C8" i="5"/>
  <c r="B8" i="5"/>
  <c r="A229" i="4"/>
  <c r="A228" i="4"/>
  <c r="A227" i="4"/>
  <c r="G226" i="4"/>
  <c r="C226" i="4"/>
  <c r="B226" i="4"/>
  <c r="A226" i="4"/>
  <c r="G225" i="4"/>
  <c r="C225" i="4"/>
  <c r="B225" i="4"/>
  <c r="A225" i="4"/>
  <c r="G224" i="4"/>
  <c r="C224" i="4"/>
  <c r="B224" i="4"/>
  <c r="A224" i="4"/>
  <c r="G223" i="4"/>
  <c r="C223" i="4"/>
  <c r="B223" i="4"/>
  <c r="A223" i="4"/>
  <c r="G222" i="4"/>
  <c r="C222" i="4"/>
  <c r="B222" i="4"/>
  <c r="A222" i="4"/>
  <c r="G221" i="4"/>
  <c r="C221" i="4"/>
  <c r="B221" i="4"/>
  <c r="A221" i="4"/>
  <c r="G220" i="4"/>
  <c r="C220" i="4"/>
  <c r="B220" i="4"/>
  <c r="A220" i="4"/>
  <c r="G219" i="4"/>
  <c r="C219" i="4"/>
  <c r="B219" i="4"/>
  <c r="A219" i="4"/>
  <c r="G218" i="4"/>
  <c r="C218" i="4"/>
  <c r="B218" i="4"/>
  <c r="A218" i="4"/>
  <c r="G217" i="4"/>
  <c r="C217" i="4"/>
  <c r="B217" i="4"/>
  <c r="A217" i="4"/>
  <c r="G216" i="4"/>
  <c r="C216" i="4"/>
  <c r="B216" i="4"/>
  <c r="A216" i="4"/>
  <c r="G215" i="4"/>
  <c r="C215" i="4"/>
  <c r="B215" i="4"/>
  <c r="A215" i="4"/>
  <c r="G214" i="4"/>
  <c r="C214" i="4"/>
  <c r="B214" i="4"/>
  <c r="A214" i="4"/>
  <c r="G213" i="4"/>
  <c r="C213" i="4"/>
  <c r="B213" i="4"/>
  <c r="A213" i="4"/>
  <c r="G212" i="4"/>
  <c r="C212" i="4"/>
  <c r="B212" i="4"/>
  <c r="A212" i="4"/>
  <c r="G211" i="4"/>
  <c r="C211" i="4"/>
  <c r="B211" i="4"/>
  <c r="A211" i="4"/>
  <c r="G210" i="4"/>
  <c r="C210" i="4"/>
  <c r="B210" i="4"/>
  <c r="A210" i="4"/>
  <c r="G209" i="4"/>
  <c r="C209" i="4"/>
  <c r="B209" i="4"/>
  <c r="A209" i="4"/>
  <c r="G208" i="4"/>
  <c r="C208" i="4"/>
  <c r="B208" i="4"/>
  <c r="A208" i="4"/>
  <c r="G207" i="4"/>
  <c r="C207" i="4"/>
  <c r="B207" i="4"/>
  <c r="A207" i="4"/>
  <c r="G206" i="4"/>
  <c r="C206" i="4"/>
  <c r="B206" i="4"/>
  <c r="A206" i="4"/>
  <c r="G205" i="4"/>
  <c r="C205" i="4"/>
  <c r="B205" i="4"/>
  <c r="A205" i="4"/>
  <c r="G204" i="4"/>
  <c r="C204" i="4"/>
  <c r="B204" i="4"/>
  <c r="A204" i="4"/>
  <c r="G203" i="4"/>
  <c r="C203" i="4"/>
  <c r="B203" i="4"/>
  <c r="A203" i="4"/>
  <c r="G202" i="4"/>
  <c r="C202" i="4"/>
  <c r="B202" i="4"/>
  <c r="A202" i="4"/>
  <c r="G201" i="4"/>
  <c r="C201" i="4"/>
  <c r="B201" i="4"/>
  <c r="A201" i="4"/>
  <c r="G200" i="4"/>
  <c r="C200" i="4"/>
  <c r="B200" i="4"/>
  <c r="A200" i="4"/>
  <c r="G199" i="4"/>
  <c r="C199" i="4"/>
  <c r="B199" i="4"/>
  <c r="A199" i="4"/>
  <c r="G198" i="4"/>
  <c r="C198" i="4"/>
  <c r="B198" i="4"/>
  <c r="A198" i="4"/>
  <c r="G197" i="4"/>
  <c r="C197" i="4"/>
  <c r="B197" i="4"/>
  <c r="A197" i="4"/>
  <c r="G196" i="4"/>
  <c r="C196" i="4"/>
  <c r="B196" i="4"/>
  <c r="A196" i="4"/>
  <c r="G195" i="4"/>
  <c r="C195" i="4"/>
  <c r="B195" i="4"/>
  <c r="A195" i="4"/>
  <c r="G194" i="4"/>
  <c r="C194" i="4"/>
  <c r="B194" i="4"/>
  <c r="A194" i="4"/>
  <c r="G193" i="4"/>
  <c r="C193" i="4"/>
  <c r="B193" i="4"/>
  <c r="A193" i="4"/>
  <c r="G192" i="4"/>
  <c r="C192" i="4"/>
  <c r="B192" i="4"/>
  <c r="A192" i="4"/>
  <c r="G191" i="4"/>
  <c r="C191" i="4"/>
  <c r="B191" i="4"/>
  <c r="A191" i="4"/>
  <c r="G190" i="4"/>
  <c r="C190" i="4"/>
  <c r="B190" i="4"/>
  <c r="A190" i="4"/>
  <c r="G189" i="4"/>
  <c r="C189" i="4"/>
  <c r="B189" i="4"/>
  <c r="A189" i="4"/>
  <c r="G188" i="4"/>
  <c r="C188" i="4"/>
  <c r="B188" i="4"/>
  <c r="A188" i="4"/>
  <c r="G187" i="4"/>
  <c r="C187" i="4"/>
  <c r="B187" i="4"/>
  <c r="A187" i="4"/>
  <c r="G186" i="4"/>
  <c r="C186" i="4"/>
  <c r="B186" i="4"/>
  <c r="A186" i="4"/>
  <c r="G185" i="4"/>
  <c r="C185" i="4"/>
  <c r="B185" i="4"/>
  <c r="A185" i="4"/>
  <c r="G184" i="4"/>
  <c r="C184" i="4"/>
  <c r="B184" i="4"/>
  <c r="A184" i="4"/>
  <c r="G183" i="4"/>
  <c r="C183" i="4"/>
  <c r="B183" i="4"/>
  <c r="A183" i="4"/>
  <c r="G182" i="4"/>
  <c r="C182" i="4"/>
  <c r="B182" i="4"/>
  <c r="A182" i="4"/>
  <c r="G181" i="4"/>
  <c r="C181" i="4"/>
  <c r="B181" i="4"/>
  <c r="A181" i="4"/>
  <c r="G180" i="4"/>
  <c r="C180" i="4"/>
  <c r="B180" i="4"/>
  <c r="A180" i="4"/>
  <c r="G179" i="4"/>
  <c r="C179" i="4"/>
  <c r="B179" i="4"/>
  <c r="A179" i="4"/>
  <c r="G178" i="4"/>
  <c r="C178" i="4"/>
  <c r="B178" i="4"/>
  <c r="A178" i="4"/>
  <c r="G177" i="4"/>
  <c r="C177" i="4"/>
  <c r="B177" i="4"/>
  <c r="A177" i="4"/>
  <c r="G176" i="4"/>
  <c r="C176" i="4"/>
  <c r="B176" i="4"/>
  <c r="A176" i="4"/>
  <c r="G175" i="4"/>
  <c r="C175" i="4"/>
  <c r="B175" i="4"/>
  <c r="A175" i="4"/>
  <c r="G174" i="4"/>
  <c r="C174" i="4"/>
  <c r="B174" i="4"/>
  <c r="A174" i="4"/>
  <c r="G173" i="4"/>
  <c r="C173" i="4"/>
  <c r="B173" i="4"/>
  <c r="A173" i="4"/>
  <c r="G172" i="4"/>
  <c r="C172" i="4"/>
  <c r="B172" i="4"/>
  <c r="A172" i="4"/>
  <c r="G171" i="4"/>
  <c r="C171" i="4"/>
  <c r="B171" i="4"/>
  <c r="A171" i="4"/>
  <c r="G170" i="4"/>
  <c r="C170" i="4"/>
  <c r="B170" i="4"/>
  <c r="A170" i="4"/>
  <c r="G169" i="4"/>
  <c r="C169" i="4"/>
  <c r="B169" i="4"/>
  <c r="A169" i="4"/>
  <c r="G168" i="4"/>
  <c r="C168" i="4"/>
  <c r="B168" i="4"/>
  <c r="A168" i="4"/>
  <c r="G167" i="4"/>
  <c r="C167" i="4"/>
  <c r="B167" i="4"/>
  <c r="A167" i="4"/>
  <c r="G166" i="4"/>
  <c r="C166" i="4"/>
  <c r="B166" i="4"/>
  <c r="A166" i="4"/>
  <c r="G165" i="4"/>
  <c r="C165" i="4"/>
  <c r="B165" i="4"/>
  <c r="A165" i="4"/>
  <c r="G164" i="4"/>
  <c r="C164" i="4"/>
  <c r="B164" i="4"/>
  <c r="A164" i="4"/>
  <c r="G163" i="4"/>
  <c r="C163" i="4"/>
  <c r="B163" i="4"/>
  <c r="A163" i="4"/>
  <c r="G162" i="4"/>
  <c r="C162" i="4"/>
  <c r="B162" i="4"/>
  <c r="A162" i="4"/>
  <c r="G161" i="4"/>
  <c r="C161" i="4"/>
  <c r="B161" i="4"/>
  <c r="A161" i="4"/>
  <c r="G160" i="4"/>
  <c r="C160" i="4"/>
  <c r="B160" i="4"/>
  <c r="A160" i="4"/>
  <c r="G159" i="4"/>
  <c r="C159" i="4"/>
  <c r="B159" i="4"/>
  <c r="A159" i="4"/>
  <c r="G158" i="4"/>
  <c r="C158" i="4"/>
  <c r="B158" i="4"/>
  <c r="A158" i="4"/>
  <c r="G157" i="4"/>
  <c r="C157" i="4"/>
  <c r="B157" i="4"/>
  <c r="A157" i="4"/>
  <c r="G156" i="4"/>
  <c r="C156" i="4"/>
  <c r="B156" i="4"/>
  <c r="A156" i="4"/>
  <c r="G155" i="4"/>
  <c r="C155" i="4"/>
  <c r="B155" i="4"/>
  <c r="A155" i="4"/>
  <c r="G154" i="4"/>
  <c r="C154" i="4"/>
  <c r="B154" i="4"/>
  <c r="A154" i="4"/>
  <c r="G153" i="4"/>
  <c r="C153" i="4"/>
  <c r="B153" i="4"/>
  <c r="A153" i="4"/>
  <c r="G152" i="4"/>
  <c r="C152" i="4"/>
  <c r="B152" i="4"/>
  <c r="A152" i="4"/>
  <c r="G151" i="4"/>
  <c r="C151" i="4"/>
  <c r="B151" i="4"/>
  <c r="A151" i="4"/>
  <c r="G150" i="4"/>
  <c r="C150" i="4"/>
  <c r="B150" i="4"/>
  <c r="A150" i="4"/>
  <c r="G149" i="4"/>
  <c r="C149" i="4"/>
  <c r="B149" i="4"/>
  <c r="A149" i="4"/>
  <c r="G148" i="4"/>
  <c r="C148" i="4"/>
  <c r="B148" i="4"/>
  <c r="A148" i="4"/>
  <c r="G147" i="4"/>
  <c r="C147" i="4"/>
  <c r="B147" i="4"/>
  <c r="A147" i="4"/>
  <c r="G146" i="4"/>
  <c r="C146" i="4"/>
  <c r="B146" i="4"/>
  <c r="A146" i="4"/>
  <c r="G145" i="4"/>
  <c r="C145" i="4"/>
  <c r="B145" i="4"/>
  <c r="A145" i="4"/>
  <c r="G144" i="4"/>
  <c r="C144" i="4"/>
  <c r="B144" i="4"/>
  <c r="A144" i="4"/>
  <c r="G143" i="4"/>
  <c r="C143" i="4"/>
  <c r="B143" i="4"/>
  <c r="A143" i="4"/>
  <c r="G142" i="4"/>
  <c r="C142" i="4"/>
  <c r="B142" i="4"/>
  <c r="A142" i="4"/>
  <c r="G141" i="4"/>
  <c r="C141" i="4"/>
  <c r="B141" i="4"/>
  <c r="A141" i="4"/>
  <c r="G140" i="4"/>
  <c r="C140" i="4"/>
  <c r="B140" i="4"/>
  <c r="A140" i="4"/>
  <c r="G139" i="4"/>
  <c r="C139" i="4"/>
  <c r="B139" i="4"/>
  <c r="A139" i="4"/>
  <c r="G138" i="4"/>
  <c r="C138" i="4"/>
  <c r="B138" i="4"/>
  <c r="A138" i="4"/>
  <c r="G137" i="4"/>
  <c r="C137" i="4"/>
  <c r="B137" i="4"/>
  <c r="A137" i="4"/>
  <c r="G136" i="4"/>
  <c r="C136" i="4"/>
  <c r="B136" i="4"/>
  <c r="A136" i="4"/>
  <c r="G135" i="4"/>
  <c r="C135" i="4"/>
  <c r="B135" i="4"/>
  <c r="A135" i="4"/>
  <c r="G134" i="4"/>
  <c r="C134" i="4"/>
  <c r="B134" i="4"/>
  <c r="A134" i="4"/>
  <c r="G133" i="4"/>
  <c r="C133" i="4"/>
  <c r="B133" i="4"/>
  <c r="A133" i="4"/>
  <c r="G132" i="4"/>
  <c r="C132" i="4"/>
  <c r="B132" i="4"/>
  <c r="A132" i="4"/>
  <c r="G131" i="4"/>
  <c r="C131" i="4"/>
  <c r="B131" i="4"/>
  <c r="A131" i="4"/>
  <c r="G130" i="4"/>
  <c r="C130" i="4"/>
  <c r="B130" i="4"/>
  <c r="A130" i="4"/>
  <c r="G129" i="4"/>
  <c r="C129" i="4"/>
  <c r="B129" i="4"/>
  <c r="A129" i="4"/>
  <c r="G128" i="4"/>
  <c r="C128" i="4"/>
  <c r="B128" i="4"/>
  <c r="A128" i="4"/>
  <c r="G127" i="4"/>
  <c r="C127" i="4"/>
  <c r="B127" i="4"/>
  <c r="A127" i="4"/>
  <c r="G126" i="4"/>
  <c r="C126" i="4"/>
  <c r="B126" i="4"/>
  <c r="A126" i="4"/>
  <c r="G125" i="4"/>
  <c r="C125" i="4"/>
  <c r="B125" i="4"/>
  <c r="A125" i="4"/>
  <c r="G124" i="4"/>
  <c r="C124" i="4"/>
  <c r="B124" i="4"/>
  <c r="A124" i="4"/>
  <c r="G123" i="4"/>
  <c r="C123" i="4"/>
  <c r="B123" i="4"/>
  <c r="A123" i="4"/>
  <c r="G122" i="4"/>
  <c r="C122" i="4"/>
  <c r="B122" i="4"/>
  <c r="A122" i="4"/>
  <c r="G121" i="4"/>
  <c r="C121" i="4"/>
  <c r="B121" i="4"/>
  <c r="A121" i="4"/>
  <c r="G120" i="4"/>
  <c r="C120" i="4"/>
  <c r="B120" i="4"/>
  <c r="A120" i="4"/>
  <c r="G119" i="4"/>
  <c r="C119" i="4"/>
  <c r="B119" i="4"/>
  <c r="A119" i="4"/>
  <c r="G118" i="4"/>
  <c r="C118" i="4"/>
  <c r="B118" i="4"/>
  <c r="A118" i="4"/>
  <c r="G117" i="4"/>
  <c r="C117" i="4"/>
  <c r="B117" i="4"/>
  <c r="A117" i="4"/>
  <c r="G116" i="4"/>
  <c r="C116" i="4"/>
  <c r="B116" i="4"/>
  <c r="A116" i="4"/>
  <c r="G115" i="4"/>
  <c r="C115" i="4"/>
  <c r="B115" i="4"/>
  <c r="A115" i="4"/>
  <c r="G114" i="4"/>
  <c r="C114" i="4"/>
  <c r="B114" i="4"/>
  <c r="A114" i="4"/>
  <c r="G113" i="4"/>
  <c r="C113" i="4"/>
  <c r="B113" i="4"/>
  <c r="A113" i="4"/>
  <c r="G112" i="4"/>
  <c r="C112" i="4"/>
  <c r="B112" i="4"/>
  <c r="A112" i="4"/>
  <c r="G111" i="4"/>
  <c r="C111" i="4"/>
  <c r="B111" i="4"/>
  <c r="A111" i="4"/>
  <c r="G110" i="4"/>
  <c r="C110" i="4"/>
  <c r="B110" i="4"/>
  <c r="A110" i="4"/>
  <c r="G109" i="4"/>
  <c r="C109" i="4"/>
  <c r="B109" i="4"/>
  <c r="A109" i="4"/>
  <c r="G108" i="4"/>
  <c r="C108" i="4"/>
  <c r="B108" i="4"/>
  <c r="A108" i="4"/>
  <c r="G107" i="4"/>
  <c r="C107" i="4"/>
  <c r="B107" i="4"/>
  <c r="A107" i="4"/>
  <c r="G106" i="4"/>
  <c r="C106" i="4"/>
  <c r="B106" i="4"/>
  <c r="A106" i="4"/>
  <c r="G105" i="4"/>
  <c r="C105" i="4"/>
  <c r="B105" i="4"/>
  <c r="A105" i="4"/>
  <c r="G104" i="4"/>
  <c r="C104" i="4"/>
  <c r="B104" i="4"/>
  <c r="A104" i="4"/>
  <c r="G103" i="4"/>
  <c r="C103" i="4"/>
  <c r="B103" i="4"/>
  <c r="A103" i="4"/>
  <c r="G102" i="4"/>
  <c r="C102" i="4"/>
  <c r="B102" i="4"/>
  <c r="A102" i="4"/>
  <c r="G101" i="4"/>
  <c r="C101" i="4"/>
  <c r="B101" i="4"/>
  <c r="A101" i="4"/>
  <c r="G100" i="4"/>
  <c r="C100" i="4"/>
  <c r="B100" i="4"/>
  <c r="A100" i="4"/>
  <c r="G99" i="4"/>
  <c r="C99" i="4"/>
  <c r="B99" i="4"/>
  <c r="A99" i="4"/>
  <c r="G98" i="4"/>
  <c r="C98" i="4"/>
  <c r="B98" i="4"/>
  <c r="A98" i="4"/>
  <c r="G97" i="4"/>
  <c r="C97" i="4"/>
  <c r="B97" i="4"/>
  <c r="A97" i="4"/>
  <c r="G96" i="4"/>
  <c r="C96" i="4"/>
  <c r="B96" i="4"/>
  <c r="A96" i="4"/>
  <c r="G95" i="4"/>
  <c r="C95" i="4"/>
  <c r="B95" i="4"/>
  <c r="A95" i="4"/>
  <c r="G94" i="4"/>
  <c r="C94" i="4"/>
  <c r="B94" i="4"/>
  <c r="A94" i="4"/>
  <c r="G93" i="4"/>
  <c r="C93" i="4"/>
  <c r="B93" i="4"/>
  <c r="A93" i="4"/>
  <c r="G92" i="4"/>
  <c r="C92" i="4"/>
  <c r="B92" i="4"/>
  <c r="A92" i="4"/>
  <c r="G91" i="4"/>
  <c r="C91" i="4"/>
  <c r="B91" i="4"/>
  <c r="A91" i="4"/>
  <c r="G90" i="4"/>
  <c r="C90" i="4"/>
  <c r="B90" i="4"/>
  <c r="A90" i="4"/>
  <c r="G89" i="4"/>
  <c r="C89" i="4"/>
  <c r="B89" i="4"/>
  <c r="A89" i="4"/>
  <c r="G88" i="4"/>
  <c r="C88" i="4"/>
  <c r="B88" i="4"/>
  <c r="A88" i="4"/>
  <c r="G87" i="4"/>
  <c r="C87" i="4"/>
  <c r="B87" i="4"/>
  <c r="A87" i="4"/>
  <c r="G86" i="4"/>
  <c r="C86" i="4"/>
  <c r="B86" i="4"/>
  <c r="A86" i="4"/>
  <c r="G85" i="4"/>
  <c r="C85" i="4"/>
  <c r="B85" i="4"/>
  <c r="A85" i="4"/>
  <c r="G84" i="4"/>
  <c r="C84" i="4"/>
  <c r="B84" i="4"/>
  <c r="A84" i="4"/>
  <c r="G83" i="4"/>
  <c r="C83" i="4"/>
  <c r="B83" i="4"/>
  <c r="A83" i="4"/>
  <c r="G82" i="4"/>
  <c r="C82" i="4"/>
  <c r="B82" i="4"/>
  <c r="A82" i="4"/>
  <c r="G81" i="4"/>
  <c r="C81" i="4"/>
  <c r="B81" i="4"/>
  <c r="A81" i="4"/>
  <c r="G80" i="4"/>
  <c r="C80" i="4"/>
  <c r="B80" i="4"/>
  <c r="A80" i="4"/>
  <c r="G79" i="4"/>
  <c r="C79" i="4"/>
  <c r="B79" i="4"/>
  <c r="A79" i="4"/>
  <c r="G78" i="4"/>
  <c r="C78" i="4"/>
  <c r="B78" i="4"/>
  <c r="A78" i="4"/>
  <c r="G77" i="4"/>
  <c r="C77" i="4"/>
  <c r="B77" i="4"/>
  <c r="A77" i="4"/>
  <c r="G76" i="4"/>
  <c r="C76" i="4"/>
  <c r="B76" i="4"/>
  <c r="A76" i="4"/>
  <c r="G75" i="4"/>
  <c r="C75" i="4"/>
  <c r="B75" i="4"/>
  <c r="A75" i="4"/>
  <c r="G74" i="4"/>
  <c r="C74" i="4"/>
  <c r="B74" i="4"/>
  <c r="A74" i="4"/>
  <c r="G73" i="4"/>
  <c r="C73" i="4"/>
  <c r="B73" i="4"/>
  <c r="A73" i="4"/>
  <c r="G72" i="4"/>
  <c r="C72" i="4"/>
  <c r="B72" i="4"/>
  <c r="A72" i="4"/>
  <c r="G71" i="4"/>
  <c r="C71" i="4"/>
  <c r="B71" i="4"/>
  <c r="A71" i="4"/>
  <c r="G70" i="4"/>
  <c r="C70" i="4"/>
  <c r="B70" i="4"/>
  <c r="A70" i="4"/>
  <c r="G69" i="4"/>
  <c r="C69" i="4"/>
  <c r="B69" i="4"/>
  <c r="A69" i="4"/>
  <c r="G68" i="4"/>
  <c r="C68" i="4"/>
  <c r="B68" i="4"/>
  <c r="A68" i="4"/>
  <c r="G67" i="4"/>
  <c r="C67" i="4"/>
  <c r="B67" i="4"/>
  <c r="A67" i="4"/>
  <c r="G66" i="4"/>
  <c r="C66" i="4"/>
  <c r="B66" i="4"/>
  <c r="A66" i="4"/>
  <c r="G65" i="4"/>
  <c r="C65" i="4"/>
  <c r="B65" i="4"/>
  <c r="A65" i="4"/>
  <c r="G64" i="4"/>
  <c r="C64" i="4"/>
  <c r="B64" i="4"/>
  <c r="A64" i="4"/>
  <c r="G63" i="4"/>
  <c r="C63" i="4"/>
  <c r="B63" i="4"/>
  <c r="A63" i="4"/>
  <c r="G62" i="4"/>
  <c r="C62" i="4"/>
  <c r="B62" i="4"/>
  <c r="A62" i="4"/>
  <c r="G61" i="4"/>
  <c r="C61" i="4"/>
  <c r="B61" i="4"/>
  <c r="A61" i="4"/>
  <c r="G60" i="4"/>
  <c r="C60" i="4"/>
  <c r="B60" i="4"/>
  <c r="A60" i="4"/>
  <c r="G59" i="4"/>
  <c r="C59" i="4"/>
  <c r="B59" i="4"/>
  <c r="A59" i="4"/>
  <c r="G58" i="4"/>
  <c r="C58" i="4"/>
  <c r="B58" i="4"/>
  <c r="A58" i="4"/>
  <c r="G57" i="4"/>
  <c r="C57" i="4"/>
  <c r="B57" i="4"/>
  <c r="A57" i="4"/>
  <c r="G56" i="4"/>
  <c r="C56" i="4"/>
  <c r="B56" i="4"/>
  <c r="A56" i="4"/>
  <c r="G55" i="4"/>
  <c r="C55" i="4"/>
  <c r="B55" i="4"/>
  <c r="A55" i="4"/>
  <c r="G54" i="4"/>
  <c r="C54" i="4"/>
  <c r="B54" i="4"/>
  <c r="A54" i="4"/>
  <c r="G53" i="4"/>
  <c r="C53" i="4"/>
  <c r="B53" i="4"/>
  <c r="A53" i="4"/>
  <c r="G52" i="4"/>
  <c r="C52" i="4"/>
  <c r="B52" i="4"/>
  <c r="A52" i="4"/>
  <c r="G51" i="4"/>
  <c r="C51" i="4"/>
  <c r="B51" i="4"/>
  <c r="A51" i="4"/>
  <c r="G50" i="4"/>
  <c r="C50" i="4"/>
  <c r="B50" i="4"/>
  <c r="A50" i="4"/>
  <c r="G49" i="4"/>
  <c r="C49" i="4"/>
  <c r="B49" i="4"/>
  <c r="A49" i="4"/>
  <c r="G48" i="4"/>
  <c r="C48" i="4"/>
  <c r="B48" i="4"/>
  <c r="A48" i="4"/>
  <c r="G47" i="4"/>
  <c r="C47" i="4"/>
  <c r="B47" i="4"/>
  <c r="A47" i="4"/>
  <c r="G46" i="4"/>
  <c r="C46" i="4"/>
  <c r="B46" i="4"/>
  <c r="A46" i="4"/>
  <c r="G45" i="4"/>
  <c r="C45" i="4"/>
  <c r="B45" i="4"/>
  <c r="A45" i="4"/>
  <c r="G44" i="4"/>
  <c r="C44" i="4"/>
  <c r="B44" i="4"/>
  <c r="A44" i="4"/>
  <c r="G43" i="4"/>
  <c r="C43" i="4"/>
  <c r="B43" i="4"/>
  <c r="A43" i="4"/>
  <c r="G42" i="4"/>
  <c r="C42" i="4"/>
  <c r="B42" i="4"/>
  <c r="A42" i="4"/>
  <c r="G41" i="4"/>
  <c r="C41" i="4"/>
  <c r="B41" i="4"/>
  <c r="A41" i="4"/>
  <c r="G40" i="4"/>
  <c r="C40" i="4"/>
  <c r="B40" i="4"/>
  <c r="A40" i="4"/>
  <c r="G39" i="4"/>
  <c r="C39" i="4"/>
  <c r="B39" i="4"/>
  <c r="A39" i="4"/>
  <c r="G38" i="4"/>
  <c r="C38" i="4"/>
  <c r="B38" i="4"/>
  <c r="A38" i="4"/>
  <c r="G37" i="4"/>
  <c r="C37" i="4"/>
  <c r="B37" i="4"/>
  <c r="A37" i="4"/>
  <c r="G36" i="4"/>
  <c r="C36" i="4"/>
  <c r="B36" i="4"/>
  <c r="A36" i="4"/>
  <c r="G35" i="4"/>
  <c r="C35" i="4"/>
  <c r="B35" i="4"/>
  <c r="A35" i="4"/>
  <c r="G34" i="4"/>
  <c r="C34" i="4"/>
  <c r="B34" i="4"/>
  <c r="A34" i="4"/>
  <c r="G33" i="4"/>
  <c r="C33" i="4"/>
  <c r="B33" i="4"/>
  <c r="A33" i="4"/>
  <c r="G32" i="4"/>
  <c r="C32" i="4"/>
  <c r="B32" i="4"/>
  <c r="A32" i="4"/>
  <c r="G31" i="4"/>
  <c r="C31" i="4"/>
  <c r="B31" i="4"/>
  <c r="A31" i="4"/>
  <c r="G30" i="4"/>
  <c r="C30" i="4"/>
  <c r="B30" i="4"/>
  <c r="A30" i="4"/>
  <c r="G29" i="4"/>
  <c r="C29" i="4"/>
  <c r="B29" i="4"/>
  <c r="A29" i="4"/>
  <c r="G28" i="4"/>
  <c r="C28" i="4"/>
  <c r="B28" i="4"/>
  <c r="A28" i="4"/>
  <c r="G27" i="4"/>
  <c r="C27" i="4"/>
  <c r="B27" i="4"/>
  <c r="A27" i="4"/>
  <c r="G26" i="4"/>
  <c r="C26" i="4"/>
  <c r="B26" i="4"/>
  <c r="A26" i="4"/>
  <c r="G25" i="4"/>
  <c r="C25" i="4"/>
  <c r="B25" i="4"/>
  <c r="A25" i="4"/>
  <c r="G24" i="4"/>
  <c r="C24" i="4"/>
  <c r="B24" i="4"/>
  <c r="A24" i="4"/>
  <c r="G23" i="4"/>
  <c r="C23" i="4"/>
  <c r="B23" i="4"/>
  <c r="A23" i="4"/>
  <c r="G22" i="4"/>
  <c r="C22" i="4"/>
  <c r="B22" i="4"/>
  <c r="A22" i="4"/>
  <c r="G21" i="4"/>
  <c r="C21" i="4"/>
  <c r="B21" i="4"/>
  <c r="A21" i="4"/>
  <c r="G20" i="4"/>
  <c r="C20" i="4"/>
  <c r="B20" i="4"/>
  <c r="A20" i="4"/>
  <c r="G19" i="4"/>
  <c r="C19" i="4"/>
  <c r="B19" i="4"/>
  <c r="A19" i="4"/>
  <c r="G18" i="4"/>
  <c r="C18" i="4"/>
  <c r="B18" i="4"/>
  <c r="A18" i="4"/>
  <c r="G17" i="4"/>
  <c r="C17" i="4"/>
  <c r="B17" i="4"/>
  <c r="A17" i="4"/>
  <c r="G16" i="4"/>
  <c r="C16" i="4"/>
  <c r="B16" i="4"/>
  <c r="A16" i="4"/>
  <c r="G15" i="4"/>
  <c r="C15" i="4"/>
  <c r="B15" i="4"/>
  <c r="A15" i="4"/>
  <c r="G14" i="4"/>
  <c r="C14" i="4"/>
  <c r="B14" i="4"/>
  <c r="A14" i="4"/>
  <c r="G13" i="4"/>
  <c r="C13" i="4"/>
  <c r="B13" i="4"/>
  <c r="A13" i="4"/>
  <c r="G12" i="4"/>
  <c r="C12" i="4"/>
  <c r="B12" i="4"/>
  <c r="A12" i="4"/>
  <c r="G11" i="4"/>
  <c r="C11" i="4"/>
  <c r="B11" i="4"/>
  <c r="A11" i="4"/>
  <c r="G10" i="4"/>
  <c r="C10" i="4"/>
  <c r="B10" i="4"/>
  <c r="A10" i="4"/>
  <c r="G9" i="4"/>
  <c r="C9" i="4"/>
  <c r="B9" i="4"/>
  <c r="A9" i="4"/>
  <c r="G8" i="4"/>
  <c r="C8" i="4"/>
  <c r="B8" i="4"/>
  <c r="A8" i="4"/>
  <c r="G7" i="4"/>
  <c r="C7" i="4"/>
  <c r="B7" i="4"/>
  <c r="A7" i="4"/>
  <c r="E10" i="3"/>
  <c r="D10" i="3"/>
  <c r="C10" i="3"/>
  <c r="B10" i="3"/>
  <c r="E5" i="3"/>
  <c r="D5" i="3"/>
  <c r="C5" i="3"/>
  <c r="B5" i="3"/>
  <c r="E1" i="3"/>
  <c r="L223" i="2"/>
  <c r="L222" i="2"/>
  <c r="K222" i="2"/>
  <c r="H222" i="2"/>
  <c r="L98" i="2"/>
  <c r="K98" i="2"/>
  <c r="N226" i="7" s="1"/>
  <c r="H98" i="2"/>
  <c r="L221" i="2"/>
  <c r="K221" i="2"/>
  <c r="H221" i="2"/>
  <c r="L220" i="2"/>
  <c r="K220" i="2"/>
  <c r="H220" i="2"/>
  <c r="L97" i="2"/>
  <c r="K97" i="2"/>
  <c r="H97" i="2"/>
  <c r="L96" i="2"/>
  <c r="K96" i="2"/>
  <c r="H96" i="2"/>
  <c r="L219" i="2"/>
  <c r="K219" i="2"/>
  <c r="H219" i="2"/>
  <c r="L95" i="2"/>
  <c r="K95" i="2"/>
  <c r="H95" i="2"/>
  <c r="L218" i="2"/>
  <c r="K218" i="2"/>
  <c r="H218" i="2"/>
  <c r="L217" i="2"/>
  <c r="K217" i="2"/>
  <c r="H217" i="2"/>
  <c r="L94" i="2"/>
  <c r="K94" i="2"/>
  <c r="H94" i="2"/>
  <c r="L93" i="2"/>
  <c r="K93" i="2"/>
  <c r="H93" i="2"/>
  <c r="L92" i="2"/>
  <c r="K92" i="2"/>
  <c r="M92" i="2" s="1"/>
  <c r="H92" i="2"/>
  <c r="L216" i="2"/>
  <c r="K216" i="2"/>
  <c r="H216" i="2"/>
  <c r="L91" i="2"/>
  <c r="K91" i="2"/>
  <c r="H91" i="2"/>
  <c r="L215" i="2"/>
  <c r="K215" i="2"/>
  <c r="H215" i="2"/>
  <c r="L90" i="2"/>
  <c r="K90" i="2"/>
  <c r="M90" i="2" s="1"/>
  <c r="H90" i="2"/>
  <c r="L89" i="2"/>
  <c r="K89" i="2"/>
  <c r="N210" i="7" s="1"/>
  <c r="H89" i="2"/>
  <c r="L214" i="2"/>
  <c r="K214" i="2"/>
  <c r="H214" i="2"/>
  <c r="L88" i="2"/>
  <c r="K88" i="2"/>
  <c r="H88" i="2"/>
  <c r="L87" i="2"/>
  <c r="K87" i="2"/>
  <c r="H87" i="2"/>
  <c r="L86" i="2"/>
  <c r="K86" i="2"/>
  <c r="N206" i="7" s="1"/>
  <c r="H86" i="2"/>
  <c r="L213" i="2"/>
  <c r="K213" i="2"/>
  <c r="H213" i="2"/>
  <c r="L212" i="2"/>
  <c r="K212" i="2"/>
  <c r="H212" i="2"/>
  <c r="L211" i="2"/>
  <c r="K211" i="2"/>
  <c r="H211" i="2"/>
  <c r="L210" i="2"/>
  <c r="K210" i="2"/>
  <c r="N202" i="7" s="1"/>
  <c r="H210" i="2"/>
  <c r="L85" i="2"/>
  <c r="K85" i="2"/>
  <c r="M85" i="2" s="1"/>
  <c r="H85" i="2"/>
  <c r="L84" i="2"/>
  <c r="K84" i="2"/>
  <c r="H84" i="2"/>
  <c r="L83" i="2"/>
  <c r="K83" i="2"/>
  <c r="H83" i="2"/>
  <c r="L82" i="2"/>
  <c r="K82" i="2"/>
  <c r="H82" i="2"/>
  <c r="L209" i="2"/>
  <c r="K209" i="2"/>
  <c r="H209" i="2"/>
  <c r="L208" i="2"/>
  <c r="K208" i="2"/>
  <c r="H208" i="2"/>
  <c r="L81" i="2"/>
  <c r="K81" i="2"/>
  <c r="M81" i="2" s="1"/>
  <c r="H81" i="2"/>
  <c r="L207" i="2"/>
  <c r="K207" i="2"/>
  <c r="N194" i="7" s="1"/>
  <c r="H207" i="2"/>
  <c r="L206" i="2"/>
  <c r="K206" i="2"/>
  <c r="H206" i="2"/>
  <c r="L205" i="2"/>
  <c r="K205" i="2"/>
  <c r="H205" i="2"/>
  <c r="L80" i="2"/>
  <c r="K80" i="2"/>
  <c r="H80" i="2"/>
  <c r="L204" i="2"/>
  <c r="K204" i="2"/>
  <c r="H204" i="2"/>
  <c r="L203" i="2"/>
  <c r="K203" i="2"/>
  <c r="H203" i="2"/>
  <c r="L202" i="2"/>
  <c r="K202" i="2"/>
  <c r="H202" i="2"/>
  <c r="L79" i="2"/>
  <c r="K79" i="2"/>
  <c r="H79" i="2"/>
  <c r="L78" i="2"/>
  <c r="K78" i="2"/>
  <c r="N186" i="7" s="1"/>
  <c r="H78" i="2"/>
  <c r="L77" i="2"/>
  <c r="K77" i="2"/>
  <c r="H77" i="2"/>
  <c r="L76" i="2"/>
  <c r="K76" i="2"/>
  <c r="M76" i="2" s="1"/>
  <c r="H76" i="2"/>
  <c r="M201" i="2"/>
  <c r="L201" i="2"/>
  <c r="K201" i="2"/>
  <c r="H201" i="2"/>
  <c r="L200" i="2"/>
  <c r="K200" i="2"/>
  <c r="H200" i="2"/>
  <c r="L75" i="2"/>
  <c r="K75" i="2"/>
  <c r="M75" i="2" s="1"/>
  <c r="H75" i="2"/>
  <c r="L74" i="2"/>
  <c r="K74" i="2"/>
  <c r="H74" i="2"/>
  <c r="L73" i="2"/>
  <c r="K73" i="2"/>
  <c r="H73" i="2"/>
  <c r="L72" i="2"/>
  <c r="K72" i="2"/>
  <c r="H72" i="2"/>
  <c r="L199" i="2"/>
  <c r="K199" i="2"/>
  <c r="H199" i="2"/>
  <c r="L71" i="2"/>
  <c r="K71" i="2"/>
  <c r="H71" i="2"/>
  <c r="L70" i="2"/>
  <c r="K70" i="2"/>
  <c r="M70" i="2" s="1"/>
  <c r="H70" i="2"/>
  <c r="L198" i="2"/>
  <c r="K198" i="2"/>
  <c r="H198" i="2"/>
  <c r="L69" i="2"/>
  <c r="K69" i="2"/>
  <c r="M69" i="2" s="1"/>
  <c r="H69" i="2"/>
  <c r="L68" i="2"/>
  <c r="K68" i="2"/>
  <c r="H68" i="2"/>
  <c r="L197" i="2"/>
  <c r="K197" i="2"/>
  <c r="H197" i="2"/>
  <c r="L67" i="2"/>
  <c r="K67" i="2"/>
  <c r="H67" i="2"/>
  <c r="L196" i="2"/>
  <c r="K196" i="2"/>
  <c r="H196" i="2"/>
  <c r="L195" i="2"/>
  <c r="K195" i="2"/>
  <c r="H195" i="2"/>
  <c r="L194" i="2"/>
  <c r="K194" i="2"/>
  <c r="H194" i="2"/>
  <c r="L66" i="2"/>
  <c r="K66" i="2"/>
  <c r="H66" i="2"/>
  <c r="L65" i="2"/>
  <c r="K65" i="2"/>
  <c r="M65" i="2" s="1"/>
  <c r="H65" i="2"/>
  <c r="L64" i="2"/>
  <c r="K64" i="2"/>
  <c r="H64" i="2"/>
  <c r="L63" i="2"/>
  <c r="K63" i="2"/>
  <c r="H63" i="2"/>
  <c r="L193" i="2"/>
  <c r="K193" i="2"/>
  <c r="H193" i="2"/>
  <c r="L192" i="2"/>
  <c r="K192" i="2"/>
  <c r="H192" i="2"/>
  <c r="L191" i="2"/>
  <c r="K191" i="2"/>
  <c r="H191" i="2"/>
  <c r="L190" i="2"/>
  <c r="K190" i="2"/>
  <c r="H190" i="2"/>
  <c r="L189" i="2"/>
  <c r="K189" i="2"/>
  <c r="M189" i="2" s="1"/>
  <c r="H189" i="2"/>
  <c r="L62" i="2"/>
  <c r="K62" i="2"/>
  <c r="H62" i="2"/>
  <c r="L188" i="2"/>
  <c r="K188" i="2"/>
  <c r="H188" i="2"/>
  <c r="L187" i="2"/>
  <c r="K187" i="2"/>
  <c r="H187" i="2"/>
  <c r="L61" i="2"/>
  <c r="K61" i="2"/>
  <c r="H61" i="2"/>
  <c r="L60" i="2"/>
  <c r="K60" i="2"/>
  <c r="H60" i="2"/>
  <c r="L59" i="2"/>
  <c r="K59" i="2"/>
  <c r="H59" i="2"/>
  <c r="L58" i="2"/>
  <c r="K58" i="2"/>
  <c r="H58" i="2"/>
  <c r="L57" i="2"/>
  <c r="K57" i="2"/>
  <c r="H57" i="2"/>
  <c r="M56" i="2"/>
  <c r="L56" i="2"/>
  <c r="K56" i="2"/>
  <c r="H56" i="2"/>
  <c r="L55" i="2"/>
  <c r="K55" i="2"/>
  <c r="M55" i="2" s="1"/>
  <c r="H55" i="2"/>
  <c r="L54" i="2"/>
  <c r="K54" i="2"/>
  <c r="M54" i="2" s="1"/>
  <c r="H54" i="2"/>
  <c r="L53" i="2"/>
  <c r="K53" i="2"/>
  <c r="H53" i="2"/>
  <c r="L52" i="2"/>
  <c r="K52" i="2"/>
  <c r="H52" i="2"/>
  <c r="L51" i="2"/>
  <c r="K51" i="2"/>
  <c r="H51" i="2"/>
  <c r="L186" i="2"/>
  <c r="K186" i="2"/>
  <c r="H186" i="2"/>
  <c r="L185" i="2"/>
  <c r="K185" i="2"/>
  <c r="H185" i="2"/>
  <c r="L184" i="2"/>
  <c r="K184" i="2"/>
  <c r="H184" i="2"/>
  <c r="L183" i="2"/>
  <c r="K183" i="2"/>
  <c r="H183" i="2"/>
  <c r="L182" i="2"/>
  <c r="K182" i="2"/>
  <c r="H182" i="2"/>
  <c r="L50" i="2"/>
  <c r="K50" i="2"/>
  <c r="M50" i="2" s="1"/>
  <c r="H50" i="2"/>
  <c r="L49" i="2"/>
  <c r="K49" i="2"/>
  <c r="M49" i="2" s="1"/>
  <c r="H49" i="2"/>
  <c r="L181" i="2"/>
  <c r="K181" i="2"/>
  <c r="H181" i="2"/>
  <c r="L180" i="2"/>
  <c r="K180" i="2"/>
  <c r="M180" i="2" s="1"/>
  <c r="H180" i="2"/>
  <c r="L179" i="2"/>
  <c r="K179" i="2"/>
  <c r="H179" i="2"/>
  <c r="L178" i="2"/>
  <c r="K178" i="2"/>
  <c r="H178" i="2"/>
  <c r="L177" i="2"/>
  <c r="K177" i="2"/>
  <c r="H177" i="2"/>
  <c r="L176" i="2"/>
  <c r="K176" i="2"/>
  <c r="H176" i="2"/>
  <c r="L175" i="2"/>
  <c r="K175" i="2"/>
  <c r="H175" i="2"/>
  <c r="L174" i="2"/>
  <c r="K174" i="2"/>
  <c r="M174" i="2" s="1"/>
  <c r="H174" i="2"/>
  <c r="L173" i="2"/>
  <c r="K173" i="2"/>
  <c r="H173" i="2"/>
  <c r="L172" i="2"/>
  <c r="K172" i="2"/>
  <c r="H172" i="2"/>
  <c r="L171" i="2"/>
  <c r="K171" i="2"/>
  <c r="H171" i="2"/>
  <c r="L170" i="2"/>
  <c r="K170" i="2"/>
  <c r="H170" i="2"/>
  <c r="L169" i="2"/>
  <c r="K169" i="2"/>
  <c r="H169" i="2"/>
  <c r="L48" i="2"/>
  <c r="K48" i="2"/>
  <c r="H48" i="2"/>
  <c r="L168" i="2"/>
  <c r="K168" i="2"/>
  <c r="H168" i="2"/>
  <c r="L47" i="2"/>
  <c r="K47" i="2"/>
  <c r="H47" i="2"/>
  <c r="L167" i="2"/>
  <c r="K167" i="2"/>
  <c r="H167" i="2"/>
  <c r="L166" i="2"/>
  <c r="K166" i="2"/>
  <c r="H166" i="2"/>
  <c r="L46" i="2"/>
  <c r="K46" i="2"/>
  <c r="M46" i="2" s="1"/>
  <c r="H46" i="2"/>
  <c r="L165" i="2"/>
  <c r="K165" i="2"/>
  <c r="H165" i="2"/>
  <c r="L45" i="2"/>
  <c r="K45" i="2"/>
  <c r="H45" i="2"/>
  <c r="L164" i="2"/>
  <c r="K164" i="2"/>
  <c r="H164" i="2"/>
  <c r="L163" i="2"/>
  <c r="K163" i="2"/>
  <c r="H163" i="2"/>
  <c r="L44" i="2"/>
  <c r="K44" i="2"/>
  <c r="H44" i="2"/>
  <c r="L43" i="2"/>
  <c r="K43" i="2"/>
  <c r="N112" i="7" s="1"/>
  <c r="H43" i="2"/>
  <c r="L42" i="2"/>
  <c r="K42" i="2"/>
  <c r="H42" i="2"/>
  <c r="L162" i="2"/>
  <c r="K162" i="2"/>
  <c r="M162" i="2" s="1"/>
  <c r="H162" i="2"/>
  <c r="L161" i="2"/>
  <c r="K161" i="2"/>
  <c r="H161" i="2"/>
  <c r="L160" i="2"/>
  <c r="K160" i="2"/>
  <c r="H160" i="2"/>
  <c r="L41" i="2"/>
  <c r="K41" i="2"/>
  <c r="H41" i="2"/>
  <c r="L40" i="2"/>
  <c r="K40" i="2"/>
  <c r="H40" i="2"/>
  <c r="L159" i="2"/>
  <c r="K159" i="2"/>
  <c r="H159" i="2"/>
  <c r="L39" i="2"/>
  <c r="K39" i="2"/>
  <c r="H39" i="2"/>
  <c r="L158" i="2"/>
  <c r="K158" i="2"/>
  <c r="H158" i="2"/>
  <c r="M103" i="7" s="1"/>
  <c r="L38" i="2"/>
  <c r="K38" i="2"/>
  <c r="H38" i="2"/>
  <c r="L157" i="2"/>
  <c r="K157" i="2"/>
  <c r="H157" i="2"/>
  <c r="L156" i="2"/>
  <c r="K156" i="2"/>
  <c r="H156" i="2"/>
  <c r="L37" i="2"/>
  <c r="K37" i="2"/>
  <c r="M37" i="2" s="1"/>
  <c r="H37" i="2"/>
  <c r="L36" i="2"/>
  <c r="K36" i="2"/>
  <c r="H36" i="2"/>
  <c r="L35" i="2"/>
  <c r="K35" i="2"/>
  <c r="M35" i="2" s="1"/>
  <c r="H35" i="2"/>
  <c r="L155" i="2"/>
  <c r="K155" i="2"/>
  <c r="H155" i="2"/>
  <c r="L34" i="2"/>
  <c r="K34" i="2"/>
  <c r="H34" i="2"/>
  <c r="M95" i="7" s="1"/>
  <c r="L154" i="2"/>
  <c r="K154" i="2"/>
  <c r="H154" i="2"/>
  <c r="L153" i="2"/>
  <c r="K153" i="2"/>
  <c r="H153" i="2"/>
  <c r="L33" i="2"/>
  <c r="K33" i="2"/>
  <c r="H33" i="2"/>
  <c r="L152" i="2"/>
  <c r="K152" i="2"/>
  <c r="M152" i="2" s="1"/>
  <c r="H152" i="2"/>
  <c r="L151" i="2"/>
  <c r="K151" i="2"/>
  <c r="H151" i="2"/>
  <c r="L32" i="2"/>
  <c r="K32" i="2"/>
  <c r="H32" i="2"/>
  <c r="L31" i="2"/>
  <c r="K31" i="2"/>
  <c r="M31" i="2" s="1"/>
  <c r="H31" i="2"/>
  <c r="L30" i="2"/>
  <c r="K30" i="2"/>
  <c r="M30" i="2" s="1"/>
  <c r="H30" i="2"/>
  <c r="M87" i="7" s="1"/>
  <c r="L150" i="2"/>
  <c r="K150" i="2"/>
  <c r="H150" i="2"/>
  <c r="L149" i="2"/>
  <c r="K149" i="2"/>
  <c r="H149" i="2"/>
  <c r="L148" i="2"/>
  <c r="K148" i="2"/>
  <c r="H148" i="2"/>
  <c r="L29" i="2"/>
  <c r="K29" i="2"/>
  <c r="M29" i="2" s="1"/>
  <c r="H29" i="2"/>
  <c r="M83" i="7" s="1"/>
  <c r="L147" i="2"/>
  <c r="K147" i="2"/>
  <c r="H147" i="2"/>
  <c r="L146" i="2"/>
  <c r="K146" i="2"/>
  <c r="M146" i="2" s="1"/>
  <c r="H146" i="2"/>
  <c r="L145" i="2"/>
  <c r="K145" i="2"/>
  <c r="H145" i="2"/>
  <c r="L28" i="2"/>
  <c r="K28" i="2"/>
  <c r="H28" i="2"/>
  <c r="L27" i="2"/>
  <c r="K27" i="2"/>
  <c r="M27" i="2" s="1"/>
  <c r="H27" i="2"/>
  <c r="L26" i="2"/>
  <c r="K26" i="2"/>
  <c r="H26" i="2"/>
  <c r="L144" i="2"/>
  <c r="K144" i="2"/>
  <c r="H144" i="2"/>
  <c r="L25" i="2"/>
  <c r="K25" i="2"/>
  <c r="M25" i="2" s="1"/>
  <c r="H25" i="2"/>
  <c r="L24" i="2"/>
  <c r="K24" i="2"/>
  <c r="M24" i="2" s="1"/>
  <c r="E74" i="5" s="1"/>
  <c r="H24" i="2"/>
  <c r="L23" i="2"/>
  <c r="K23" i="2"/>
  <c r="H23" i="2"/>
  <c r="L143" i="2"/>
  <c r="K143" i="2"/>
  <c r="H143" i="2"/>
  <c r="L142" i="2"/>
  <c r="K142" i="2"/>
  <c r="H142" i="2"/>
  <c r="L141" i="2"/>
  <c r="K141" i="2"/>
  <c r="H141" i="2"/>
  <c r="L22" i="2"/>
  <c r="K22" i="2"/>
  <c r="H22" i="2"/>
  <c r="L21" i="2"/>
  <c r="K21" i="2"/>
  <c r="H21" i="2"/>
  <c r="L20" i="2"/>
  <c r="K20" i="2"/>
  <c r="M20" i="2" s="1"/>
  <c r="H20" i="2"/>
  <c r="L140" i="2"/>
  <c r="K140" i="2"/>
  <c r="H140" i="2"/>
  <c r="M19" i="2"/>
  <c r="L19" i="2"/>
  <c r="K19" i="2"/>
  <c r="H19" i="2"/>
  <c r="L18" i="2"/>
  <c r="K18" i="2"/>
  <c r="H18" i="2"/>
  <c r="L139" i="2"/>
  <c r="K139" i="2"/>
  <c r="M139" i="2" s="1"/>
  <c r="H139" i="2"/>
  <c r="L138" i="2"/>
  <c r="K138" i="2"/>
  <c r="H138" i="2"/>
  <c r="L137" i="2"/>
  <c r="K137" i="2"/>
  <c r="H137" i="2"/>
  <c r="L136" i="2"/>
  <c r="K136" i="2"/>
  <c r="H136" i="2"/>
  <c r="L135" i="2"/>
  <c r="K135" i="2"/>
  <c r="H135" i="2"/>
  <c r="L17" i="2"/>
  <c r="K17" i="2"/>
  <c r="M17" i="2" s="1"/>
  <c r="H17" i="2"/>
  <c r="L134" i="2"/>
  <c r="K134" i="2"/>
  <c r="H134" i="2"/>
  <c r="L133" i="2"/>
  <c r="K133" i="2"/>
  <c r="H133" i="2"/>
  <c r="L16" i="2"/>
  <c r="K16" i="2"/>
  <c r="M16" i="2" s="1"/>
  <c r="H16" i="2"/>
  <c r="L15" i="2"/>
  <c r="K15" i="2"/>
  <c r="H15" i="2"/>
  <c r="L132" i="2"/>
  <c r="K132" i="2"/>
  <c r="H132" i="2"/>
  <c r="L131" i="2"/>
  <c r="K131" i="2"/>
  <c r="H131" i="2"/>
  <c r="L130" i="2"/>
  <c r="K130" i="2"/>
  <c r="H130" i="2"/>
  <c r="L129" i="2"/>
  <c r="K129" i="2"/>
  <c r="M129" i="2" s="1"/>
  <c r="H129" i="2"/>
  <c r="L128" i="2"/>
  <c r="K128" i="2"/>
  <c r="H128" i="2"/>
  <c r="M49" i="7" s="1"/>
  <c r="L127" i="2"/>
  <c r="K127" i="2"/>
  <c r="H127" i="2"/>
  <c r="M126" i="2"/>
  <c r="L126" i="2"/>
  <c r="K126" i="2"/>
  <c r="H126" i="2"/>
  <c r="L125" i="2"/>
  <c r="K125" i="2"/>
  <c r="H125" i="2"/>
  <c r="L124" i="2"/>
  <c r="K124" i="2"/>
  <c r="H124" i="2"/>
  <c r="L123" i="2"/>
  <c r="K123" i="2"/>
  <c r="H123" i="2"/>
  <c r="L14" i="2"/>
  <c r="K14" i="2"/>
  <c r="M14" i="2" s="1"/>
  <c r="H14" i="2"/>
  <c r="L122" i="2"/>
  <c r="K122" i="2"/>
  <c r="H122" i="2"/>
  <c r="L13" i="2"/>
  <c r="K13" i="2"/>
  <c r="M13" i="2" s="1"/>
  <c r="H13" i="2"/>
  <c r="L121" i="2"/>
  <c r="K121" i="2"/>
  <c r="H121" i="2"/>
  <c r="L12" i="2"/>
  <c r="K12" i="2"/>
  <c r="M12" i="2" s="1"/>
  <c r="H12" i="2"/>
  <c r="L120" i="2"/>
  <c r="K120" i="2"/>
  <c r="H120" i="2"/>
  <c r="L119" i="2"/>
  <c r="K119" i="2"/>
  <c r="H119" i="2"/>
  <c r="L118" i="2"/>
  <c r="K118" i="2"/>
  <c r="H118" i="2"/>
  <c r="L117" i="2"/>
  <c r="K117" i="2"/>
  <c r="H117" i="2"/>
  <c r="M11" i="2"/>
  <c r="L11" i="2"/>
  <c r="K11" i="2"/>
  <c r="H11" i="2"/>
  <c r="L10" i="2"/>
  <c r="K10" i="2"/>
  <c r="M10" i="2" s="1"/>
  <c r="H10" i="2"/>
  <c r="L9" i="2"/>
  <c r="K9" i="2"/>
  <c r="H9" i="2"/>
  <c r="L116" i="2"/>
  <c r="K116" i="2"/>
  <c r="H116" i="2"/>
  <c r="L8" i="2"/>
  <c r="K8" i="2"/>
  <c r="M8" i="2" s="1"/>
  <c r="E30" i="5" s="1"/>
  <c r="H8" i="2"/>
  <c r="L115" i="2"/>
  <c r="K115" i="2"/>
  <c r="H115" i="2"/>
  <c r="L114" i="2"/>
  <c r="K114" i="2"/>
  <c r="H114" i="2"/>
  <c r="L113" i="2"/>
  <c r="K113" i="2"/>
  <c r="H113" i="2"/>
  <c r="L112" i="2"/>
  <c r="K112" i="2"/>
  <c r="H112" i="2"/>
  <c r="L7" i="2"/>
  <c r="K7" i="2"/>
  <c r="H7" i="2"/>
  <c r="M25" i="7" s="1"/>
  <c r="L111" i="2"/>
  <c r="K111" i="2"/>
  <c r="H111" i="2"/>
  <c r="L110" i="2"/>
  <c r="K110" i="2"/>
  <c r="H110" i="2"/>
  <c r="L109" i="2"/>
  <c r="K109" i="2"/>
  <c r="H109" i="2"/>
  <c r="L6" i="2"/>
  <c r="K6" i="2"/>
  <c r="H6" i="2"/>
  <c r="L108" i="2"/>
  <c r="K108" i="2"/>
  <c r="H108" i="2"/>
  <c r="L5" i="2"/>
  <c r="K5" i="2"/>
  <c r="M5" i="2" s="1"/>
  <c r="E19" i="5" s="1"/>
  <c r="H5" i="2"/>
  <c r="L107" i="2"/>
  <c r="K107" i="2"/>
  <c r="H107" i="2"/>
  <c r="L106" i="2"/>
  <c r="K106" i="2"/>
  <c r="H106" i="2"/>
  <c r="M17" i="7" s="1"/>
  <c r="L4" i="2"/>
  <c r="K4" i="2"/>
  <c r="H4" i="2"/>
  <c r="L105" i="2"/>
  <c r="K105" i="2"/>
  <c r="H105" i="2"/>
  <c r="L104" i="2"/>
  <c r="K104" i="2"/>
  <c r="H104" i="2"/>
  <c r="L103" i="2"/>
  <c r="K103" i="2"/>
  <c r="H103" i="2"/>
  <c r="L102" i="2"/>
  <c r="K102" i="2"/>
  <c r="H102" i="2"/>
  <c r="L101" i="2"/>
  <c r="K101" i="2"/>
  <c r="H101" i="2"/>
  <c r="M101" i="2" s="1"/>
  <c r="L3" i="2"/>
  <c r="K3" i="2"/>
  <c r="H3" i="2"/>
  <c r="A3" i="2"/>
  <c r="L100" i="2"/>
  <c r="K100" i="2"/>
  <c r="M100" i="2" s="1"/>
  <c r="H100" i="2"/>
  <c r="A100" i="2"/>
  <c r="L99" i="2"/>
  <c r="K99" i="2"/>
  <c r="H99" i="2"/>
  <c r="M33" i="7" l="1"/>
  <c r="M36" i="2"/>
  <c r="M40" i="2"/>
  <c r="M41" i="7"/>
  <c r="M135" i="2"/>
  <c r="E59" i="5" s="1"/>
  <c r="M178" i="2"/>
  <c r="N190" i="7"/>
  <c r="E41" i="5"/>
  <c r="M57" i="7"/>
  <c r="M65" i="7"/>
  <c r="M41" i="2"/>
  <c r="M48" i="2"/>
  <c r="M3" i="2"/>
  <c r="U76" i="2"/>
  <c r="V76" i="2"/>
  <c r="U51" i="2"/>
  <c r="V51" i="2"/>
  <c r="U43" i="2"/>
  <c r="V43" i="2"/>
  <c r="E81" i="5"/>
  <c r="N218" i="7"/>
  <c r="U30" i="2"/>
  <c r="V30" i="2"/>
  <c r="U28" i="2"/>
  <c r="V28" i="2"/>
  <c r="U12" i="2"/>
  <c r="V12" i="2"/>
  <c r="U38" i="2"/>
  <c r="V38" i="2"/>
  <c r="U15" i="2"/>
  <c r="V15" i="2"/>
  <c r="U8" i="2"/>
  <c r="V8" i="2"/>
  <c r="U65" i="2"/>
  <c r="V65" i="2"/>
  <c r="U95" i="2"/>
  <c r="V95" i="2"/>
  <c r="U55" i="2"/>
  <c r="V55" i="2"/>
  <c r="U21" i="2"/>
  <c r="V21" i="2"/>
  <c r="U79" i="2"/>
  <c r="V79" i="2"/>
  <c r="U29" i="2"/>
  <c r="V29" i="2"/>
  <c r="U98" i="2"/>
  <c r="V98" i="2"/>
  <c r="U67" i="2"/>
  <c r="V67" i="2"/>
  <c r="U24" i="2"/>
  <c r="V24" i="2"/>
  <c r="U17" i="2"/>
  <c r="V17" i="2"/>
  <c r="U3" i="2"/>
  <c r="V3" i="2"/>
  <c r="M73" i="2"/>
  <c r="U44" i="2"/>
  <c r="V44" i="2"/>
  <c r="U32" i="2"/>
  <c r="V32" i="2"/>
  <c r="U23" i="2"/>
  <c r="V23" i="2"/>
  <c r="U19" i="2"/>
  <c r="V19" i="2"/>
  <c r="U10" i="2"/>
  <c r="V10" i="2"/>
  <c r="U7" i="2"/>
  <c r="V7" i="2"/>
  <c r="A101" i="2"/>
  <c r="A102" i="2" s="1"/>
  <c r="A103" i="2" s="1"/>
  <c r="A104" i="2" s="1"/>
  <c r="A105" i="2" s="1"/>
  <c r="A4" i="2" s="1"/>
  <c r="A106" i="2" s="1"/>
  <c r="A107" i="2" s="1"/>
  <c r="A5" i="2" s="1"/>
  <c r="A108" i="2" s="1"/>
  <c r="A6" i="2" s="1"/>
  <c r="A109" i="2" s="1"/>
  <c r="A110" i="2" s="1"/>
  <c r="A111" i="2" s="1"/>
  <c r="A7" i="2" s="1"/>
  <c r="A112" i="2" s="1"/>
  <c r="A113" i="2" s="1"/>
  <c r="A114" i="2" s="1"/>
  <c r="A115" i="2" s="1"/>
  <c r="A8" i="2" s="1"/>
  <c r="A116" i="2" s="1"/>
  <c r="A9" i="2" s="1"/>
  <c r="A10" i="2" s="1"/>
  <c r="A11" i="2" s="1"/>
  <c r="A117" i="2" s="1"/>
  <c r="A118" i="2" s="1"/>
  <c r="A119" i="2" s="1"/>
  <c r="A120" i="2" s="1"/>
  <c r="A12" i="2" s="1"/>
  <c r="A121" i="2" s="1"/>
  <c r="A13" i="2" s="1"/>
  <c r="A122" i="2" s="1"/>
  <c r="A14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5" i="2" s="1"/>
  <c r="A16" i="2" s="1"/>
  <c r="A133" i="2" s="1"/>
  <c r="A134" i="2" s="1"/>
  <c r="A17" i="2" s="1"/>
  <c r="A135" i="2" s="1"/>
  <c r="A136" i="2" s="1"/>
  <c r="A137" i="2" s="1"/>
  <c r="A138" i="2" s="1"/>
  <c r="A139" i="2" s="1"/>
  <c r="A18" i="2" s="1"/>
  <c r="A19" i="2" s="1"/>
  <c r="A140" i="2" s="1"/>
  <c r="A20" i="2" s="1"/>
  <c r="A21" i="2" s="1"/>
  <c r="A22" i="2" s="1"/>
  <c r="A141" i="2" s="1"/>
  <c r="A142" i="2" s="1"/>
  <c r="A143" i="2" s="1"/>
  <c r="A23" i="2" s="1"/>
  <c r="A24" i="2" s="1"/>
  <c r="A25" i="2" s="1"/>
  <c r="A144" i="2" s="1"/>
  <c r="A26" i="2" s="1"/>
  <c r="A27" i="2" s="1"/>
  <c r="A28" i="2" s="1"/>
  <c r="A145" i="2" s="1"/>
  <c r="A146" i="2" s="1"/>
  <c r="A147" i="2" s="1"/>
  <c r="A29" i="2" s="1"/>
  <c r="A148" i="2" s="1"/>
  <c r="A149" i="2" s="1"/>
  <c r="A150" i="2" s="1"/>
  <c r="A30" i="2" s="1"/>
  <c r="A31" i="2" s="1"/>
  <c r="A32" i="2" s="1"/>
  <c r="A151" i="2" s="1"/>
  <c r="A152" i="2" s="1"/>
  <c r="A33" i="2" s="1"/>
  <c r="A153" i="2" s="1"/>
  <c r="A154" i="2" s="1"/>
  <c r="A34" i="2" s="1"/>
  <c r="A155" i="2" s="1"/>
  <c r="A35" i="2" s="1"/>
  <c r="A36" i="2" s="1"/>
  <c r="A37" i="2" s="1"/>
  <c r="A156" i="2" s="1"/>
  <c r="A157" i="2" s="1"/>
  <c r="A38" i="2" s="1"/>
  <c r="A158" i="2" s="1"/>
  <c r="A39" i="2" s="1"/>
  <c r="A159" i="2" s="1"/>
  <c r="A40" i="2" s="1"/>
  <c r="A41" i="2" s="1"/>
  <c r="A160" i="2" s="1"/>
  <c r="A161" i="2" s="1"/>
  <c r="A162" i="2" s="1"/>
  <c r="A42" i="2" s="1"/>
  <c r="A43" i="2" s="1"/>
  <c r="A44" i="2" s="1"/>
  <c r="A163" i="2" s="1"/>
  <c r="A164" i="2" s="1"/>
  <c r="A45" i="2" s="1"/>
  <c r="A165" i="2" s="1"/>
  <c r="A46" i="2" s="1"/>
  <c r="A166" i="2" s="1"/>
  <c r="A167" i="2" s="1"/>
  <c r="A47" i="2" s="1"/>
  <c r="A168" i="2" s="1"/>
  <c r="A4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49" i="2" s="1"/>
  <c r="A50" i="2" s="1"/>
  <c r="A182" i="2" s="1"/>
  <c r="A183" i="2" s="1"/>
  <c r="A184" i="2" s="1"/>
  <c r="A185" i="2" s="1"/>
  <c r="A186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187" i="2" s="1"/>
  <c r="A188" i="2" s="1"/>
  <c r="A62" i="2" s="1"/>
  <c r="A189" i="2" s="1"/>
  <c r="A190" i="2" s="1"/>
  <c r="A191" i="2" s="1"/>
  <c r="A192" i="2" s="1"/>
  <c r="A193" i="2" s="1"/>
  <c r="A63" i="2" s="1"/>
  <c r="A64" i="2" s="1"/>
  <c r="A65" i="2" s="1"/>
  <c r="A66" i="2" s="1"/>
  <c r="A194" i="2" s="1"/>
  <c r="A195" i="2" s="1"/>
  <c r="A196" i="2" s="1"/>
  <c r="A67" i="2" s="1"/>
  <c r="A197" i="2" s="1"/>
  <c r="A68" i="2" s="1"/>
  <c r="A69" i="2" s="1"/>
  <c r="A198" i="2" s="1"/>
  <c r="A70" i="2" s="1"/>
  <c r="A71" i="2" s="1"/>
  <c r="A199" i="2" s="1"/>
  <c r="A72" i="2" s="1"/>
  <c r="A73" i="2" s="1"/>
  <c r="A74" i="2" s="1"/>
  <c r="A75" i="2" s="1"/>
  <c r="A200" i="2" s="1"/>
  <c r="A201" i="2" s="1"/>
  <c r="A76" i="2" s="1"/>
  <c r="A77" i="2" s="1"/>
  <c r="A78" i="2" s="1"/>
  <c r="A79" i="2" s="1"/>
  <c r="A202" i="2" s="1"/>
  <c r="A203" i="2" s="1"/>
  <c r="A204" i="2" s="1"/>
  <c r="A80" i="2" s="1"/>
  <c r="A205" i="2" s="1"/>
  <c r="A206" i="2" s="1"/>
  <c r="A207" i="2" s="1"/>
  <c r="A81" i="2" s="1"/>
  <c r="A208" i="2" s="1"/>
  <c r="A209" i="2" s="1"/>
  <c r="A82" i="2" s="1"/>
  <c r="A83" i="2" s="1"/>
  <c r="A84" i="2" s="1"/>
  <c r="A85" i="2" s="1"/>
  <c r="A210" i="2" s="1"/>
  <c r="A211" i="2" s="1"/>
  <c r="A212" i="2" s="1"/>
  <c r="A213" i="2" s="1"/>
  <c r="A86" i="2" s="1"/>
  <c r="A87" i="2" s="1"/>
  <c r="A88" i="2" s="1"/>
  <c r="A214" i="2" s="1"/>
  <c r="A89" i="2" s="1"/>
  <c r="A90" i="2" s="1"/>
  <c r="A215" i="2" s="1"/>
  <c r="A91" i="2" s="1"/>
  <c r="A216" i="2" s="1"/>
  <c r="A92" i="2" s="1"/>
  <c r="A93" i="2" s="1"/>
  <c r="A94" i="2" s="1"/>
  <c r="A217" i="2" s="1"/>
  <c r="A218" i="2" s="1"/>
  <c r="A95" i="2" s="1"/>
  <c r="A219" i="2" s="1"/>
  <c r="A96" i="2" s="1"/>
  <c r="A97" i="2" s="1"/>
  <c r="A220" i="2" s="1"/>
  <c r="A221" i="2" s="1"/>
  <c r="A98" i="2" s="1"/>
  <c r="A222" i="2" s="1"/>
  <c r="M107" i="2"/>
  <c r="N162" i="7"/>
  <c r="N170" i="7"/>
  <c r="M113" i="2"/>
  <c r="M147" i="2"/>
  <c r="M151" i="2"/>
  <c r="E90" i="5" s="1"/>
  <c r="E106" i="5"/>
  <c r="N189" i="2"/>
  <c r="N166" i="7"/>
  <c r="N174" i="7"/>
  <c r="E27" i="5"/>
  <c r="N5" i="2"/>
  <c r="M32" i="2"/>
  <c r="N134" i="7"/>
  <c r="N198" i="7"/>
  <c r="N214" i="7"/>
  <c r="N222" i="7"/>
  <c r="M112" i="2"/>
  <c r="J28" i="7"/>
  <c r="M116" i="2"/>
  <c r="M128" i="2"/>
  <c r="M134" i="2"/>
  <c r="E139" i="5" s="1"/>
  <c r="M143" i="2"/>
  <c r="E148" i="5" s="1"/>
  <c r="N40" i="2"/>
  <c r="M182" i="2"/>
  <c r="M77" i="2"/>
  <c r="E82" i="5" s="1"/>
  <c r="M206" i="2"/>
  <c r="N206" i="2" s="1"/>
  <c r="M9" i="7"/>
  <c r="N20" i="2"/>
  <c r="M91" i="7"/>
  <c r="M99" i="7"/>
  <c r="M163" i="2"/>
  <c r="M168" i="2"/>
  <c r="N168" i="2" s="1"/>
  <c r="O168" i="2" s="1"/>
  <c r="N142" i="7"/>
  <c r="N178" i="7"/>
  <c r="M122" i="2"/>
  <c r="M73" i="7"/>
  <c r="J109" i="7"/>
  <c r="N163" i="2"/>
  <c r="M52" i="2"/>
  <c r="E145" i="5" s="1"/>
  <c r="N150" i="7"/>
  <c r="N158" i="7"/>
  <c r="M67" i="2"/>
  <c r="E72" i="5" s="1"/>
  <c r="E173" i="5"/>
  <c r="M80" i="2"/>
  <c r="D6" i="3"/>
  <c r="T18" i="2"/>
  <c r="T9" i="2"/>
  <c r="E78" i="5"/>
  <c r="E183" i="5"/>
  <c r="T87" i="2"/>
  <c r="T70" i="2"/>
  <c r="T46" i="2"/>
  <c r="T27" i="2"/>
  <c r="T56" i="2"/>
  <c r="T26" i="2"/>
  <c r="T22" i="2"/>
  <c r="M164" i="2"/>
  <c r="M117" i="2"/>
  <c r="E35" i="5" s="1"/>
  <c r="M140" i="2"/>
  <c r="M79" i="7"/>
  <c r="E118" i="5"/>
  <c r="N14" i="2"/>
  <c r="O14" i="2" s="1"/>
  <c r="M130" i="2"/>
  <c r="E135" i="5" s="1"/>
  <c r="M28" i="2"/>
  <c r="E33" i="5" s="1"/>
  <c r="M44" i="2"/>
  <c r="M47" i="2"/>
  <c r="N154" i="7"/>
  <c r="N182" i="7"/>
  <c r="M204" i="2"/>
  <c r="M211" i="2"/>
  <c r="M218" i="2"/>
  <c r="M222" i="2"/>
  <c r="E227" i="5" s="1"/>
  <c r="E11" i="3"/>
  <c r="T33" i="2"/>
  <c r="T41" i="2"/>
  <c r="T25" i="2"/>
  <c r="T20" i="2"/>
  <c r="T5" i="2"/>
  <c r="T72" i="2"/>
  <c r="T50" i="2"/>
  <c r="T40" i="2"/>
  <c r="T36" i="2"/>
  <c r="T11" i="2"/>
  <c r="M109" i="2"/>
  <c r="T49" i="2"/>
  <c r="T35" i="2"/>
  <c r="T13" i="2"/>
  <c r="E51" i="5"/>
  <c r="N135" i="2"/>
  <c r="O135" i="2" s="1"/>
  <c r="N36" i="2"/>
  <c r="O36" i="2" s="1"/>
  <c r="N182" i="2"/>
  <c r="E185" i="5"/>
  <c r="J133" i="4"/>
  <c r="J165" i="4"/>
  <c r="I56" i="4"/>
  <c r="J197" i="4"/>
  <c r="I72" i="4"/>
  <c r="N24" i="2"/>
  <c r="N35" i="2"/>
  <c r="O35" i="2" s="1"/>
  <c r="M39" i="2"/>
  <c r="M167" i="2"/>
  <c r="M192" i="2"/>
  <c r="N147" i="2"/>
  <c r="N32" i="2"/>
  <c r="O32" i="2" s="1"/>
  <c r="M155" i="2"/>
  <c r="M57" i="2"/>
  <c r="N57" i="2" s="1"/>
  <c r="M194" i="2"/>
  <c r="N194" i="2" s="1"/>
  <c r="M60" i="2"/>
  <c r="N60" i="2" s="1"/>
  <c r="O60" i="2" s="1"/>
  <c r="M198" i="2"/>
  <c r="N198" i="2" s="1"/>
  <c r="M83" i="2"/>
  <c r="T83" i="2" s="1"/>
  <c r="M94" i="2"/>
  <c r="E99" i="5" s="1"/>
  <c r="N146" i="2"/>
  <c r="O146" i="2" s="1"/>
  <c r="M197" i="2"/>
  <c r="C6" i="3"/>
  <c r="M106" i="2"/>
  <c r="E17" i="5" s="1"/>
  <c r="M177" i="2"/>
  <c r="M61" i="2"/>
  <c r="N61" i="2" s="1"/>
  <c r="M200" i="2"/>
  <c r="N200" i="2" s="1"/>
  <c r="O200" i="2" s="1"/>
  <c r="M179" i="2"/>
  <c r="E134" i="5" s="1"/>
  <c r="M62" i="2"/>
  <c r="E67" i="5" s="1"/>
  <c r="M71" i="2"/>
  <c r="N71" i="2" s="1"/>
  <c r="O71" i="2" s="1"/>
  <c r="M72" i="2"/>
  <c r="M105" i="2"/>
  <c r="E110" i="5" s="1"/>
  <c r="N107" i="2"/>
  <c r="M207" i="2"/>
  <c r="E194" i="5" s="1"/>
  <c r="N94" i="2"/>
  <c r="D11" i="3"/>
  <c r="N101" i="2"/>
  <c r="O101" i="2" s="1"/>
  <c r="E15" i="5"/>
  <c r="M40" i="7"/>
  <c r="I39" i="4"/>
  <c r="M54" i="7"/>
  <c r="I53" i="4"/>
  <c r="M15" i="2"/>
  <c r="M64" i="7"/>
  <c r="I63" i="4"/>
  <c r="J96" i="7"/>
  <c r="D96" i="5"/>
  <c r="N155" i="2"/>
  <c r="O155" i="2" s="1"/>
  <c r="J144" i="7"/>
  <c r="D144" i="5"/>
  <c r="M14" i="7"/>
  <c r="I13" i="4"/>
  <c r="J24" i="7"/>
  <c r="D24" i="5"/>
  <c r="N40" i="7"/>
  <c r="J39" i="4"/>
  <c r="M121" i="2"/>
  <c r="N56" i="7"/>
  <c r="J55" i="4"/>
  <c r="M133" i="2"/>
  <c r="E138" i="5" s="1"/>
  <c r="N64" i="7"/>
  <c r="J63" i="4"/>
  <c r="M18" i="2"/>
  <c r="J72" i="7"/>
  <c r="D72" i="5"/>
  <c r="E75" i="5"/>
  <c r="N25" i="2"/>
  <c r="N77" i="7"/>
  <c r="J76" i="4"/>
  <c r="M26" i="2"/>
  <c r="M84" i="7"/>
  <c r="I83" i="4"/>
  <c r="N30" i="2"/>
  <c r="O35" i="7" s="1"/>
  <c r="D104" i="5"/>
  <c r="J104" i="7"/>
  <c r="N127" i="7"/>
  <c r="J126" i="4"/>
  <c r="M172" i="2"/>
  <c r="M147" i="7"/>
  <c r="I146" i="4"/>
  <c r="J153" i="7"/>
  <c r="D153" i="5"/>
  <c r="M170" i="7"/>
  <c r="I169" i="4"/>
  <c r="N92" i="2"/>
  <c r="O92" i="2" s="1"/>
  <c r="J222" i="7"/>
  <c r="D222" i="5"/>
  <c r="J17" i="7"/>
  <c r="D17" i="5"/>
  <c r="N106" i="2"/>
  <c r="O106" i="2" s="1"/>
  <c r="M20" i="7"/>
  <c r="I19" i="4"/>
  <c r="J21" i="7"/>
  <c r="D21" i="5"/>
  <c r="M23" i="7"/>
  <c r="I22" i="4"/>
  <c r="J26" i="7"/>
  <c r="D26" i="5"/>
  <c r="N113" i="2"/>
  <c r="O113" i="2" s="1"/>
  <c r="J32" i="7"/>
  <c r="D32" i="5"/>
  <c r="J38" i="7"/>
  <c r="D38" i="5"/>
  <c r="J40" i="7"/>
  <c r="D40" i="5"/>
  <c r="J46" i="7"/>
  <c r="D46" i="5"/>
  <c r="J48" i="7"/>
  <c r="D48" i="5"/>
  <c r="J54" i="7"/>
  <c r="D54" i="5"/>
  <c r="N15" i="2"/>
  <c r="J56" i="7"/>
  <c r="D56" i="5"/>
  <c r="J62" i="7"/>
  <c r="D62" i="5"/>
  <c r="J64" i="7"/>
  <c r="D64" i="5"/>
  <c r="N143" i="2"/>
  <c r="J74" i="7"/>
  <c r="D74" i="5"/>
  <c r="N79" i="7"/>
  <c r="J78" i="4"/>
  <c r="N81" i="7"/>
  <c r="J80" i="4"/>
  <c r="M86" i="7"/>
  <c r="I85" i="4"/>
  <c r="M150" i="2"/>
  <c r="M88" i="7"/>
  <c r="I87" i="4"/>
  <c r="N97" i="7"/>
  <c r="J96" i="4"/>
  <c r="N47" i="2"/>
  <c r="O47" i="2" s="1"/>
  <c r="N56" i="2"/>
  <c r="O56" i="2" s="1"/>
  <c r="M156" i="7"/>
  <c r="I155" i="4"/>
  <c r="N187" i="7"/>
  <c r="J186" i="4"/>
  <c r="M79" i="2"/>
  <c r="N24" i="7"/>
  <c r="J23" i="4"/>
  <c r="M111" i="2"/>
  <c r="N111" i="2" s="1"/>
  <c r="N48" i="7"/>
  <c r="J47" i="4"/>
  <c r="M127" i="2"/>
  <c r="E132" i="5" s="1"/>
  <c r="J34" i="7"/>
  <c r="D34" i="5"/>
  <c r="J58" i="7"/>
  <c r="D58" i="5"/>
  <c r="J66" i="7"/>
  <c r="D66" i="5"/>
  <c r="O67" i="7"/>
  <c r="F67" i="5"/>
  <c r="M76" i="7"/>
  <c r="I75" i="4"/>
  <c r="E88" i="5"/>
  <c r="O97" i="7"/>
  <c r="F97" i="5"/>
  <c r="K96" i="4"/>
  <c r="N105" i="7"/>
  <c r="J104" i="4"/>
  <c r="N44" i="2"/>
  <c r="O44" i="2" s="1"/>
  <c r="N119" i="7"/>
  <c r="J118" i="4"/>
  <c r="M166" i="2"/>
  <c r="E121" i="5"/>
  <c r="J132" i="7"/>
  <c r="D132" i="5"/>
  <c r="N177" i="2"/>
  <c r="O177" i="2" s="1"/>
  <c r="J138" i="7"/>
  <c r="D138" i="5"/>
  <c r="N50" i="2"/>
  <c r="J208" i="7"/>
  <c r="D208" i="5"/>
  <c r="E22" i="5"/>
  <c r="M32" i="7"/>
  <c r="I31" i="4"/>
  <c r="M48" i="7"/>
  <c r="I47" i="4"/>
  <c r="M62" i="7"/>
  <c r="I61" i="4"/>
  <c r="M138" i="2"/>
  <c r="N138" i="2" s="1"/>
  <c r="J82" i="7"/>
  <c r="D82" i="5"/>
  <c r="M102" i="7"/>
  <c r="I101" i="4"/>
  <c r="M38" i="2"/>
  <c r="E43" i="5" s="1"/>
  <c r="N17" i="7"/>
  <c r="J16" i="4"/>
  <c r="O5" i="2"/>
  <c r="J30" i="7"/>
  <c r="D30" i="5"/>
  <c r="N8" i="2"/>
  <c r="M16" i="7"/>
  <c r="I15" i="4"/>
  <c r="N23" i="7"/>
  <c r="J22" i="4"/>
  <c r="J42" i="7"/>
  <c r="D42" i="5"/>
  <c r="M104" i="2"/>
  <c r="M31" i="7"/>
  <c r="I30" i="4"/>
  <c r="E42" i="5"/>
  <c r="M55" i="7"/>
  <c r="I54" i="4"/>
  <c r="M63" i="7"/>
  <c r="I62" i="4"/>
  <c r="O20" i="2"/>
  <c r="N73" i="7"/>
  <c r="J72" i="4"/>
  <c r="N152" i="2"/>
  <c r="M166" i="7"/>
  <c r="I165" i="4"/>
  <c r="M66" i="2"/>
  <c r="N177" i="7"/>
  <c r="J176" i="4"/>
  <c r="M199" i="2"/>
  <c r="N199" i="2" s="1"/>
  <c r="J194" i="7"/>
  <c r="D194" i="5"/>
  <c r="N207" i="2"/>
  <c r="O207" i="2" s="1"/>
  <c r="N85" i="2"/>
  <c r="J18" i="7"/>
  <c r="D18" i="5"/>
  <c r="M142" i="7"/>
  <c r="I141" i="4"/>
  <c r="M185" i="2"/>
  <c r="E190" i="5" s="1"/>
  <c r="N21" i="7"/>
  <c r="J20" i="4"/>
  <c r="M6" i="2"/>
  <c r="E11" i="5" s="1"/>
  <c r="J14" i="7"/>
  <c r="D14" i="5"/>
  <c r="J10" i="7"/>
  <c r="D10" i="5"/>
  <c r="M19" i="7"/>
  <c r="I18" i="4"/>
  <c r="M28" i="7"/>
  <c r="I27" i="4"/>
  <c r="M39" i="7"/>
  <c r="I38" i="4"/>
  <c r="M47" i="7"/>
  <c r="I46" i="4"/>
  <c r="N53" i="7"/>
  <c r="J52" i="4"/>
  <c r="M132" i="2"/>
  <c r="E137" i="5" s="1"/>
  <c r="N61" i="7"/>
  <c r="J60" i="4"/>
  <c r="M137" i="2"/>
  <c r="N69" i="7"/>
  <c r="J68" i="4"/>
  <c r="M22" i="2"/>
  <c r="N71" i="7"/>
  <c r="J70" i="4"/>
  <c r="M78" i="7"/>
  <c r="I77" i="4"/>
  <c r="J86" i="7"/>
  <c r="D86" i="5"/>
  <c r="N150" i="2"/>
  <c r="N95" i="7"/>
  <c r="J94" i="4"/>
  <c r="M34" i="2"/>
  <c r="T34" i="2" s="1"/>
  <c r="N143" i="7"/>
  <c r="J142" i="4"/>
  <c r="M186" i="2"/>
  <c r="M152" i="7"/>
  <c r="I151" i="4"/>
  <c r="N9" i="7"/>
  <c r="J8" i="4"/>
  <c r="N31" i="7"/>
  <c r="J30" i="4"/>
  <c r="N11" i="2"/>
  <c r="N41" i="7"/>
  <c r="J40" i="4"/>
  <c r="N140" i="2"/>
  <c r="O140" i="2" s="1"/>
  <c r="J190" i="7"/>
  <c r="D190" i="5"/>
  <c r="N204" i="2"/>
  <c r="J206" i="7"/>
  <c r="D206" i="5"/>
  <c r="K18" i="4"/>
  <c r="M38" i="7"/>
  <c r="I37" i="4"/>
  <c r="M120" i="2"/>
  <c r="N120" i="2" s="1"/>
  <c r="M56" i="7"/>
  <c r="I55" i="4"/>
  <c r="J112" i="7"/>
  <c r="D112" i="5"/>
  <c r="E18" i="5"/>
  <c r="O107" i="2"/>
  <c r="N32" i="7"/>
  <c r="J31" i="4"/>
  <c r="M9" i="2"/>
  <c r="J70" i="7"/>
  <c r="D70" i="5"/>
  <c r="N20" i="7"/>
  <c r="J19" i="4"/>
  <c r="M108" i="2"/>
  <c r="E113" i="5" s="1"/>
  <c r="N29" i="7"/>
  <c r="J28" i="4"/>
  <c r="M115" i="2"/>
  <c r="J50" i="7"/>
  <c r="D50" i="5"/>
  <c r="N16" i="7"/>
  <c r="J15" i="4"/>
  <c r="M4" i="2"/>
  <c r="N4" i="2" s="1"/>
  <c r="N25" i="7"/>
  <c r="J24" i="4"/>
  <c r="N112" i="2"/>
  <c r="O112" i="2" s="1"/>
  <c r="E34" i="5"/>
  <c r="N37" i="7"/>
  <c r="J36" i="4"/>
  <c r="M119" i="2"/>
  <c r="N119" i="2" s="1"/>
  <c r="N45" i="7"/>
  <c r="J44" i="4"/>
  <c r="M124" i="2"/>
  <c r="E129" i="5" s="1"/>
  <c r="J88" i="7"/>
  <c r="D88" i="5"/>
  <c r="E97" i="5"/>
  <c r="N111" i="7"/>
  <c r="J110" i="4"/>
  <c r="M42" i="2"/>
  <c r="T42" i="2" s="1"/>
  <c r="E10" i="5"/>
  <c r="N13" i="7"/>
  <c r="J12" i="4"/>
  <c r="M103" i="2"/>
  <c r="N103" i="2" s="1"/>
  <c r="J16" i="7"/>
  <c r="D16" i="5"/>
  <c r="M22" i="7"/>
  <c r="I21" i="4"/>
  <c r="M110" i="2"/>
  <c r="J25" i="7"/>
  <c r="D25" i="5"/>
  <c r="N33" i="7"/>
  <c r="J32" i="4"/>
  <c r="M36" i="7"/>
  <c r="I35" i="4"/>
  <c r="N39" i="7"/>
  <c r="J38" i="4"/>
  <c r="N122" i="2"/>
  <c r="M44" i="7"/>
  <c r="I43" i="4"/>
  <c r="N47" i="7"/>
  <c r="J46" i="4"/>
  <c r="N49" i="7"/>
  <c r="J48" i="4"/>
  <c r="N129" i="2"/>
  <c r="M52" i="7"/>
  <c r="I51" i="4"/>
  <c r="N55" i="7"/>
  <c r="J54" i="4"/>
  <c r="N57" i="7"/>
  <c r="J56" i="4"/>
  <c r="N17" i="2"/>
  <c r="O17" i="2" s="1"/>
  <c r="M60" i="7"/>
  <c r="I59" i="4"/>
  <c r="N63" i="7"/>
  <c r="J62" i="4"/>
  <c r="N65" i="7"/>
  <c r="J64" i="4"/>
  <c r="M68" i="7"/>
  <c r="I67" i="4"/>
  <c r="M80" i="7"/>
  <c r="I79" i="4"/>
  <c r="N31" i="2"/>
  <c r="J90" i="7"/>
  <c r="D90" i="5"/>
  <c r="N37" i="2"/>
  <c r="O37" i="2" s="1"/>
  <c r="N103" i="7"/>
  <c r="J102" i="4"/>
  <c r="M158" i="2"/>
  <c r="M159" i="2"/>
  <c r="N159" i="2" s="1"/>
  <c r="M126" i="7"/>
  <c r="I125" i="4"/>
  <c r="M171" i="2"/>
  <c r="N171" i="2" s="1"/>
  <c r="J128" i="7"/>
  <c r="D128" i="5"/>
  <c r="M137" i="7"/>
  <c r="I136" i="4"/>
  <c r="N192" i="2"/>
  <c r="M8" i="7"/>
  <c r="E15" i="3"/>
  <c r="D15" i="3"/>
  <c r="C15" i="3"/>
  <c r="I7" i="4"/>
  <c r="B15" i="3"/>
  <c r="J9" i="7"/>
  <c r="D9" i="5"/>
  <c r="N100" i="2"/>
  <c r="N3" i="2"/>
  <c r="M12" i="7"/>
  <c r="I11" i="4"/>
  <c r="J13" i="7"/>
  <c r="D13" i="5"/>
  <c r="M15" i="7"/>
  <c r="I14" i="4"/>
  <c r="M7" i="2"/>
  <c r="N7" i="2" s="1"/>
  <c r="J33" i="7"/>
  <c r="D33" i="5"/>
  <c r="N10" i="2"/>
  <c r="J41" i="7"/>
  <c r="D41" i="5"/>
  <c r="N13" i="2"/>
  <c r="O18" i="7" s="1"/>
  <c r="J49" i="7"/>
  <c r="D49" i="5"/>
  <c r="N128" i="2"/>
  <c r="J57" i="7"/>
  <c r="D57" i="5"/>
  <c r="N134" i="2"/>
  <c r="O139" i="7" s="1"/>
  <c r="J65" i="7"/>
  <c r="D65" i="5"/>
  <c r="N19" i="2"/>
  <c r="M142" i="2"/>
  <c r="E147" i="5" s="1"/>
  <c r="M23" i="2"/>
  <c r="J78" i="7"/>
  <c r="D78" i="5"/>
  <c r="N27" i="2"/>
  <c r="O27" i="2" s="1"/>
  <c r="M145" i="2"/>
  <c r="M92" i="7"/>
  <c r="I91" i="4"/>
  <c r="M96" i="7"/>
  <c r="I95" i="4"/>
  <c r="M118" i="7"/>
  <c r="I117" i="4"/>
  <c r="E120" i="5"/>
  <c r="M131" i="7"/>
  <c r="I130" i="4"/>
  <c r="M176" i="2"/>
  <c r="E181" i="5" s="1"/>
  <c r="N178" i="2"/>
  <c r="O178" i="2" s="1"/>
  <c r="E157" i="5"/>
  <c r="E171" i="5"/>
  <c r="N197" i="2"/>
  <c r="M180" i="7"/>
  <c r="I179" i="4"/>
  <c r="M11" i="7"/>
  <c r="I10" i="4"/>
  <c r="N8" i="7"/>
  <c r="J7" i="4"/>
  <c r="B21" i="3"/>
  <c r="E21" i="3"/>
  <c r="D21" i="3"/>
  <c r="C21" i="3"/>
  <c r="M99" i="2"/>
  <c r="N12" i="7"/>
  <c r="J11" i="4"/>
  <c r="M102" i="2"/>
  <c r="E107" i="5" s="1"/>
  <c r="N15" i="7"/>
  <c r="J14" i="4"/>
  <c r="J22" i="7"/>
  <c r="D22" i="5"/>
  <c r="N109" i="2"/>
  <c r="F114" i="5" s="1"/>
  <c r="M24" i="7"/>
  <c r="I23" i="4"/>
  <c r="M30" i="7"/>
  <c r="I29" i="4"/>
  <c r="E31" i="5"/>
  <c r="N116" i="2"/>
  <c r="O116" i="2" s="1"/>
  <c r="N12" i="2"/>
  <c r="O12" i="2" s="1"/>
  <c r="E47" i="5"/>
  <c r="N126" i="2"/>
  <c r="O126" i="2" s="1"/>
  <c r="E55" i="5"/>
  <c r="N16" i="2"/>
  <c r="N139" i="2"/>
  <c r="O139" i="2" s="1"/>
  <c r="M70" i="7"/>
  <c r="I69" i="4"/>
  <c r="M141" i="2"/>
  <c r="N141" i="2" s="1"/>
  <c r="M72" i="7"/>
  <c r="I71" i="4"/>
  <c r="J80" i="7"/>
  <c r="D80" i="5"/>
  <c r="N29" i="2"/>
  <c r="N85" i="7"/>
  <c r="J84" i="4"/>
  <c r="M149" i="2"/>
  <c r="N149" i="2" s="1"/>
  <c r="N87" i="7"/>
  <c r="J86" i="4"/>
  <c r="N89" i="7"/>
  <c r="J88" i="4"/>
  <c r="O90" i="7"/>
  <c r="F90" i="5"/>
  <c r="K89" i="4"/>
  <c r="M94" i="7"/>
  <c r="I93" i="4"/>
  <c r="M154" i="2"/>
  <c r="N154" i="2" s="1"/>
  <c r="J98" i="7"/>
  <c r="D98" i="5"/>
  <c r="M104" i="7"/>
  <c r="I103" i="4"/>
  <c r="M110" i="7"/>
  <c r="I109" i="4"/>
  <c r="J120" i="7"/>
  <c r="D120" i="5"/>
  <c r="N167" i="2"/>
  <c r="E133" i="5"/>
  <c r="J148" i="7"/>
  <c r="D148" i="5"/>
  <c r="N55" i="2"/>
  <c r="J157" i="7"/>
  <c r="D157" i="5"/>
  <c r="N62" i="2"/>
  <c r="K66" i="4" s="1"/>
  <c r="J164" i="7"/>
  <c r="D164" i="5"/>
  <c r="J224" i="7"/>
  <c r="D224" i="5"/>
  <c r="J8" i="7"/>
  <c r="D8" i="5"/>
  <c r="M46" i="7"/>
  <c r="I45" i="4"/>
  <c r="M125" i="2"/>
  <c r="M160" i="7"/>
  <c r="I159" i="4"/>
  <c r="E167" i="5"/>
  <c r="J184" i="7"/>
  <c r="D184" i="5"/>
  <c r="N76" i="2"/>
  <c r="K80" i="4" s="1"/>
  <c r="J197" i="7"/>
  <c r="D197" i="5"/>
  <c r="M13" i="7"/>
  <c r="I12" i="4"/>
  <c r="N14" i="7"/>
  <c r="J13" i="4"/>
  <c r="J15" i="7"/>
  <c r="D15" i="5"/>
  <c r="M21" i="7"/>
  <c r="I20" i="4"/>
  <c r="N22" i="7"/>
  <c r="J21" i="4"/>
  <c r="J23" i="7"/>
  <c r="D23" i="5"/>
  <c r="M29" i="7"/>
  <c r="I28" i="4"/>
  <c r="N30" i="7"/>
  <c r="J29" i="4"/>
  <c r="J31" i="7"/>
  <c r="D31" i="5"/>
  <c r="M37" i="7"/>
  <c r="I36" i="4"/>
  <c r="N38" i="7"/>
  <c r="J37" i="4"/>
  <c r="J39" i="7"/>
  <c r="D39" i="5"/>
  <c r="M45" i="7"/>
  <c r="I44" i="4"/>
  <c r="N46" i="7"/>
  <c r="J45" i="4"/>
  <c r="J47" i="7"/>
  <c r="D47" i="5"/>
  <c r="M53" i="7"/>
  <c r="I52" i="4"/>
  <c r="N54" i="7"/>
  <c r="J53" i="4"/>
  <c r="J55" i="7"/>
  <c r="D55" i="5"/>
  <c r="M61" i="7"/>
  <c r="I60" i="4"/>
  <c r="N62" i="7"/>
  <c r="J61" i="4"/>
  <c r="J63" i="7"/>
  <c r="D63" i="5"/>
  <c r="M69" i="7"/>
  <c r="I68" i="4"/>
  <c r="N70" i="7"/>
  <c r="J69" i="4"/>
  <c r="J71" i="7"/>
  <c r="D71" i="5"/>
  <c r="O24" i="2"/>
  <c r="M77" i="7"/>
  <c r="I76" i="4"/>
  <c r="N78" i="7"/>
  <c r="J77" i="4"/>
  <c r="J79" i="7"/>
  <c r="D79" i="5"/>
  <c r="O147" i="2"/>
  <c r="M85" i="7"/>
  <c r="I84" i="4"/>
  <c r="N86" i="7"/>
  <c r="J85" i="4"/>
  <c r="J87" i="7"/>
  <c r="D87" i="5"/>
  <c r="M93" i="7"/>
  <c r="I92" i="4"/>
  <c r="N94" i="7"/>
  <c r="J93" i="4"/>
  <c r="J95" i="7"/>
  <c r="D95" i="5"/>
  <c r="M101" i="7"/>
  <c r="I100" i="4"/>
  <c r="N102" i="7"/>
  <c r="J101" i="4"/>
  <c r="J103" i="7"/>
  <c r="D103" i="5"/>
  <c r="O40" i="2"/>
  <c r="M109" i="7"/>
  <c r="I108" i="4"/>
  <c r="N110" i="7"/>
  <c r="J109" i="4"/>
  <c r="J111" i="7"/>
  <c r="D111" i="5"/>
  <c r="M43" i="2"/>
  <c r="O163" i="2"/>
  <c r="M117" i="7"/>
  <c r="I116" i="4"/>
  <c r="N118" i="7"/>
  <c r="J117" i="4"/>
  <c r="J119" i="7"/>
  <c r="D119" i="5"/>
  <c r="M125" i="7"/>
  <c r="I124" i="4"/>
  <c r="N126" i="7"/>
  <c r="J125" i="4"/>
  <c r="N131" i="7"/>
  <c r="J130" i="4"/>
  <c r="N137" i="7"/>
  <c r="J136" i="4"/>
  <c r="O182" i="2"/>
  <c r="N147" i="7"/>
  <c r="J146" i="4"/>
  <c r="N152" i="7"/>
  <c r="J151" i="4"/>
  <c r="M59" i="2"/>
  <c r="N59" i="2" s="1"/>
  <c r="N156" i="7"/>
  <c r="J155" i="4"/>
  <c r="M188" i="2"/>
  <c r="M191" i="2"/>
  <c r="N191" i="2" s="1"/>
  <c r="M163" i="7"/>
  <c r="I162" i="4"/>
  <c r="N173" i="7"/>
  <c r="J172" i="4"/>
  <c r="M176" i="7"/>
  <c r="I175" i="4"/>
  <c r="N180" i="7"/>
  <c r="J179" i="4"/>
  <c r="M74" i="2"/>
  <c r="E79" i="5" s="1"/>
  <c r="N183" i="7"/>
  <c r="J182" i="4"/>
  <c r="N193" i="7"/>
  <c r="J192" i="4"/>
  <c r="M196" i="7"/>
  <c r="I195" i="4"/>
  <c r="J210" i="7"/>
  <c r="D210" i="5"/>
  <c r="M212" i="7"/>
  <c r="I211" i="4"/>
  <c r="J226" i="7"/>
  <c r="D226" i="5"/>
  <c r="I16" i="4"/>
  <c r="I78" i="4"/>
  <c r="N93" i="7"/>
  <c r="J92" i="4"/>
  <c r="J94" i="7"/>
  <c r="D94" i="5"/>
  <c r="M100" i="7"/>
  <c r="I99" i="4"/>
  <c r="N101" i="7"/>
  <c r="J100" i="4"/>
  <c r="J102" i="7"/>
  <c r="D102" i="5"/>
  <c r="M108" i="7"/>
  <c r="I107" i="4"/>
  <c r="N109" i="7"/>
  <c r="J108" i="4"/>
  <c r="J110" i="7"/>
  <c r="D110" i="5"/>
  <c r="M116" i="7"/>
  <c r="I115" i="4"/>
  <c r="N117" i="7"/>
  <c r="J116" i="4"/>
  <c r="J118" i="7"/>
  <c r="D118" i="5"/>
  <c r="M124" i="7"/>
  <c r="I123" i="4"/>
  <c r="N125" i="7"/>
  <c r="J124" i="4"/>
  <c r="J126" i="7"/>
  <c r="D126" i="5"/>
  <c r="M130" i="7"/>
  <c r="I129" i="4"/>
  <c r="J131" i="7"/>
  <c r="D131" i="5"/>
  <c r="M136" i="7"/>
  <c r="I135" i="4"/>
  <c r="J137" i="7"/>
  <c r="D137" i="5"/>
  <c r="N49" i="2"/>
  <c r="M140" i="7"/>
  <c r="I139" i="4"/>
  <c r="N141" i="7"/>
  <c r="J140" i="4"/>
  <c r="J142" i="7"/>
  <c r="D142" i="5"/>
  <c r="M146" i="7"/>
  <c r="I145" i="4"/>
  <c r="J147" i="7"/>
  <c r="D147" i="5"/>
  <c r="M151" i="7"/>
  <c r="I150" i="4"/>
  <c r="J152" i="7"/>
  <c r="D152" i="5"/>
  <c r="M155" i="7"/>
  <c r="I154" i="4"/>
  <c r="J156" i="7"/>
  <c r="D156" i="5"/>
  <c r="J160" i="7"/>
  <c r="D160" i="5"/>
  <c r="N163" i="7"/>
  <c r="J162" i="4"/>
  <c r="J166" i="7"/>
  <c r="D166" i="5"/>
  <c r="J170" i="7"/>
  <c r="D170" i="5"/>
  <c r="J173" i="7"/>
  <c r="D173" i="5"/>
  <c r="N69" i="2"/>
  <c r="O69" i="2" s="1"/>
  <c r="J180" i="7"/>
  <c r="D180" i="5"/>
  <c r="M182" i="7"/>
  <c r="I181" i="4"/>
  <c r="M186" i="7"/>
  <c r="I185" i="4"/>
  <c r="M78" i="2"/>
  <c r="E83" i="5" s="1"/>
  <c r="N189" i="7"/>
  <c r="J188" i="4"/>
  <c r="M192" i="7"/>
  <c r="I191" i="4"/>
  <c r="N196" i="7"/>
  <c r="J195" i="4"/>
  <c r="M208" i="2"/>
  <c r="M198" i="7"/>
  <c r="I197" i="4"/>
  <c r="M82" i="2"/>
  <c r="E87" i="5" s="1"/>
  <c r="M200" i="7"/>
  <c r="I199" i="4"/>
  <c r="M214" i="7"/>
  <c r="I213" i="4"/>
  <c r="M216" i="2"/>
  <c r="N216" i="2" s="1"/>
  <c r="M216" i="7"/>
  <c r="I215" i="4"/>
  <c r="I40" i="4"/>
  <c r="I82" i="4"/>
  <c r="D109" i="5"/>
  <c r="N28" i="7"/>
  <c r="J27" i="4"/>
  <c r="M35" i="7"/>
  <c r="I34" i="4"/>
  <c r="N44" i="7"/>
  <c r="J43" i="4"/>
  <c r="N52" i="7"/>
  <c r="J51" i="4"/>
  <c r="J61" i="7"/>
  <c r="D61" i="5"/>
  <c r="J69" i="7"/>
  <c r="D69" i="5"/>
  <c r="M75" i="7"/>
  <c r="I74" i="4"/>
  <c r="J77" i="7"/>
  <c r="D77" i="5"/>
  <c r="J93" i="7"/>
  <c r="D93" i="5"/>
  <c r="N100" i="7"/>
  <c r="J99" i="4"/>
  <c r="J101" i="7"/>
  <c r="D101" i="5"/>
  <c r="M107" i="7"/>
  <c r="I106" i="4"/>
  <c r="N108" i="7"/>
  <c r="J107" i="4"/>
  <c r="M115" i="7"/>
  <c r="I114" i="4"/>
  <c r="N116" i="7"/>
  <c r="J115" i="4"/>
  <c r="J117" i="7"/>
  <c r="D117" i="5"/>
  <c r="M123" i="7"/>
  <c r="I122" i="4"/>
  <c r="N124" i="7"/>
  <c r="J123" i="4"/>
  <c r="J125" i="7"/>
  <c r="D125" i="5"/>
  <c r="N130" i="7"/>
  <c r="J129" i="4"/>
  <c r="M135" i="7"/>
  <c r="I134" i="4"/>
  <c r="N136" i="7"/>
  <c r="J135" i="4"/>
  <c r="M181" i="2"/>
  <c r="N140" i="7"/>
  <c r="J139" i="4"/>
  <c r="J141" i="7"/>
  <c r="D141" i="5"/>
  <c r="N146" i="7"/>
  <c r="J145" i="4"/>
  <c r="N151" i="7"/>
  <c r="J150" i="4"/>
  <c r="N155" i="7"/>
  <c r="J154" i="4"/>
  <c r="N159" i="7"/>
  <c r="J158" i="4"/>
  <c r="N169" i="7"/>
  <c r="J168" i="4"/>
  <c r="M172" i="7"/>
  <c r="I171" i="4"/>
  <c r="J176" i="7"/>
  <c r="D176" i="5"/>
  <c r="M179" i="7"/>
  <c r="I178" i="4"/>
  <c r="N74" i="2"/>
  <c r="J189" i="7"/>
  <c r="D189" i="5"/>
  <c r="M205" i="2"/>
  <c r="M84" i="2"/>
  <c r="N84" i="2" s="1"/>
  <c r="O89" i="7" s="1"/>
  <c r="N205" i="7"/>
  <c r="J204" i="4"/>
  <c r="M213" i="2"/>
  <c r="N207" i="7"/>
  <c r="J206" i="4"/>
  <c r="N209" i="7"/>
  <c r="J208" i="4"/>
  <c r="M93" i="2"/>
  <c r="E98" i="5" s="1"/>
  <c r="E219" i="5"/>
  <c r="N218" i="2"/>
  <c r="O218" i="2" s="1"/>
  <c r="N221" i="7"/>
  <c r="J220" i="4"/>
  <c r="M219" i="2"/>
  <c r="N219" i="2" s="1"/>
  <c r="N223" i="7"/>
  <c r="J222" i="4"/>
  <c r="N225" i="7"/>
  <c r="J224" i="4"/>
  <c r="I64" i="4"/>
  <c r="I86" i="4"/>
  <c r="N36" i="7"/>
  <c r="J35" i="4"/>
  <c r="J45" i="7"/>
  <c r="D45" i="5"/>
  <c r="M51" i="7"/>
  <c r="I50" i="4"/>
  <c r="N60" i="7"/>
  <c r="J59" i="4"/>
  <c r="N68" i="7"/>
  <c r="J67" i="4"/>
  <c r="N76" i="7"/>
  <c r="J75" i="4"/>
  <c r="J85" i="7"/>
  <c r="D85" i="5"/>
  <c r="N92" i="7"/>
  <c r="J91" i="4"/>
  <c r="J12" i="7"/>
  <c r="D12" i="5"/>
  <c r="M18" i="7"/>
  <c r="I17" i="4"/>
  <c r="J20" i="7"/>
  <c r="D20" i="5"/>
  <c r="N27" i="7"/>
  <c r="J26" i="4"/>
  <c r="N35" i="7"/>
  <c r="J34" i="4"/>
  <c r="M42" i="7"/>
  <c r="I41" i="4"/>
  <c r="N43" i="7"/>
  <c r="J42" i="4"/>
  <c r="N51" i="7"/>
  <c r="J50" i="4"/>
  <c r="M58" i="7"/>
  <c r="I57" i="4"/>
  <c r="J60" i="7"/>
  <c r="D60" i="5"/>
  <c r="M66" i="7"/>
  <c r="I65" i="4"/>
  <c r="J68" i="7"/>
  <c r="D68" i="5"/>
  <c r="J76" i="7"/>
  <c r="D76" i="5"/>
  <c r="N83" i="7"/>
  <c r="J82" i="4"/>
  <c r="M90" i="7"/>
  <c r="I89" i="4"/>
  <c r="N91" i="7"/>
  <c r="J90" i="4"/>
  <c r="M153" i="2"/>
  <c r="E158" i="5" s="1"/>
  <c r="M98" i="7"/>
  <c r="I97" i="4"/>
  <c r="N99" i="7"/>
  <c r="J98" i="4"/>
  <c r="J100" i="7"/>
  <c r="D100" i="5"/>
  <c r="M157" i="2"/>
  <c r="N38" i="2"/>
  <c r="O43" i="7" s="1"/>
  <c r="M106" i="7"/>
  <c r="I105" i="4"/>
  <c r="N107" i="7"/>
  <c r="J106" i="4"/>
  <c r="J108" i="7"/>
  <c r="D108" i="5"/>
  <c r="M161" i="2"/>
  <c r="N162" i="2"/>
  <c r="O162" i="2" s="1"/>
  <c r="M114" i="7"/>
  <c r="I113" i="4"/>
  <c r="N115" i="7"/>
  <c r="J114" i="4"/>
  <c r="J116" i="7"/>
  <c r="D116" i="5"/>
  <c r="M165" i="2"/>
  <c r="N46" i="2"/>
  <c r="F51" i="5" s="1"/>
  <c r="M122" i="7"/>
  <c r="I121" i="4"/>
  <c r="N123" i="7"/>
  <c r="J122" i="4"/>
  <c r="J124" i="7"/>
  <c r="D124" i="5"/>
  <c r="M170" i="2"/>
  <c r="N170" i="2" s="1"/>
  <c r="M129" i="7"/>
  <c r="I128" i="4"/>
  <c r="J130" i="7"/>
  <c r="D130" i="5"/>
  <c r="M134" i="7"/>
  <c r="I133" i="4"/>
  <c r="N135" i="7"/>
  <c r="J134" i="4"/>
  <c r="J136" i="7"/>
  <c r="D136" i="5"/>
  <c r="M139" i="7"/>
  <c r="I138" i="4"/>
  <c r="J140" i="7"/>
  <c r="D140" i="5"/>
  <c r="M184" i="2"/>
  <c r="N184" i="2" s="1"/>
  <c r="N185" i="2"/>
  <c r="M145" i="7"/>
  <c r="I144" i="4"/>
  <c r="J146" i="7"/>
  <c r="D146" i="5"/>
  <c r="N54" i="2"/>
  <c r="O59" i="7" s="1"/>
  <c r="M150" i="7"/>
  <c r="I149" i="4"/>
  <c r="M154" i="7"/>
  <c r="I153" i="4"/>
  <c r="M158" i="7"/>
  <c r="I157" i="4"/>
  <c r="M162" i="7"/>
  <c r="I161" i="4"/>
  <c r="M193" i="2"/>
  <c r="M63" i="2"/>
  <c r="N165" i="7"/>
  <c r="J164" i="4"/>
  <c r="M168" i="7"/>
  <c r="I167" i="4"/>
  <c r="N196" i="2"/>
  <c r="N67" i="2"/>
  <c r="O67" i="2" s="1"/>
  <c r="N172" i="7"/>
  <c r="J171" i="4"/>
  <c r="M68" i="2"/>
  <c r="T68" i="2" s="1"/>
  <c r="N175" i="7"/>
  <c r="J174" i="4"/>
  <c r="N179" i="7"/>
  <c r="J178" i="4"/>
  <c r="J182" i="7"/>
  <c r="D182" i="5"/>
  <c r="N201" i="2"/>
  <c r="O201" i="2" s="1"/>
  <c r="J186" i="7"/>
  <c r="D186" i="5"/>
  <c r="M188" i="7"/>
  <c r="I187" i="4"/>
  <c r="M203" i="2"/>
  <c r="J192" i="7"/>
  <c r="D192" i="5"/>
  <c r="M195" i="7"/>
  <c r="I194" i="4"/>
  <c r="J198" i="7"/>
  <c r="D198" i="5"/>
  <c r="N82" i="2"/>
  <c r="J200" i="7"/>
  <c r="D200" i="5"/>
  <c r="J214" i="7"/>
  <c r="D214" i="5"/>
  <c r="J216" i="7"/>
  <c r="D216" i="5"/>
  <c r="I24" i="4"/>
  <c r="I90" i="4"/>
  <c r="J111" i="4"/>
  <c r="D28" i="5"/>
  <c r="M27" i="7"/>
  <c r="I26" i="4"/>
  <c r="J29" i="7"/>
  <c r="D29" i="5"/>
  <c r="J37" i="7"/>
  <c r="D37" i="5"/>
  <c r="M43" i="7"/>
  <c r="I42" i="4"/>
  <c r="J53" i="7"/>
  <c r="D53" i="5"/>
  <c r="M59" i="7"/>
  <c r="I58" i="4"/>
  <c r="M67" i="7"/>
  <c r="I66" i="4"/>
  <c r="N84" i="7"/>
  <c r="J83" i="4"/>
  <c r="M10" i="7"/>
  <c r="I9" i="4"/>
  <c r="N11" i="7"/>
  <c r="J10" i="4"/>
  <c r="N19" i="7"/>
  <c r="J18" i="4"/>
  <c r="M26" i="7"/>
  <c r="I25" i="4"/>
  <c r="M34" i="7"/>
  <c r="I33" i="4"/>
  <c r="J36" i="7"/>
  <c r="D36" i="5"/>
  <c r="J44" i="7"/>
  <c r="D44" i="5"/>
  <c r="M50" i="7"/>
  <c r="I49" i="4"/>
  <c r="J52" i="7"/>
  <c r="D52" i="5"/>
  <c r="N59" i="7"/>
  <c r="J58" i="4"/>
  <c r="N67" i="7"/>
  <c r="J66" i="4"/>
  <c r="M74" i="7"/>
  <c r="I73" i="4"/>
  <c r="N75" i="7"/>
  <c r="J74" i="4"/>
  <c r="M82" i="7"/>
  <c r="I81" i="4"/>
  <c r="J84" i="7"/>
  <c r="D84" i="5"/>
  <c r="J92" i="7"/>
  <c r="D92" i="5"/>
  <c r="N10" i="7"/>
  <c r="J9" i="4"/>
  <c r="J11" i="7"/>
  <c r="D11" i="5"/>
  <c r="N18" i="7"/>
  <c r="J17" i="4"/>
  <c r="J19" i="7"/>
  <c r="D19" i="5"/>
  <c r="N26" i="7"/>
  <c r="J25" i="4"/>
  <c r="J27" i="7"/>
  <c r="D27" i="5"/>
  <c r="M114" i="2"/>
  <c r="N115" i="2"/>
  <c r="O8" i="2"/>
  <c r="N34" i="7"/>
  <c r="J33" i="4"/>
  <c r="J35" i="7"/>
  <c r="D35" i="5"/>
  <c r="M118" i="2"/>
  <c r="E123" i="5" s="1"/>
  <c r="N42" i="7"/>
  <c r="J41" i="4"/>
  <c r="J43" i="7"/>
  <c r="D43" i="5"/>
  <c r="M123" i="2"/>
  <c r="N124" i="2"/>
  <c r="N50" i="7"/>
  <c r="J49" i="4"/>
  <c r="J51" i="7"/>
  <c r="D51" i="5"/>
  <c r="M131" i="2"/>
  <c r="N58" i="7"/>
  <c r="J57" i="4"/>
  <c r="J59" i="7"/>
  <c r="D59" i="5"/>
  <c r="M136" i="2"/>
  <c r="N137" i="2"/>
  <c r="N66" i="7"/>
  <c r="J65" i="4"/>
  <c r="J67" i="7"/>
  <c r="D67" i="5"/>
  <c r="M21" i="2"/>
  <c r="E26" i="5" s="1"/>
  <c r="N22" i="2"/>
  <c r="N74" i="7"/>
  <c r="J73" i="4"/>
  <c r="J75" i="7"/>
  <c r="D75" i="5"/>
  <c r="M144" i="2"/>
  <c r="E149" i="5" s="1"/>
  <c r="N26" i="2"/>
  <c r="M81" i="7"/>
  <c r="I80" i="4"/>
  <c r="N82" i="7"/>
  <c r="J81" i="4"/>
  <c r="J83" i="7"/>
  <c r="D83" i="5"/>
  <c r="M148" i="2"/>
  <c r="E153" i="5" s="1"/>
  <c r="M89" i="7"/>
  <c r="I88" i="4"/>
  <c r="N90" i="7"/>
  <c r="J89" i="4"/>
  <c r="J91" i="7"/>
  <c r="D91" i="5"/>
  <c r="M33" i="2"/>
  <c r="M97" i="7"/>
  <c r="I96" i="4"/>
  <c r="N98" i="7"/>
  <c r="J97" i="4"/>
  <c r="J99" i="7"/>
  <c r="D99" i="5"/>
  <c r="M156" i="2"/>
  <c r="E161" i="5" s="1"/>
  <c r="M105" i="7"/>
  <c r="I104" i="4"/>
  <c r="N106" i="7"/>
  <c r="J105" i="4"/>
  <c r="J107" i="7"/>
  <c r="D107" i="5"/>
  <c r="M160" i="2"/>
  <c r="E165" i="5" s="1"/>
  <c r="M113" i="7"/>
  <c r="I112" i="4"/>
  <c r="N114" i="7"/>
  <c r="J113" i="4"/>
  <c r="J115" i="7"/>
  <c r="D115" i="5"/>
  <c r="M45" i="2"/>
  <c r="E50" i="5" s="1"/>
  <c r="M121" i="7"/>
  <c r="I120" i="4"/>
  <c r="N122" i="7"/>
  <c r="J121" i="4"/>
  <c r="J123" i="7"/>
  <c r="D123" i="5"/>
  <c r="M169" i="2"/>
  <c r="E174" i="5" s="1"/>
  <c r="N129" i="7"/>
  <c r="J128" i="4"/>
  <c r="M175" i="2"/>
  <c r="N139" i="7"/>
  <c r="J138" i="4"/>
  <c r="M183" i="2"/>
  <c r="N145" i="7"/>
  <c r="J144" i="4"/>
  <c r="M53" i="2"/>
  <c r="E58" i="5" s="1"/>
  <c r="M58" i="2"/>
  <c r="E63" i="5" s="1"/>
  <c r="M187" i="2"/>
  <c r="M190" i="2"/>
  <c r="E195" i="5" s="1"/>
  <c r="J165" i="7"/>
  <c r="D165" i="5"/>
  <c r="N65" i="2"/>
  <c r="O65" i="2" s="1"/>
  <c r="M195" i="2"/>
  <c r="N195" i="2" s="1"/>
  <c r="M196" i="2"/>
  <c r="E201" i="5" s="1"/>
  <c r="J172" i="7"/>
  <c r="D172" i="5"/>
  <c r="M174" i="7"/>
  <c r="I173" i="4"/>
  <c r="M178" i="7"/>
  <c r="I177" i="4"/>
  <c r="E182" i="5"/>
  <c r="N185" i="7"/>
  <c r="J184" i="4"/>
  <c r="N78" i="2"/>
  <c r="N188" i="7"/>
  <c r="J187" i="4"/>
  <c r="M202" i="2"/>
  <c r="N202" i="2" s="1"/>
  <c r="N191" i="7"/>
  <c r="J190" i="4"/>
  <c r="N205" i="2"/>
  <c r="J202" i="7"/>
  <c r="D202" i="5"/>
  <c r="M204" i="7"/>
  <c r="I203" i="4"/>
  <c r="M87" i="2"/>
  <c r="M214" i="2"/>
  <c r="N214" i="2" s="1"/>
  <c r="J218" i="7"/>
  <c r="D218" i="5"/>
  <c r="M220" i="7"/>
  <c r="I219" i="4"/>
  <c r="M97" i="2"/>
  <c r="M221" i="2"/>
  <c r="N221" i="2" s="1"/>
  <c r="I48" i="4"/>
  <c r="I94" i="4"/>
  <c r="J106" i="7"/>
  <c r="D106" i="5"/>
  <c r="M112" i="7"/>
  <c r="I111" i="4"/>
  <c r="N113" i="7"/>
  <c r="J112" i="4"/>
  <c r="J114" i="7"/>
  <c r="D114" i="5"/>
  <c r="M120" i="7"/>
  <c r="I119" i="4"/>
  <c r="N121" i="7"/>
  <c r="J120" i="4"/>
  <c r="J122" i="7"/>
  <c r="D122" i="5"/>
  <c r="M128" i="7"/>
  <c r="I127" i="4"/>
  <c r="J129" i="7"/>
  <c r="D129" i="5"/>
  <c r="N174" i="2"/>
  <c r="M132" i="7"/>
  <c r="I131" i="4"/>
  <c r="N133" i="7"/>
  <c r="J132" i="4"/>
  <c r="J134" i="7"/>
  <c r="D134" i="5"/>
  <c r="M138" i="7"/>
  <c r="I137" i="4"/>
  <c r="J139" i="7"/>
  <c r="D139" i="5"/>
  <c r="M144" i="7"/>
  <c r="I143" i="4"/>
  <c r="J145" i="7"/>
  <c r="D145" i="5"/>
  <c r="N52" i="2"/>
  <c r="M148" i="7"/>
  <c r="I147" i="4"/>
  <c r="N149" i="7"/>
  <c r="J148" i="4"/>
  <c r="J150" i="7"/>
  <c r="D150" i="5"/>
  <c r="J154" i="7"/>
  <c r="D154" i="5"/>
  <c r="J158" i="7"/>
  <c r="D158" i="5"/>
  <c r="J162" i="7"/>
  <c r="D162" i="5"/>
  <c r="M164" i="7"/>
  <c r="I163" i="4"/>
  <c r="J168" i="7"/>
  <c r="D168" i="5"/>
  <c r="M171" i="7"/>
  <c r="I170" i="4"/>
  <c r="E179" i="5"/>
  <c r="N73" i="2"/>
  <c r="O73" i="2" s="1"/>
  <c r="N181" i="7"/>
  <c r="J180" i="4"/>
  <c r="F182" i="5"/>
  <c r="K181" i="4"/>
  <c r="M184" i="7"/>
  <c r="I183" i="4"/>
  <c r="J188" i="7"/>
  <c r="D188" i="5"/>
  <c r="M190" i="7"/>
  <c r="I189" i="4"/>
  <c r="M194" i="7"/>
  <c r="I193" i="4"/>
  <c r="M206" i="7"/>
  <c r="I205" i="4"/>
  <c r="M86" i="2"/>
  <c r="E91" i="5" s="1"/>
  <c r="M208" i="7"/>
  <c r="I207" i="4"/>
  <c r="M222" i="7"/>
  <c r="I221" i="4"/>
  <c r="M96" i="2"/>
  <c r="N96" i="2" s="1"/>
  <c r="M224" i="7"/>
  <c r="I223" i="4"/>
  <c r="I8" i="4"/>
  <c r="I98" i="4"/>
  <c r="M71" i="7"/>
  <c r="I70" i="4"/>
  <c r="N72" i="7"/>
  <c r="J71" i="4"/>
  <c r="J73" i="7"/>
  <c r="D73" i="5"/>
  <c r="N80" i="7"/>
  <c r="J79" i="4"/>
  <c r="J81" i="7"/>
  <c r="D81" i="5"/>
  <c r="N88" i="7"/>
  <c r="J87" i="4"/>
  <c r="J89" i="7"/>
  <c r="D89" i="5"/>
  <c r="N96" i="7"/>
  <c r="J95" i="4"/>
  <c r="J97" i="7"/>
  <c r="D97" i="5"/>
  <c r="N104" i="7"/>
  <c r="J103" i="4"/>
  <c r="J105" i="7"/>
  <c r="D105" i="5"/>
  <c r="N41" i="2"/>
  <c r="M111" i="7"/>
  <c r="I110" i="4"/>
  <c r="J113" i="7"/>
  <c r="D113" i="5"/>
  <c r="N164" i="2"/>
  <c r="M119" i="7"/>
  <c r="I118" i="4"/>
  <c r="N120" i="7"/>
  <c r="J119" i="4"/>
  <c r="J121" i="7"/>
  <c r="D121" i="5"/>
  <c r="N48" i="2"/>
  <c r="M127" i="7"/>
  <c r="I126" i="4"/>
  <c r="N128" i="7"/>
  <c r="J127" i="4"/>
  <c r="M173" i="2"/>
  <c r="N173" i="2" s="1"/>
  <c r="N132" i="7"/>
  <c r="J131" i="4"/>
  <c r="J133" i="7"/>
  <c r="D133" i="5"/>
  <c r="N180" i="2"/>
  <c r="O185" i="7" s="1"/>
  <c r="N138" i="7"/>
  <c r="J137" i="4"/>
  <c r="M143" i="7"/>
  <c r="I142" i="4"/>
  <c r="N144" i="7"/>
  <c r="J143" i="4"/>
  <c r="M51" i="2"/>
  <c r="N148" i="7"/>
  <c r="J147" i="4"/>
  <c r="J149" i="7"/>
  <c r="D149" i="5"/>
  <c r="E150" i="5"/>
  <c r="N153" i="7"/>
  <c r="J152" i="4"/>
  <c r="E154" i="5"/>
  <c r="N157" i="7"/>
  <c r="J156" i="4"/>
  <c r="O189" i="2"/>
  <c r="N161" i="7"/>
  <c r="J160" i="4"/>
  <c r="N193" i="2"/>
  <c r="N164" i="7"/>
  <c r="J163" i="4"/>
  <c r="M64" i="2"/>
  <c r="T64" i="2" s="1"/>
  <c r="N167" i="7"/>
  <c r="J166" i="4"/>
  <c r="N171" i="7"/>
  <c r="J170" i="4"/>
  <c r="J174" i="7"/>
  <c r="D174" i="5"/>
  <c r="N70" i="2"/>
  <c r="J178" i="7"/>
  <c r="D178" i="5"/>
  <c r="J181" i="7"/>
  <c r="D181" i="5"/>
  <c r="N75" i="2"/>
  <c r="M187" i="7"/>
  <c r="I186" i="4"/>
  <c r="N81" i="2"/>
  <c r="N197" i="7"/>
  <c r="J196" i="4"/>
  <c r="M209" i="2"/>
  <c r="N209" i="2" s="1"/>
  <c r="N199" i="7"/>
  <c r="J198" i="4"/>
  <c r="N201" i="7"/>
  <c r="J200" i="4"/>
  <c r="M88" i="2"/>
  <c r="N90" i="2"/>
  <c r="N213" i="7"/>
  <c r="J212" i="4"/>
  <c r="M91" i="2"/>
  <c r="N91" i="2" s="1"/>
  <c r="N215" i="7"/>
  <c r="J214" i="4"/>
  <c r="N217" i="7"/>
  <c r="J216" i="4"/>
  <c r="M220" i="2"/>
  <c r="N220" i="2" s="1"/>
  <c r="I32" i="4"/>
  <c r="I102" i="4"/>
  <c r="J127" i="7"/>
  <c r="D127" i="5"/>
  <c r="M133" i="7"/>
  <c r="I132" i="4"/>
  <c r="J135" i="7"/>
  <c r="D135" i="5"/>
  <c r="M141" i="7"/>
  <c r="I140" i="4"/>
  <c r="J143" i="7"/>
  <c r="D143" i="5"/>
  <c r="M149" i="7"/>
  <c r="I148" i="4"/>
  <c r="J151" i="7"/>
  <c r="D151" i="5"/>
  <c r="M157" i="7"/>
  <c r="I156" i="4"/>
  <c r="J159" i="7"/>
  <c r="D159" i="5"/>
  <c r="M165" i="7"/>
  <c r="I164" i="4"/>
  <c r="J167" i="7"/>
  <c r="D167" i="5"/>
  <c r="M173" i="7"/>
  <c r="I172" i="4"/>
  <c r="J175" i="7"/>
  <c r="D175" i="5"/>
  <c r="M181" i="7"/>
  <c r="I180" i="4"/>
  <c r="J183" i="7"/>
  <c r="D183" i="5"/>
  <c r="M189" i="7"/>
  <c r="I188" i="4"/>
  <c r="J191" i="7"/>
  <c r="D191" i="5"/>
  <c r="M197" i="7"/>
  <c r="I196" i="4"/>
  <c r="J199" i="7"/>
  <c r="D199" i="5"/>
  <c r="M205" i="7"/>
  <c r="I204" i="4"/>
  <c r="J207" i="7"/>
  <c r="D207" i="5"/>
  <c r="M213" i="7"/>
  <c r="I212" i="4"/>
  <c r="J215" i="7"/>
  <c r="D215" i="5"/>
  <c r="M221" i="7"/>
  <c r="I220" i="4"/>
  <c r="J223" i="7"/>
  <c r="D223" i="5"/>
  <c r="E6" i="3"/>
  <c r="J169" i="4"/>
  <c r="J201" i="4"/>
  <c r="J141" i="4"/>
  <c r="J173" i="4"/>
  <c r="J205" i="4"/>
  <c r="M203" i="7"/>
  <c r="I202" i="4"/>
  <c r="N204" i="7"/>
  <c r="J203" i="4"/>
  <c r="J205" i="7"/>
  <c r="D205" i="5"/>
  <c r="M211" i="7"/>
  <c r="I210" i="4"/>
  <c r="N212" i="7"/>
  <c r="J211" i="4"/>
  <c r="J213" i="7"/>
  <c r="D213" i="5"/>
  <c r="M219" i="7"/>
  <c r="I218" i="4"/>
  <c r="N220" i="7"/>
  <c r="J219" i="4"/>
  <c r="J221" i="7"/>
  <c r="D221" i="5"/>
  <c r="M227" i="7"/>
  <c r="I226" i="4"/>
  <c r="J177" i="4"/>
  <c r="J209" i="4"/>
  <c r="N195" i="7"/>
  <c r="J194" i="4"/>
  <c r="J196" i="7"/>
  <c r="D196" i="5"/>
  <c r="M202" i="7"/>
  <c r="I201" i="4"/>
  <c r="N203" i="7"/>
  <c r="J202" i="4"/>
  <c r="J204" i="7"/>
  <c r="D204" i="5"/>
  <c r="M210" i="7"/>
  <c r="I209" i="4"/>
  <c r="N211" i="7"/>
  <c r="J210" i="4"/>
  <c r="J212" i="7"/>
  <c r="D212" i="5"/>
  <c r="M218" i="7"/>
  <c r="I217" i="4"/>
  <c r="N219" i="7"/>
  <c r="J218" i="4"/>
  <c r="J220" i="7"/>
  <c r="D220" i="5"/>
  <c r="M226" i="7"/>
  <c r="I225" i="4"/>
  <c r="N227" i="7"/>
  <c r="J226" i="4"/>
  <c r="J149" i="4"/>
  <c r="J181" i="4"/>
  <c r="J213" i="4"/>
  <c r="M153" i="7"/>
  <c r="I152" i="4"/>
  <c r="J155" i="7"/>
  <c r="D155" i="5"/>
  <c r="M161" i="7"/>
  <c r="I160" i="4"/>
  <c r="J163" i="7"/>
  <c r="D163" i="5"/>
  <c r="M169" i="7"/>
  <c r="I168" i="4"/>
  <c r="J171" i="7"/>
  <c r="D171" i="5"/>
  <c r="M177" i="7"/>
  <c r="I176" i="4"/>
  <c r="J179" i="7"/>
  <c r="D179" i="5"/>
  <c r="M185" i="7"/>
  <c r="I184" i="4"/>
  <c r="J187" i="7"/>
  <c r="D187" i="5"/>
  <c r="M193" i="7"/>
  <c r="I192" i="4"/>
  <c r="J195" i="7"/>
  <c r="D195" i="5"/>
  <c r="M201" i="7"/>
  <c r="I200" i="4"/>
  <c r="J203" i="7"/>
  <c r="D203" i="5"/>
  <c r="M212" i="2"/>
  <c r="E217" i="5" s="1"/>
  <c r="N213" i="2"/>
  <c r="M209" i="7"/>
  <c r="I208" i="4"/>
  <c r="J211" i="7"/>
  <c r="D211" i="5"/>
  <c r="M215" i="2"/>
  <c r="M217" i="7"/>
  <c r="I216" i="4"/>
  <c r="J219" i="7"/>
  <c r="D219" i="5"/>
  <c r="M95" i="2"/>
  <c r="M225" i="7"/>
  <c r="I224" i="4"/>
  <c r="J227" i="7"/>
  <c r="D227" i="5"/>
  <c r="J153" i="4"/>
  <c r="J185" i="4"/>
  <c r="J217" i="4"/>
  <c r="C11" i="3"/>
  <c r="J157" i="4"/>
  <c r="J189" i="4"/>
  <c r="J221" i="4"/>
  <c r="M159" i="7"/>
  <c r="I158" i="4"/>
  <c r="N160" i="7"/>
  <c r="J159" i="4"/>
  <c r="J161" i="7"/>
  <c r="D161" i="5"/>
  <c r="M167" i="7"/>
  <c r="I166" i="4"/>
  <c r="N168" i="7"/>
  <c r="J167" i="4"/>
  <c r="J169" i="7"/>
  <c r="D169" i="5"/>
  <c r="M175" i="7"/>
  <c r="I174" i="4"/>
  <c r="N176" i="7"/>
  <c r="J175" i="4"/>
  <c r="J177" i="7"/>
  <c r="D177" i="5"/>
  <c r="M183" i="7"/>
  <c r="I182" i="4"/>
  <c r="N184" i="7"/>
  <c r="J183" i="4"/>
  <c r="J185" i="7"/>
  <c r="D185" i="5"/>
  <c r="M191" i="7"/>
  <c r="I190" i="4"/>
  <c r="N192" i="7"/>
  <c r="J191" i="4"/>
  <c r="J193" i="7"/>
  <c r="D193" i="5"/>
  <c r="M199" i="7"/>
  <c r="I198" i="4"/>
  <c r="N200" i="7"/>
  <c r="J199" i="4"/>
  <c r="J201" i="7"/>
  <c r="D201" i="5"/>
  <c r="M210" i="2"/>
  <c r="E215" i="5" s="1"/>
  <c r="M207" i="7"/>
  <c r="I206" i="4"/>
  <c r="N208" i="7"/>
  <c r="J207" i="4"/>
  <c r="J209" i="7"/>
  <c r="D209" i="5"/>
  <c r="M89" i="2"/>
  <c r="M215" i="7"/>
  <c r="I214" i="4"/>
  <c r="N216" i="7"/>
  <c r="J215" i="4"/>
  <c r="J217" i="7"/>
  <c r="D217" i="5"/>
  <c r="M217" i="2"/>
  <c r="M223" i="7"/>
  <c r="I222" i="4"/>
  <c r="N224" i="7"/>
  <c r="J223" i="4"/>
  <c r="J225" i="7"/>
  <c r="D225" i="5"/>
  <c r="M98" i="2"/>
  <c r="J161" i="4"/>
  <c r="J193" i="4"/>
  <c r="J225" i="4"/>
  <c r="U40" i="2" l="1"/>
  <c r="V40" i="2"/>
  <c r="O206" i="2"/>
  <c r="E39" i="5"/>
  <c r="K34" i="4"/>
  <c r="N28" i="2"/>
  <c r="U83" i="2"/>
  <c r="V83" i="2"/>
  <c r="U13" i="2"/>
  <c r="V13" i="2"/>
  <c r="U72" i="2"/>
  <c r="V72" i="2"/>
  <c r="U22" i="2"/>
  <c r="V22" i="2"/>
  <c r="U50" i="2"/>
  <c r="V50" i="2"/>
  <c r="O182" i="7"/>
  <c r="N132" i="2"/>
  <c r="U68" i="2"/>
  <c r="V68" i="2"/>
  <c r="E211" i="5"/>
  <c r="N93" i="2"/>
  <c r="O98" i="7" s="1"/>
  <c r="F35" i="5"/>
  <c r="N105" i="2"/>
  <c r="K109" i="4" s="1"/>
  <c r="U35" i="2"/>
  <c r="V35" i="2"/>
  <c r="U5" i="2"/>
  <c r="V5" i="2"/>
  <c r="E203" i="5"/>
  <c r="U26" i="2"/>
  <c r="V26" i="2"/>
  <c r="T4" i="2"/>
  <c r="O94" i="2"/>
  <c r="U42" i="2"/>
  <c r="V42" i="2"/>
  <c r="N83" i="2"/>
  <c r="O88" i="7" s="1"/>
  <c r="U49" i="2"/>
  <c r="V49" i="2"/>
  <c r="U20" i="2"/>
  <c r="V20" i="2"/>
  <c r="U56" i="2"/>
  <c r="V56" i="2"/>
  <c r="U9" i="2"/>
  <c r="V9" i="2"/>
  <c r="O3" i="2"/>
  <c r="U27" i="2"/>
  <c r="V27" i="2"/>
  <c r="N176" i="2"/>
  <c r="K180" i="4" s="1"/>
  <c r="K17" i="4"/>
  <c r="U11" i="2"/>
  <c r="V11" i="2"/>
  <c r="U41" i="2"/>
  <c r="V41" i="2"/>
  <c r="U46" i="2"/>
  <c r="V46" i="2"/>
  <c r="U34" i="2"/>
  <c r="V34" i="2"/>
  <c r="O114" i="7"/>
  <c r="U25" i="2"/>
  <c r="V25" i="2"/>
  <c r="U18" i="2"/>
  <c r="V18" i="2"/>
  <c r="N222" i="2"/>
  <c r="U64" i="2"/>
  <c r="V64" i="2"/>
  <c r="F18" i="5"/>
  <c r="N151" i="2"/>
  <c r="O151" i="2" s="1"/>
  <c r="U36" i="2"/>
  <c r="V36" i="2"/>
  <c r="U33" i="2"/>
  <c r="V33" i="2"/>
  <c r="U70" i="2"/>
  <c r="V70" i="2"/>
  <c r="E49" i="5"/>
  <c r="U87" i="2"/>
  <c r="V87" i="2"/>
  <c r="K184" i="4"/>
  <c r="F106" i="5"/>
  <c r="O106" i="7"/>
  <c r="N130" i="2"/>
  <c r="O130" i="2" s="1"/>
  <c r="N211" i="2"/>
  <c r="E199" i="5"/>
  <c r="K113" i="4"/>
  <c r="E104" i="5"/>
  <c r="K105" i="4"/>
  <c r="O143" i="2"/>
  <c r="F185" i="5"/>
  <c r="E96" i="5"/>
  <c r="O74" i="7"/>
  <c r="F19" i="5"/>
  <c r="F81" i="5"/>
  <c r="O51" i="7"/>
  <c r="N77" i="2"/>
  <c r="T52" i="2"/>
  <c r="T59" i="2"/>
  <c r="E114" i="5"/>
  <c r="O46" i="2"/>
  <c r="P51" i="7" s="1"/>
  <c r="E66" i="5"/>
  <c r="O19" i="7"/>
  <c r="O81" i="7"/>
  <c r="K58" i="4"/>
  <c r="K42" i="4"/>
  <c r="K97" i="4"/>
  <c r="O105" i="2"/>
  <c r="P110" i="7" s="1"/>
  <c r="T77" i="2"/>
  <c r="E9" i="5"/>
  <c r="F59" i="5"/>
  <c r="F43" i="5"/>
  <c r="K138" i="4"/>
  <c r="F98" i="5"/>
  <c r="E178" i="5"/>
  <c r="E191" i="5"/>
  <c r="E65" i="5"/>
  <c r="F139" i="5"/>
  <c r="E176" i="5"/>
  <c r="N80" i="2"/>
  <c r="O80" i="2" s="1"/>
  <c r="N117" i="2"/>
  <c r="T82" i="2"/>
  <c r="E170" i="5"/>
  <c r="E57" i="5"/>
  <c r="K88" i="4"/>
  <c r="E115" i="5"/>
  <c r="E193" i="5"/>
  <c r="K73" i="4"/>
  <c r="F89" i="5"/>
  <c r="K50" i="4"/>
  <c r="E184" i="5"/>
  <c r="F74" i="5"/>
  <c r="E122" i="5"/>
  <c r="E175" i="5"/>
  <c r="E89" i="5"/>
  <c r="O198" i="2"/>
  <c r="F154" i="5"/>
  <c r="K153" i="4"/>
  <c r="O154" i="7"/>
  <c r="O61" i="2"/>
  <c r="P66" i="7" s="1"/>
  <c r="O57" i="2"/>
  <c r="N39" i="2"/>
  <c r="O39" i="2" s="1"/>
  <c r="N179" i="2"/>
  <c r="N72" i="2"/>
  <c r="O77" i="7" s="1"/>
  <c r="P173" i="7"/>
  <c r="G173" i="5"/>
  <c r="L172" i="4"/>
  <c r="O70" i="7"/>
  <c r="F70" i="5"/>
  <c r="K69" i="4"/>
  <c r="O62" i="7"/>
  <c r="F62" i="5"/>
  <c r="K61" i="4"/>
  <c r="O225" i="7"/>
  <c r="F225" i="5"/>
  <c r="K224" i="4"/>
  <c r="O224" i="7"/>
  <c r="F224" i="5"/>
  <c r="K223" i="4"/>
  <c r="O197" i="7"/>
  <c r="F197" i="5"/>
  <c r="K196" i="4"/>
  <c r="P99" i="7"/>
  <c r="G99" i="5"/>
  <c r="L98" i="4"/>
  <c r="O25" i="7"/>
  <c r="F25" i="5"/>
  <c r="K24" i="4"/>
  <c r="O24" i="7"/>
  <c r="F24" i="5"/>
  <c r="K23" i="4"/>
  <c r="O81" i="2"/>
  <c r="O164" i="2"/>
  <c r="E168" i="5"/>
  <c r="O195" i="2"/>
  <c r="E130" i="5"/>
  <c r="N175" i="2"/>
  <c r="O175" i="2" s="1"/>
  <c r="O53" i="7"/>
  <c r="F53" i="5"/>
  <c r="K52" i="4"/>
  <c r="E189" i="5"/>
  <c r="O157" i="7"/>
  <c r="F157" i="5"/>
  <c r="K156" i="4"/>
  <c r="O120" i="7"/>
  <c r="F120" i="5"/>
  <c r="K119" i="4"/>
  <c r="O83" i="7"/>
  <c r="F83" i="5"/>
  <c r="K82" i="4"/>
  <c r="O29" i="2"/>
  <c r="O33" i="7"/>
  <c r="F33" i="5"/>
  <c r="K32" i="4"/>
  <c r="O10" i="2"/>
  <c r="C22" i="3"/>
  <c r="E16" i="3"/>
  <c r="D16" i="3"/>
  <c r="E22" i="3"/>
  <c r="C16" i="3"/>
  <c r="D22" i="3"/>
  <c r="E103" i="5"/>
  <c r="N158" i="2"/>
  <c r="O158" i="2" s="1"/>
  <c r="F88" i="5"/>
  <c r="K87" i="4"/>
  <c r="P97" i="7"/>
  <c r="G97" i="5"/>
  <c r="L96" i="4"/>
  <c r="E32" i="5"/>
  <c r="N9" i="2"/>
  <c r="O199" i="7"/>
  <c r="F199" i="5"/>
  <c r="K198" i="4"/>
  <c r="E177" i="5"/>
  <c r="O199" i="2"/>
  <c r="E119" i="5"/>
  <c r="O166" i="2"/>
  <c r="N166" i="2"/>
  <c r="O171" i="7" s="1"/>
  <c r="E187" i="5"/>
  <c r="N79" i="2"/>
  <c r="O79" i="2" s="1"/>
  <c r="O50" i="2"/>
  <c r="O87" i="7"/>
  <c r="F87" i="5"/>
  <c r="K86" i="4"/>
  <c r="O75" i="7"/>
  <c r="F75" i="5"/>
  <c r="K74" i="4"/>
  <c r="P17" i="7"/>
  <c r="G17" i="5"/>
  <c r="L16" i="4"/>
  <c r="O205" i="7"/>
  <c r="F205" i="5"/>
  <c r="K204" i="4"/>
  <c r="E144" i="5"/>
  <c r="E146" i="5"/>
  <c r="N53" i="2"/>
  <c r="O53" i="2" s="1"/>
  <c r="G58" i="5" s="1"/>
  <c r="O198" i="7"/>
  <c r="F198" i="5"/>
  <c r="K197" i="4"/>
  <c r="E163" i="5"/>
  <c r="N63" i="2"/>
  <c r="O63" i="2" s="1"/>
  <c r="E141" i="5"/>
  <c r="O184" i="2"/>
  <c r="N203" i="2"/>
  <c r="O203" i="7"/>
  <c r="F203" i="5"/>
  <c r="K202" i="4"/>
  <c r="E212" i="5"/>
  <c r="N215" i="2"/>
  <c r="O215" i="2" s="1"/>
  <c r="E213" i="5"/>
  <c r="O91" i="2"/>
  <c r="P96" i="7" s="1"/>
  <c r="O175" i="7"/>
  <c r="F175" i="5"/>
  <c r="K174" i="4"/>
  <c r="O70" i="2"/>
  <c r="O129" i="7"/>
  <c r="F129" i="5"/>
  <c r="K128" i="4"/>
  <c r="O174" i="2"/>
  <c r="P179" i="7" s="1"/>
  <c r="E52" i="5"/>
  <c r="N131" i="2"/>
  <c r="O131" i="2" s="1"/>
  <c r="O214" i="7"/>
  <c r="F214" i="5"/>
  <c r="K213" i="4"/>
  <c r="E162" i="5"/>
  <c r="O193" i="2"/>
  <c r="O118" i="7"/>
  <c r="F118" i="5"/>
  <c r="K117" i="4"/>
  <c r="F110" i="5"/>
  <c r="E221" i="5"/>
  <c r="O219" i="2"/>
  <c r="E160" i="5"/>
  <c r="O191" i="2"/>
  <c r="L89" i="4"/>
  <c r="E12" i="5"/>
  <c r="N102" i="2"/>
  <c r="O102" i="2" s="1"/>
  <c r="O133" i="7"/>
  <c r="F133" i="5"/>
  <c r="K132" i="4"/>
  <c r="O66" i="7"/>
  <c r="F66" i="5"/>
  <c r="K65" i="4"/>
  <c r="E69" i="5"/>
  <c r="O22" i="2"/>
  <c r="G67" i="5"/>
  <c r="L66" i="4"/>
  <c r="E102" i="5"/>
  <c r="O38" i="2"/>
  <c r="G43" i="5" s="1"/>
  <c r="O31" i="2"/>
  <c r="O17" i="7"/>
  <c r="F17" i="5"/>
  <c r="K16" i="4"/>
  <c r="O30" i="2"/>
  <c r="N51" i="2"/>
  <c r="O51" i="2" s="1"/>
  <c r="E54" i="5"/>
  <c r="O15" i="2"/>
  <c r="O15" i="7"/>
  <c r="F15" i="5"/>
  <c r="K14" i="4"/>
  <c r="E210" i="5"/>
  <c r="N89" i="2"/>
  <c r="O89" i="2" s="1"/>
  <c r="E128" i="5"/>
  <c r="O173" i="2"/>
  <c r="O145" i="7"/>
  <c r="F145" i="5"/>
  <c r="K144" i="4"/>
  <c r="O52" i="2"/>
  <c r="O61" i="7"/>
  <c r="F61" i="5"/>
  <c r="K60" i="4"/>
  <c r="L29" i="4"/>
  <c r="O176" i="7"/>
  <c r="F176" i="5"/>
  <c r="K175" i="4"/>
  <c r="O169" i="7"/>
  <c r="F169" i="5"/>
  <c r="K168" i="4"/>
  <c r="E125" i="5"/>
  <c r="O170" i="2"/>
  <c r="E117" i="5"/>
  <c r="E109" i="5"/>
  <c r="E101" i="5"/>
  <c r="E93" i="5"/>
  <c r="O152" i="7"/>
  <c r="F152" i="5"/>
  <c r="K151" i="4"/>
  <c r="E198" i="5"/>
  <c r="O82" i="2"/>
  <c r="E156" i="5"/>
  <c r="O62" i="2"/>
  <c r="P67" i="7" s="1"/>
  <c r="E131" i="5"/>
  <c r="O176" i="2"/>
  <c r="E73" i="5"/>
  <c r="O49" i="7"/>
  <c r="F49" i="5"/>
  <c r="K48" i="4"/>
  <c r="O128" i="2"/>
  <c r="E13" i="5"/>
  <c r="O103" i="2"/>
  <c r="P58" i="7"/>
  <c r="E37" i="5"/>
  <c r="O119" i="2"/>
  <c r="E16" i="5"/>
  <c r="O4" i="2"/>
  <c r="E20" i="5"/>
  <c r="O108" i="2"/>
  <c r="G113" i="5" s="1"/>
  <c r="N108" i="2"/>
  <c r="O86" i="7"/>
  <c r="F86" i="5"/>
  <c r="K85" i="4"/>
  <c r="E21" i="5"/>
  <c r="O201" i="7"/>
  <c r="F201" i="5"/>
  <c r="K200" i="4"/>
  <c r="O85" i="2"/>
  <c r="P90" i="7" s="1"/>
  <c r="E24" i="5"/>
  <c r="O111" i="2"/>
  <c r="E40" i="5"/>
  <c r="N121" i="2"/>
  <c r="O126" i="7" s="1"/>
  <c r="P15" i="7"/>
  <c r="G15" i="5"/>
  <c r="L14" i="4"/>
  <c r="E164" i="5"/>
  <c r="F181" i="5"/>
  <c r="P118" i="7"/>
  <c r="G118" i="5"/>
  <c r="L117" i="4"/>
  <c r="E60" i="5"/>
  <c r="N136" i="2"/>
  <c r="O136" i="2" s="1"/>
  <c r="E205" i="5"/>
  <c r="O213" i="2"/>
  <c r="O180" i="7"/>
  <c r="F180" i="5"/>
  <c r="K179" i="4"/>
  <c r="E136" i="5"/>
  <c r="O137" i="7"/>
  <c r="F137" i="5"/>
  <c r="K136" i="4"/>
  <c r="P106" i="7"/>
  <c r="G106" i="5"/>
  <c r="L105" i="4"/>
  <c r="E46" i="5"/>
  <c r="O148" i="7"/>
  <c r="F148" i="5"/>
  <c r="K147" i="4"/>
  <c r="E94" i="5"/>
  <c r="O154" i="2"/>
  <c r="E71" i="5"/>
  <c r="N142" i="2"/>
  <c r="O142" i="2" s="1"/>
  <c r="E25" i="5"/>
  <c r="O7" i="2"/>
  <c r="O99" i="7"/>
  <c r="F99" i="5"/>
  <c r="K98" i="4"/>
  <c r="O42" i="7"/>
  <c r="F42" i="5"/>
  <c r="K41" i="4"/>
  <c r="P72" i="7"/>
  <c r="G72" i="5"/>
  <c r="L71" i="4"/>
  <c r="O190" i="7"/>
  <c r="F190" i="5"/>
  <c r="K189" i="4"/>
  <c r="E143" i="5"/>
  <c r="N186" i="2"/>
  <c r="O194" i="7"/>
  <c r="F194" i="5"/>
  <c r="K193" i="4"/>
  <c r="E166" i="5"/>
  <c r="E14" i="5"/>
  <c r="O30" i="7"/>
  <c r="F30" i="5"/>
  <c r="K29" i="4"/>
  <c r="O113" i="7"/>
  <c r="F113" i="5"/>
  <c r="K112" i="4"/>
  <c r="E202" i="5"/>
  <c r="N210" i="2"/>
  <c r="O210" i="2" s="1"/>
  <c r="G215" i="5" s="1"/>
  <c r="O227" i="7"/>
  <c r="F227" i="5"/>
  <c r="K226" i="4"/>
  <c r="O222" i="2"/>
  <c r="E197" i="5"/>
  <c r="O209" i="2"/>
  <c r="O125" i="7"/>
  <c r="F125" i="5"/>
  <c r="K124" i="4"/>
  <c r="E226" i="5"/>
  <c r="N98" i="2"/>
  <c r="O98" i="2" s="1"/>
  <c r="O216" i="7"/>
  <c r="F216" i="5"/>
  <c r="K215" i="4"/>
  <c r="E159" i="5"/>
  <c r="N190" i="2"/>
  <c r="O190" i="2" s="1"/>
  <c r="E124" i="5"/>
  <c r="N169" i="2"/>
  <c r="O169" i="2" s="1"/>
  <c r="P174" i="7" s="1"/>
  <c r="N165" i="2"/>
  <c r="O165" i="2" s="1"/>
  <c r="L169" i="4" s="1"/>
  <c r="O37" i="7"/>
  <c r="F37" i="5"/>
  <c r="K36" i="4"/>
  <c r="O160" i="7"/>
  <c r="F160" i="5"/>
  <c r="K159" i="4"/>
  <c r="E112" i="5"/>
  <c r="O167" i="7"/>
  <c r="F167" i="5"/>
  <c r="K166" i="4"/>
  <c r="O55" i="7"/>
  <c r="F55" i="5"/>
  <c r="K54" i="4"/>
  <c r="O22" i="7"/>
  <c r="F22" i="5"/>
  <c r="K21" i="4"/>
  <c r="E8" i="5"/>
  <c r="O65" i="7"/>
  <c r="F65" i="5"/>
  <c r="K64" i="4"/>
  <c r="O19" i="2"/>
  <c r="O16" i="7"/>
  <c r="F16" i="5"/>
  <c r="K15" i="4"/>
  <c r="O10" i="7"/>
  <c r="F10" i="5"/>
  <c r="K9" i="4"/>
  <c r="E126" i="5"/>
  <c r="O171" i="2"/>
  <c r="P176" i="7" s="1"/>
  <c r="N23" i="2"/>
  <c r="L50" i="4"/>
  <c r="O34" i="7"/>
  <c r="F34" i="5"/>
  <c r="K33" i="4"/>
  <c r="E61" i="5"/>
  <c r="O137" i="2"/>
  <c r="O79" i="7"/>
  <c r="K78" i="4"/>
  <c r="F79" i="5"/>
  <c r="O204" i="2"/>
  <c r="E48" i="5"/>
  <c r="N127" i="2"/>
  <c r="O127" i="2" s="1"/>
  <c r="P132" i="7" s="1"/>
  <c r="O121" i="7"/>
  <c r="F121" i="5"/>
  <c r="K120" i="4"/>
  <c r="O25" i="2"/>
  <c r="P30" i="7" s="1"/>
  <c r="N125" i="2"/>
  <c r="O125" i="2" s="1"/>
  <c r="N6" i="2"/>
  <c r="O6" i="2" s="1"/>
  <c r="P11" i="7" s="1"/>
  <c r="E127" i="5"/>
  <c r="N172" i="2"/>
  <c r="O177" i="7" s="1"/>
  <c r="E64" i="5"/>
  <c r="N18" i="2"/>
  <c r="O18" i="2" s="1"/>
  <c r="O96" i="7"/>
  <c r="F96" i="5"/>
  <c r="K95" i="4"/>
  <c r="E218" i="5"/>
  <c r="N217" i="2"/>
  <c r="O222" i="7" s="1"/>
  <c r="E220" i="5"/>
  <c r="N95" i="2"/>
  <c r="K106" i="4"/>
  <c r="O41" i="2"/>
  <c r="E206" i="5"/>
  <c r="O200" i="7"/>
  <c r="F200" i="5"/>
  <c r="K199" i="4"/>
  <c r="O29" i="7"/>
  <c r="F29" i="5"/>
  <c r="K28" i="4"/>
  <c r="E224" i="5"/>
  <c r="O220" i="2"/>
  <c r="O211" i="7"/>
  <c r="F211" i="5"/>
  <c r="K210" i="4"/>
  <c r="O90" i="2"/>
  <c r="E140" i="5"/>
  <c r="N183" i="2"/>
  <c r="O183" i="2" s="1"/>
  <c r="L109" i="4"/>
  <c r="E28" i="5"/>
  <c r="N114" i="2"/>
  <c r="O114" i="2" s="1"/>
  <c r="F209" i="5"/>
  <c r="O209" i="7"/>
  <c r="K208" i="4"/>
  <c r="O131" i="7"/>
  <c r="F131" i="5"/>
  <c r="K130" i="4"/>
  <c r="O219" i="7"/>
  <c r="F219" i="5"/>
  <c r="K218" i="4"/>
  <c r="P194" i="7"/>
  <c r="G194" i="5"/>
  <c r="L193" i="4"/>
  <c r="O135" i="7"/>
  <c r="O180" i="2"/>
  <c r="L184" i="4" s="1"/>
  <c r="E209" i="5"/>
  <c r="O214" i="2"/>
  <c r="G219" i="5" s="1"/>
  <c r="P183" i="7"/>
  <c r="G183" i="5"/>
  <c r="L182" i="4"/>
  <c r="E155" i="5"/>
  <c r="N187" i="2"/>
  <c r="K191" i="4" s="1"/>
  <c r="E116" i="5"/>
  <c r="N45" i="2"/>
  <c r="F50" i="5" s="1"/>
  <c r="N161" i="2"/>
  <c r="O161" i="2" s="1"/>
  <c r="N157" i="2"/>
  <c r="O162" i="7" s="1"/>
  <c r="N153" i="2"/>
  <c r="O85" i="7"/>
  <c r="P78" i="7"/>
  <c r="G78" i="5"/>
  <c r="L77" i="4"/>
  <c r="E68" i="5"/>
  <c r="N21" i="2"/>
  <c r="O21" i="2" s="1"/>
  <c r="G26" i="5" s="1"/>
  <c r="E36" i="5"/>
  <c r="N118" i="2"/>
  <c r="O118" i="2" s="1"/>
  <c r="O211" i="2"/>
  <c r="O183" i="7"/>
  <c r="F183" i="5"/>
  <c r="K182" i="4"/>
  <c r="N66" i="2"/>
  <c r="O66" i="2" s="1"/>
  <c r="O49" i="2"/>
  <c r="E214" i="5"/>
  <c r="O216" i="2"/>
  <c r="E196" i="5"/>
  <c r="N208" i="2"/>
  <c r="O208" i="2" s="1"/>
  <c r="E152" i="5"/>
  <c r="O59" i="2"/>
  <c r="O194" i="2"/>
  <c r="N64" i="2"/>
  <c r="O64" i="2" s="1"/>
  <c r="E85" i="5"/>
  <c r="O149" i="2"/>
  <c r="P154" i="7" s="1"/>
  <c r="O16" i="2"/>
  <c r="O167" i="2"/>
  <c r="O41" i="7"/>
  <c r="F41" i="5"/>
  <c r="K40" i="4"/>
  <c r="O13" i="2"/>
  <c r="P18" i="7" s="1"/>
  <c r="O9" i="7"/>
  <c r="F9" i="5"/>
  <c r="K8" i="4"/>
  <c r="O100" i="2"/>
  <c r="O152" i="2"/>
  <c r="K57" i="4"/>
  <c r="E23" i="5"/>
  <c r="N110" i="2"/>
  <c r="O115" i="7" s="1"/>
  <c r="E111" i="5"/>
  <c r="N42" i="2"/>
  <c r="O42" i="2" s="1"/>
  <c r="L46" i="4" s="1"/>
  <c r="O129" i="2"/>
  <c r="O11" i="2"/>
  <c r="N43" i="2"/>
  <c r="O43" i="2" s="1"/>
  <c r="N86" i="2"/>
  <c r="O91" i="7" s="1"/>
  <c r="E142" i="5"/>
  <c r="O185" i="2"/>
  <c r="O28" i="2"/>
  <c r="O109" i="2"/>
  <c r="P114" i="7" s="1"/>
  <c r="E86" i="5"/>
  <c r="O150" i="2"/>
  <c r="E77" i="5"/>
  <c r="O26" i="2"/>
  <c r="P31" i="7" s="1"/>
  <c r="O168" i="7"/>
  <c r="F168" i="5"/>
  <c r="K167" i="4"/>
  <c r="E222" i="5"/>
  <c r="O96" i="2"/>
  <c r="O179" i="7"/>
  <c r="F179" i="5"/>
  <c r="K178" i="4"/>
  <c r="E225" i="5"/>
  <c r="O221" i="2"/>
  <c r="E207" i="5"/>
  <c r="N87" i="2"/>
  <c r="O87" i="2" s="1"/>
  <c r="P182" i="7"/>
  <c r="G182" i="5"/>
  <c r="L181" i="4"/>
  <c r="E151" i="5"/>
  <c r="N58" i="2"/>
  <c r="O63" i="7" s="1"/>
  <c r="E108" i="5"/>
  <c r="N160" i="2"/>
  <c r="O160" i="2" s="1"/>
  <c r="G165" i="5" s="1"/>
  <c r="E100" i="5"/>
  <c r="N156" i="2"/>
  <c r="K160" i="4" s="1"/>
  <c r="E92" i="5"/>
  <c r="N33" i="2"/>
  <c r="O33" i="2" s="1"/>
  <c r="E84" i="5"/>
  <c r="N148" i="2"/>
  <c r="K152" i="4" s="1"/>
  <c r="K76" i="4"/>
  <c r="O45" i="7"/>
  <c r="F45" i="5"/>
  <c r="K44" i="4"/>
  <c r="E172" i="5"/>
  <c r="N68" i="2"/>
  <c r="O68" i="2" s="1"/>
  <c r="E216" i="5"/>
  <c r="O93" i="2"/>
  <c r="G98" i="5" s="1"/>
  <c r="E200" i="5"/>
  <c r="O84" i="2"/>
  <c r="P89" i="7" s="1"/>
  <c r="O173" i="7"/>
  <c r="F173" i="5"/>
  <c r="K172" i="4"/>
  <c r="O184" i="7"/>
  <c r="F184" i="5"/>
  <c r="K183" i="4"/>
  <c r="O76" i="2"/>
  <c r="P81" i="7" s="1"/>
  <c r="P133" i="7"/>
  <c r="G133" i="5"/>
  <c r="L132" i="4"/>
  <c r="E70" i="5"/>
  <c r="O141" i="2"/>
  <c r="O31" i="7"/>
  <c r="F31" i="5"/>
  <c r="K30" i="4"/>
  <c r="E80" i="5"/>
  <c r="N145" i="2"/>
  <c r="O150" i="7" s="1"/>
  <c r="O105" i="7"/>
  <c r="F105" i="5"/>
  <c r="K104" i="4"/>
  <c r="O75" i="2"/>
  <c r="O192" i="2"/>
  <c r="P43" i="7"/>
  <c r="P27" i="7"/>
  <c r="G27" i="5"/>
  <c r="L26" i="4"/>
  <c r="P19" i="7"/>
  <c r="G19" i="5"/>
  <c r="L18" i="4"/>
  <c r="E62" i="5"/>
  <c r="O138" i="2"/>
  <c r="P121" i="7"/>
  <c r="G121" i="5"/>
  <c r="L120" i="4"/>
  <c r="O27" i="7"/>
  <c r="F27" i="5"/>
  <c r="K26" i="4"/>
  <c r="O221" i="7"/>
  <c r="F221" i="5"/>
  <c r="K220" i="4"/>
  <c r="E208" i="5"/>
  <c r="E204" i="5"/>
  <c r="N212" i="2"/>
  <c r="O48" i="2"/>
  <c r="E223" i="5"/>
  <c r="N97" i="2"/>
  <c r="O102" i="7" s="1"/>
  <c r="E188" i="5"/>
  <c r="O202" i="2"/>
  <c r="E169" i="5"/>
  <c r="O196" i="2"/>
  <c r="O54" i="2"/>
  <c r="P59" i="7" s="1"/>
  <c r="N181" i="2"/>
  <c r="O181" i="2" s="1"/>
  <c r="E76" i="5"/>
  <c r="N144" i="2"/>
  <c r="O144" i="2" s="1"/>
  <c r="P149" i="7" s="1"/>
  <c r="E44" i="5"/>
  <c r="N123" i="2"/>
  <c r="O123" i="2" s="1"/>
  <c r="O142" i="7"/>
  <c r="F142" i="5"/>
  <c r="K141" i="4"/>
  <c r="E192" i="5"/>
  <c r="O205" i="2"/>
  <c r="N188" i="2"/>
  <c r="E186" i="5"/>
  <c r="O78" i="2"/>
  <c r="E180" i="5"/>
  <c r="O74" i="2"/>
  <c r="P74" i="7"/>
  <c r="G74" i="5"/>
  <c r="L73" i="4"/>
  <c r="K46" i="4"/>
  <c r="O197" i="2"/>
  <c r="O55" i="2"/>
  <c r="O78" i="7"/>
  <c r="F78" i="5"/>
  <c r="K77" i="4"/>
  <c r="O57" i="7"/>
  <c r="F57" i="5"/>
  <c r="K56" i="4"/>
  <c r="O134" i="2"/>
  <c r="G139" i="5" s="1"/>
  <c r="O13" i="7"/>
  <c r="F13" i="5"/>
  <c r="K12" i="4"/>
  <c r="E105" i="5"/>
  <c r="O159" i="2"/>
  <c r="G66" i="5"/>
  <c r="L65" i="4"/>
  <c r="E45" i="5"/>
  <c r="O124" i="2"/>
  <c r="F26" i="5"/>
  <c r="E29" i="5"/>
  <c r="O115" i="2"/>
  <c r="E38" i="5"/>
  <c r="O120" i="2"/>
  <c r="E95" i="5"/>
  <c r="N34" i="2"/>
  <c r="O34" i="2" s="1"/>
  <c r="P39" i="7" s="1"/>
  <c r="E53" i="5"/>
  <c r="O132" i="2"/>
  <c r="N104" i="2"/>
  <c r="O122" i="2"/>
  <c r="N88" i="2"/>
  <c r="K148" i="4"/>
  <c r="O72" i="7"/>
  <c r="F72" i="5"/>
  <c r="K71" i="4"/>
  <c r="O54" i="7"/>
  <c r="F54" i="5"/>
  <c r="K53" i="4"/>
  <c r="O215" i="7"/>
  <c r="F215" i="5"/>
  <c r="K214" i="4"/>
  <c r="O153" i="7"/>
  <c r="E56" i="5"/>
  <c r="N133" i="2"/>
  <c r="K137" i="4" s="1"/>
  <c r="N99" i="2"/>
  <c r="O99" i="2" s="1"/>
  <c r="P104" i="7" s="1"/>
  <c r="U4" i="2" l="1"/>
  <c r="V4" i="2"/>
  <c r="F47" i="5"/>
  <c r="F58" i="5"/>
  <c r="G110" i="5"/>
  <c r="G170" i="5"/>
  <c r="K10" i="4"/>
  <c r="O181" i="7"/>
  <c r="L57" i="4"/>
  <c r="G30" i="5"/>
  <c r="G90" i="5"/>
  <c r="O110" i="7"/>
  <c r="U59" i="2"/>
  <c r="V59" i="2"/>
  <c r="P219" i="7"/>
  <c r="K25" i="4"/>
  <c r="O47" i="7"/>
  <c r="O58" i="7"/>
  <c r="K49" i="4"/>
  <c r="P170" i="7"/>
  <c r="O11" i="7"/>
  <c r="O83" i="2"/>
  <c r="G47" i="5"/>
  <c r="U82" i="2"/>
  <c r="V82" i="2"/>
  <c r="U52" i="2"/>
  <c r="V52" i="2"/>
  <c r="O50" i="7"/>
  <c r="O26" i="7"/>
  <c r="F77" i="5"/>
  <c r="K84" i="4"/>
  <c r="O192" i="7"/>
  <c r="O45" i="2"/>
  <c r="F85" i="5"/>
  <c r="K134" i="4"/>
  <c r="L25" i="4"/>
  <c r="O161" i="7"/>
  <c r="L218" i="4"/>
  <c r="F135" i="5"/>
  <c r="F69" i="5"/>
  <c r="K169" i="4"/>
  <c r="P26" i="7"/>
  <c r="U77" i="2"/>
  <c r="V77" i="2"/>
  <c r="K161" i="4"/>
  <c r="O213" i="7"/>
  <c r="K122" i="4"/>
  <c r="F162" i="5"/>
  <c r="F170" i="5"/>
  <c r="F165" i="5"/>
  <c r="O170" i="7"/>
  <c r="L178" i="4"/>
  <c r="L153" i="4"/>
  <c r="P139" i="7"/>
  <c r="O188" i="7"/>
  <c r="L148" i="4"/>
  <c r="L113" i="4"/>
  <c r="G176" i="5"/>
  <c r="L164" i="4"/>
  <c r="K212" i="4"/>
  <c r="F153" i="5"/>
  <c r="F192" i="5"/>
  <c r="G114" i="5"/>
  <c r="P165" i="7"/>
  <c r="F213" i="5"/>
  <c r="G149" i="5"/>
  <c r="F123" i="5"/>
  <c r="K140" i="4"/>
  <c r="F132" i="5"/>
  <c r="P98" i="7"/>
  <c r="O123" i="7"/>
  <c r="L42" i="4"/>
  <c r="F161" i="5"/>
  <c r="O153" i="2"/>
  <c r="O158" i="7"/>
  <c r="F158" i="5"/>
  <c r="K157" i="4"/>
  <c r="F141" i="5"/>
  <c r="F107" i="5"/>
  <c r="G51" i="5"/>
  <c r="L173" i="4"/>
  <c r="O132" i="7"/>
  <c r="G39" i="5"/>
  <c r="K103" i="4"/>
  <c r="F39" i="5"/>
  <c r="L138" i="4"/>
  <c r="L80" i="4"/>
  <c r="K62" i="4"/>
  <c r="O165" i="7"/>
  <c r="K187" i="4"/>
  <c r="G179" i="5"/>
  <c r="P215" i="7"/>
  <c r="F138" i="5"/>
  <c r="P47" i="7"/>
  <c r="O195" i="7"/>
  <c r="L95" i="4"/>
  <c r="L10" i="4"/>
  <c r="P113" i="7"/>
  <c r="K149" i="4"/>
  <c r="F174" i="5"/>
  <c r="O149" i="7"/>
  <c r="O187" i="2"/>
  <c r="P192" i="7" s="1"/>
  <c r="L38" i="4"/>
  <c r="O217" i="7"/>
  <c r="F217" i="5"/>
  <c r="K216" i="4"/>
  <c r="O141" i="7"/>
  <c r="O107" i="7"/>
  <c r="G154" i="5"/>
  <c r="G174" i="5"/>
  <c r="O186" i="2"/>
  <c r="O191" i="7"/>
  <c r="F191" i="5"/>
  <c r="K190" i="4"/>
  <c r="L17" i="4"/>
  <c r="F104" i="5"/>
  <c r="K90" i="4"/>
  <c r="O39" i="7"/>
  <c r="L175" i="4"/>
  <c r="G81" i="5"/>
  <c r="F63" i="5"/>
  <c r="F188" i="5"/>
  <c r="O138" i="7"/>
  <c r="G96" i="5"/>
  <c r="K93" i="4"/>
  <c r="G11" i="5"/>
  <c r="L131" i="4"/>
  <c r="F150" i="5"/>
  <c r="O117" i="2"/>
  <c r="O122" i="7"/>
  <c r="F122" i="5"/>
  <c r="K121" i="4"/>
  <c r="O77" i="2"/>
  <c r="O82" i="7"/>
  <c r="F82" i="5"/>
  <c r="K81" i="4"/>
  <c r="G18" i="5"/>
  <c r="O104" i="7"/>
  <c r="F91" i="5"/>
  <c r="K146" i="4"/>
  <c r="K101" i="4"/>
  <c r="K114" i="4"/>
  <c r="L30" i="4"/>
  <c r="F94" i="5"/>
  <c r="G132" i="5"/>
  <c r="O174" i="7"/>
  <c r="O188" i="2"/>
  <c r="F193" i="5"/>
  <c r="K192" i="4"/>
  <c r="O193" i="7"/>
  <c r="K68" i="4"/>
  <c r="L88" i="4"/>
  <c r="F147" i="5"/>
  <c r="F102" i="5"/>
  <c r="K170" i="4"/>
  <c r="F115" i="5"/>
  <c r="G31" i="5"/>
  <c r="L103" i="4"/>
  <c r="O94" i="7"/>
  <c r="G89" i="5"/>
  <c r="K176" i="4"/>
  <c r="O147" i="7"/>
  <c r="K185" i="4"/>
  <c r="F171" i="5"/>
  <c r="K125" i="4"/>
  <c r="G104" i="5"/>
  <c r="K37" i="4"/>
  <c r="O69" i="7"/>
  <c r="O217" i="2"/>
  <c r="L221" i="4" s="1"/>
  <c r="L97" i="4"/>
  <c r="F177" i="5"/>
  <c r="F186" i="5"/>
  <c r="P35" i="7"/>
  <c r="G35" i="5"/>
  <c r="L34" i="4"/>
  <c r="L58" i="4"/>
  <c r="F126" i="5"/>
  <c r="K221" i="4"/>
  <c r="K127" i="4"/>
  <c r="F38" i="5"/>
  <c r="G185" i="5"/>
  <c r="F11" i="5"/>
  <c r="K131" i="4"/>
  <c r="O186" i="7"/>
  <c r="G59" i="5"/>
  <c r="K164" i="4"/>
  <c r="L214" i="4"/>
  <c r="K194" i="4"/>
  <c r="F222" i="5"/>
  <c r="F128" i="5"/>
  <c r="L112" i="4"/>
  <c r="O38" i="7"/>
  <c r="F149" i="5"/>
  <c r="K38" i="4"/>
  <c r="F195" i="5"/>
  <c r="O128" i="7"/>
  <c r="K173" i="4"/>
  <c r="O178" i="7"/>
  <c r="F178" i="5"/>
  <c r="K177" i="4"/>
  <c r="O72" i="2"/>
  <c r="O134" i="7"/>
  <c r="F134" i="5"/>
  <c r="K133" i="4"/>
  <c r="O179" i="2"/>
  <c r="G184" i="5" s="1"/>
  <c r="P136" i="7"/>
  <c r="G136" i="5"/>
  <c r="L135" i="4"/>
  <c r="P8" i="7"/>
  <c r="G8" i="5"/>
  <c r="L7" i="4"/>
  <c r="P166" i="7"/>
  <c r="G166" i="5"/>
  <c r="L165" i="4"/>
  <c r="P95" i="7"/>
  <c r="G95" i="5"/>
  <c r="L94" i="4"/>
  <c r="P12" i="7"/>
  <c r="G12" i="5"/>
  <c r="L11" i="4"/>
  <c r="P60" i="7"/>
  <c r="G60" i="5"/>
  <c r="L59" i="4"/>
  <c r="P36" i="7"/>
  <c r="G36" i="5"/>
  <c r="L35" i="4"/>
  <c r="P92" i="7"/>
  <c r="G92" i="5"/>
  <c r="L91" i="4"/>
  <c r="P111" i="7"/>
  <c r="G111" i="5"/>
  <c r="L110" i="4"/>
  <c r="P44" i="7"/>
  <c r="G44" i="5"/>
  <c r="L43" i="4"/>
  <c r="P164" i="7"/>
  <c r="G164" i="5"/>
  <c r="L163" i="4"/>
  <c r="P156" i="7"/>
  <c r="G156" i="5"/>
  <c r="L155" i="4"/>
  <c r="P76" i="7"/>
  <c r="G76" i="5"/>
  <c r="L75" i="4"/>
  <c r="P172" i="7"/>
  <c r="G172" i="5"/>
  <c r="L171" i="4"/>
  <c r="P21" i="7"/>
  <c r="G21" i="5"/>
  <c r="L20" i="4"/>
  <c r="P144" i="7"/>
  <c r="G144" i="5"/>
  <c r="L143" i="4"/>
  <c r="P187" i="7"/>
  <c r="L186" i="4"/>
  <c r="G187" i="5"/>
  <c r="P171" i="7"/>
  <c r="L170" i="4"/>
  <c r="G171" i="5"/>
  <c r="P207" i="7"/>
  <c r="G207" i="5"/>
  <c r="L206" i="4"/>
  <c r="P70" i="7"/>
  <c r="G70" i="5"/>
  <c r="L69" i="4"/>
  <c r="O151" i="7"/>
  <c r="F151" i="5"/>
  <c r="K150" i="4"/>
  <c r="O101" i="7"/>
  <c r="F101" i="5"/>
  <c r="K100" i="4"/>
  <c r="P218" i="7"/>
  <c r="G218" i="5"/>
  <c r="L217" i="4"/>
  <c r="P61" i="7"/>
  <c r="G61" i="5"/>
  <c r="L60" i="4"/>
  <c r="P94" i="7"/>
  <c r="G94" i="5"/>
  <c r="L93" i="4"/>
  <c r="P205" i="7"/>
  <c r="G205" i="5"/>
  <c r="L204" i="4"/>
  <c r="P87" i="7"/>
  <c r="G87" i="5"/>
  <c r="L86" i="4"/>
  <c r="P213" i="7"/>
  <c r="G213" i="5"/>
  <c r="L212" i="4"/>
  <c r="O189" i="7"/>
  <c r="F189" i="5"/>
  <c r="K188" i="4"/>
  <c r="O32" i="7"/>
  <c r="F32" i="5"/>
  <c r="K31" i="4"/>
  <c r="P147" i="7"/>
  <c r="G147" i="5"/>
  <c r="L146" i="4"/>
  <c r="P79" i="7"/>
  <c r="G79" i="5"/>
  <c r="L78" i="4"/>
  <c r="P214" i="7"/>
  <c r="G214" i="5"/>
  <c r="L213" i="4"/>
  <c r="P107" i="7"/>
  <c r="G107" i="5"/>
  <c r="L106" i="4"/>
  <c r="O127" i="7"/>
  <c r="F127" i="5"/>
  <c r="K126" i="4"/>
  <c r="P25" i="7"/>
  <c r="G25" i="5"/>
  <c r="L24" i="4"/>
  <c r="P46" i="7"/>
  <c r="G46" i="5"/>
  <c r="L45" i="4"/>
  <c r="O40" i="7"/>
  <c r="F40" i="5"/>
  <c r="K39" i="4"/>
  <c r="P20" i="7"/>
  <c r="G20" i="5"/>
  <c r="L19" i="4"/>
  <c r="P117" i="7"/>
  <c r="G117" i="5"/>
  <c r="L116" i="4"/>
  <c r="P210" i="7"/>
  <c r="G210" i="5"/>
  <c r="L209" i="4"/>
  <c r="P52" i="7"/>
  <c r="G52" i="5"/>
  <c r="L51" i="4"/>
  <c r="P53" i="7"/>
  <c r="L52" i="4"/>
  <c r="G53" i="5"/>
  <c r="O58" i="2"/>
  <c r="P225" i="7"/>
  <c r="G225" i="5"/>
  <c r="L224" i="4"/>
  <c r="P142" i="7"/>
  <c r="G142" i="5"/>
  <c r="L141" i="4"/>
  <c r="O109" i="7"/>
  <c r="K108" i="4"/>
  <c r="F109" i="5"/>
  <c r="O28" i="7"/>
  <c r="F28" i="5"/>
  <c r="K27" i="4"/>
  <c r="O140" i="7"/>
  <c r="F140" i="5"/>
  <c r="K139" i="4"/>
  <c r="O172" i="2"/>
  <c r="G177" i="5" s="1"/>
  <c r="O48" i="7"/>
  <c r="F48" i="5"/>
  <c r="K47" i="4"/>
  <c r="O117" i="7"/>
  <c r="F117" i="5"/>
  <c r="K116" i="4"/>
  <c r="P227" i="7"/>
  <c r="G227" i="5"/>
  <c r="L226" i="4"/>
  <c r="O121" i="2"/>
  <c r="G126" i="5" s="1"/>
  <c r="P24" i="7"/>
  <c r="G24" i="5"/>
  <c r="L23" i="4"/>
  <c r="P13" i="7"/>
  <c r="G13" i="5"/>
  <c r="L12" i="4"/>
  <c r="P131" i="7"/>
  <c r="G131" i="5"/>
  <c r="L130" i="4"/>
  <c r="P145" i="7"/>
  <c r="G145" i="5"/>
  <c r="L144" i="4"/>
  <c r="P141" i="7"/>
  <c r="G141" i="5"/>
  <c r="L140" i="4"/>
  <c r="O146" i="7"/>
  <c r="F146" i="5"/>
  <c r="K145" i="4"/>
  <c r="O9" i="2"/>
  <c r="O103" i="7"/>
  <c r="F103" i="5"/>
  <c r="K102" i="4"/>
  <c r="O203" i="2"/>
  <c r="P168" i="7"/>
  <c r="G168" i="5"/>
  <c r="L167" i="4"/>
  <c r="P29" i="7"/>
  <c r="G29" i="5"/>
  <c r="L28" i="4"/>
  <c r="P105" i="7"/>
  <c r="G105" i="5"/>
  <c r="L104" i="4"/>
  <c r="P188" i="7"/>
  <c r="G188" i="5"/>
  <c r="L187" i="4"/>
  <c r="O80" i="7"/>
  <c r="F80" i="5"/>
  <c r="K79" i="4"/>
  <c r="O100" i="7"/>
  <c r="F100" i="5"/>
  <c r="K99" i="4"/>
  <c r="P10" i="7"/>
  <c r="G10" i="5"/>
  <c r="L9" i="4"/>
  <c r="P9" i="7"/>
  <c r="G9" i="5"/>
  <c r="L8" i="4"/>
  <c r="P120" i="7"/>
  <c r="G120" i="5"/>
  <c r="L119" i="4"/>
  <c r="P137" i="7"/>
  <c r="G137" i="5"/>
  <c r="L136" i="4"/>
  <c r="P203" i="7"/>
  <c r="G203" i="5"/>
  <c r="L202" i="4"/>
  <c r="O116" i="7"/>
  <c r="F116" i="5"/>
  <c r="K115" i="4"/>
  <c r="P140" i="7"/>
  <c r="G140" i="5"/>
  <c r="L139" i="4"/>
  <c r="P48" i="7"/>
  <c r="G48" i="5"/>
  <c r="L47" i="4"/>
  <c r="O124" i="7"/>
  <c r="F124" i="5"/>
  <c r="K123" i="4"/>
  <c r="O71" i="7"/>
  <c r="F71" i="5"/>
  <c r="K70" i="4"/>
  <c r="P16" i="7"/>
  <c r="G16" i="5"/>
  <c r="L15" i="4"/>
  <c r="P125" i="7"/>
  <c r="G125" i="5"/>
  <c r="L124" i="4"/>
  <c r="P69" i="7"/>
  <c r="G69" i="5"/>
  <c r="L68" i="4"/>
  <c r="O12" i="7"/>
  <c r="F12" i="5"/>
  <c r="K11" i="4"/>
  <c r="P160" i="7"/>
  <c r="G160" i="5"/>
  <c r="L159" i="4"/>
  <c r="O212" i="7"/>
  <c r="F212" i="5"/>
  <c r="K211" i="4"/>
  <c r="P146" i="7"/>
  <c r="L145" i="4"/>
  <c r="G146" i="5"/>
  <c r="P103" i="7"/>
  <c r="G103" i="5"/>
  <c r="L102" i="4"/>
  <c r="P33" i="7"/>
  <c r="G33" i="5"/>
  <c r="L32" i="4"/>
  <c r="P195" i="7"/>
  <c r="G195" i="5"/>
  <c r="L194" i="4"/>
  <c r="P57" i="7"/>
  <c r="G57" i="5"/>
  <c r="L56" i="4"/>
  <c r="P186" i="7"/>
  <c r="G186" i="5"/>
  <c r="L185" i="4"/>
  <c r="O172" i="7"/>
  <c r="F172" i="5"/>
  <c r="K171" i="4"/>
  <c r="P181" i="7"/>
  <c r="G181" i="5"/>
  <c r="L180" i="4"/>
  <c r="P77" i="7"/>
  <c r="G77" i="5"/>
  <c r="L76" i="4"/>
  <c r="P152" i="7"/>
  <c r="G152" i="5"/>
  <c r="L151" i="4"/>
  <c r="P116" i="7"/>
  <c r="G116" i="5"/>
  <c r="L115" i="4"/>
  <c r="P112" i="7"/>
  <c r="L111" i="4"/>
  <c r="G112" i="5"/>
  <c r="P71" i="7"/>
  <c r="G71" i="5"/>
  <c r="L70" i="4"/>
  <c r="P201" i="7"/>
  <c r="G201" i="5"/>
  <c r="L200" i="4"/>
  <c r="P49" i="7"/>
  <c r="G49" i="5"/>
  <c r="L48" i="4"/>
  <c r="P157" i="7"/>
  <c r="G157" i="5"/>
  <c r="L156" i="4"/>
  <c r="P212" i="7"/>
  <c r="G212" i="5"/>
  <c r="L211" i="4"/>
  <c r="P163" i="7"/>
  <c r="G163" i="5"/>
  <c r="L162" i="4"/>
  <c r="O187" i="7"/>
  <c r="F187" i="5"/>
  <c r="K186" i="4"/>
  <c r="P123" i="7"/>
  <c r="G123" i="5"/>
  <c r="L122" i="4"/>
  <c r="O92" i="7"/>
  <c r="F92" i="5"/>
  <c r="K91" i="4"/>
  <c r="O14" i="7"/>
  <c r="F14" i="5"/>
  <c r="K13" i="4"/>
  <c r="O44" i="7"/>
  <c r="F44" i="5"/>
  <c r="K43" i="4"/>
  <c r="O156" i="7"/>
  <c r="F156" i="5"/>
  <c r="K155" i="4"/>
  <c r="G192" i="5"/>
  <c r="L191" i="4"/>
  <c r="O204" i="7"/>
  <c r="F204" i="5"/>
  <c r="K203" i="4"/>
  <c r="O23" i="7"/>
  <c r="F23" i="5"/>
  <c r="K22" i="4"/>
  <c r="O166" i="7"/>
  <c r="F166" i="5"/>
  <c r="K165" i="4"/>
  <c r="P224" i="7"/>
  <c r="G224" i="5"/>
  <c r="L223" i="4"/>
  <c r="G124" i="5"/>
  <c r="P124" i="7"/>
  <c r="L123" i="4"/>
  <c r="O112" i="7"/>
  <c r="F112" i="5"/>
  <c r="K111" i="4"/>
  <c r="O110" i="2"/>
  <c r="O220" i="7"/>
  <c r="F220" i="5"/>
  <c r="K219" i="4"/>
  <c r="O46" i="7"/>
  <c r="F46" i="5"/>
  <c r="K45" i="4"/>
  <c r="P190" i="7"/>
  <c r="G190" i="5"/>
  <c r="L189" i="4"/>
  <c r="P126" i="7"/>
  <c r="P65" i="7"/>
  <c r="G65" i="5"/>
  <c r="L64" i="4"/>
  <c r="P197" i="7"/>
  <c r="G197" i="5"/>
  <c r="L196" i="4"/>
  <c r="P37" i="7"/>
  <c r="G37" i="5"/>
  <c r="L36" i="4"/>
  <c r="O157" i="2"/>
  <c r="P162" i="7" s="1"/>
  <c r="P88" i="7"/>
  <c r="G88" i="5"/>
  <c r="L87" i="4"/>
  <c r="P221" i="7"/>
  <c r="G221" i="5"/>
  <c r="L220" i="4"/>
  <c r="P175" i="7"/>
  <c r="G175" i="5"/>
  <c r="L174" i="4"/>
  <c r="O163" i="7"/>
  <c r="F163" i="5"/>
  <c r="K162" i="4"/>
  <c r="P83" i="7"/>
  <c r="G83" i="5"/>
  <c r="L82" i="4"/>
  <c r="P42" i="7"/>
  <c r="G42" i="5"/>
  <c r="L41" i="4"/>
  <c r="P62" i="7"/>
  <c r="G62" i="5"/>
  <c r="L61" i="4"/>
  <c r="P169" i="7"/>
  <c r="G169" i="5"/>
  <c r="L168" i="4"/>
  <c r="O8" i="7"/>
  <c r="F8" i="5"/>
  <c r="K7" i="4"/>
  <c r="O95" i="7"/>
  <c r="F95" i="5"/>
  <c r="K94" i="4"/>
  <c r="O76" i="7"/>
  <c r="F76" i="5"/>
  <c r="K75" i="4"/>
  <c r="O145" i="2"/>
  <c r="O156" i="2"/>
  <c r="L160" i="4" s="1"/>
  <c r="O206" i="7"/>
  <c r="F206" i="5"/>
  <c r="K205" i="4"/>
  <c r="P55" i="7"/>
  <c r="G55" i="5"/>
  <c r="L54" i="4"/>
  <c r="O36" i="7"/>
  <c r="F36" i="5"/>
  <c r="K35" i="4"/>
  <c r="P209" i="7"/>
  <c r="G209" i="5"/>
  <c r="L208" i="4"/>
  <c r="O21" i="7"/>
  <c r="F21" i="5"/>
  <c r="K20" i="4"/>
  <c r="O73" i="7"/>
  <c r="F73" i="5"/>
  <c r="K72" i="4"/>
  <c r="O60" i="7"/>
  <c r="F60" i="5"/>
  <c r="K59" i="4"/>
  <c r="O56" i="7"/>
  <c r="F56" i="5"/>
  <c r="K55" i="4"/>
  <c r="O223" i="7"/>
  <c r="F223" i="5"/>
  <c r="K222" i="4"/>
  <c r="O212" i="2"/>
  <c r="P200" i="7"/>
  <c r="G200" i="5"/>
  <c r="L199" i="4"/>
  <c r="O84" i="7"/>
  <c r="F84" i="5"/>
  <c r="K83" i="4"/>
  <c r="P85" i="7"/>
  <c r="G85" i="5"/>
  <c r="L84" i="4"/>
  <c r="O133" i="2"/>
  <c r="P138" i="7" s="1"/>
  <c r="P45" i="7"/>
  <c r="G45" i="5"/>
  <c r="L44" i="4"/>
  <c r="O97" i="2"/>
  <c r="G102" i="5" s="1"/>
  <c r="P184" i="7"/>
  <c r="O148" i="2"/>
  <c r="O108" i="7"/>
  <c r="F108" i="5"/>
  <c r="K107" i="4"/>
  <c r="P86" i="7"/>
  <c r="G86" i="5"/>
  <c r="L85" i="4"/>
  <c r="P34" i="7"/>
  <c r="G34" i="5"/>
  <c r="L33" i="4"/>
  <c r="O196" i="7"/>
  <c r="F196" i="5"/>
  <c r="K195" i="4"/>
  <c r="O155" i="7"/>
  <c r="F155" i="5"/>
  <c r="K154" i="4"/>
  <c r="P135" i="7"/>
  <c r="G135" i="5"/>
  <c r="L134" i="4"/>
  <c r="O95" i="2"/>
  <c r="O64" i="7"/>
  <c r="F64" i="5"/>
  <c r="K63" i="4"/>
  <c r="P75" i="7"/>
  <c r="G75" i="5"/>
  <c r="L74" i="4"/>
  <c r="O159" i="7"/>
  <c r="F159" i="5"/>
  <c r="K158" i="4"/>
  <c r="O202" i="7"/>
  <c r="F202" i="5"/>
  <c r="K201" i="4"/>
  <c r="P198" i="7"/>
  <c r="G198" i="5"/>
  <c r="L197" i="4"/>
  <c r="P128" i="7"/>
  <c r="G128" i="5"/>
  <c r="L127" i="4"/>
  <c r="P54" i="7"/>
  <c r="G54" i="5"/>
  <c r="L53" i="4"/>
  <c r="P102" i="7"/>
  <c r="L101" i="4"/>
  <c r="P129" i="7"/>
  <c r="G129" i="5"/>
  <c r="L128" i="4"/>
  <c r="O119" i="7"/>
  <c r="F119" i="5"/>
  <c r="K118" i="4"/>
  <c r="O208" i="7"/>
  <c r="F208" i="5"/>
  <c r="K207" i="4"/>
  <c r="P38" i="7"/>
  <c r="G38" i="5"/>
  <c r="L37" i="4"/>
  <c r="P148" i="7"/>
  <c r="G148" i="5"/>
  <c r="L147" i="4"/>
  <c r="P180" i="7"/>
  <c r="G180" i="5"/>
  <c r="L179" i="4"/>
  <c r="O136" i="7"/>
  <c r="F136" i="5"/>
  <c r="K135" i="4"/>
  <c r="O88" i="2"/>
  <c r="P93" i="7" s="1"/>
  <c r="P216" i="7"/>
  <c r="G216" i="5"/>
  <c r="L215" i="4"/>
  <c r="P108" i="7"/>
  <c r="G108" i="5"/>
  <c r="L107" i="4"/>
  <c r="O207" i="7"/>
  <c r="F207" i="5"/>
  <c r="K206" i="4"/>
  <c r="P222" i="7"/>
  <c r="P50" i="7"/>
  <c r="G50" i="5"/>
  <c r="L49" i="4"/>
  <c r="P41" i="7"/>
  <c r="G41" i="5"/>
  <c r="L40" i="4"/>
  <c r="O164" i="7"/>
  <c r="F164" i="5"/>
  <c r="K163" i="4"/>
  <c r="P196" i="7"/>
  <c r="G196" i="5"/>
  <c r="L195" i="4"/>
  <c r="O68" i="7"/>
  <c r="F68" i="5"/>
  <c r="K67" i="4"/>
  <c r="P155" i="7"/>
  <c r="G155" i="5"/>
  <c r="L154" i="4"/>
  <c r="O86" i="2"/>
  <c r="G91" i="5" s="1"/>
  <c r="P64" i="7"/>
  <c r="G64" i="5"/>
  <c r="L63" i="4"/>
  <c r="P159" i="7"/>
  <c r="G159" i="5"/>
  <c r="L158" i="4"/>
  <c r="O226" i="7"/>
  <c r="F226" i="5"/>
  <c r="K225" i="4"/>
  <c r="P202" i="7"/>
  <c r="G202" i="5"/>
  <c r="L201" i="4"/>
  <c r="O143" i="7"/>
  <c r="F143" i="5"/>
  <c r="K142" i="4"/>
  <c r="P119" i="7"/>
  <c r="G119" i="5"/>
  <c r="L118" i="4"/>
  <c r="O130" i="7"/>
  <c r="F130" i="5"/>
  <c r="K129" i="4"/>
  <c r="P115" i="7"/>
  <c r="G115" i="5"/>
  <c r="L114" i="4"/>
  <c r="P22" i="7"/>
  <c r="G22" i="5"/>
  <c r="L21" i="4"/>
  <c r="O111" i="7"/>
  <c r="F111" i="5"/>
  <c r="K110" i="4"/>
  <c r="P167" i="7"/>
  <c r="G167" i="5"/>
  <c r="L166" i="4"/>
  <c r="P68" i="7"/>
  <c r="G68" i="5"/>
  <c r="L67" i="4"/>
  <c r="O93" i="7"/>
  <c r="F93" i="5"/>
  <c r="K92" i="4"/>
  <c r="P211" i="7"/>
  <c r="G211" i="5"/>
  <c r="L210" i="4"/>
  <c r="O218" i="7"/>
  <c r="F218" i="5"/>
  <c r="K217" i="4"/>
  <c r="P226" i="7"/>
  <c r="G226" i="5"/>
  <c r="L225" i="4"/>
  <c r="O104" i="2"/>
  <c r="P109" i="7" s="1"/>
  <c r="P143" i="7"/>
  <c r="G143" i="5"/>
  <c r="L142" i="4"/>
  <c r="O20" i="7"/>
  <c r="F20" i="5"/>
  <c r="K19" i="4"/>
  <c r="O23" i="2"/>
  <c r="P28" i="7" s="1"/>
  <c r="O210" i="7"/>
  <c r="F210" i="5"/>
  <c r="K209" i="4"/>
  <c r="O144" i="7"/>
  <c r="F144" i="5"/>
  <c r="K143" i="4"/>
  <c r="P199" i="7"/>
  <c r="G199" i="5"/>
  <c r="L198" i="4"/>
  <c r="O52" i="7"/>
  <c r="F52" i="5"/>
  <c r="K51" i="4"/>
  <c r="P130" i="7"/>
  <c r="L129" i="4"/>
  <c r="G130" i="5"/>
  <c r="L183" i="4" l="1"/>
  <c r="L176" i="4"/>
  <c r="L90" i="4"/>
  <c r="L137" i="4"/>
  <c r="P91" i="7"/>
  <c r="L108" i="4"/>
  <c r="G109" i="5"/>
  <c r="G222" i="5"/>
  <c r="L125" i="4"/>
  <c r="P177" i="7"/>
  <c r="L161" i="4"/>
  <c r="G138" i="5"/>
  <c r="G161" i="5"/>
  <c r="P153" i="7"/>
  <c r="G153" i="5"/>
  <c r="L152" i="4"/>
  <c r="P161" i="7"/>
  <c r="L92" i="4"/>
  <c r="G122" i="5"/>
  <c r="L121" i="4"/>
  <c r="P122" i="7"/>
  <c r="G93" i="5"/>
  <c r="P191" i="7"/>
  <c r="G191" i="5"/>
  <c r="L190" i="4"/>
  <c r="G162" i="5"/>
  <c r="L27" i="4"/>
  <c r="L216" i="4"/>
  <c r="P217" i="7"/>
  <c r="G217" i="5"/>
  <c r="P63" i="7"/>
  <c r="G63" i="5"/>
  <c r="L62" i="4"/>
  <c r="G28" i="5"/>
  <c r="P185" i="7"/>
  <c r="P82" i="7"/>
  <c r="G82" i="5"/>
  <c r="L81" i="4"/>
  <c r="P193" i="7"/>
  <c r="G193" i="5"/>
  <c r="L192" i="4"/>
  <c r="G150" i="5"/>
  <c r="L149" i="4"/>
  <c r="P150" i="7"/>
  <c r="G158" i="5"/>
  <c r="L157" i="4"/>
  <c r="P158" i="7"/>
  <c r="P134" i="7"/>
  <c r="G134" i="5"/>
  <c r="L133" i="4"/>
  <c r="P178" i="7"/>
  <c r="G178" i="5"/>
  <c r="L177" i="4"/>
  <c r="P151" i="7"/>
  <c r="G151" i="5"/>
  <c r="L150" i="4"/>
  <c r="P73" i="7"/>
  <c r="G73" i="5"/>
  <c r="L72" i="4"/>
  <c r="P220" i="7"/>
  <c r="G220" i="5"/>
  <c r="L219" i="4"/>
  <c r="P189" i="7"/>
  <c r="G189" i="5"/>
  <c r="L188" i="4"/>
  <c r="P223" i="7"/>
  <c r="G223" i="5"/>
  <c r="L222" i="4"/>
  <c r="P100" i="7"/>
  <c r="G100" i="5"/>
  <c r="L99" i="4"/>
  <c r="P80" i="7"/>
  <c r="G80" i="5"/>
  <c r="L79" i="4"/>
  <c r="P23" i="7"/>
  <c r="G23" i="5"/>
  <c r="L22" i="4"/>
  <c r="P40" i="7"/>
  <c r="G40" i="5"/>
  <c r="L39" i="4"/>
  <c r="P84" i="7"/>
  <c r="G84" i="5"/>
  <c r="L83" i="4"/>
  <c r="P14" i="7"/>
  <c r="G14" i="5"/>
  <c r="L13" i="4"/>
  <c r="P208" i="7"/>
  <c r="G208" i="5"/>
  <c r="L207" i="4"/>
  <c r="P206" i="7"/>
  <c r="G206" i="5"/>
  <c r="L205" i="4"/>
  <c r="P56" i="7"/>
  <c r="G56" i="5"/>
  <c r="L55" i="4"/>
  <c r="P101" i="7"/>
  <c r="G101" i="5"/>
  <c r="L100" i="4"/>
  <c r="P32" i="7"/>
  <c r="G32" i="5"/>
  <c r="L31" i="4"/>
  <c r="P127" i="7"/>
  <c r="L126" i="4"/>
  <c r="G127" i="5"/>
  <c r="P204" i="7"/>
  <c r="G204" i="5"/>
  <c r="L203" i="4"/>
  <c r="L15" i="6" l="1"/>
  <c r="N15" i="6"/>
  <c r="R15" i="6" s="1"/>
  <c r="F15" i="6"/>
  <c r="J15" i="6"/>
  <c r="D15" i="6"/>
  <c r="H15" i="6"/>
  <c r="P15" i="6" l="1"/>
  <c r="C15" i="6"/>
  <c r="M15" i="6" s="1"/>
  <c r="I15" i="6" l="1"/>
  <c r="Q15" i="6"/>
  <c r="K15" i="6"/>
  <c r="G15" i="6"/>
  <c r="E15" i="6"/>
  <c r="O15" i="6" l="1"/>
  <c r="S15" i="6" s="1"/>
</calcChain>
</file>

<file path=xl/sharedStrings.xml><?xml version="1.0" encoding="utf-8"?>
<sst xmlns="http://schemas.openxmlformats.org/spreadsheetml/2006/main" count="635" uniqueCount="574">
  <si>
    <t>Predmet:</t>
  </si>
  <si>
    <t xml:space="preserve">MATEMATIKA I </t>
  </si>
  <si>
    <t>Studije:</t>
  </si>
  <si>
    <t>Osnovne akademske</t>
  </si>
  <si>
    <t>Studijski program:</t>
  </si>
  <si>
    <t>Gradjevinarstvo</t>
  </si>
  <si>
    <t>Ocjene</t>
  </si>
  <si>
    <t>Smjer:</t>
  </si>
  <si>
    <t>F</t>
  </si>
  <si>
    <t>0-49</t>
  </si>
  <si>
    <t>Studijska godina:</t>
  </si>
  <si>
    <t>2020/2021</t>
  </si>
  <si>
    <t>E</t>
  </si>
  <si>
    <t>50-59</t>
  </si>
  <si>
    <t>Semestar:</t>
  </si>
  <si>
    <t>zimski</t>
  </si>
  <si>
    <t>D</t>
  </si>
  <si>
    <t>60-69</t>
  </si>
  <si>
    <t>Godina:</t>
  </si>
  <si>
    <t>I</t>
  </si>
  <si>
    <t>C</t>
  </si>
  <si>
    <t>70-79</t>
  </si>
  <si>
    <t>ECTS krediti:</t>
  </si>
  <si>
    <t>B</t>
  </si>
  <si>
    <t>80-89</t>
  </si>
  <si>
    <t>Broj studenata:</t>
  </si>
  <si>
    <t>A</t>
  </si>
  <si>
    <t>90-100</t>
  </si>
  <si>
    <t>Broj poena - kolokvijum:</t>
  </si>
  <si>
    <t>Broj poena po ispitu:</t>
  </si>
  <si>
    <t>Nastavnik:</t>
  </si>
  <si>
    <t>Prof. dr Jela Šušić</t>
  </si>
  <si>
    <t>Saradnik:</t>
  </si>
  <si>
    <t>Mr. Vladimir Ivanović, Velimir Ćorović</t>
  </si>
  <si>
    <t>Prodekan za nastavu:</t>
  </si>
  <si>
    <t>Prof. dr Ivana Ćipranić</t>
  </si>
  <si>
    <t>Redni broj</t>
  </si>
  <si>
    <t>Indeks</t>
  </si>
  <si>
    <t>Prezime i ime</t>
  </si>
  <si>
    <t xml:space="preserve">Kolokvijum </t>
  </si>
  <si>
    <t>Ispit redovni</t>
  </si>
  <si>
    <t>Ispit popravni</t>
  </si>
  <si>
    <t>KU</t>
  </si>
  <si>
    <t>IspitU</t>
  </si>
  <si>
    <t>Ukupno</t>
  </si>
  <si>
    <t>Ocjena</t>
  </si>
  <si>
    <t>Red.</t>
  </si>
  <si>
    <t>Pop.</t>
  </si>
  <si>
    <t>Zad.</t>
  </si>
  <si>
    <t>Teor.</t>
  </si>
  <si>
    <t>Uk.</t>
  </si>
  <si>
    <t>1/2020</t>
  </si>
  <si>
    <t>Roganović Jovana</t>
  </si>
  <si>
    <t>2/2020</t>
  </si>
  <si>
    <t>Grebović Mina</t>
  </si>
  <si>
    <t>3/2020</t>
  </si>
  <si>
    <t>Pejović Miljan</t>
  </si>
  <si>
    <t>4/2020</t>
  </si>
  <si>
    <t>Bjelić Dragana</t>
  </si>
  <si>
    <t>5/2020</t>
  </si>
  <si>
    <t>Šuković Nikolina</t>
  </si>
  <si>
    <t>6/2020</t>
  </si>
  <si>
    <t>Raičević Luka</t>
  </si>
  <si>
    <t>7/2020</t>
  </si>
  <si>
    <t>Terzić Kristina</t>
  </si>
  <si>
    <t>8/2020</t>
  </si>
  <si>
    <t>Raičević Anja</t>
  </si>
  <si>
    <t>9/2020</t>
  </si>
  <si>
    <t>Senić Maja</t>
  </si>
  <si>
    <t>10/2020</t>
  </si>
  <si>
    <t>Perović Jelena</t>
  </si>
  <si>
    <t>11/2020</t>
  </si>
  <si>
    <t>Rakonjac Drago</t>
  </si>
  <si>
    <t>12/2020</t>
  </si>
  <si>
    <t>Bušković Vidak</t>
  </si>
  <si>
    <t>13/2020</t>
  </si>
  <si>
    <t>Rudanović Savo</t>
  </si>
  <si>
    <t>14/2020</t>
  </si>
  <si>
    <t>Čolović David</t>
  </si>
  <si>
    <t>15/2020</t>
  </si>
  <si>
    <t>Žarić Sanja</t>
  </si>
  <si>
    <t>16/2020</t>
  </si>
  <si>
    <t>Potpara Milica</t>
  </si>
  <si>
    <t>17/2020</t>
  </si>
  <si>
    <t>Raičević Lazar</t>
  </si>
  <si>
    <t>18/2020</t>
  </si>
  <si>
    <t>Zečević Vasilije</t>
  </si>
  <si>
    <t>19/2020</t>
  </si>
  <si>
    <t>Kankaraš Milutin</t>
  </si>
  <si>
    <t>20/2020</t>
  </si>
  <si>
    <t>Krsmanović Ivana</t>
  </si>
  <si>
    <t>21/2020</t>
  </si>
  <si>
    <t>Radović Jovana</t>
  </si>
  <si>
    <t>22/2020</t>
  </si>
  <si>
    <t>Bojanić Strahinja</t>
  </si>
  <si>
    <t>23/2020</t>
  </si>
  <si>
    <t>Knežević Stefan</t>
  </si>
  <si>
    <t>24/2020</t>
  </si>
  <si>
    <t>Živković Ivana</t>
  </si>
  <si>
    <t>25/2020</t>
  </si>
  <si>
    <t>Dragović Filip</t>
  </si>
  <si>
    <t>26/2020</t>
  </si>
  <si>
    <t>Burdžović Ilma</t>
  </si>
  <si>
    <t>27/2020</t>
  </si>
  <si>
    <t>Mihajlović Danilo</t>
  </si>
  <si>
    <t>28/2020</t>
  </si>
  <si>
    <t>Vujošević Nikola</t>
  </si>
  <si>
    <t>29/2020</t>
  </si>
  <si>
    <t>Crnovršanin Adis</t>
  </si>
  <si>
    <t>30/2020</t>
  </si>
  <si>
    <t>Pivljanin Jana</t>
  </si>
  <si>
    <t>31/2020</t>
  </si>
  <si>
    <t>Zejak Matija</t>
  </si>
  <si>
    <t>32/2020</t>
  </si>
  <si>
    <t>Adžija Ernest</t>
  </si>
  <si>
    <t>33/2020</t>
  </si>
  <si>
    <t>Vukanić Svetislav</t>
  </si>
  <si>
    <t>34/2020</t>
  </si>
  <si>
    <t>Vojinović Vuk</t>
  </si>
  <si>
    <t>35/2020</t>
  </si>
  <si>
    <t>Bošković Stefan</t>
  </si>
  <si>
    <t>36/2020</t>
  </si>
  <si>
    <t>Ljujić Mirjana</t>
  </si>
  <si>
    <t>37/2020</t>
  </si>
  <si>
    <t>Veličković Ivana</t>
  </si>
  <si>
    <t>38/2020</t>
  </si>
  <si>
    <t>Rovčanin Jovana</t>
  </si>
  <si>
    <t>39/2020</t>
  </si>
  <si>
    <t>Babić Uroš</t>
  </si>
  <si>
    <t>40/2020</t>
  </si>
  <si>
    <t>Knežević Pavle</t>
  </si>
  <si>
    <t>41/2020</t>
  </si>
  <si>
    <t>Kosović Danilo</t>
  </si>
  <si>
    <t>42/2020</t>
  </si>
  <si>
    <t>Stamenković Aleksandra</t>
  </si>
  <si>
    <t>43/2020</t>
  </si>
  <si>
    <t>Miletić Neda</t>
  </si>
  <si>
    <t>44/2020</t>
  </si>
  <si>
    <t>Mujević Riad</t>
  </si>
  <si>
    <t>45/2020</t>
  </si>
  <si>
    <t>Mujević Elmin</t>
  </si>
  <si>
    <t>46/2020</t>
  </si>
  <si>
    <t>Đeljošević Samra</t>
  </si>
  <si>
    <t>47/2020</t>
  </si>
  <si>
    <t>Kalač Ajla</t>
  </si>
  <si>
    <t>48/2020</t>
  </si>
  <si>
    <t>Blagojević Tijana</t>
  </si>
  <si>
    <t>49/2020</t>
  </si>
  <si>
    <t>Ralević Luka</t>
  </si>
  <si>
    <t>51/2020</t>
  </si>
  <si>
    <t>Pavićević Srđana</t>
  </si>
  <si>
    <t>52/2020</t>
  </si>
  <si>
    <t>Grba Aleksandra</t>
  </si>
  <si>
    <t>53/2020</t>
  </si>
  <si>
    <t>Medigović Stefan</t>
  </si>
  <si>
    <t>54/2020</t>
  </si>
  <si>
    <t>Žižić Tijana</t>
  </si>
  <si>
    <t>55/2020</t>
  </si>
  <si>
    <t>Kovačević Danilo</t>
  </si>
  <si>
    <t>56/2020</t>
  </si>
  <si>
    <t>Janković Andrijana</t>
  </si>
  <si>
    <t>57/2020</t>
  </si>
  <si>
    <t>Konatar Aleksa</t>
  </si>
  <si>
    <t>58/2020</t>
  </si>
  <si>
    <t>Purišić Samir</t>
  </si>
  <si>
    <t>59/2020</t>
  </si>
  <si>
    <t>Kalender Almir</t>
  </si>
  <si>
    <t>60/2020</t>
  </si>
  <si>
    <t>Đekić Luka</t>
  </si>
  <si>
    <t>61/2020</t>
  </si>
  <si>
    <t>Šukurica Adis</t>
  </si>
  <si>
    <t>62/2020</t>
  </si>
  <si>
    <t>Damjanović Nikola</t>
  </si>
  <si>
    <t>63/2020</t>
  </si>
  <si>
    <t>Kalač Nejla</t>
  </si>
  <si>
    <t>64/2020</t>
  </si>
  <si>
    <t>Uković Adnan</t>
  </si>
  <si>
    <t>65/2020</t>
  </si>
  <si>
    <t>Ćeranić Andrea</t>
  </si>
  <si>
    <t>66/2020</t>
  </si>
  <si>
    <t>Jovović Aleksandra</t>
  </si>
  <si>
    <t>67/2020</t>
  </si>
  <si>
    <t>Hašinović Belma</t>
  </si>
  <si>
    <t>68/2020</t>
  </si>
  <si>
    <t>Ibrahimović Elvis</t>
  </si>
  <si>
    <t>69/2020</t>
  </si>
  <si>
    <t>Kljajević Kristina</t>
  </si>
  <si>
    <t>70/2020</t>
  </si>
  <si>
    <t>Perišić Lazar</t>
  </si>
  <si>
    <t>72/2020</t>
  </si>
  <si>
    <t>73/2020</t>
  </si>
  <si>
    <t>Popović Kristina</t>
  </si>
  <si>
    <t>74/2020</t>
  </si>
  <si>
    <t>Mitrović Miroslav</t>
  </si>
  <si>
    <t>76/2020</t>
  </si>
  <si>
    <t>Vujisić Vladimir</t>
  </si>
  <si>
    <t>77/2020</t>
  </si>
  <si>
    <t>Mitrić Nikola</t>
  </si>
  <si>
    <t>78/2020</t>
  </si>
  <si>
    <t>Mehović Fako</t>
  </si>
  <si>
    <t>79/2020</t>
  </si>
  <si>
    <t>Nišavić Ognjen</t>
  </si>
  <si>
    <t>80/2020</t>
  </si>
  <si>
    <t>Agović Davud</t>
  </si>
  <si>
    <t>81/2020</t>
  </si>
  <si>
    <t>Nurković Dženisa</t>
  </si>
  <si>
    <t>82/2020</t>
  </si>
  <si>
    <t>Ralević Andrea</t>
  </si>
  <si>
    <t>83/2020</t>
  </si>
  <si>
    <t>Mraković Neda</t>
  </si>
  <si>
    <t>84/2020</t>
  </si>
  <si>
    <t>Murić Belmin</t>
  </si>
  <si>
    <t>85/2020</t>
  </si>
  <si>
    <t>Radoičić Jelena</t>
  </si>
  <si>
    <t>86/2020</t>
  </si>
  <si>
    <t>Muradbašić Elvira</t>
  </si>
  <si>
    <t>87/2020</t>
  </si>
  <si>
    <t>Despot Jovan</t>
  </si>
  <si>
    <t>88/2020</t>
  </si>
  <si>
    <t>Petrović Dijana</t>
  </si>
  <si>
    <t>89/2020</t>
  </si>
  <si>
    <t>Dulović Jovan</t>
  </si>
  <si>
    <t>90/2020</t>
  </si>
  <si>
    <t>Dragaš Dimitrije</t>
  </si>
  <si>
    <t>91/2020</t>
  </si>
  <si>
    <t>Jakšić Mina</t>
  </si>
  <si>
    <t>92/2020</t>
  </si>
  <si>
    <t>Jovović Anđela</t>
  </si>
  <si>
    <t>93/2020</t>
  </si>
  <si>
    <t>Nikić Ivana</t>
  </si>
  <si>
    <t>94/2020</t>
  </si>
  <si>
    <t>Lončar Tijana</t>
  </si>
  <si>
    <t>95/2020</t>
  </si>
  <si>
    <t>Husović Melida</t>
  </si>
  <si>
    <t>96/2020</t>
  </si>
  <si>
    <t>Vukčević Iva</t>
  </si>
  <si>
    <t>97/2020</t>
  </si>
  <si>
    <t>Hasović Muhamed</t>
  </si>
  <si>
    <t>98/2020</t>
  </si>
  <si>
    <t>Soković Vasilije</t>
  </si>
  <si>
    <t>99/2020</t>
  </si>
  <si>
    <t>Perunović Iva</t>
  </si>
  <si>
    <t>100/2020</t>
  </si>
  <si>
    <t>Jaćimović Tamara</t>
  </si>
  <si>
    <t>101/2020</t>
  </si>
  <si>
    <t>Smolović Veljko</t>
  </si>
  <si>
    <t>102/2020</t>
  </si>
  <si>
    <t>Suljević Arnela</t>
  </si>
  <si>
    <t>103/2020</t>
  </si>
  <si>
    <t>Vučeraković Nataša</t>
  </si>
  <si>
    <t>104/2020</t>
  </si>
  <si>
    <t>Lakušić Milena</t>
  </si>
  <si>
    <t>105/2020</t>
  </si>
  <si>
    <t>Đokić Kasem</t>
  </si>
  <si>
    <t>106/2020</t>
  </si>
  <si>
    <t>Murić Amrudin</t>
  </si>
  <si>
    <t>107/2020</t>
  </si>
  <si>
    <t>Šećerović Deniz</t>
  </si>
  <si>
    <t>108/2020</t>
  </si>
  <si>
    <t>Stojanović Stefan</t>
  </si>
  <si>
    <t>109/2020</t>
  </si>
  <si>
    <t>Ćeman Emir</t>
  </si>
  <si>
    <t>110/2020</t>
  </si>
  <si>
    <t>Praščević Ratko</t>
  </si>
  <si>
    <t>2/2019</t>
  </si>
  <si>
    <t>Gačević Jelena</t>
  </si>
  <si>
    <t>14/2019</t>
  </si>
  <si>
    <t>Mirotić Ivan</t>
  </si>
  <si>
    <t>15/2019</t>
  </si>
  <si>
    <t>Rešetar Anđela</t>
  </si>
  <si>
    <t>23/2019</t>
  </si>
  <si>
    <t>Zejak Anđela</t>
  </si>
  <si>
    <t>24/2019</t>
  </si>
  <si>
    <t>Stožinić Lazar</t>
  </si>
  <si>
    <t>26/2019</t>
  </si>
  <si>
    <t>Alomerović Sanida</t>
  </si>
  <si>
    <t>27/2019</t>
  </si>
  <si>
    <t>Brnović Nikolina</t>
  </si>
  <si>
    <t>30/2019</t>
  </si>
  <si>
    <t>Murić Nijaz</t>
  </si>
  <si>
    <t>31/2019</t>
  </si>
  <si>
    <t>Stanišić Luka</t>
  </si>
  <si>
    <t>33/2019</t>
  </si>
  <si>
    <t>Kartal Danka</t>
  </si>
  <si>
    <t>34/2019</t>
  </si>
  <si>
    <t>Jovićević Anja</t>
  </si>
  <si>
    <t>35/2019</t>
  </si>
  <si>
    <t>Zećirović Lidija</t>
  </si>
  <si>
    <t>36/2019</t>
  </si>
  <si>
    <t>Sekulić Vojin</t>
  </si>
  <si>
    <t>37/2019</t>
  </si>
  <si>
    <t>Drašković Tamara</t>
  </si>
  <si>
    <t>42/2019</t>
  </si>
  <si>
    <t>Zečević Miomir</t>
  </si>
  <si>
    <t>43/2019</t>
  </si>
  <si>
    <t>Šljivančanin Vasilije</t>
  </si>
  <si>
    <t>44/2019</t>
  </si>
  <si>
    <t>Stojović Anastasija</t>
  </si>
  <si>
    <t>45/2019</t>
  </si>
  <si>
    <t>Musić Mihailo</t>
  </si>
  <si>
    <t>48/2019</t>
  </si>
  <si>
    <t>Fetahović Ruždija</t>
  </si>
  <si>
    <t>49/2019</t>
  </si>
  <si>
    <t>Stojanović Vasko</t>
  </si>
  <si>
    <t>50/2019</t>
  </si>
  <si>
    <t>Simonović Matija</t>
  </si>
  <si>
    <t>52/2019</t>
  </si>
  <si>
    <t>Lazarević Dragana</t>
  </si>
  <si>
    <t>53/2019</t>
  </si>
  <si>
    <t>Kustudić Bogdan</t>
  </si>
  <si>
    <t>57/2019</t>
  </si>
  <si>
    <t>Kljajević Radenko</t>
  </si>
  <si>
    <t>58/2019</t>
  </si>
  <si>
    <t>Jelić Strahinja</t>
  </si>
  <si>
    <t>60/2019</t>
  </si>
  <si>
    <t>Đeković Ivan</t>
  </si>
  <si>
    <t>65/2019</t>
  </si>
  <si>
    <t>Miljanić Kristina</t>
  </si>
  <si>
    <t>69/2019</t>
  </si>
  <si>
    <t>Vučić Andrea</t>
  </si>
  <si>
    <t>70/2019</t>
  </si>
  <si>
    <t>Nedović Andrijana</t>
  </si>
  <si>
    <t>71/2019</t>
  </si>
  <si>
    <t>Sekulović Luka</t>
  </si>
  <si>
    <t>73/2019</t>
  </si>
  <si>
    <t>Šutović Jovana</t>
  </si>
  <si>
    <t>74/2019</t>
  </si>
  <si>
    <t>Šorović Marko</t>
  </si>
  <si>
    <t>75/2019</t>
  </si>
  <si>
    <t>Bojović Anja</t>
  </si>
  <si>
    <t>76/2019</t>
  </si>
  <si>
    <t>Lučić Ivan</t>
  </si>
  <si>
    <t>77/2019</t>
  </si>
  <si>
    <t>Petrić Ivona</t>
  </si>
  <si>
    <t>78/2019</t>
  </si>
  <si>
    <t>Hadžisalihović Benjamin</t>
  </si>
  <si>
    <t>79/2019</t>
  </si>
  <si>
    <t>Džaković Ivona</t>
  </si>
  <si>
    <t>82/2019</t>
  </si>
  <si>
    <t>Uskoković Nikola</t>
  </si>
  <si>
    <t>83/2019</t>
  </si>
  <si>
    <t>Mojašević Novo</t>
  </si>
  <si>
    <t>89/2019</t>
  </si>
  <si>
    <t>Jelić Dušan</t>
  </si>
  <si>
    <t>94/2019</t>
  </si>
  <si>
    <t>Korać Minja</t>
  </si>
  <si>
    <t>95/2019</t>
  </si>
  <si>
    <t>Roganović Ksenija</t>
  </si>
  <si>
    <t>96/2019</t>
  </si>
  <si>
    <t>Krpuljević Cano</t>
  </si>
  <si>
    <t>97/2019</t>
  </si>
  <si>
    <t>Knez Mihaela</t>
  </si>
  <si>
    <t>98/2019</t>
  </si>
  <si>
    <t>Ćirović Vanja</t>
  </si>
  <si>
    <t>100/2019</t>
  </si>
  <si>
    <t>Radnjić Mila</t>
  </si>
  <si>
    <t>101/2019</t>
  </si>
  <si>
    <t>Vučetić Tatjana</t>
  </si>
  <si>
    <t>103/2019</t>
  </si>
  <si>
    <t>Kovačević Emrah</t>
  </si>
  <si>
    <t>110/2019</t>
  </si>
  <si>
    <t>Radulović Natalija</t>
  </si>
  <si>
    <t>3/2018</t>
  </si>
  <si>
    <t>Džogović Adis</t>
  </si>
  <si>
    <t>12/2018</t>
  </si>
  <si>
    <t>Stojković Đina</t>
  </si>
  <si>
    <t>21/2018</t>
  </si>
  <si>
    <t>Drpljanin Edin</t>
  </si>
  <si>
    <t>25/2018</t>
  </si>
  <si>
    <t>Kovačević Miloš</t>
  </si>
  <si>
    <t>33/2018</t>
  </si>
  <si>
    <t>Kandić Edita</t>
  </si>
  <si>
    <t>36/2018</t>
  </si>
  <si>
    <t>Blečić Andrej</t>
  </si>
  <si>
    <t>39/2018</t>
  </si>
  <si>
    <t>Perišić Anja</t>
  </si>
  <si>
    <t>45/2018</t>
  </si>
  <si>
    <t>Agović Ermin</t>
  </si>
  <si>
    <t>46/2018</t>
  </si>
  <si>
    <t>Traparić Damjan</t>
  </si>
  <si>
    <t>50/2018</t>
  </si>
  <si>
    <t>Domazet Nikola</t>
  </si>
  <si>
    <t>55/2018</t>
  </si>
  <si>
    <t>Laketić Bojana</t>
  </si>
  <si>
    <t>59/2018</t>
  </si>
  <si>
    <t>Mrdak Balša</t>
  </si>
  <si>
    <t>62/2018</t>
  </si>
  <si>
    <t>Demić Adis</t>
  </si>
  <si>
    <t>72/2018</t>
  </si>
  <si>
    <t>Vučurović Jovana</t>
  </si>
  <si>
    <t>73/2018</t>
  </si>
  <si>
    <t>Ralević Dražen</t>
  </si>
  <si>
    <t>78/2018</t>
  </si>
  <si>
    <t>Ćetković Gabrijela</t>
  </si>
  <si>
    <t>79/2018</t>
  </si>
  <si>
    <t>Bubanja Bogdan</t>
  </si>
  <si>
    <t>84/2018</t>
  </si>
  <si>
    <t>Svičević Vojislav</t>
  </si>
  <si>
    <t>86/2018</t>
  </si>
  <si>
    <t>Beha Aleksandra</t>
  </si>
  <si>
    <t>87/2018</t>
  </si>
  <si>
    <t>Mulalić Mirza</t>
  </si>
  <si>
    <t>95/2018</t>
  </si>
  <si>
    <t>Jošović Maša</t>
  </si>
  <si>
    <t>16/2017</t>
  </si>
  <si>
    <t>Cimbaljević Jana</t>
  </si>
  <si>
    <t>19/2017</t>
  </si>
  <si>
    <t>Muzurović Adin</t>
  </si>
  <si>
    <t>22/2017</t>
  </si>
  <si>
    <t>Jakovljević Duško</t>
  </si>
  <si>
    <t>28/2017</t>
  </si>
  <si>
    <t>Beljkaš Aleksandar</t>
  </si>
  <si>
    <t>29/2017</t>
  </si>
  <si>
    <t>Ćaćić Dimitrije</t>
  </si>
  <si>
    <t>32/2017</t>
  </si>
  <si>
    <t>Golubović Vasilije</t>
  </si>
  <si>
    <t>44/2017</t>
  </si>
  <si>
    <t>Pejović Vaso</t>
  </si>
  <si>
    <t>49/2017</t>
  </si>
  <si>
    <t>Roganović Marija</t>
  </si>
  <si>
    <t>54/2017</t>
  </si>
  <si>
    <t>Mehonjić Elma</t>
  </si>
  <si>
    <t>62/2017</t>
  </si>
  <si>
    <t>Husović Alen</t>
  </si>
  <si>
    <t>65/2017</t>
  </si>
  <si>
    <t>Konjević Ratko</t>
  </si>
  <si>
    <t>72/2017</t>
  </si>
  <si>
    <t>Cmiljanić Biljana</t>
  </si>
  <si>
    <t>83/2017</t>
  </si>
  <si>
    <t>Jevrić Nikola</t>
  </si>
  <si>
    <t>91/2017</t>
  </si>
  <si>
    <t>Đurović Milica</t>
  </si>
  <si>
    <t>102/2017</t>
  </si>
  <si>
    <t>Todorović Stanko</t>
  </si>
  <si>
    <t>104/2017</t>
  </si>
  <si>
    <t>Marićević Aleksa</t>
  </si>
  <si>
    <t>118/2017</t>
  </si>
  <si>
    <t>Krnjević Radovan</t>
  </si>
  <si>
    <t>28/2016</t>
  </si>
  <si>
    <t>Zečević Janko</t>
  </si>
  <si>
    <t>48/2016</t>
  </si>
  <si>
    <t>Džanković Haris</t>
  </si>
  <si>
    <t>54/2016</t>
  </si>
  <si>
    <t>Gredić Afrudin</t>
  </si>
  <si>
    <t>70/2016</t>
  </si>
  <si>
    <t>Muratović Damir</t>
  </si>
  <si>
    <t>87/2016</t>
  </si>
  <si>
    <t>Pavlović Goran</t>
  </si>
  <si>
    <t>3/2015</t>
  </si>
  <si>
    <t>Ivanović Željko</t>
  </si>
  <si>
    <t>9/2015</t>
  </si>
  <si>
    <t>Popović Andrija</t>
  </si>
  <si>
    <t>16/2015</t>
  </si>
  <si>
    <t>Kljajić Aleksandar</t>
  </si>
  <si>
    <t>26/2015</t>
  </si>
  <si>
    <t>Ćetković Nikoleta</t>
  </si>
  <si>
    <t>94/2015</t>
  </si>
  <si>
    <t>Đurković Ljilja</t>
  </si>
  <si>
    <t>100/2015</t>
  </si>
  <si>
    <t>Ralević Miljan</t>
  </si>
  <si>
    <t>41/2014</t>
  </si>
  <si>
    <t>Lončarević Marija</t>
  </si>
  <si>
    <t>119/2014</t>
  </si>
  <si>
    <t>Čolović Anes</t>
  </si>
  <si>
    <t>120/2014</t>
  </si>
  <si>
    <t>Čolović Armin</t>
  </si>
  <si>
    <t>132/2014</t>
  </si>
  <si>
    <t>Kise Marko</t>
  </si>
  <si>
    <t>138/2014</t>
  </si>
  <si>
    <t>Medojević Srđan</t>
  </si>
  <si>
    <t>143/2014</t>
  </si>
  <si>
    <t>Bubanja Danilo</t>
  </si>
  <si>
    <t>74/2013</t>
  </si>
  <si>
    <t>Kalač Arijan</t>
  </si>
  <si>
    <t>78/2013</t>
  </si>
  <si>
    <t>Pepić Ersan</t>
  </si>
  <si>
    <t>115/2013</t>
  </si>
  <si>
    <t>Gutović Vuk</t>
  </si>
  <si>
    <t>124/2013</t>
  </si>
  <si>
    <t>Marojević Aleksandra</t>
  </si>
  <si>
    <t>101/2012</t>
  </si>
  <si>
    <t>Mijanović Stefan</t>
  </si>
  <si>
    <t>105/2010</t>
  </si>
  <si>
    <t>Femić Jelena</t>
  </si>
  <si>
    <t>123/2010</t>
  </si>
  <si>
    <t>Kućević Caf</t>
  </si>
  <si>
    <t>109/2008</t>
  </si>
  <si>
    <t>Radunović Petar</t>
  </si>
  <si>
    <t>104/2019</t>
  </si>
  <si>
    <t xml:space="preserve"> Jušković Đorđe</t>
  </si>
  <si>
    <t>Posljednja vrsta:</t>
  </si>
  <si>
    <t>Statistika - Redovni kolokvijum</t>
  </si>
  <si>
    <t>Radilo</t>
  </si>
  <si>
    <t>&gt;=50%</t>
  </si>
  <si>
    <t>&lt;10%</t>
  </si>
  <si>
    <t>&gt;=90%</t>
  </si>
  <si>
    <t>Procenat</t>
  </si>
  <si>
    <t>Statistika - Popravni kolokvijum</t>
  </si>
  <si>
    <t>Statistika - Redovni završni</t>
  </si>
  <si>
    <t>Statistika - Popravni završni</t>
  </si>
  <si>
    <t>OBRAZAC za evidenciju osvojenih poena na predmetu i predlog ocjene, studijske 2020/2021. zimski semestar</t>
  </si>
  <si>
    <r>
      <rPr>
        <b/>
        <sz val="11"/>
        <color theme="1"/>
        <rFont val="Arial"/>
      </rPr>
      <t>STUDIJSKI PROGRAM:</t>
    </r>
    <r>
      <rPr>
        <sz val="11"/>
        <color theme="1"/>
        <rFont val="Arial"/>
      </rPr>
      <t xml:space="preserve"> Građevinarstvo</t>
    </r>
  </si>
  <si>
    <t>Studije: Osnovne akademske</t>
  </si>
  <si>
    <r>
      <rPr>
        <b/>
        <sz val="11"/>
        <color theme="1"/>
        <rFont val="Arial"/>
      </rPr>
      <t>Predmet</t>
    </r>
    <r>
      <rPr>
        <sz val="11"/>
        <color theme="1"/>
        <rFont val="Arial"/>
      </rPr>
      <t>: Matematika I</t>
    </r>
  </si>
  <si>
    <r>
      <rPr>
        <b/>
        <sz val="11"/>
        <color theme="1"/>
        <rFont val="Arial"/>
      </rPr>
      <t>Broj ECTS kredita:</t>
    </r>
    <r>
      <rPr>
        <sz val="11"/>
        <color theme="1"/>
        <rFont val="Arial"/>
      </rPr>
      <t xml:space="preserve"> 6</t>
    </r>
  </si>
  <si>
    <r>
      <rPr>
        <b/>
        <sz val="11"/>
        <color theme="1"/>
        <rFont val="Arial"/>
      </rPr>
      <t xml:space="preserve">Nastavnik: </t>
    </r>
    <r>
      <rPr>
        <sz val="11"/>
        <color theme="1"/>
        <rFont val="Arial"/>
      </rPr>
      <t>Prof. dr Jela Šušić</t>
    </r>
  </si>
  <si>
    <r>
      <rPr>
        <b/>
        <sz val="11"/>
        <color theme="1"/>
        <rFont val="Arial"/>
      </rPr>
      <t>SARADNIK:</t>
    </r>
    <r>
      <rPr>
        <sz val="11"/>
        <color theme="1"/>
        <rFont val="Arial"/>
      </rPr>
      <t xml:space="preserve"> Vladimir Ivanović, Velimir Ćorović</t>
    </r>
  </si>
  <si>
    <t>Evid. broj</t>
  </si>
  <si>
    <t>Ime i prezime studenta</t>
  </si>
  <si>
    <t>Broj osvojenih poena za svaki oblik provjere znanja</t>
  </si>
  <si>
    <t>Ukupan broj poena</t>
  </si>
  <si>
    <t>Predlog ocjene</t>
  </si>
  <si>
    <t>Kolokvijum</t>
  </si>
  <si>
    <t>Završni ispit</t>
  </si>
  <si>
    <t>Redovni</t>
  </si>
  <si>
    <t>Popravni</t>
  </si>
  <si>
    <t>Predmetni nastavnik:</t>
  </si>
  <si>
    <t>OBRAZAC ZA ZAKLJUČNE OCJENE, STUDIJSKE 2020/2021. ZIMSKI SEMESTAR</t>
  </si>
  <si>
    <r>
      <rPr>
        <b/>
        <sz val="11"/>
        <color theme="1"/>
        <rFont val="Arial"/>
      </rPr>
      <t>STUDIJSKI PROGRAM:</t>
    </r>
    <r>
      <rPr>
        <sz val="11"/>
        <color theme="1"/>
        <rFont val="Arial"/>
      </rPr>
      <t xml:space="preserve"> Građevinarstvo</t>
    </r>
  </si>
  <si>
    <r>
      <rPr>
        <b/>
        <sz val="11"/>
        <color theme="1"/>
        <rFont val="Arial"/>
      </rPr>
      <t>STUDIJE:</t>
    </r>
    <r>
      <rPr>
        <sz val="11"/>
        <color theme="1"/>
        <rFont val="Arial"/>
      </rPr>
      <t xml:space="preserve"> Osnovne akademske</t>
    </r>
  </si>
  <si>
    <r>
      <rPr>
        <b/>
        <sz val="11"/>
        <color theme="1"/>
        <rFont val="Arial"/>
      </rPr>
      <t>NASTAVNIK:</t>
    </r>
    <r>
      <rPr>
        <sz val="11"/>
        <color theme="1"/>
        <rFont val="Arial"/>
      </rPr>
      <t xml:space="preserve"> Prof. dr Jela Šušić</t>
    </r>
  </si>
  <si>
    <r>
      <rPr>
        <b/>
        <sz val="11"/>
        <color theme="1"/>
        <rFont val="Arial"/>
      </rPr>
      <t>PREDMET:</t>
    </r>
    <r>
      <rPr>
        <sz val="11"/>
        <color theme="1"/>
        <rFont val="Arial"/>
      </rPr>
      <t xml:space="preserve"> Matematika I</t>
    </r>
  </si>
  <si>
    <r>
      <rPr>
        <b/>
        <sz val="11"/>
        <color theme="1"/>
        <rFont val="Arial"/>
      </rPr>
      <t>Broj ECTS kredita:</t>
    </r>
    <r>
      <rPr>
        <sz val="11"/>
        <color theme="1"/>
        <rFont val="Arial"/>
      </rPr>
      <t xml:space="preserve"> 6</t>
    </r>
  </si>
  <si>
    <t>Evidencioni broj</t>
  </si>
  <si>
    <t>OSVOJENI BROJ POENA</t>
  </si>
  <si>
    <t>Zaključna ocjena</t>
  </si>
  <si>
    <t>U toku semestra</t>
  </si>
  <si>
    <t>Na završnom ispitu</t>
  </si>
  <si>
    <t>UNIVERZITET CRNE GORE</t>
  </si>
  <si>
    <t>Građevinski fakultet</t>
  </si>
  <si>
    <r>
      <rPr>
        <b/>
        <sz val="11"/>
        <color theme="1"/>
        <rFont val="Arial"/>
      </rPr>
      <t>Studije:</t>
    </r>
    <r>
      <rPr>
        <sz val="11"/>
        <color theme="1"/>
        <rFont val="Arial"/>
      </rPr>
      <t xml:space="preserve"> Osnovne akademske</t>
    </r>
  </si>
  <si>
    <r>
      <rPr>
        <b/>
        <sz val="11"/>
        <color theme="1"/>
        <rFont val="Arial"/>
      </rPr>
      <t>Studijski program:</t>
    </r>
    <r>
      <rPr>
        <sz val="11"/>
        <color theme="1"/>
        <rFont val="Arial"/>
      </rPr>
      <t xml:space="preserve"> Građevinarstvo</t>
    </r>
  </si>
  <si>
    <r>
      <rPr>
        <b/>
        <sz val="11"/>
        <color theme="1"/>
        <rFont val="Arial"/>
      </rPr>
      <t>Godina:</t>
    </r>
    <r>
      <rPr>
        <sz val="11"/>
        <color theme="1"/>
        <rFont val="Arial"/>
      </rPr>
      <t xml:space="preserve"> 2020/2021</t>
    </r>
  </si>
  <si>
    <r>
      <rPr>
        <b/>
        <sz val="11"/>
        <color theme="1"/>
        <rFont val="Arial"/>
      </rPr>
      <t>Semestar:</t>
    </r>
    <r>
      <rPr>
        <sz val="11"/>
        <color theme="1"/>
        <rFont val="Arial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</si>
  <si>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</si>
  <si>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</si>
  <si>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</si>
  <si>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</si>
  <si>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</si>
  <si>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>Broj studenata izašlih na ispit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</si>
  <si>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</si>
  <si>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</si>
  <si>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</si>
  <si>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</si>
  <si>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</si>
  <si>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</si>
  <si>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</si>
  <si>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</si>
  <si>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</si>
  <si>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</si>
  <si>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</si>
  <si>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Matematika I</t>
  </si>
  <si>
    <t>STUDIJSKI PROGRAM: Građevinarstvo</t>
  </si>
  <si>
    <t>STUDIJE: Osnovne akademske</t>
  </si>
  <si>
    <t>PREDMET: Matematika I</t>
  </si>
  <si>
    <t>Broj ECTS kredita: 6</t>
  </si>
  <si>
    <t>NASTAVNIK: Prof. dr Jela Šušić</t>
  </si>
  <si>
    <t>SARADNIK: Mr Vladimir Ivanović</t>
  </si>
  <si>
    <t>BROJ OSVOJENIH POENA ZA SVAKI OBLIK PROVJERE ZNANJA STUDENTA</t>
  </si>
  <si>
    <t>Prisustvo nastavi</t>
  </si>
  <si>
    <t>Domaći zadaci/grafički radovi</t>
  </si>
  <si>
    <t>Kolokvijumi</t>
  </si>
  <si>
    <t>II</t>
  </si>
  <si>
    <t>III</t>
  </si>
  <si>
    <t>IV</t>
  </si>
  <si>
    <t>V</t>
  </si>
  <si>
    <t>VI</t>
  </si>
  <si>
    <t>zavrsni teorija</t>
  </si>
  <si>
    <t>zavrsni zadaci</t>
  </si>
  <si>
    <t>zavrsni ukupno</t>
  </si>
  <si>
    <t xml:space="preserve">kolokvijum </t>
  </si>
  <si>
    <t>SEPTEMBAR PRVI TERMIN</t>
  </si>
  <si>
    <t>indikator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</si>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</sst>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8"/>
      <color theme="1"/>
      <name val="Arial"/>
    </font>
    <font>
      <b/>
      <sz val="9"/>
      <color rgb="FF000000"/>
      <name val="Arial"/>
    </font>
    <font>
      <b/>
      <sz val="9"/>
      <color theme="1"/>
      <name val="Arial"/>
    </font>
    <font>
      <b/>
      <i/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0"/>
      <color theme="1"/>
      <name val="Calibri"/>
    </font>
    <font>
      <b/>
      <i/>
      <sz val="11"/>
      <color theme="1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99FFCC"/>
        <bgColor rgb="FF99FFCC"/>
      </patternFill>
    </fill>
    <fill>
      <patternFill patternType="solid">
        <fgColor rgb="FFD8F8FE"/>
        <bgColor rgb="FFD8F8FE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2" fillId="2" borderId="5" xfId="0" applyFont="1" applyFill="1" applyBorder="1"/>
    <xf numFmtId="0" fontId="1" fillId="2" borderId="9" xfId="0" applyFont="1" applyFill="1" applyBorder="1"/>
    <xf numFmtId="1" fontId="4" fillId="4" borderId="12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1" fontId="4" fillId="4" borderId="14" xfId="0" applyNumberFormat="1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right" vertic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left" vertical="center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4" borderId="5" xfId="0" applyFont="1" applyFill="1" applyBorder="1"/>
    <xf numFmtId="0" fontId="5" fillId="5" borderId="27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 vertical="center"/>
    </xf>
    <xf numFmtId="49" fontId="1" fillId="6" borderId="29" xfId="0" applyNumberFormat="1" applyFont="1" applyFill="1" applyBorder="1" applyAlignment="1">
      <alignment horizontal="left" vertical="center"/>
    </xf>
    <xf numFmtId="0" fontId="1" fillId="6" borderId="29" xfId="0" applyFont="1" applyFill="1" applyBorder="1" applyAlignment="1">
      <alignment horizontal="left" vertical="center"/>
    </xf>
    <xf numFmtId="0" fontId="1" fillId="6" borderId="29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6" borderId="29" xfId="0" applyFont="1" applyFill="1" applyBorder="1"/>
    <xf numFmtId="0" fontId="1" fillId="6" borderId="29" xfId="0" applyFont="1" applyFill="1" applyBorder="1" applyAlignment="1"/>
    <xf numFmtId="0" fontId="1" fillId="6" borderId="5" xfId="0" applyFont="1" applyFill="1" applyBorder="1" applyAlignment="1">
      <alignment horizontal="center"/>
    </xf>
    <xf numFmtId="0" fontId="1" fillId="6" borderId="5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2" fillId="8" borderId="5" xfId="0" applyFont="1" applyFill="1" applyBorder="1"/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 applyAlignment="1">
      <alignment horizontal="right"/>
    </xf>
    <xf numFmtId="164" fontId="1" fillId="0" borderId="38" xfId="0" applyNumberFormat="1" applyFont="1" applyBorder="1"/>
    <xf numFmtId="164" fontId="1" fillId="0" borderId="39" xfId="0" applyNumberFormat="1" applyFont="1" applyBorder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58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59" xfId="0" applyFont="1" applyBorder="1"/>
    <xf numFmtId="0" fontId="10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0" xfId="0" applyFont="1" applyAlignment="1"/>
    <xf numFmtId="0" fontId="15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right"/>
    </xf>
    <xf numFmtId="0" fontId="13" fillId="0" borderId="29" xfId="0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5" fillId="5" borderId="63" xfId="0" applyFont="1" applyFill="1" applyBorder="1" applyAlignment="1">
      <alignment horizontal="center" vertical="center"/>
    </xf>
    <xf numFmtId="49" fontId="1" fillId="7" borderId="43" xfId="0" applyNumberFormat="1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vertical="center"/>
    </xf>
    <xf numFmtId="0" fontId="1" fillId="6" borderId="8" xfId="0" applyFont="1" applyFill="1" applyBorder="1"/>
    <xf numFmtId="0" fontId="0" fillId="0" borderId="62" xfId="0" applyFont="1" applyBorder="1" applyAlignment="1"/>
    <xf numFmtId="0" fontId="0" fillId="0" borderId="0" xfId="0" applyFont="1" applyAlignment="1"/>
    <xf numFmtId="1" fontId="1" fillId="4" borderId="62" xfId="0" applyNumberFormat="1" applyFont="1" applyFill="1" applyBorder="1"/>
    <xf numFmtId="1" fontId="1" fillId="4" borderId="62" xfId="0" applyNumberFormat="1" applyFont="1" applyFill="1" applyBorder="1" applyAlignment="1"/>
    <xf numFmtId="1" fontId="1" fillId="4" borderId="5" xfId="0" applyNumberFormat="1" applyFont="1" applyFill="1" applyBorder="1"/>
    <xf numFmtId="1" fontId="0" fillId="0" borderId="0" xfId="0" applyNumberFormat="1" applyFont="1" applyAlignment="1"/>
    <xf numFmtId="0" fontId="5" fillId="5" borderId="56" xfId="0" applyFont="1" applyFill="1" applyBorder="1" applyAlignment="1">
      <alignment horizontal="center" vertical="center"/>
    </xf>
    <xf numFmtId="1" fontId="1" fillId="4" borderId="65" xfId="0" applyNumberFormat="1" applyFont="1" applyFill="1" applyBorder="1"/>
    <xf numFmtId="0" fontId="0" fillId="0" borderId="65" xfId="0" applyFont="1" applyBorder="1" applyAlignment="1"/>
    <xf numFmtId="0" fontId="0" fillId="0" borderId="8" xfId="0" applyFont="1" applyBorder="1" applyAlignment="1"/>
    <xf numFmtId="1" fontId="1" fillId="4" borderId="8" xfId="0" applyNumberFormat="1" applyFont="1" applyFill="1" applyBorder="1"/>
    <xf numFmtId="0" fontId="0" fillId="9" borderId="62" xfId="0" applyFill="1" applyBorder="1"/>
    <xf numFmtId="0" fontId="0" fillId="0" borderId="0" xfId="0" applyFont="1" applyAlignment="1"/>
    <xf numFmtId="0" fontId="1" fillId="3" borderId="6" xfId="0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8" xfId="0" applyFont="1" applyBorder="1"/>
    <xf numFmtId="0" fontId="2" fillId="2" borderId="10" xfId="0" applyFont="1" applyFill="1" applyBorder="1" applyAlignment="1">
      <alignment horizontal="center"/>
    </xf>
    <xf numFmtId="0" fontId="3" fillId="0" borderId="11" xfId="0" applyFont="1" applyBorder="1"/>
    <xf numFmtId="0" fontId="1" fillId="2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56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3" fillId="0" borderId="26" xfId="0" applyFont="1" applyBorder="1"/>
    <xf numFmtId="0" fontId="5" fillId="5" borderId="63" xfId="0" applyFont="1" applyFill="1" applyBorder="1" applyAlignment="1">
      <alignment horizontal="center" vertical="center"/>
    </xf>
    <xf numFmtId="0" fontId="3" fillId="0" borderId="64" xfId="0" applyFont="1" applyBorder="1"/>
    <xf numFmtId="0" fontId="2" fillId="5" borderId="19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6" fillId="5" borderId="21" xfId="0" applyFont="1" applyFill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2" fillId="0" borderId="0" xfId="0" applyFont="1" applyAlignment="1">
      <alignment horizontal="right"/>
    </xf>
    <xf numFmtId="0" fontId="0" fillId="0" borderId="0" xfId="0" applyFont="1" applyAlignment="1"/>
    <xf numFmtId="0" fontId="2" fillId="0" borderId="30" xfId="0" applyFont="1" applyBorder="1" applyAlignment="1">
      <alignment horizontal="center"/>
    </xf>
    <xf numFmtId="0" fontId="3" fillId="0" borderId="30" xfId="0" applyFont="1" applyBorder="1"/>
    <xf numFmtId="0" fontId="1" fillId="0" borderId="19" xfId="0" applyFont="1" applyBorder="1" applyAlignment="1">
      <alignment horizontal="center" vertical="center" wrapText="1"/>
    </xf>
    <xf numFmtId="0" fontId="3" fillId="0" borderId="50" xfId="0" applyFont="1" applyBorder="1"/>
    <xf numFmtId="0" fontId="1" fillId="0" borderId="20" xfId="0" applyFont="1" applyBorder="1" applyAlignment="1">
      <alignment horizontal="center" vertical="center" wrapText="1"/>
    </xf>
    <xf numFmtId="0" fontId="3" fillId="0" borderId="51" xfId="0" applyFont="1" applyBorder="1"/>
    <xf numFmtId="0" fontId="8" fillId="0" borderId="47" xfId="0" applyFont="1" applyBorder="1" applyAlignment="1">
      <alignment horizontal="left" vertical="center" wrapText="1"/>
    </xf>
    <xf numFmtId="0" fontId="3" fillId="0" borderId="48" xfId="0" applyFont="1" applyBorder="1"/>
    <xf numFmtId="0" fontId="3" fillId="0" borderId="49" xfId="0" applyFont="1" applyBorder="1"/>
    <xf numFmtId="0" fontId="1" fillId="0" borderId="24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28" xfId="0" applyFont="1" applyBorder="1"/>
    <xf numFmtId="0" fontId="7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/>
    </xf>
    <xf numFmtId="0" fontId="3" fillId="0" borderId="41" xfId="0" applyFont="1" applyBorder="1"/>
    <xf numFmtId="0" fontId="3" fillId="0" borderId="42" xfId="0" applyFont="1" applyBorder="1"/>
    <xf numFmtId="0" fontId="8" fillId="0" borderId="43" xfId="0" applyFont="1" applyBorder="1" applyAlignment="1">
      <alignment horizontal="left" vertical="center"/>
    </xf>
    <xf numFmtId="0" fontId="3" fillId="0" borderId="44" xfId="0" applyFont="1" applyBorder="1"/>
    <xf numFmtId="0" fontId="9" fillId="0" borderId="45" xfId="0" applyFont="1" applyBorder="1" applyAlignment="1">
      <alignment horizontal="left" vertical="center" wrapText="1"/>
    </xf>
    <xf numFmtId="0" fontId="3" fillId="0" borderId="46" xfId="0" applyFont="1" applyBorder="1"/>
    <xf numFmtId="0" fontId="2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3" fillId="0" borderId="53" xfId="0" applyFont="1" applyBorder="1"/>
    <xf numFmtId="0" fontId="3" fillId="0" borderId="54" xfId="0" applyFont="1" applyBorder="1"/>
    <xf numFmtId="0" fontId="1" fillId="0" borderId="4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57" xfId="0" applyFont="1" applyBorder="1"/>
    <xf numFmtId="0" fontId="1" fillId="0" borderId="43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58" xfId="0" applyFont="1" applyBorder="1" applyAlignment="1">
      <alignment horizontal="center"/>
    </xf>
    <xf numFmtId="0" fontId="3" fillId="0" borderId="61" xfId="0" applyFont="1" applyBorder="1"/>
    <xf numFmtId="0" fontId="8" fillId="0" borderId="41" xfId="0" applyFont="1" applyBorder="1" applyAlignment="1">
      <alignment horizontal="left"/>
    </xf>
    <xf numFmtId="0" fontId="13" fillId="0" borderId="43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43" xfId="0" applyFont="1" applyBorder="1" applyAlignment="1">
      <alignment horizontal="left"/>
    </xf>
  </cellXfs>
  <cellStyles count="1">
    <cellStyle name="Normal" xfId="0" builtinId="0"/>
  </cellStyles>
  <dxfs count="2">
    <dxf>
      <font>
        <b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4.44140625" defaultRowHeight="15" customHeight="1" x14ac:dyDescent="0.25"/>
  <cols>
    <col min="1" max="1" width="4.6640625" customWidth="1"/>
    <col min="2" max="2" width="25.5546875" customWidth="1"/>
    <col min="3" max="3" width="5.6640625" customWidth="1"/>
    <col min="4" max="4" width="8.6640625" customWidth="1"/>
    <col min="5" max="5" width="5.6640625" customWidth="1"/>
    <col min="6" max="6" width="8.6640625" customWidth="1"/>
    <col min="7" max="7" width="5.6640625" customWidth="1"/>
    <col min="8" max="8" width="8.6640625" customWidth="1"/>
    <col min="9" max="9" width="4.6640625" customWidth="1"/>
    <col min="10" max="10" width="8.88671875" customWidth="1"/>
    <col min="11" max="12" width="8.88671875" hidden="1" customWidth="1"/>
    <col min="13" max="26" width="8.88671875" customWidth="1"/>
  </cols>
  <sheetData>
    <row r="1" spans="1:26" ht="12.75" customHeight="1" x14ac:dyDescent="0.25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5">
      <c r="A2" s="5"/>
      <c r="B2" s="6" t="s">
        <v>0</v>
      </c>
      <c r="C2" s="88" t="s">
        <v>1</v>
      </c>
      <c r="D2" s="89"/>
      <c r="E2" s="89"/>
      <c r="F2" s="89"/>
      <c r="G2" s="89"/>
      <c r="H2" s="90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5"/>
      <c r="B3" s="6" t="s">
        <v>2</v>
      </c>
      <c r="C3" s="88" t="s">
        <v>3</v>
      </c>
      <c r="D3" s="89"/>
      <c r="E3" s="89"/>
      <c r="F3" s="89"/>
      <c r="G3" s="89"/>
      <c r="H3" s="90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5"/>
      <c r="B4" s="6" t="s">
        <v>4</v>
      </c>
      <c r="C4" s="88" t="s">
        <v>5</v>
      </c>
      <c r="D4" s="89"/>
      <c r="E4" s="89"/>
      <c r="F4" s="89"/>
      <c r="G4" s="89"/>
      <c r="H4" s="90"/>
      <c r="I4" s="7"/>
      <c r="J4" s="4"/>
      <c r="K4" s="91" t="s">
        <v>6</v>
      </c>
      <c r="L4" s="92"/>
      <c r="M4" s="4"/>
      <c r="N4" s="91" t="s">
        <v>6</v>
      </c>
      <c r="O4" s="92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5"/>
      <c r="B5" s="6" t="s">
        <v>7</v>
      </c>
      <c r="C5" s="93"/>
      <c r="D5" s="89"/>
      <c r="E5" s="89"/>
      <c r="F5" s="89"/>
      <c r="G5" s="89"/>
      <c r="H5" s="90"/>
      <c r="I5" s="7"/>
      <c r="J5" s="4"/>
      <c r="K5" s="8">
        <v>0</v>
      </c>
      <c r="L5" s="9" t="s">
        <v>8</v>
      </c>
      <c r="M5" s="4"/>
      <c r="N5" s="10" t="s">
        <v>9</v>
      </c>
      <c r="O5" s="9" t="s">
        <v>8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5"/>
      <c r="B6" s="6" t="s">
        <v>10</v>
      </c>
      <c r="C6" s="94" t="s">
        <v>11</v>
      </c>
      <c r="D6" s="90"/>
      <c r="E6" s="11"/>
      <c r="F6" s="11"/>
      <c r="G6" s="11"/>
      <c r="H6" s="11"/>
      <c r="I6" s="7"/>
      <c r="J6" s="4"/>
      <c r="K6" s="8">
        <v>50</v>
      </c>
      <c r="L6" s="9" t="s">
        <v>12</v>
      </c>
      <c r="M6" s="4"/>
      <c r="N6" s="10" t="s">
        <v>13</v>
      </c>
      <c r="O6" s="9" t="s">
        <v>12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5">
      <c r="A7" s="5"/>
      <c r="B7" s="6" t="s">
        <v>14</v>
      </c>
      <c r="C7" s="94" t="s">
        <v>15</v>
      </c>
      <c r="D7" s="90"/>
      <c r="E7" s="11"/>
      <c r="F7" s="11"/>
      <c r="G7" s="11"/>
      <c r="H7" s="11"/>
      <c r="I7" s="7"/>
      <c r="J7" s="4"/>
      <c r="K7" s="8">
        <v>60</v>
      </c>
      <c r="L7" s="9" t="s">
        <v>16</v>
      </c>
      <c r="M7" s="4"/>
      <c r="N7" s="10" t="s">
        <v>17</v>
      </c>
      <c r="O7" s="9" t="s">
        <v>16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5">
      <c r="A8" s="5"/>
      <c r="B8" s="6" t="s">
        <v>18</v>
      </c>
      <c r="C8" s="94" t="s">
        <v>19</v>
      </c>
      <c r="D8" s="90"/>
      <c r="E8" s="11"/>
      <c r="F8" s="11"/>
      <c r="G8" s="11"/>
      <c r="H8" s="11"/>
      <c r="I8" s="7"/>
      <c r="J8" s="4"/>
      <c r="K8" s="8">
        <v>70</v>
      </c>
      <c r="L8" s="9" t="s">
        <v>20</v>
      </c>
      <c r="M8" s="4"/>
      <c r="N8" s="10" t="s">
        <v>21</v>
      </c>
      <c r="O8" s="9" t="s">
        <v>20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5">
      <c r="A9" s="5"/>
      <c r="B9" s="6" t="s">
        <v>22</v>
      </c>
      <c r="C9" s="94">
        <v>6</v>
      </c>
      <c r="D9" s="90"/>
      <c r="E9" s="11"/>
      <c r="F9" s="11"/>
      <c r="G9" s="11"/>
      <c r="H9" s="11"/>
      <c r="I9" s="7"/>
      <c r="J9" s="4"/>
      <c r="K9" s="8">
        <v>80</v>
      </c>
      <c r="L9" s="9" t="s">
        <v>23</v>
      </c>
      <c r="M9" s="4"/>
      <c r="N9" s="10" t="s">
        <v>24</v>
      </c>
      <c r="O9" s="9" t="s">
        <v>23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5">
      <c r="A10" s="5"/>
      <c r="B10" s="6" t="s">
        <v>25</v>
      </c>
      <c r="C10" s="94">
        <v>219</v>
      </c>
      <c r="D10" s="90"/>
      <c r="E10" s="11"/>
      <c r="F10" s="11"/>
      <c r="G10" s="11"/>
      <c r="H10" s="11"/>
      <c r="I10" s="7"/>
      <c r="J10" s="4"/>
      <c r="K10" s="12">
        <v>90</v>
      </c>
      <c r="L10" s="13" t="s">
        <v>26</v>
      </c>
      <c r="M10" s="4"/>
      <c r="N10" s="14" t="s">
        <v>27</v>
      </c>
      <c r="O10" s="13" t="s">
        <v>26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5">
      <c r="A11" s="5"/>
      <c r="B11" s="6"/>
      <c r="C11" s="15"/>
      <c r="D11" s="11"/>
      <c r="E11" s="11"/>
      <c r="F11" s="11"/>
      <c r="G11" s="11"/>
      <c r="H11" s="11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5">
      <c r="A12" s="5"/>
      <c r="B12" s="6" t="s">
        <v>28</v>
      </c>
      <c r="C12" s="95">
        <v>40</v>
      </c>
      <c r="D12" s="90"/>
      <c r="E12" s="96"/>
      <c r="F12" s="89"/>
      <c r="G12" s="89"/>
      <c r="H12" s="90"/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5">
      <c r="A13" s="5"/>
      <c r="B13" s="6" t="s">
        <v>29</v>
      </c>
      <c r="C13" s="95">
        <v>60</v>
      </c>
      <c r="D13" s="90"/>
      <c r="E13" s="11"/>
      <c r="F13" s="11"/>
      <c r="G13" s="11"/>
      <c r="H13" s="11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5">
      <c r="A14" s="5"/>
      <c r="B14" s="16"/>
      <c r="C14" s="11"/>
      <c r="D14" s="11"/>
      <c r="E14" s="11"/>
      <c r="F14" s="11"/>
      <c r="G14" s="11"/>
      <c r="H14" s="11"/>
      <c r="I14" s="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5"/>
      <c r="B15" s="6" t="s">
        <v>30</v>
      </c>
      <c r="C15" s="88" t="s">
        <v>31</v>
      </c>
      <c r="D15" s="89"/>
      <c r="E15" s="89"/>
      <c r="F15" s="89"/>
      <c r="G15" s="89"/>
      <c r="H15" s="90"/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5">
      <c r="A16" s="5"/>
      <c r="B16" s="6" t="s">
        <v>32</v>
      </c>
      <c r="C16" s="88" t="s">
        <v>33</v>
      </c>
      <c r="D16" s="89"/>
      <c r="E16" s="89"/>
      <c r="F16" s="89"/>
      <c r="G16" s="89"/>
      <c r="H16" s="90"/>
      <c r="I16" s="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5">
      <c r="A17" s="5"/>
      <c r="B17" s="16"/>
      <c r="C17" s="17"/>
      <c r="D17" s="17"/>
      <c r="E17" s="17"/>
      <c r="F17" s="17"/>
      <c r="G17" s="17"/>
      <c r="H17" s="17"/>
      <c r="I17" s="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5">
      <c r="A18" s="5"/>
      <c r="B18" s="6" t="s">
        <v>34</v>
      </c>
      <c r="C18" s="88" t="s">
        <v>35</v>
      </c>
      <c r="D18" s="89"/>
      <c r="E18" s="89"/>
      <c r="F18" s="89"/>
      <c r="G18" s="89"/>
      <c r="H18" s="90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5">
      <c r="A19" s="18"/>
      <c r="B19" s="19"/>
      <c r="C19" s="19"/>
      <c r="D19" s="19"/>
      <c r="E19" s="19"/>
      <c r="F19" s="19"/>
      <c r="G19" s="19"/>
      <c r="H19" s="19"/>
      <c r="I19" s="2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7">
    <mergeCell ref="C5:H5"/>
    <mergeCell ref="C6:D6"/>
    <mergeCell ref="C15:H15"/>
    <mergeCell ref="C16:H16"/>
    <mergeCell ref="C18:H18"/>
    <mergeCell ref="C7:D7"/>
    <mergeCell ref="C8:D8"/>
    <mergeCell ref="C9:D9"/>
    <mergeCell ref="C10:D10"/>
    <mergeCell ref="C12:D12"/>
    <mergeCell ref="E12:H12"/>
    <mergeCell ref="C13:D13"/>
    <mergeCell ref="C2:H2"/>
    <mergeCell ref="C3:H3"/>
    <mergeCell ref="C4:H4"/>
    <mergeCell ref="K4:L4"/>
    <mergeCell ref="N4:O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tabSelected="1" topLeftCell="B1" workbookViewId="0">
      <pane ySplit="2" topLeftCell="A3" activePane="bottomLeft" state="frozen"/>
      <selection pane="bottomLeft" activeCell="M7" sqref="M7"/>
    </sheetView>
  </sheetViews>
  <sheetFormatPr defaultColWidth="14.44140625" defaultRowHeight="15" customHeight="1" x14ac:dyDescent="0.25"/>
  <cols>
    <col min="1" max="1" width="6.33203125" customWidth="1"/>
    <col min="2" max="2" width="9.44140625" customWidth="1"/>
    <col min="3" max="3" width="20.5546875" customWidth="1"/>
    <col min="4" max="11" width="6.6640625" hidden="1" customWidth="1"/>
    <col min="12" max="13" width="6.6640625" customWidth="1"/>
    <col min="14" max="14" width="6.88671875" customWidth="1"/>
    <col min="15" max="15" width="9.109375" hidden="1" customWidth="1"/>
    <col min="16" max="16" width="16.5546875" style="80" customWidth="1"/>
    <col min="17" max="20" width="14.44140625" customWidth="1"/>
    <col min="21" max="21" width="14.44140625" hidden="1" customWidth="1"/>
    <col min="22" max="22" width="14.44140625" customWidth="1"/>
  </cols>
  <sheetData>
    <row r="1" spans="1:22" ht="12.75" customHeight="1" thickBot="1" x14ac:dyDescent="0.3">
      <c r="A1" s="103" t="s">
        <v>36</v>
      </c>
      <c r="B1" s="99" t="s">
        <v>37</v>
      </c>
      <c r="C1" s="99" t="s">
        <v>38</v>
      </c>
      <c r="D1" s="105" t="s">
        <v>39</v>
      </c>
      <c r="E1" s="106"/>
      <c r="F1" s="105" t="s">
        <v>40</v>
      </c>
      <c r="G1" s="107"/>
      <c r="H1" s="106"/>
      <c r="I1" s="105" t="s">
        <v>41</v>
      </c>
      <c r="J1" s="107"/>
      <c r="K1" s="106"/>
      <c r="L1" s="99" t="s">
        <v>42</v>
      </c>
      <c r="M1" s="99" t="s">
        <v>43</v>
      </c>
      <c r="N1" s="99" t="s">
        <v>44</v>
      </c>
      <c r="O1" s="101" t="s">
        <v>45</v>
      </c>
      <c r="P1" s="98" t="s">
        <v>571</v>
      </c>
      <c r="Q1" s="97"/>
      <c r="R1" s="97"/>
      <c r="S1" s="97"/>
      <c r="T1" s="97"/>
      <c r="V1" s="97" t="s">
        <v>573</v>
      </c>
    </row>
    <row r="2" spans="1:22" ht="12.75" customHeight="1" thickBot="1" x14ac:dyDescent="0.3">
      <c r="A2" s="104"/>
      <c r="B2" s="100"/>
      <c r="C2" s="100"/>
      <c r="D2" s="22" t="s">
        <v>46</v>
      </c>
      <c r="E2" s="22" t="s">
        <v>47</v>
      </c>
      <c r="F2" s="22" t="s">
        <v>48</v>
      </c>
      <c r="G2" s="22" t="s">
        <v>49</v>
      </c>
      <c r="H2" s="22" t="s">
        <v>50</v>
      </c>
      <c r="I2" s="22" t="s">
        <v>48</v>
      </c>
      <c r="J2" s="22" t="s">
        <v>49</v>
      </c>
      <c r="K2" s="22" t="s">
        <v>50</v>
      </c>
      <c r="L2" s="100"/>
      <c r="M2" s="100"/>
      <c r="N2" s="100"/>
      <c r="O2" s="102"/>
      <c r="P2" s="71" t="s">
        <v>570</v>
      </c>
      <c r="Q2" s="71" t="s">
        <v>567</v>
      </c>
      <c r="R2" s="71" t="s">
        <v>568</v>
      </c>
      <c r="S2" s="71" t="s">
        <v>569</v>
      </c>
      <c r="T2" s="71" t="s">
        <v>541</v>
      </c>
      <c r="U2" s="81" t="s">
        <v>572</v>
      </c>
      <c r="V2" s="97"/>
    </row>
    <row r="3" spans="1:22" ht="12.75" customHeight="1" x14ac:dyDescent="0.25">
      <c r="A3" s="23">
        <f t="shared" ref="A3:A34" si="0">A2+1</f>
        <v>1</v>
      </c>
      <c r="B3" s="24" t="s">
        <v>55</v>
      </c>
      <c r="C3" s="25" t="s">
        <v>56</v>
      </c>
      <c r="D3" s="23">
        <v>8</v>
      </c>
      <c r="E3" s="23">
        <v>12</v>
      </c>
      <c r="F3" s="26"/>
      <c r="G3" s="26"/>
      <c r="H3" s="23" t="str">
        <f t="shared" ref="H3:H66" si="1">IF(ISBLANK(F3),"",SUM(F3:G3))</f>
        <v/>
      </c>
      <c r="I3" s="23"/>
      <c r="J3" s="23"/>
      <c r="K3" s="23" t="str">
        <f t="shared" ref="K3:K66" si="2">IF(ISBLANK(I3),"",SUM(I3:J3))</f>
        <v/>
      </c>
      <c r="L3" s="27">
        <f t="shared" ref="L3:L66" si="3">IF(E3="",IF(D3="","",D3),E3)</f>
        <v>12</v>
      </c>
      <c r="M3" s="27" t="str">
        <f t="shared" ref="M3:M66" si="4">IF(K3="",IF(H3="","",H3),K3)</f>
        <v/>
      </c>
      <c r="N3" s="27">
        <f t="shared" ref="N3:N66" si="5">IF(AND(L3="",M3=""),"",SUM(L3:M3))</f>
        <v>12</v>
      </c>
      <c r="O3" s="72" t="str">
        <f t="shared" ref="O3:O66" si="6">IF(AND(M3="",N3=""),"",VLOOKUP(N3,Ocjene,2))</f>
        <v>F</v>
      </c>
      <c r="P3" s="77">
        <v>17</v>
      </c>
      <c r="Q3" s="75">
        <v>3</v>
      </c>
      <c r="R3" s="75">
        <v>10</v>
      </c>
      <c r="S3" s="75">
        <f t="shared" ref="S3:S66" si="7">IF(AND(Q3="",R3=""),"",Q3+R3)</f>
        <v>13</v>
      </c>
      <c r="T3" s="75">
        <f t="shared" ref="T3:T66" si="8">IF(AND(S3="",P3=""),"",IF(P3="",IF(L3="",0,L3),P3)+IF(S3="",IF(M3="",0,M3),S3))</f>
        <v>30</v>
      </c>
      <c r="U3">
        <f>IF(T3="",0,1)</f>
        <v>1</v>
      </c>
      <c r="V3" t="str">
        <f t="shared" ref="V3:V34" si="9">IF(T3="","",VLOOKUP(T3,Ocjene,2))</f>
        <v>F</v>
      </c>
    </row>
    <row r="4" spans="1:22" ht="12.75" customHeight="1" x14ac:dyDescent="0.25">
      <c r="A4" s="23">
        <f t="shared" si="0"/>
        <v>2</v>
      </c>
      <c r="B4" s="24" t="s">
        <v>67</v>
      </c>
      <c r="C4" s="25" t="s">
        <v>68</v>
      </c>
      <c r="D4" s="23">
        <v>8</v>
      </c>
      <c r="E4" s="23">
        <v>13</v>
      </c>
      <c r="F4" s="26">
        <v>13</v>
      </c>
      <c r="G4" s="26">
        <v>20</v>
      </c>
      <c r="H4" s="23">
        <f t="shared" si="1"/>
        <v>33</v>
      </c>
      <c r="I4" s="23"/>
      <c r="J4" s="23"/>
      <c r="K4" s="23" t="str">
        <f t="shared" si="2"/>
        <v/>
      </c>
      <c r="L4" s="27">
        <f t="shared" si="3"/>
        <v>13</v>
      </c>
      <c r="M4" s="27">
        <f t="shared" si="4"/>
        <v>33</v>
      </c>
      <c r="N4" s="27">
        <f t="shared" si="5"/>
        <v>46</v>
      </c>
      <c r="O4" s="72" t="str">
        <f t="shared" si="6"/>
        <v>F</v>
      </c>
      <c r="P4" s="77">
        <v>19</v>
      </c>
      <c r="Q4" s="75"/>
      <c r="R4" s="75"/>
      <c r="S4" s="75" t="str">
        <f t="shared" si="7"/>
        <v/>
      </c>
      <c r="T4" s="75">
        <f t="shared" si="8"/>
        <v>52</v>
      </c>
      <c r="U4" s="76">
        <f>IF(T4="",0,1)</f>
        <v>1</v>
      </c>
      <c r="V4" s="87" t="str">
        <f t="shared" si="9"/>
        <v>E</v>
      </c>
    </row>
    <row r="5" spans="1:22" ht="12.75" customHeight="1" x14ac:dyDescent="0.25">
      <c r="A5" s="23">
        <f t="shared" si="0"/>
        <v>3</v>
      </c>
      <c r="B5" s="24" t="s">
        <v>73</v>
      </c>
      <c r="C5" s="25" t="s">
        <v>74</v>
      </c>
      <c r="D5" s="23">
        <v>22</v>
      </c>
      <c r="E5" s="23"/>
      <c r="F5" s="26">
        <v>7</v>
      </c>
      <c r="G5" s="26">
        <v>7</v>
      </c>
      <c r="H5" s="23">
        <f t="shared" si="1"/>
        <v>14</v>
      </c>
      <c r="I5" s="23">
        <v>7</v>
      </c>
      <c r="J5" s="23">
        <v>12</v>
      </c>
      <c r="K5" s="23">
        <f t="shared" si="2"/>
        <v>19</v>
      </c>
      <c r="L5" s="27">
        <f t="shared" si="3"/>
        <v>22</v>
      </c>
      <c r="M5" s="27">
        <f t="shared" si="4"/>
        <v>19</v>
      </c>
      <c r="N5" s="27">
        <f t="shared" si="5"/>
        <v>41</v>
      </c>
      <c r="O5" s="72" t="str">
        <f t="shared" si="6"/>
        <v>F</v>
      </c>
      <c r="P5" s="77"/>
      <c r="Q5" s="75">
        <v>7</v>
      </c>
      <c r="R5" s="75">
        <v>8</v>
      </c>
      <c r="S5" s="75">
        <f t="shared" si="7"/>
        <v>15</v>
      </c>
      <c r="T5" s="75">
        <f t="shared" si="8"/>
        <v>37</v>
      </c>
      <c r="U5" s="76">
        <f>IF(T5="",0,1)</f>
        <v>1</v>
      </c>
      <c r="V5" s="87" t="str">
        <f t="shared" si="9"/>
        <v>F</v>
      </c>
    </row>
    <row r="6" spans="1:22" ht="12.75" customHeight="1" x14ac:dyDescent="0.25">
      <c r="A6" s="23">
        <f t="shared" si="0"/>
        <v>4</v>
      </c>
      <c r="B6" s="24" t="s">
        <v>77</v>
      </c>
      <c r="C6" s="25" t="s">
        <v>78</v>
      </c>
      <c r="D6" s="23">
        <v>14</v>
      </c>
      <c r="E6" s="23">
        <v>4</v>
      </c>
      <c r="F6" s="23">
        <v>4</v>
      </c>
      <c r="G6" s="23">
        <v>7</v>
      </c>
      <c r="H6" s="23">
        <f t="shared" si="1"/>
        <v>11</v>
      </c>
      <c r="I6" s="23">
        <v>3</v>
      </c>
      <c r="J6" s="23">
        <v>0</v>
      </c>
      <c r="K6" s="23">
        <f t="shared" si="2"/>
        <v>3</v>
      </c>
      <c r="L6" s="27">
        <f t="shared" si="3"/>
        <v>4</v>
      </c>
      <c r="M6" s="27">
        <f t="shared" si="4"/>
        <v>3</v>
      </c>
      <c r="N6" s="27">
        <f t="shared" si="5"/>
        <v>7</v>
      </c>
      <c r="O6" s="72" t="str">
        <f t="shared" si="6"/>
        <v>F</v>
      </c>
      <c r="P6" s="77"/>
      <c r="Q6" s="75"/>
      <c r="R6" s="75"/>
      <c r="S6" s="75" t="str">
        <f t="shared" si="7"/>
        <v/>
      </c>
      <c r="T6" s="75" t="str">
        <f t="shared" si="8"/>
        <v/>
      </c>
      <c r="U6" s="76">
        <v>1</v>
      </c>
      <c r="V6" s="87" t="str">
        <f t="shared" si="9"/>
        <v/>
      </c>
    </row>
    <row r="7" spans="1:22" ht="12.75" customHeight="1" x14ac:dyDescent="0.25">
      <c r="A7" s="23">
        <f t="shared" si="0"/>
        <v>5</v>
      </c>
      <c r="B7" s="24" t="s">
        <v>85</v>
      </c>
      <c r="C7" s="25" t="s">
        <v>86</v>
      </c>
      <c r="D7" s="23">
        <v>0</v>
      </c>
      <c r="E7" s="23">
        <v>5</v>
      </c>
      <c r="F7" s="23"/>
      <c r="G7" s="23"/>
      <c r="H7" s="23" t="str">
        <f t="shared" si="1"/>
        <v/>
      </c>
      <c r="I7" s="23">
        <v>3</v>
      </c>
      <c r="J7" s="23">
        <v>1</v>
      </c>
      <c r="K7" s="23">
        <f t="shared" si="2"/>
        <v>4</v>
      </c>
      <c r="L7" s="27">
        <f t="shared" si="3"/>
        <v>5</v>
      </c>
      <c r="M7" s="27">
        <f t="shared" si="4"/>
        <v>4</v>
      </c>
      <c r="N7" s="27">
        <f t="shared" si="5"/>
        <v>9</v>
      </c>
      <c r="O7" s="72" t="str">
        <f t="shared" si="6"/>
        <v>F</v>
      </c>
      <c r="P7" s="77">
        <v>5</v>
      </c>
      <c r="Q7" s="75">
        <v>0</v>
      </c>
      <c r="R7" s="75">
        <v>1</v>
      </c>
      <c r="S7" s="75">
        <f t="shared" si="7"/>
        <v>1</v>
      </c>
      <c r="T7" s="75">
        <f t="shared" si="8"/>
        <v>6</v>
      </c>
      <c r="U7" s="76">
        <f t="shared" ref="U7:U13" si="10">IF(T7="",0,1)</f>
        <v>1</v>
      </c>
      <c r="V7" s="87" t="str">
        <f t="shared" si="9"/>
        <v>F</v>
      </c>
    </row>
    <row r="8" spans="1:22" ht="12.75" customHeight="1" x14ac:dyDescent="0.25">
      <c r="A8" s="23">
        <f t="shared" si="0"/>
        <v>6</v>
      </c>
      <c r="B8" s="24" t="s">
        <v>95</v>
      </c>
      <c r="C8" s="25" t="s">
        <v>96</v>
      </c>
      <c r="D8" s="23">
        <v>18</v>
      </c>
      <c r="E8" s="23">
        <v>16</v>
      </c>
      <c r="F8" s="23">
        <v>12</v>
      </c>
      <c r="G8" s="23">
        <v>17</v>
      </c>
      <c r="H8" s="23">
        <f t="shared" si="1"/>
        <v>29</v>
      </c>
      <c r="I8" s="23">
        <v>8</v>
      </c>
      <c r="J8" s="23">
        <v>16</v>
      </c>
      <c r="K8" s="23">
        <f t="shared" si="2"/>
        <v>24</v>
      </c>
      <c r="L8" s="27">
        <f t="shared" si="3"/>
        <v>16</v>
      </c>
      <c r="M8" s="27">
        <f t="shared" si="4"/>
        <v>24</v>
      </c>
      <c r="N8" s="27">
        <f t="shared" si="5"/>
        <v>40</v>
      </c>
      <c r="O8" s="72" t="str">
        <f t="shared" si="6"/>
        <v>F</v>
      </c>
      <c r="P8" s="77">
        <v>17</v>
      </c>
      <c r="Q8" s="75">
        <v>13</v>
      </c>
      <c r="R8" s="75">
        <v>11</v>
      </c>
      <c r="S8" s="75">
        <f t="shared" si="7"/>
        <v>24</v>
      </c>
      <c r="T8" s="86">
        <f t="shared" si="8"/>
        <v>41</v>
      </c>
      <c r="U8" s="76">
        <f t="shared" si="10"/>
        <v>1</v>
      </c>
      <c r="V8" s="87" t="str">
        <f t="shared" si="9"/>
        <v>F</v>
      </c>
    </row>
    <row r="9" spans="1:22" ht="12.75" customHeight="1" x14ac:dyDescent="0.25">
      <c r="A9" s="23">
        <f t="shared" si="0"/>
        <v>7</v>
      </c>
      <c r="B9" s="24" t="s">
        <v>99</v>
      </c>
      <c r="C9" s="25" t="s">
        <v>100</v>
      </c>
      <c r="D9" s="23">
        <v>8</v>
      </c>
      <c r="E9" s="23">
        <v>25</v>
      </c>
      <c r="F9" s="23">
        <v>12.5</v>
      </c>
      <c r="G9" s="23">
        <v>6</v>
      </c>
      <c r="H9" s="23">
        <f t="shared" si="1"/>
        <v>18.5</v>
      </c>
      <c r="I9" s="23">
        <v>0</v>
      </c>
      <c r="J9" s="23">
        <v>0</v>
      </c>
      <c r="K9" s="23">
        <f t="shared" si="2"/>
        <v>0</v>
      </c>
      <c r="L9" s="27">
        <f t="shared" si="3"/>
        <v>25</v>
      </c>
      <c r="M9" s="27">
        <f t="shared" si="4"/>
        <v>0</v>
      </c>
      <c r="N9" s="27">
        <f t="shared" si="5"/>
        <v>25</v>
      </c>
      <c r="O9" s="72" t="str">
        <f t="shared" si="6"/>
        <v>F</v>
      </c>
      <c r="P9" s="78"/>
      <c r="Q9" s="75">
        <v>5</v>
      </c>
      <c r="R9" s="75">
        <v>8</v>
      </c>
      <c r="S9" s="75">
        <f t="shared" si="7"/>
        <v>13</v>
      </c>
      <c r="T9" s="75">
        <f t="shared" si="8"/>
        <v>38</v>
      </c>
      <c r="U9" s="76">
        <f t="shared" si="10"/>
        <v>1</v>
      </c>
      <c r="V9" s="87" t="str">
        <f t="shared" si="9"/>
        <v>F</v>
      </c>
    </row>
    <row r="10" spans="1:22" ht="12.75" customHeight="1" x14ac:dyDescent="0.25">
      <c r="A10" s="23">
        <f t="shared" si="0"/>
        <v>8</v>
      </c>
      <c r="B10" s="24" t="s">
        <v>101</v>
      </c>
      <c r="C10" s="25" t="s">
        <v>102</v>
      </c>
      <c r="D10" s="23">
        <v>13</v>
      </c>
      <c r="E10" s="23">
        <v>15</v>
      </c>
      <c r="F10" s="26">
        <v>13</v>
      </c>
      <c r="G10" s="26">
        <v>11</v>
      </c>
      <c r="H10" s="23">
        <f t="shared" si="1"/>
        <v>24</v>
      </c>
      <c r="I10" s="23">
        <v>16</v>
      </c>
      <c r="J10" s="23">
        <v>13</v>
      </c>
      <c r="K10" s="23">
        <f t="shared" si="2"/>
        <v>29</v>
      </c>
      <c r="L10" s="27">
        <f t="shared" si="3"/>
        <v>15</v>
      </c>
      <c r="M10" s="27">
        <f t="shared" si="4"/>
        <v>29</v>
      </c>
      <c r="N10" s="27">
        <f t="shared" si="5"/>
        <v>44</v>
      </c>
      <c r="O10" s="72" t="str">
        <f t="shared" si="6"/>
        <v>F</v>
      </c>
      <c r="P10" s="77">
        <v>31</v>
      </c>
      <c r="Q10" s="75">
        <v>11</v>
      </c>
      <c r="R10" s="75">
        <v>9</v>
      </c>
      <c r="S10" s="75">
        <f t="shared" si="7"/>
        <v>20</v>
      </c>
      <c r="T10" s="75">
        <f t="shared" si="8"/>
        <v>51</v>
      </c>
      <c r="U10" s="76">
        <f t="shared" si="10"/>
        <v>1</v>
      </c>
      <c r="V10" s="87" t="str">
        <f t="shared" si="9"/>
        <v>E</v>
      </c>
    </row>
    <row r="11" spans="1:22" ht="12.75" customHeight="1" x14ac:dyDescent="0.25">
      <c r="A11" s="23">
        <f t="shared" si="0"/>
        <v>9</v>
      </c>
      <c r="B11" s="24" t="s">
        <v>103</v>
      </c>
      <c r="C11" s="25" t="s">
        <v>104</v>
      </c>
      <c r="D11" s="23">
        <v>20</v>
      </c>
      <c r="E11" s="23"/>
      <c r="F11" s="26">
        <v>3</v>
      </c>
      <c r="G11" s="26">
        <v>1</v>
      </c>
      <c r="H11" s="23">
        <f t="shared" si="1"/>
        <v>4</v>
      </c>
      <c r="I11" s="23">
        <v>0</v>
      </c>
      <c r="J11" s="23">
        <v>0</v>
      </c>
      <c r="K11" s="23">
        <f t="shared" si="2"/>
        <v>0</v>
      </c>
      <c r="L11" s="27">
        <f t="shared" si="3"/>
        <v>20</v>
      </c>
      <c r="M11" s="27">
        <f t="shared" si="4"/>
        <v>0</v>
      </c>
      <c r="N11" s="27">
        <f t="shared" si="5"/>
        <v>20</v>
      </c>
      <c r="O11" s="72" t="str">
        <f t="shared" si="6"/>
        <v>F</v>
      </c>
      <c r="P11" s="78"/>
      <c r="Q11" s="75">
        <v>12</v>
      </c>
      <c r="R11" s="75">
        <v>9</v>
      </c>
      <c r="S11" s="75">
        <f t="shared" si="7"/>
        <v>21</v>
      </c>
      <c r="T11" s="75">
        <f t="shared" si="8"/>
        <v>41</v>
      </c>
      <c r="U11" s="76">
        <f t="shared" si="10"/>
        <v>1</v>
      </c>
      <c r="V11" s="87" t="str">
        <f t="shared" si="9"/>
        <v>F</v>
      </c>
    </row>
    <row r="12" spans="1:22" ht="12.75" customHeight="1" x14ac:dyDescent="0.25">
      <c r="A12" s="23">
        <f t="shared" si="0"/>
        <v>10</v>
      </c>
      <c r="B12" s="24" t="s">
        <v>113</v>
      </c>
      <c r="C12" s="25" t="s">
        <v>114</v>
      </c>
      <c r="D12" s="23">
        <v>11</v>
      </c>
      <c r="E12" s="23">
        <v>16</v>
      </c>
      <c r="F12" s="23">
        <v>4.5</v>
      </c>
      <c r="G12" s="23">
        <v>14</v>
      </c>
      <c r="H12" s="23">
        <f t="shared" si="1"/>
        <v>18.5</v>
      </c>
      <c r="I12" s="23">
        <v>9</v>
      </c>
      <c r="J12" s="23">
        <v>15</v>
      </c>
      <c r="K12" s="23">
        <f t="shared" si="2"/>
        <v>24</v>
      </c>
      <c r="L12" s="27">
        <f t="shared" si="3"/>
        <v>16</v>
      </c>
      <c r="M12" s="27">
        <f t="shared" si="4"/>
        <v>24</v>
      </c>
      <c r="N12" s="27">
        <f t="shared" si="5"/>
        <v>40</v>
      </c>
      <c r="O12" s="72" t="str">
        <f t="shared" si="6"/>
        <v>F</v>
      </c>
      <c r="P12" s="77">
        <v>30</v>
      </c>
      <c r="Q12" s="75">
        <v>19</v>
      </c>
      <c r="R12" s="75">
        <v>12</v>
      </c>
      <c r="S12" s="75">
        <f t="shared" si="7"/>
        <v>31</v>
      </c>
      <c r="T12" s="75">
        <f t="shared" si="8"/>
        <v>61</v>
      </c>
      <c r="U12" s="76">
        <f t="shared" si="10"/>
        <v>1</v>
      </c>
      <c r="V12" s="87" t="str">
        <f t="shared" si="9"/>
        <v>D</v>
      </c>
    </row>
    <row r="13" spans="1:22" ht="12.75" customHeight="1" x14ac:dyDescent="0.25">
      <c r="A13" s="23">
        <f t="shared" si="0"/>
        <v>11</v>
      </c>
      <c r="B13" s="24" t="s">
        <v>117</v>
      </c>
      <c r="C13" s="25" t="s">
        <v>118</v>
      </c>
      <c r="D13" s="23">
        <v>19</v>
      </c>
      <c r="E13" s="23"/>
      <c r="F13" s="26">
        <v>9</v>
      </c>
      <c r="G13" s="26">
        <v>2</v>
      </c>
      <c r="H13" s="23">
        <f t="shared" si="1"/>
        <v>11</v>
      </c>
      <c r="I13" s="23">
        <v>6</v>
      </c>
      <c r="J13" s="23">
        <v>2</v>
      </c>
      <c r="K13" s="23">
        <f t="shared" si="2"/>
        <v>8</v>
      </c>
      <c r="L13" s="27">
        <f t="shared" si="3"/>
        <v>19</v>
      </c>
      <c r="M13" s="27">
        <f t="shared" si="4"/>
        <v>8</v>
      </c>
      <c r="N13" s="27">
        <f t="shared" si="5"/>
        <v>27</v>
      </c>
      <c r="O13" s="72" t="str">
        <f t="shared" si="6"/>
        <v>F</v>
      </c>
      <c r="P13" s="77"/>
      <c r="Q13" s="75">
        <v>0</v>
      </c>
      <c r="R13" s="75">
        <v>7</v>
      </c>
      <c r="S13" s="75">
        <f t="shared" si="7"/>
        <v>7</v>
      </c>
      <c r="T13" s="75">
        <f t="shared" si="8"/>
        <v>26</v>
      </c>
      <c r="U13" s="76">
        <f t="shared" si="10"/>
        <v>1</v>
      </c>
      <c r="V13" s="87" t="str">
        <f t="shared" si="9"/>
        <v>F</v>
      </c>
    </row>
    <row r="14" spans="1:22" ht="12.75" customHeight="1" x14ac:dyDescent="0.25">
      <c r="A14" s="23">
        <f t="shared" si="0"/>
        <v>12</v>
      </c>
      <c r="B14" s="24" t="s">
        <v>121</v>
      </c>
      <c r="C14" s="25" t="s">
        <v>122</v>
      </c>
      <c r="D14" s="23">
        <v>0</v>
      </c>
      <c r="E14" s="23">
        <v>3</v>
      </c>
      <c r="F14" s="26"/>
      <c r="G14" s="26"/>
      <c r="H14" s="23" t="str">
        <f t="shared" si="1"/>
        <v/>
      </c>
      <c r="I14" s="26">
        <v>1</v>
      </c>
      <c r="J14" s="26">
        <v>8</v>
      </c>
      <c r="K14" s="23">
        <f t="shared" si="2"/>
        <v>9</v>
      </c>
      <c r="L14" s="27">
        <f t="shared" si="3"/>
        <v>3</v>
      </c>
      <c r="M14" s="27">
        <f t="shared" si="4"/>
        <v>9</v>
      </c>
      <c r="N14" s="27">
        <f t="shared" si="5"/>
        <v>12</v>
      </c>
      <c r="O14" s="72" t="str">
        <f t="shared" si="6"/>
        <v>F</v>
      </c>
      <c r="P14" s="77"/>
      <c r="Q14" s="75"/>
      <c r="R14" s="75"/>
      <c r="S14" s="75" t="str">
        <f t="shared" si="7"/>
        <v/>
      </c>
      <c r="T14" s="75" t="str">
        <f t="shared" si="8"/>
        <v/>
      </c>
      <c r="U14" s="76">
        <v>1</v>
      </c>
      <c r="V14" s="87" t="str">
        <f t="shared" si="9"/>
        <v/>
      </c>
    </row>
    <row r="15" spans="1:22" ht="12.75" customHeight="1" x14ac:dyDescent="0.25">
      <c r="A15" s="23">
        <f t="shared" si="0"/>
        <v>13</v>
      </c>
      <c r="B15" s="24" t="s">
        <v>143</v>
      </c>
      <c r="C15" s="25" t="s">
        <v>144</v>
      </c>
      <c r="D15" s="23">
        <v>6</v>
      </c>
      <c r="E15" s="23">
        <v>8</v>
      </c>
      <c r="F15" s="26"/>
      <c r="G15" s="26"/>
      <c r="H15" s="23" t="str">
        <f t="shared" si="1"/>
        <v/>
      </c>
      <c r="I15" s="23"/>
      <c r="J15" s="23"/>
      <c r="K15" s="23" t="str">
        <f t="shared" si="2"/>
        <v/>
      </c>
      <c r="L15" s="27">
        <f t="shared" si="3"/>
        <v>8</v>
      </c>
      <c r="M15" s="27" t="str">
        <f t="shared" si="4"/>
        <v/>
      </c>
      <c r="N15" s="27">
        <f t="shared" si="5"/>
        <v>8</v>
      </c>
      <c r="O15" s="72" t="str">
        <f t="shared" si="6"/>
        <v>F</v>
      </c>
      <c r="P15" s="77">
        <v>28</v>
      </c>
      <c r="Q15" s="75">
        <v>15</v>
      </c>
      <c r="R15" s="75">
        <v>13</v>
      </c>
      <c r="S15" s="75">
        <f t="shared" si="7"/>
        <v>28</v>
      </c>
      <c r="T15" s="75">
        <f t="shared" si="8"/>
        <v>56</v>
      </c>
      <c r="U15" s="76">
        <f>IF(T15="",0,1)</f>
        <v>1</v>
      </c>
      <c r="V15" s="87" t="str">
        <f t="shared" si="9"/>
        <v>E</v>
      </c>
    </row>
    <row r="16" spans="1:22" ht="12.75" customHeight="1" x14ac:dyDescent="0.25">
      <c r="A16" s="23">
        <f t="shared" si="0"/>
        <v>14</v>
      </c>
      <c r="B16" s="24" t="s">
        <v>145</v>
      </c>
      <c r="C16" s="25" t="s">
        <v>146</v>
      </c>
      <c r="D16" s="23">
        <v>4</v>
      </c>
      <c r="E16" s="23">
        <v>19</v>
      </c>
      <c r="F16" s="26"/>
      <c r="G16" s="26"/>
      <c r="H16" s="23" t="str">
        <f t="shared" si="1"/>
        <v/>
      </c>
      <c r="I16" s="26">
        <v>6</v>
      </c>
      <c r="J16" s="26">
        <v>13</v>
      </c>
      <c r="K16" s="23">
        <f t="shared" si="2"/>
        <v>19</v>
      </c>
      <c r="L16" s="27">
        <f t="shared" si="3"/>
        <v>19</v>
      </c>
      <c r="M16" s="27">
        <f t="shared" si="4"/>
        <v>19</v>
      </c>
      <c r="N16" s="27">
        <f t="shared" si="5"/>
        <v>38</v>
      </c>
      <c r="O16" s="72" t="str">
        <f t="shared" si="6"/>
        <v>F</v>
      </c>
      <c r="P16" s="77"/>
      <c r="Q16" s="75"/>
      <c r="R16" s="75"/>
      <c r="S16" s="75" t="str">
        <f t="shared" si="7"/>
        <v/>
      </c>
      <c r="T16" s="75" t="str">
        <f t="shared" si="8"/>
        <v/>
      </c>
      <c r="U16" s="76">
        <v>1</v>
      </c>
      <c r="V16" s="87" t="str">
        <f t="shared" si="9"/>
        <v/>
      </c>
    </row>
    <row r="17" spans="1:22" ht="12.75" customHeight="1" x14ac:dyDescent="0.25">
      <c r="A17" s="23">
        <f t="shared" si="0"/>
        <v>15</v>
      </c>
      <c r="B17" s="24" t="s">
        <v>151</v>
      </c>
      <c r="C17" s="25" t="s">
        <v>152</v>
      </c>
      <c r="D17" s="23">
        <v>16</v>
      </c>
      <c r="E17" s="23"/>
      <c r="F17" s="26">
        <v>6</v>
      </c>
      <c r="G17" s="26">
        <v>17</v>
      </c>
      <c r="H17" s="23">
        <f t="shared" si="1"/>
        <v>23</v>
      </c>
      <c r="I17" s="23">
        <v>8</v>
      </c>
      <c r="J17" s="23">
        <v>15</v>
      </c>
      <c r="K17" s="23">
        <f t="shared" si="2"/>
        <v>23</v>
      </c>
      <c r="L17" s="27">
        <f t="shared" si="3"/>
        <v>16</v>
      </c>
      <c r="M17" s="27">
        <f t="shared" si="4"/>
        <v>23</v>
      </c>
      <c r="N17" s="27">
        <f t="shared" si="5"/>
        <v>39</v>
      </c>
      <c r="O17" s="72" t="str">
        <f t="shared" si="6"/>
        <v>F</v>
      </c>
      <c r="P17" s="77">
        <v>25</v>
      </c>
      <c r="Q17" s="75">
        <v>13</v>
      </c>
      <c r="R17" s="75">
        <v>12</v>
      </c>
      <c r="S17" s="75">
        <f t="shared" si="7"/>
        <v>25</v>
      </c>
      <c r="T17" s="75">
        <f t="shared" si="8"/>
        <v>50</v>
      </c>
      <c r="U17" s="76">
        <f t="shared" ref="U17:U30" si="11">IF(T17="",0,1)</f>
        <v>1</v>
      </c>
      <c r="V17" s="87" t="str">
        <f t="shared" si="9"/>
        <v>E</v>
      </c>
    </row>
    <row r="18" spans="1:22" ht="12.75" customHeight="1" x14ac:dyDescent="0.25">
      <c r="A18" s="23">
        <f t="shared" si="0"/>
        <v>16</v>
      </c>
      <c r="B18" s="24" t="s">
        <v>163</v>
      </c>
      <c r="C18" s="25" t="s">
        <v>164</v>
      </c>
      <c r="D18" s="23">
        <v>14</v>
      </c>
      <c r="E18" s="23">
        <v>21</v>
      </c>
      <c r="F18" s="26">
        <v>5</v>
      </c>
      <c r="G18" s="26">
        <v>16</v>
      </c>
      <c r="H18" s="23">
        <f t="shared" si="1"/>
        <v>21</v>
      </c>
      <c r="I18" s="23">
        <v>12</v>
      </c>
      <c r="J18" s="23">
        <v>14</v>
      </c>
      <c r="K18" s="23">
        <f t="shared" si="2"/>
        <v>26</v>
      </c>
      <c r="L18" s="27">
        <f t="shared" si="3"/>
        <v>21</v>
      </c>
      <c r="M18" s="27">
        <f t="shared" si="4"/>
        <v>26</v>
      </c>
      <c r="N18" s="27">
        <f t="shared" si="5"/>
        <v>47</v>
      </c>
      <c r="O18" s="72" t="str">
        <f t="shared" si="6"/>
        <v>F</v>
      </c>
      <c r="P18" s="78"/>
      <c r="Q18" s="75">
        <v>4</v>
      </c>
      <c r="R18" s="75">
        <v>3</v>
      </c>
      <c r="S18" s="75">
        <f t="shared" si="7"/>
        <v>7</v>
      </c>
      <c r="T18" s="75">
        <f t="shared" si="8"/>
        <v>28</v>
      </c>
      <c r="U18" s="76">
        <f t="shared" si="11"/>
        <v>1</v>
      </c>
      <c r="V18" s="87" t="str">
        <f t="shared" si="9"/>
        <v>F</v>
      </c>
    </row>
    <row r="19" spans="1:22" ht="12.75" customHeight="1" x14ac:dyDescent="0.25">
      <c r="A19" s="23">
        <f t="shared" si="0"/>
        <v>17</v>
      </c>
      <c r="B19" s="24" t="s">
        <v>165</v>
      </c>
      <c r="C19" s="25" t="s">
        <v>166</v>
      </c>
      <c r="D19" s="23">
        <v>1</v>
      </c>
      <c r="E19" s="23">
        <v>16</v>
      </c>
      <c r="F19" s="26">
        <v>11</v>
      </c>
      <c r="G19" s="26">
        <v>5</v>
      </c>
      <c r="H19" s="23">
        <f t="shared" si="1"/>
        <v>16</v>
      </c>
      <c r="I19" s="23">
        <v>2</v>
      </c>
      <c r="J19" s="23">
        <v>0</v>
      </c>
      <c r="K19" s="23">
        <f t="shared" si="2"/>
        <v>2</v>
      </c>
      <c r="L19" s="27">
        <f t="shared" si="3"/>
        <v>16</v>
      </c>
      <c r="M19" s="27">
        <f t="shared" si="4"/>
        <v>2</v>
      </c>
      <c r="N19" s="27">
        <f t="shared" si="5"/>
        <v>18</v>
      </c>
      <c r="O19" s="72" t="str">
        <f t="shared" si="6"/>
        <v>F</v>
      </c>
      <c r="P19" s="77">
        <v>16</v>
      </c>
      <c r="Q19" s="75">
        <v>4</v>
      </c>
      <c r="R19" s="75">
        <v>1</v>
      </c>
      <c r="S19" s="75">
        <f t="shared" si="7"/>
        <v>5</v>
      </c>
      <c r="T19" s="75">
        <f t="shared" si="8"/>
        <v>21</v>
      </c>
      <c r="U19" s="76">
        <f t="shared" si="11"/>
        <v>1</v>
      </c>
      <c r="V19" s="87" t="str">
        <f t="shared" si="9"/>
        <v>F</v>
      </c>
    </row>
    <row r="20" spans="1:22" ht="12.75" customHeight="1" x14ac:dyDescent="0.25">
      <c r="A20" s="23">
        <f t="shared" si="0"/>
        <v>18</v>
      </c>
      <c r="B20" s="24" t="s">
        <v>169</v>
      </c>
      <c r="C20" s="25" t="s">
        <v>170</v>
      </c>
      <c r="D20" s="23">
        <v>7</v>
      </c>
      <c r="E20" s="23">
        <v>16</v>
      </c>
      <c r="F20" s="23">
        <v>8</v>
      </c>
      <c r="G20" s="23">
        <v>15</v>
      </c>
      <c r="H20" s="23">
        <f t="shared" si="1"/>
        <v>23</v>
      </c>
      <c r="I20" s="26">
        <v>8</v>
      </c>
      <c r="J20" s="26">
        <v>16</v>
      </c>
      <c r="K20" s="23">
        <f t="shared" si="2"/>
        <v>24</v>
      </c>
      <c r="L20" s="27">
        <f t="shared" si="3"/>
        <v>16</v>
      </c>
      <c r="M20" s="27">
        <f t="shared" si="4"/>
        <v>24</v>
      </c>
      <c r="N20" s="27">
        <f t="shared" si="5"/>
        <v>40</v>
      </c>
      <c r="O20" s="72" t="str">
        <f t="shared" si="6"/>
        <v>F</v>
      </c>
      <c r="P20" s="77">
        <v>21</v>
      </c>
      <c r="Q20" s="75"/>
      <c r="R20" s="75"/>
      <c r="S20" s="75" t="str">
        <f t="shared" si="7"/>
        <v/>
      </c>
      <c r="T20" s="75">
        <f t="shared" si="8"/>
        <v>45</v>
      </c>
      <c r="U20" s="76">
        <f t="shared" si="11"/>
        <v>1</v>
      </c>
      <c r="V20" s="87" t="str">
        <f t="shared" si="9"/>
        <v>F</v>
      </c>
    </row>
    <row r="21" spans="1:22" ht="12.75" customHeight="1" x14ac:dyDescent="0.25">
      <c r="A21" s="23">
        <f t="shared" si="0"/>
        <v>19</v>
      </c>
      <c r="B21" s="24" t="s">
        <v>171</v>
      </c>
      <c r="C21" s="25" t="s">
        <v>172</v>
      </c>
      <c r="D21" s="23">
        <v>16</v>
      </c>
      <c r="E21" s="23">
        <v>8</v>
      </c>
      <c r="F21" s="26">
        <v>6</v>
      </c>
      <c r="G21" s="26">
        <v>13</v>
      </c>
      <c r="H21" s="23">
        <f t="shared" si="1"/>
        <v>19</v>
      </c>
      <c r="I21" s="23">
        <v>3</v>
      </c>
      <c r="J21" s="23">
        <v>14</v>
      </c>
      <c r="K21" s="23">
        <f t="shared" si="2"/>
        <v>17</v>
      </c>
      <c r="L21" s="27">
        <f t="shared" si="3"/>
        <v>8</v>
      </c>
      <c r="M21" s="27">
        <f t="shared" si="4"/>
        <v>17</v>
      </c>
      <c r="N21" s="27">
        <f t="shared" si="5"/>
        <v>25</v>
      </c>
      <c r="O21" s="72" t="str">
        <f t="shared" si="6"/>
        <v>F</v>
      </c>
      <c r="P21" s="77">
        <v>9</v>
      </c>
      <c r="Q21" s="75">
        <v>8</v>
      </c>
      <c r="R21" s="75">
        <v>2</v>
      </c>
      <c r="S21" s="75">
        <f t="shared" si="7"/>
        <v>10</v>
      </c>
      <c r="T21" s="75">
        <f t="shared" si="8"/>
        <v>19</v>
      </c>
      <c r="U21" s="76">
        <f t="shared" si="11"/>
        <v>1</v>
      </c>
      <c r="V21" s="87" t="str">
        <f t="shared" si="9"/>
        <v>F</v>
      </c>
    </row>
    <row r="22" spans="1:22" ht="12.75" customHeight="1" x14ac:dyDescent="0.25">
      <c r="A22" s="23">
        <f t="shared" si="0"/>
        <v>20</v>
      </c>
      <c r="B22" s="24" t="s">
        <v>173</v>
      </c>
      <c r="C22" s="25" t="s">
        <v>174</v>
      </c>
      <c r="D22" s="23">
        <v>29</v>
      </c>
      <c r="E22" s="23"/>
      <c r="F22" s="26">
        <v>2</v>
      </c>
      <c r="G22" s="26">
        <v>12</v>
      </c>
      <c r="H22" s="23">
        <f t="shared" si="1"/>
        <v>14</v>
      </c>
      <c r="I22" s="23">
        <v>1</v>
      </c>
      <c r="J22" s="23">
        <v>8</v>
      </c>
      <c r="K22" s="23">
        <f t="shared" si="2"/>
        <v>9</v>
      </c>
      <c r="L22" s="27">
        <f t="shared" si="3"/>
        <v>29</v>
      </c>
      <c r="M22" s="27">
        <f t="shared" si="4"/>
        <v>9</v>
      </c>
      <c r="N22" s="27">
        <f t="shared" si="5"/>
        <v>38</v>
      </c>
      <c r="O22" s="72" t="str">
        <f t="shared" si="6"/>
        <v>F</v>
      </c>
      <c r="P22" s="77"/>
      <c r="Q22" s="75">
        <v>5</v>
      </c>
      <c r="R22" s="75">
        <v>3</v>
      </c>
      <c r="S22" s="75">
        <f t="shared" si="7"/>
        <v>8</v>
      </c>
      <c r="T22" s="75">
        <f t="shared" si="8"/>
        <v>37</v>
      </c>
      <c r="U22" s="76">
        <f t="shared" si="11"/>
        <v>1</v>
      </c>
      <c r="V22" s="87" t="str">
        <f t="shared" si="9"/>
        <v>F</v>
      </c>
    </row>
    <row r="23" spans="1:22" ht="12.75" customHeight="1" x14ac:dyDescent="0.25">
      <c r="A23" s="23">
        <f t="shared" si="0"/>
        <v>21</v>
      </c>
      <c r="B23" s="24" t="s">
        <v>181</v>
      </c>
      <c r="C23" s="25" t="s">
        <v>182</v>
      </c>
      <c r="D23" s="23">
        <v>1</v>
      </c>
      <c r="E23" s="23">
        <v>7</v>
      </c>
      <c r="F23" s="26">
        <v>13.5</v>
      </c>
      <c r="G23" s="26">
        <v>20</v>
      </c>
      <c r="H23" s="23">
        <f t="shared" si="1"/>
        <v>33.5</v>
      </c>
      <c r="I23" s="23">
        <v>13</v>
      </c>
      <c r="J23" s="23">
        <v>6</v>
      </c>
      <c r="K23" s="23">
        <f t="shared" si="2"/>
        <v>19</v>
      </c>
      <c r="L23" s="27">
        <f t="shared" si="3"/>
        <v>7</v>
      </c>
      <c r="M23" s="27">
        <f t="shared" si="4"/>
        <v>19</v>
      </c>
      <c r="N23" s="27">
        <f t="shared" si="5"/>
        <v>26</v>
      </c>
      <c r="O23" s="72" t="str">
        <f t="shared" si="6"/>
        <v>F</v>
      </c>
      <c r="P23" s="77">
        <v>6</v>
      </c>
      <c r="Q23" s="75">
        <v>6</v>
      </c>
      <c r="R23" s="75">
        <v>7</v>
      </c>
      <c r="S23" s="75">
        <f t="shared" si="7"/>
        <v>13</v>
      </c>
      <c r="T23" s="75">
        <f t="shared" si="8"/>
        <v>19</v>
      </c>
      <c r="U23" s="76">
        <f t="shared" si="11"/>
        <v>1</v>
      </c>
      <c r="V23" s="87" t="str">
        <f t="shared" si="9"/>
        <v>F</v>
      </c>
    </row>
    <row r="24" spans="1:22" ht="12.75" customHeight="1" x14ac:dyDescent="0.25">
      <c r="A24" s="23">
        <f t="shared" si="0"/>
        <v>22</v>
      </c>
      <c r="B24" s="24" t="s">
        <v>183</v>
      </c>
      <c r="C24" s="25" t="s">
        <v>184</v>
      </c>
      <c r="D24" s="23">
        <v>10</v>
      </c>
      <c r="E24" s="23">
        <v>12</v>
      </c>
      <c r="F24" s="23">
        <v>7</v>
      </c>
      <c r="G24" s="23">
        <v>16</v>
      </c>
      <c r="H24" s="23">
        <f t="shared" si="1"/>
        <v>23</v>
      </c>
      <c r="I24" s="23">
        <v>3</v>
      </c>
      <c r="J24" s="23">
        <v>16</v>
      </c>
      <c r="K24" s="23">
        <f t="shared" si="2"/>
        <v>19</v>
      </c>
      <c r="L24" s="27">
        <f t="shared" si="3"/>
        <v>12</v>
      </c>
      <c r="M24" s="27">
        <f t="shared" si="4"/>
        <v>19</v>
      </c>
      <c r="N24" s="27">
        <f t="shared" si="5"/>
        <v>31</v>
      </c>
      <c r="O24" s="72" t="str">
        <f t="shared" si="6"/>
        <v>F</v>
      </c>
      <c r="P24" s="77">
        <v>27</v>
      </c>
      <c r="Q24" s="75">
        <v>5</v>
      </c>
      <c r="R24" s="75">
        <v>3</v>
      </c>
      <c r="S24" s="75">
        <f t="shared" si="7"/>
        <v>8</v>
      </c>
      <c r="T24" s="75">
        <f t="shared" si="8"/>
        <v>35</v>
      </c>
      <c r="U24" s="76">
        <f t="shared" si="11"/>
        <v>1</v>
      </c>
      <c r="V24" s="87" t="str">
        <f t="shared" si="9"/>
        <v>F</v>
      </c>
    </row>
    <row r="25" spans="1:22" ht="12.75" customHeight="1" x14ac:dyDescent="0.25">
      <c r="A25" s="23">
        <f t="shared" si="0"/>
        <v>23</v>
      </c>
      <c r="B25" s="24" t="s">
        <v>185</v>
      </c>
      <c r="C25" s="25" t="s">
        <v>186</v>
      </c>
      <c r="D25" s="23">
        <v>18</v>
      </c>
      <c r="E25" s="23"/>
      <c r="F25" s="26">
        <v>4</v>
      </c>
      <c r="G25" s="26">
        <v>11</v>
      </c>
      <c r="H25" s="23">
        <f t="shared" si="1"/>
        <v>15</v>
      </c>
      <c r="I25" s="26">
        <v>9.5</v>
      </c>
      <c r="J25" s="26">
        <v>6</v>
      </c>
      <c r="K25" s="23">
        <f t="shared" si="2"/>
        <v>15.5</v>
      </c>
      <c r="L25" s="27">
        <f t="shared" si="3"/>
        <v>18</v>
      </c>
      <c r="M25" s="27">
        <f t="shared" si="4"/>
        <v>15.5</v>
      </c>
      <c r="N25" s="27">
        <f t="shared" si="5"/>
        <v>33.5</v>
      </c>
      <c r="O25" s="72" t="str">
        <f t="shared" si="6"/>
        <v>F</v>
      </c>
      <c r="P25" s="77"/>
      <c r="Q25" s="75">
        <v>4</v>
      </c>
      <c r="R25" s="75">
        <v>4</v>
      </c>
      <c r="S25" s="75">
        <f t="shared" si="7"/>
        <v>8</v>
      </c>
      <c r="T25" s="84">
        <f t="shared" si="8"/>
        <v>26</v>
      </c>
      <c r="U25" s="76">
        <f t="shared" si="11"/>
        <v>1</v>
      </c>
      <c r="V25" s="87" t="str">
        <f t="shared" si="9"/>
        <v>F</v>
      </c>
    </row>
    <row r="26" spans="1:22" ht="12.75" customHeight="1" x14ac:dyDescent="0.25">
      <c r="A26" s="23">
        <f t="shared" si="0"/>
        <v>24</v>
      </c>
      <c r="B26" s="24" t="s">
        <v>189</v>
      </c>
      <c r="C26" s="25" t="s">
        <v>92</v>
      </c>
      <c r="D26" s="23">
        <v>3</v>
      </c>
      <c r="E26" s="23">
        <v>17</v>
      </c>
      <c r="F26" s="26">
        <v>9</v>
      </c>
      <c r="G26" s="26">
        <v>11</v>
      </c>
      <c r="H26" s="23">
        <f t="shared" si="1"/>
        <v>20</v>
      </c>
      <c r="I26" s="23">
        <v>3</v>
      </c>
      <c r="J26" s="23">
        <v>8</v>
      </c>
      <c r="K26" s="23">
        <f t="shared" si="2"/>
        <v>11</v>
      </c>
      <c r="L26" s="27">
        <f t="shared" si="3"/>
        <v>17</v>
      </c>
      <c r="M26" s="27">
        <f t="shared" si="4"/>
        <v>11</v>
      </c>
      <c r="N26" s="27">
        <f t="shared" si="5"/>
        <v>28</v>
      </c>
      <c r="O26" s="72" t="str">
        <f t="shared" si="6"/>
        <v>F</v>
      </c>
      <c r="P26" s="77"/>
      <c r="Q26" s="75">
        <v>3</v>
      </c>
      <c r="R26" s="75">
        <v>3</v>
      </c>
      <c r="S26" s="75">
        <f t="shared" si="7"/>
        <v>6</v>
      </c>
      <c r="T26" s="75">
        <f t="shared" si="8"/>
        <v>23</v>
      </c>
      <c r="U26" s="76">
        <f t="shared" si="11"/>
        <v>1</v>
      </c>
      <c r="V26" s="87" t="str">
        <f t="shared" si="9"/>
        <v>F</v>
      </c>
    </row>
    <row r="27" spans="1:22" ht="12.75" customHeight="1" x14ac:dyDescent="0.25">
      <c r="A27" s="23">
        <f t="shared" si="0"/>
        <v>25</v>
      </c>
      <c r="B27" s="24" t="s">
        <v>190</v>
      </c>
      <c r="C27" s="25" t="s">
        <v>191</v>
      </c>
      <c r="D27" s="23">
        <v>25</v>
      </c>
      <c r="E27" s="23"/>
      <c r="F27" s="26">
        <v>14</v>
      </c>
      <c r="G27" s="26">
        <v>9</v>
      </c>
      <c r="H27" s="23">
        <f t="shared" si="1"/>
        <v>23</v>
      </c>
      <c r="I27" s="26">
        <v>5</v>
      </c>
      <c r="J27" s="26">
        <v>14</v>
      </c>
      <c r="K27" s="23">
        <f t="shared" si="2"/>
        <v>19</v>
      </c>
      <c r="L27" s="27">
        <f t="shared" si="3"/>
        <v>25</v>
      </c>
      <c r="M27" s="27">
        <f t="shared" si="4"/>
        <v>19</v>
      </c>
      <c r="N27" s="27">
        <f t="shared" si="5"/>
        <v>44</v>
      </c>
      <c r="O27" s="72" t="str">
        <f t="shared" si="6"/>
        <v>F</v>
      </c>
      <c r="P27" s="77"/>
      <c r="Q27" s="75">
        <v>10</v>
      </c>
      <c r="R27" s="75">
        <v>15</v>
      </c>
      <c r="S27" s="75">
        <f t="shared" si="7"/>
        <v>25</v>
      </c>
      <c r="T27" s="75">
        <f t="shared" si="8"/>
        <v>50</v>
      </c>
      <c r="U27" s="76">
        <f t="shared" si="11"/>
        <v>1</v>
      </c>
      <c r="V27" s="87" t="str">
        <f t="shared" si="9"/>
        <v>E</v>
      </c>
    </row>
    <row r="28" spans="1:22" ht="12.75" customHeight="1" x14ac:dyDescent="0.25">
      <c r="A28" s="23">
        <f t="shared" si="0"/>
        <v>26</v>
      </c>
      <c r="B28" s="24" t="s">
        <v>192</v>
      </c>
      <c r="C28" s="25" t="s">
        <v>193</v>
      </c>
      <c r="D28" s="23">
        <v>4</v>
      </c>
      <c r="E28" s="23">
        <v>1</v>
      </c>
      <c r="F28" s="26">
        <v>1</v>
      </c>
      <c r="G28" s="26">
        <v>0</v>
      </c>
      <c r="H28" s="23">
        <f t="shared" si="1"/>
        <v>1</v>
      </c>
      <c r="I28" s="26"/>
      <c r="J28" s="26"/>
      <c r="K28" s="23" t="str">
        <f t="shared" si="2"/>
        <v/>
      </c>
      <c r="L28" s="27">
        <f t="shared" si="3"/>
        <v>1</v>
      </c>
      <c r="M28" s="27">
        <f t="shared" si="4"/>
        <v>1</v>
      </c>
      <c r="N28" s="27">
        <f t="shared" si="5"/>
        <v>2</v>
      </c>
      <c r="O28" s="72" t="str">
        <f t="shared" si="6"/>
        <v>F</v>
      </c>
      <c r="P28" s="77">
        <v>6</v>
      </c>
      <c r="Q28" s="75">
        <v>0</v>
      </c>
      <c r="R28" s="75">
        <v>0</v>
      </c>
      <c r="S28" s="75">
        <f t="shared" si="7"/>
        <v>0</v>
      </c>
      <c r="T28" s="75">
        <f t="shared" si="8"/>
        <v>6</v>
      </c>
      <c r="U28" s="76">
        <f t="shared" si="11"/>
        <v>1</v>
      </c>
      <c r="V28" s="87" t="str">
        <f t="shared" si="9"/>
        <v>F</v>
      </c>
    </row>
    <row r="29" spans="1:22" ht="12.75" customHeight="1" x14ac:dyDescent="0.25">
      <c r="A29" s="23">
        <f t="shared" si="0"/>
        <v>27</v>
      </c>
      <c r="B29" s="24" t="s">
        <v>200</v>
      </c>
      <c r="C29" s="25" t="s">
        <v>201</v>
      </c>
      <c r="D29" s="23">
        <v>3</v>
      </c>
      <c r="E29" s="23"/>
      <c r="F29" s="26">
        <v>5</v>
      </c>
      <c r="G29" s="26">
        <v>7</v>
      </c>
      <c r="H29" s="23">
        <f t="shared" si="1"/>
        <v>12</v>
      </c>
      <c r="I29" s="26">
        <v>4</v>
      </c>
      <c r="J29" s="26">
        <v>9.5</v>
      </c>
      <c r="K29" s="23">
        <f t="shared" si="2"/>
        <v>13.5</v>
      </c>
      <c r="L29" s="27">
        <f t="shared" si="3"/>
        <v>3</v>
      </c>
      <c r="M29" s="27">
        <f t="shared" si="4"/>
        <v>13.5</v>
      </c>
      <c r="N29" s="27">
        <f t="shared" si="5"/>
        <v>16.5</v>
      </c>
      <c r="O29" s="72" t="str">
        <f t="shared" si="6"/>
        <v>F</v>
      </c>
      <c r="P29" s="77">
        <v>20</v>
      </c>
      <c r="Q29" s="75">
        <v>11</v>
      </c>
      <c r="R29" s="75">
        <v>1</v>
      </c>
      <c r="S29" s="75">
        <f t="shared" si="7"/>
        <v>12</v>
      </c>
      <c r="T29" s="75">
        <f t="shared" si="8"/>
        <v>32</v>
      </c>
      <c r="U29" s="76">
        <f t="shared" si="11"/>
        <v>1</v>
      </c>
      <c r="V29" s="87" t="str">
        <f t="shared" si="9"/>
        <v>F</v>
      </c>
    </row>
    <row r="30" spans="1:22" ht="12.75" customHeight="1" x14ac:dyDescent="0.25">
      <c r="A30" s="23">
        <f t="shared" si="0"/>
        <v>28</v>
      </c>
      <c r="B30" s="24" t="s">
        <v>208</v>
      </c>
      <c r="C30" s="25" t="s">
        <v>209</v>
      </c>
      <c r="D30" s="23">
        <v>0</v>
      </c>
      <c r="E30" s="23">
        <v>3</v>
      </c>
      <c r="F30" s="23">
        <v>6.5</v>
      </c>
      <c r="G30" s="23">
        <v>14</v>
      </c>
      <c r="H30" s="23">
        <f t="shared" si="1"/>
        <v>20.5</v>
      </c>
      <c r="I30" s="23">
        <v>6</v>
      </c>
      <c r="J30" s="23">
        <v>7</v>
      </c>
      <c r="K30" s="23">
        <f t="shared" si="2"/>
        <v>13</v>
      </c>
      <c r="L30" s="27">
        <f t="shared" si="3"/>
        <v>3</v>
      </c>
      <c r="M30" s="27">
        <f t="shared" si="4"/>
        <v>13</v>
      </c>
      <c r="N30" s="27">
        <f t="shared" si="5"/>
        <v>16</v>
      </c>
      <c r="O30" s="72" t="str">
        <f t="shared" si="6"/>
        <v>F</v>
      </c>
      <c r="P30" s="77">
        <v>13</v>
      </c>
      <c r="Q30" s="75">
        <v>10</v>
      </c>
      <c r="R30" s="75">
        <v>3</v>
      </c>
      <c r="S30" s="75">
        <f t="shared" si="7"/>
        <v>13</v>
      </c>
      <c r="T30" s="75">
        <f t="shared" si="8"/>
        <v>26</v>
      </c>
      <c r="U30" s="76">
        <f t="shared" si="11"/>
        <v>1</v>
      </c>
      <c r="V30" s="87" t="str">
        <f t="shared" si="9"/>
        <v>F</v>
      </c>
    </row>
    <row r="31" spans="1:22" ht="12.75" customHeight="1" x14ac:dyDescent="0.25">
      <c r="A31" s="23">
        <f t="shared" si="0"/>
        <v>29</v>
      </c>
      <c r="B31" s="24" t="s">
        <v>210</v>
      </c>
      <c r="C31" s="25" t="s">
        <v>211</v>
      </c>
      <c r="D31" s="23">
        <v>0</v>
      </c>
      <c r="E31" s="23"/>
      <c r="F31" s="26">
        <v>0</v>
      </c>
      <c r="G31" s="26">
        <v>0</v>
      </c>
      <c r="H31" s="23">
        <f t="shared" si="1"/>
        <v>0</v>
      </c>
      <c r="I31" s="23">
        <v>0</v>
      </c>
      <c r="J31" s="23"/>
      <c r="K31" s="23">
        <f t="shared" si="2"/>
        <v>0</v>
      </c>
      <c r="L31" s="27">
        <f t="shared" si="3"/>
        <v>0</v>
      </c>
      <c r="M31" s="27">
        <f t="shared" si="4"/>
        <v>0</v>
      </c>
      <c r="N31" s="27">
        <f t="shared" si="5"/>
        <v>0</v>
      </c>
      <c r="O31" s="72" t="str">
        <f t="shared" si="6"/>
        <v>F</v>
      </c>
      <c r="P31" s="77"/>
      <c r="Q31" s="75"/>
      <c r="R31" s="75"/>
      <c r="S31" s="75" t="str">
        <f t="shared" si="7"/>
        <v/>
      </c>
      <c r="T31" s="75" t="str">
        <f t="shared" si="8"/>
        <v/>
      </c>
      <c r="U31" s="76">
        <v>1</v>
      </c>
      <c r="V31" s="87" t="str">
        <f t="shared" si="9"/>
        <v/>
      </c>
    </row>
    <row r="32" spans="1:22" ht="12.75" customHeight="1" x14ac:dyDescent="0.25">
      <c r="A32" s="23">
        <f t="shared" si="0"/>
        <v>30</v>
      </c>
      <c r="B32" s="24" t="s">
        <v>212</v>
      </c>
      <c r="C32" s="25" t="s">
        <v>213</v>
      </c>
      <c r="D32" s="23">
        <v>13</v>
      </c>
      <c r="E32" s="23">
        <v>7</v>
      </c>
      <c r="F32" s="26">
        <v>5</v>
      </c>
      <c r="G32" s="26">
        <v>8</v>
      </c>
      <c r="H32" s="23">
        <f t="shared" si="1"/>
        <v>13</v>
      </c>
      <c r="I32" s="26"/>
      <c r="J32" s="26"/>
      <c r="K32" s="23" t="str">
        <f t="shared" si="2"/>
        <v/>
      </c>
      <c r="L32" s="27">
        <f t="shared" si="3"/>
        <v>7</v>
      </c>
      <c r="M32" s="27">
        <f t="shared" si="4"/>
        <v>13</v>
      </c>
      <c r="N32" s="27">
        <f t="shared" si="5"/>
        <v>20</v>
      </c>
      <c r="O32" s="72" t="str">
        <f t="shared" si="6"/>
        <v>F</v>
      </c>
      <c r="P32" s="77">
        <v>16</v>
      </c>
      <c r="Q32" s="75">
        <v>6</v>
      </c>
      <c r="R32" s="75">
        <v>6</v>
      </c>
      <c r="S32" s="75">
        <f t="shared" si="7"/>
        <v>12</v>
      </c>
      <c r="T32" s="75">
        <f t="shared" si="8"/>
        <v>28</v>
      </c>
      <c r="U32" s="76">
        <f>IF(T32="",0,1)</f>
        <v>1</v>
      </c>
      <c r="V32" s="87" t="str">
        <f t="shared" si="9"/>
        <v>F</v>
      </c>
    </row>
    <row r="33" spans="1:22" ht="12.75" customHeight="1" x14ac:dyDescent="0.25">
      <c r="A33" s="23">
        <f t="shared" si="0"/>
        <v>31</v>
      </c>
      <c r="B33" s="24" t="s">
        <v>218</v>
      </c>
      <c r="C33" s="25" t="s">
        <v>219</v>
      </c>
      <c r="D33" s="23">
        <v>12</v>
      </c>
      <c r="E33" s="23">
        <v>23</v>
      </c>
      <c r="F33" s="26">
        <v>6</v>
      </c>
      <c r="G33" s="26">
        <v>10</v>
      </c>
      <c r="H33" s="23">
        <f t="shared" si="1"/>
        <v>16</v>
      </c>
      <c r="I33" s="23">
        <v>8</v>
      </c>
      <c r="J33" s="23">
        <v>11</v>
      </c>
      <c r="K33" s="23">
        <f t="shared" si="2"/>
        <v>19</v>
      </c>
      <c r="L33" s="27">
        <f t="shared" si="3"/>
        <v>23</v>
      </c>
      <c r="M33" s="27">
        <f t="shared" si="4"/>
        <v>19</v>
      </c>
      <c r="N33" s="27">
        <f t="shared" si="5"/>
        <v>42</v>
      </c>
      <c r="O33" s="72" t="str">
        <f t="shared" si="6"/>
        <v>F</v>
      </c>
      <c r="P33" s="77"/>
      <c r="Q33" s="75">
        <v>8</v>
      </c>
      <c r="R33" s="75">
        <v>8</v>
      </c>
      <c r="S33" s="75">
        <f t="shared" si="7"/>
        <v>16</v>
      </c>
      <c r="T33" s="75">
        <f t="shared" si="8"/>
        <v>39</v>
      </c>
      <c r="U33" s="76">
        <f>IF(T33="",0,1)</f>
        <v>1</v>
      </c>
      <c r="V33" s="87" t="str">
        <f t="shared" si="9"/>
        <v>F</v>
      </c>
    </row>
    <row r="34" spans="1:22" ht="12.75" customHeight="1" x14ac:dyDescent="0.25">
      <c r="A34" s="23">
        <f t="shared" si="0"/>
        <v>32</v>
      </c>
      <c r="B34" s="24" t="s">
        <v>224</v>
      </c>
      <c r="C34" s="25" t="s">
        <v>225</v>
      </c>
      <c r="D34" s="23"/>
      <c r="E34" s="23">
        <v>18</v>
      </c>
      <c r="F34" s="26">
        <v>3</v>
      </c>
      <c r="G34" s="26">
        <v>11</v>
      </c>
      <c r="H34" s="23">
        <f t="shared" si="1"/>
        <v>14</v>
      </c>
      <c r="I34" s="26">
        <v>10</v>
      </c>
      <c r="J34" s="26">
        <v>20</v>
      </c>
      <c r="K34" s="23">
        <f t="shared" si="2"/>
        <v>30</v>
      </c>
      <c r="L34" s="27">
        <f t="shared" si="3"/>
        <v>18</v>
      </c>
      <c r="M34" s="27">
        <f t="shared" si="4"/>
        <v>30</v>
      </c>
      <c r="N34" s="27">
        <f t="shared" si="5"/>
        <v>48</v>
      </c>
      <c r="O34" s="72" t="str">
        <f t="shared" si="6"/>
        <v>F</v>
      </c>
      <c r="P34" s="77">
        <v>20</v>
      </c>
      <c r="Q34" s="75"/>
      <c r="R34" s="75"/>
      <c r="S34" s="75" t="str">
        <f t="shared" si="7"/>
        <v/>
      </c>
      <c r="T34" s="75">
        <f t="shared" si="8"/>
        <v>50</v>
      </c>
      <c r="U34" s="76">
        <f>IF(T34="",0,1)</f>
        <v>1</v>
      </c>
      <c r="V34" s="87" t="str">
        <f t="shared" si="9"/>
        <v>E</v>
      </c>
    </row>
    <row r="35" spans="1:22" ht="12.75" customHeight="1" x14ac:dyDescent="0.25">
      <c r="A35" s="23">
        <f t="shared" ref="A35:A66" si="12">A34+1</f>
        <v>33</v>
      </c>
      <c r="B35" s="24" t="s">
        <v>228</v>
      </c>
      <c r="C35" s="25" t="s">
        <v>229</v>
      </c>
      <c r="D35" s="23">
        <v>16</v>
      </c>
      <c r="E35" s="23">
        <v>19</v>
      </c>
      <c r="F35" s="26">
        <v>8</v>
      </c>
      <c r="G35" s="26">
        <v>19</v>
      </c>
      <c r="H35" s="23">
        <f t="shared" si="1"/>
        <v>27</v>
      </c>
      <c r="I35" s="23">
        <v>13</v>
      </c>
      <c r="J35" s="23">
        <v>13</v>
      </c>
      <c r="K35" s="23">
        <f t="shared" si="2"/>
        <v>26</v>
      </c>
      <c r="L35" s="27">
        <f t="shared" si="3"/>
        <v>19</v>
      </c>
      <c r="M35" s="27">
        <f t="shared" si="4"/>
        <v>26</v>
      </c>
      <c r="N35" s="27">
        <f t="shared" si="5"/>
        <v>45</v>
      </c>
      <c r="O35" s="72" t="str">
        <f t="shared" si="6"/>
        <v>F</v>
      </c>
      <c r="P35" s="77"/>
      <c r="Q35" s="75">
        <v>7</v>
      </c>
      <c r="R35" s="75">
        <v>16</v>
      </c>
      <c r="S35" s="75">
        <f t="shared" si="7"/>
        <v>23</v>
      </c>
      <c r="T35" s="75">
        <f t="shared" si="8"/>
        <v>42</v>
      </c>
      <c r="U35" s="76">
        <f>IF(T35="",0,1)</f>
        <v>1</v>
      </c>
      <c r="V35" s="87" t="str">
        <f t="shared" ref="V35:V66" si="13">IF(T35="","",VLOOKUP(T35,Ocjene,2))</f>
        <v>F</v>
      </c>
    </row>
    <row r="36" spans="1:22" ht="12.75" customHeight="1" x14ac:dyDescent="0.25">
      <c r="A36" s="23">
        <f t="shared" si="12"/>
        <v>34</v>
      </c>
      <c r="B36" s="24" t="s">
        <v>230</v>
      </c>
      <c r="C36" s="25" t="s">
        <v>231</v>
      </c>
      <c r="D36" s="23">
        <v>8</v>
      </c>
      <c r="E36" s="23">
        <v>14</v>
      </c>
      <c r="F36" s="26">
        <v>10</v>
      </c>
      <c r="G36" s="26">
        <v>18</v>
      </c>
      <c r="H36" s="23">
        <f t="shared" si="1"/>
        <v>28</v>
      </c>
      <c r="I36" s="26"/>
      <c r="J36" s="26"/>
      <c r="K36" s="23" t="str">
        <f t="shared" si="2"/>
        <v/>
      </c>
      <c r="L36" s="27">
        <f t="shared" si="3"/>
        <v>14</v>
      </c>
      <c r="M36" s="27">
        <f t="shared" si="4"/>
        <v>28</v>
      </c>
      <c r="N36" s="27">
        <f t="shared" si="5"/>
        <v>42</v>
      </c>
      <c r="O36" s="72" t="str">
        <f t="shared" si="6"/>
        <v>F</v>
      </c>
      <c r="P36" s="77">
        <v>22</v>
      </c>
      <c r="Q36" s="75"/>
      <c r="R36" s="75"/>
      <c r="S36" s="75" t="str">
        <f t="shared" si="7"/>
        <v/>
      </c>
      <c r="T36" s="75">
        <f t="shared" si="8"/>
        <v>50</v>
      </c>
      <c r="U36" s="76">
        <f>IF(T36="",0,1)</f>
        <v>1</v>
      </c>
      <c r="V36" s="87" t="str">
        <f t="shared" si="13"/>
        <v>E</v>
      </c>
    </row>
    <row r="37" spans="1:22" ht="12.75" customHeight="1" x14ac:dyDescent="0.25">
      <c r="A37" s="23">
        <f t="shared" si="12"/>
        <v>35</v>
      </c>
      <c r="B37" s="24" t="s">
        <v>232</v>
      </c>
      <c r="C37" s="25" t="s">
        <v>233</v>
      </c>
      <c r="D37" s="23">
        <v>1</v>
      </c>
      <c r="E37" s="23"/>
      <c r="F37" s="26">
        <v>1</v>
      </c>
      <c r="G37" s="26">
        <v>7</v>
      </c>
      <c r="H37" s="23">
        <f t="shared" si="1"/>
        <v>8</v>
      </c>
      <c r="I37" s="23">
        <v>0</v>
      </c>
      <c r="J37" s="23"/>
      <c r="K37" s="23">
        <f t="shared" si="2"/>
        <v>0</v>
      </c>
      <c r="L37" s="27">
        <f t="shared" si="3"/>
        <v>1</v>
      </c>
      <c r="M37" s="27">
        <f t="shared" si="4"/>
        <v>0</v>
      </c>
      <c r="N37" s="27">
        <f t="shared" si="5"/>
        <v>1</v>
      </c>
      <c r="O37" s="72" t="str">
        <f t="shared" si="6"/>
        <v>F</v>
      </c>
      <c r="P37" s="77"/>
      <c r="Q37" s="75"/>
      <c r="R37" s="75"/>
      <c r="S37" s="75" t="str">
        <f t="shared" si="7"/>
        <v/>
      </c>
      <c r="T37" s="75" t="str">
        <f t="shared" si="8"/>
        <v/>
      </c>
      <c r="U37" s="76">
        <v>1</v>
      </c>
      <c r="V37" s="87" t="str">
        <f t="shared" si="13"/>
        <v/>
      </c>
    </row>
    <row r="38" spans="1:22" ht="12.75" customHeight="1" x14ac:dyDescent="0.25">
      <c r="A38" s="23">
        <f t="shared" si="12"/>
        <v>36</v>
      </c>
      <c r="B38" s="24" t="s">
        <v>238</v>
      </c>
      <c r="C38" s="25" t="s">
        <v>239</v>
      </c>
      <c r="D38" s="23">
        <v>11</v>
      </c>
      <c r="E38" s="23">
        <v>5</v>
      </c>
      <c r="F38" s="23"/>
      <c r="G38" s="23"/>
      <c r="H38" s="23" t="str">
        <f t="shared" si="1"/>
        <v/>
      </c>
      <c r="I38" s="26"/>
      <c r="J38" s="26"/>
      <c r="K38" s="23" t="str">
        <f t="shared" si="2"/>
        <v/>
      </c>
      <c r="L38" s="27">
        <f t="shared" si="3"/>
        <v>5</v>
      </c>
      <c r="M38" s="27" t="str">
        <f t="shared" si="4"/>
        <v/>
      </c>
      <c r="N38" s="27">
        <f t="shared" si="5"/>
        <v>5</v>
      </c>
      <c r="O38" s="72" t="str">
        <f t="shared" si="6"/>
        <v>F</v>
      </c>
      <c r="P38" s="77">
        <v>20</v>
      </c>
      <c r="Q38" s="75">
        <v>2</v>
      </c>
      <c r="R38" s="75">
        <v>14.5</v>
      </c>
      <c r="S38" s="75">
        <f t="shared" si="7"/>
        <v>16.5</v>
      </c>
      <c r="T38" s="75">
        <f t="shared" si="8"/>
        <v>36.5</v>
      </c>
      <c r="U38" s="76">
        <f>IF(T38="",0,1)</f>
        <v>1</v>
      </c>
      <c r="V38" s="87" t="str">
        <f t="shared" si="13"/>
        <v>F</v>
      </c>
    </row>
    <row r="39" spans="1:22" ht="12.75" customHeight="1" x14ac:dyDescent="0.25">
      <c r="A39" s="23">
        <f t="shared" si="12"/>
        <v>37</v>
      </c>
      <c r="B39" s="24" t="s">
        <v>242</v>
      </c>
      <c r="C39" s="25" t="s">
        <v>243</v>
      </c>
      <c r="D39" s="23"/>
      <c r="E39" s="23">
        <v>19</v>
      </c>
      <c r="F39" s="26"/>
      <c r="G39" s="26"/>
      <c r="H39" s="23" t="str">
        <f t="shared" si="1"/>
        <v/>
      </c>
      <c r="I39" s="23"/>
      <c r="J39" s="23"/>
      <c r="K39" s="23" t="str">
        <f t="shared" si="2"/>
        <v/>
      </c>
      <c r="L39" s="27">
        <f t="shared" si="3"/>
        <v>19</v>
      </c>
      <c r="M39" s="27" t="str">
        <f t="shared" si="4"/>
        <v/>
      </c>
      <c r="N39" s="27">
        <f t="shared" si="5"/>
        <v>19</v>
      </c>
      <c r="O39" s="72" t="str">
        <f t="shared" si="6"/>
        <v>F</v>
      </c>
      <c r="P39" s="77"/>
      <c r="Q39" s="75"/>
      <c r="R39" s="75"/>
      <c r="S39" s="75" t="str">
        <f t="shared" si="7"/>
        <v/>
      </c>
      <c r="T39" s="75" t="str">
        <f t="shared" si="8"/>
        <v/>
      </c>
      <c r="U39" s="76">
        <v>1</v>
      </c>
      <c r="V39" s="87" t="str">
        <f t="shared" si="13"/>
        <v/>
      </c>
    </row>
    <row r="40" spans="1:22" ht="12.75" customHeight="1" x14ac:dyDescent="0.25">
      <c r="A40" s="23">
        <f t="shared" si="12"/>
        <v>38</v>
      </c>
      <c r="B40" s="24" t="s">
        <v>246</v>
      </c>
      <c r="C40" s="25" t="s">
        <v>247</v>
      </c>
      <c r="D40" s="23">
        <v>3</v>
      </c>
      <c r="E40" s="23">
        <v>0</v>
      </c>
      <c r="F40" s="26"/>
      <c r="G40" s="26"/>
      <c r="H40" s="23" t="str">
        <f t="shared" si="1"/>
        <v/>
      </c>
      <c r="I40" s="23"/>
      <c r="J40" s="23"/>
      <c r="K40" s="23" t="str">
        <f t="shared" si="2"/>
        <v/>
      </c>
      <c r="L40" s="27">
        <f t="shared" si="3"/>
        <v>0</v>
      </c>
      <c r="M40" s="27" t="str">
        <f t="shared" si="4"/>
        <v/>
      </c>
      <c r="N40" s="27">
        <f t="shared" si="5"/>
        <v>0</v>
      </c>
      <c r="O40" s="72" t="str">
        <f t="shared" si="6"/>
        <v>F</v>
      </c>
      <c r="P40" s="77">
        <v>0</v>
      </c>
      <c r="Q40" s="75"/>
      <c r="R40" s="75"/>
      <c r="S40" s="75" t="str">
        <f t="shared" si="7"/>
        <v/>
      </c>
      <c r="T40" s="75">
        <f t="shared" si="8"/>
        <v>0</v>
      </c>
      <c r="U40" s="76">
        <f>IF(T40="",0,1)</f>
        <v>1</v>
      </c>
      <c r="V40" s="87" t="str">
        <f t="shared" si="13"/>
        <v>F</v>
      </c>
    </row>
    <row r="41" spans="1:22" ht="12.75" customHeight="1" x14ac:dyDescent="0.25">
      <c r="A41" s="23">
        <f t="shared" si="12"/>
        <v>39</v>
      </c>
      <c r="B41" s="24" t="s">
        <v>248</v>
      </c>
      <c r="C41" s="25" t="s">
        <v>249</v>
      </c>
      <c r="D41" s="23">
        <v>0</v>
      </c>
      <c r="E41" s="23">
        <v>2</v>
      </c>
      <c r="F41" s="23"/>
      <c r="G41" s="23"/>
      <c r="H41" s="23" t="str">
        <f t="shared" si="1"/>
        <v/>
      </c>
      <c r="I41" s="23"/>
      <c r="J41" s="23"/>
      <c r="K41" s="23" t="str">
        <f t="shared" si="2"/>
        <v/>
      </c>
      <c r="L41" s="27">
        <f t="shared" si="3"/>
        <v>2</v>
      </c>
      <c r="M41" s="27" t="str">
        <f t="shared" si="4"/>
        <v/>
      </c>
      <c r="N41" s="27">
        <f t="shared" si="5"/>
        <v>2</v>
      </c>
      <c r="O41" s="72" t="str">
        <f t="shared" si="6"/>
        <v>F</v>
      </c>
      <c r="P41" s="77">
        <v>0</v>
      </c>
      <c r="Q41" s="75"/>
      <c r="R41" s="75"/>
      <c r="S41" s="75" t="str">
        <f t="shared" si="7"/>
        <v/>
      </c>
      <c r="T41" s="75">
        <f t="shared" si="8"/>
        <v>0</v>
      </c>
      <c r="U41" s="76">
        <f>IF(T41="",0,1)</f>
        <v>1</v>
      </c>
      <c r="V41" s="87" t="str">
        <f t="shared" si="13"/>
        <v>F</v>
      </c>
    </row>
    <row r="42" spans="1:22" ht="12.75" customHeight="1" x14ac:dyDescent="0.25">
      <c r="A42" s="23">
        <f t="shared" si="12"/>
        <v>40</v>
      </c>
      <c r="B42" s="24" t="s">
        <v>256</v>
      </c>
      <c r="C42" s="25" t="s">
        <v>257</v>
      </c>
      <c r="D42" s="23">
        <v>8</v>
      </c>
      <c r="E42" s="23">
        <v>4</v>
      </c>
      <c r="F42" s="23">
        <v>4</v>
      </c>
      <c r="G42" s="23">
        <v>10</v>
      </c>
      <c r="H42" s="23">
        <f t="shared" si="1"/>
        <v>14</v>
      </c>
      <c r="I42" s="23">
        <v>5</v>
      </c>
      <c r="J42" s="23">
        <v>13</v>
      </c>
      <c r="K42" s="23">
        <f t="shared" si="2"/>
        <v>18</v>
      </c>
      <c r="L42" s="27">
        <f t="shared" si="3"/>
        <v>4</v>
      </c>
      <c r="M42" s="27">
        <f t="shared" si="4"/>
        <v>18</v>
      </c>
      <c r="N42" s="27">
        <f t="shared" si="5"/>
        <v>22</v>
      </c>
      <c r="O42" s="72" t="str">
        <f t="shared" si="6"/>
        <v>F</v>
      </c>
      <c r="P42" s="77">
        <v>0</v>
      </c>
      <c r="Q42" s="75"/>
      <c r="R42" s="75"/>
      <c r="S42" s="75" t="str">
        <f t="shared" si="7"/>
        <v/>
      </c>
      <c r="T42" s="75">
        <f t="shared" si="8"/>
        <v>18</v>
      </c>
      <c r="U42" s="76">
        <f>IF(T42="",0,1)</f>
        <v>1</v>
      </c>
      <c r="V42" s="87" t="str">
        <f t="shared" si="13"/>
        <v>F</v>
      </c>
    </row>
    <row r="43" spans="1:22" ht="12.75" customHeight="1" x14ac:dyDescent="0.25">
      <c r="A43" s="23">
        <f t="shared" si="12"/>
        <v>41</v>
      </c>
      <c r="B43" s="24" t="s">
        <v>258</v>
      </c>
      <c r="C43" s="25" t="s">
        <v>259</v>
      </c>
      <c r="D43" s="23">
        <v>2</v>
      </c>
      <c r="E43" s="23">
        <v>15</v>
      </c>
      <c r="F43" s="26">
        <v>11</v>
      </c>
      <c r="G43" s="26">
        <v>10</v>
      </c>
      <c r="H43" s="23">
        <f t="shared" si="1"/>
        <v>21</v>
      </c>
      <c r="I43" s="23">
        <v>9</v>
      </c>
      <c r="J43" s="23">
        <v>7</v>
      </c>
      <c r="K43" s="23">
        <f t="shared" si="2"/>
        <v>16</v>
      </c>
      <c r="L43" s="27">
        <f t="shared" si="3"/>
        <v>15</v>
      </c>
      <c r="M43" s="27">
        <f t="shared" si="4"/>
        <v>16</v>
      </c>
      <c r="N43" s="27">
        <f t="shared" si="5"/>
        <v>31</v>
      </c>
      <c r="O43" s="72" t="str">
        <f t="shared" si="6"/>
        <v>F</v>
      </c>
      <c r="P43" s="77">
        <v>4</v>
      </c>
      <c r="Q43" s="75">
        <v>0</v>
      </c>
      <c r="R43" s="75">
        <v>9</v>
      </c>
      <c r="S43" s="75">
        <f t="shared" si="7"/>
        <v>9</v>
      </c>
      <c r="T43" s="75">
        <f t="shared" si="8"/>
        <v>13</v>
      </c>
      <c r="U43" s="76">
        <f>IF(T43="",0,1)</f>
        <v>1</v>
      </c>
      <c r="V43" s="87" t="str">
        <f t="shared" si="13"/>
        <v>F</v>
      </c>
    </row>
    <row r="44" spans="1:22" ht="12.75" customHeight="1" x14ac:dyDescent="0.25">
      <c r="A44" s="23">
        <f t="shared" si="12"/>
        <v>42</v>
      </c>
      <c r="B44" s="24" t="s">
        <v>260</v>
      </c>
      <c r="C44" s="25" t="s">
        <v>261</v>
      </c>
      <c r="D44" s="23">
        <v>0</v>
      </c>
      <c r="E44" s="23">
        <v>5</v>
      </c>
      <c r="F44" s="23"/>
      <c r="G44" s="23"/>
      <c r="H44" s="23" t="str">
        <f t="shared" si="1"/>
        <v/>
      </c>
      <c r="I44" s="23"/>
      <c r="J44" s="23"/>
      <c r="K44" s="23" t="str">
        <f t="shared" si="2"/>
        <v/>
      </c>
      <c r="L44" s="27">
        <f t="shared" si="3"/>
        <v>5</v>
      </c>
      <c r="M44" s="27" t="str">
        <f t="shared" si="4"/>
        <v/>
      </c>
      <c r="N44" s="27">
        <f t="shared" si="5"/>
        <v>5</v>
      </c>
      <c r="O44" s="72" t="str">
        <f t="shared" si="6"/>
        <v>F</v>
      </c>
      <c r="P44" s="77">
        <v>0</v>
      </c>
      <c r="Q44" s="75">
        <v>2</v>
      </c>
      <c r="R44" s="75">
        <v>0</v>
      </c>
      <c r="S44" s="75">
        <f t="shared" si="7"/>
        <v>2</v>
      </c>
      <c r="T44" s="75">
        <f t="shared" si="8"/>
        <v>2</v>
      </c>
      <c r="U44" s="76">
        <f>IF(T44="",0,1)</f>
        <v>1</v>
      </c>
      <c r="V44" s="87" t="str">
        <f t="shared" si="13"/>
        <v>F</v>
      </c>
    </row>
    <row r="45" spans="1:22" ht="12.75" customHeight="1" x14ac:dyDescent="0.25">
      <c r="A45" s="23">
        <f t="shared" si="12"/>
        <v>43</v>
      </c>
      <c r="B45" s="24" t="s">
        <v>266</v>
      </c>
      <c r="C45" s="25" t="s">
        <v>267</v>
      </c>
      <c r="D45" s="23"/>
      <c r="E45" s="23"/>
      <c r="F45" s="26"/>
      <c r="G45" s="26"/>
      <c r="H45" s="23" t="str">
        <f t="shared" si="1"/>
        <v/>
      </c>
      <c r="I45" s="26"/>
      <c r="J45" s="26"/>
      <c r="K45" s="23" t="str">
        <f t="shared" si="2"/>
        <v/>
      </c>
      <c r="L45" s="27" t="str">
        <f t="shared" si="3"/>
        <v/>
      </c>
      <c r="M45" s="27" t="str">
        <f t="shared" si="4"/>
        <v/>
      </c>
      <c r="N45" s="27" t="str">
        <f t="shared" si="5"/>
        <v/>
      </c>
      <c r="O45" s="73" t="str">
        <f t="shared" si="6"/>
        <v/>
      </c>
      <c r="P45" s="77"/>
      <c r="Q45" s="75"/>
      <c r="R45" s="75"/>
      <c r="S45" s="75" t="str">
        <f t="shared" si="7"/>
        <v/>
      </c>
      <c r="T45" s="75" t="str">
        <f t="shared" si="8"/>
        <v/>
      </c>
      <c r="U45" s="76">
        <v>1</v>
      </c>
      <c r="V45" s="87" t="str">
        <f t="shared" si="13"/>
        <v/>
      </c>
    </row>
    <row r="46" spans="1:22" ht="12.75" customHeight="1" x14ac:dyDescent="0.25">
      <c r="A46" s="23">
        <f t="shared" si="12"/>
        <v>44</v>
      </c>
      <c r="B46" s="24" t="s">
        <v>270</v>
      </c>
      <c r="C46" s="25" t="s">
        <v>271</v>
      </c>
      <c r="D46" s="23">
        <v>10</v>
      </c>
      <c r="E46" s="23">
        <v>18</v>
      </c>
      <c r="F46" s="26"/>
      <c r="G46" s="26"/>
      <c r="H46" s="23" t="str">
        <f t="shared" si="1"/>
        <v/>
      </c>
      <c r="I46" s="23">
        <v>8</v>
      </c>
      <c r="J46" s="23">
        <v>4</v>
      </c>
      <c r="K46" s="23">
        <f t="shared" si="2"/>
        <v>12</v>
      </c>
      <c r="L46" s="27">
        <f t="shared" si="3"/>
        <v>18</v>
      </c>
      <c r="M46" s="27">
        <f t="shared" si="4"/>
        <v>12</v>
      </c>
      <c r="N46" s="27">
        <f t="shared" si="5"/>
        <v>30</v>
      </c>
      <c r="O46" s="72" t="str">
        <f t="shared" si="6"/>
        <v>F</v>
      </c>
      <c r="P46" s="77">
        <v>18</v>
      </c>
      <c r="Q46" s="75"/>
      <c r="R46" s="75"/>
      <c r="S46" s="75" t="str">
        <f t="shared" si="7"/>
        <v/>
      </c>
      <c r="T46" s="75">
        <f t="shared" si="8"/>
        <v>30</v>
      </c>
      <c r="U46" s="76">
        <f>IF(T46="",0,1)</f>
        <v>1</v>
      </c>
      <c r="V46" s="87" t="str">
        <f t="shared" si="13"/>
        <v>F</v>
      </c>
    </row>
    <row r="47" spans="1:22" ht="12.75" customHeight="1" x14ac:dyDescent="0.25">
      <c r="A47" s="23">
        <f t="shared" si="12"/>
        <v>45</v>
      </c>
      <c r="B47" s="24" t="s">
        <v>276</v>
      </c>
      <c r="C47" s="25" t="s">
        <v>277</v>
      </c>
      <c r="D47" s="23">
        <v>6</v>
      </c>
      <c r="E47" s="26">
        <v>7</v>
      </c>
      <c r="F47" s="26"/>
      <c r="G47" s="26"/>
      <c r="H47" s="23" t="str">
        <f t="shared" si="1"/>
        <v/>
      </c>
      <c r="I47" s="26"/>
      <c r="J47" s="26"/>
      <c r="K47" s="23" t="str">
        <f t="shared" si="2"/>
        <v/>
      </c>
      <c r="L47" s="27">
        <f t="shared" si="3"/>
        <v>7</v>
      </c>
      <c r="M47" s="27" t="str">
        <f t="shared" si="4"/>
        <v/>
      </c>
      <c r="N47" s="27">
        <f t="shared" si="5"/>
        <v>7</v>
      </c>
      <c r="O47" s="72" t="str">
        <f t="shared" si="6"/>
        <v>F</v>
      </c>
      <c r="P47" s="77"/>
      <c r="Q47" s="75"/>
      <c r="R47" s="75"/>
      <c r="S47" s="75" t="str">
        <f t="shared" si="7"/>
        <v/>
      </c>
      <c r="T47" s="75" t="str">
        <f t="shared" si="8"/>
        <v/>
      </c>
      <c r="U47" s="76">
        <v>1</v>
      </c>
      <c r="V47" s="87" t="str">
        <f t="shared" si="13"/>
        <v/>
      </c>
    </row>
    <row r="48" spans="1:22" ht="12.75" customHeight="1" x14ac:dyDescent="0.25">
      <c r="A48" s="23">
        <f t="shared" si="12"/>
        <v>46</v>
      </c>
      <c r="B48" s="24" t="s">
        <v>280</v>
      </c>
      <c r="C48" s="25" t="s">
        <v>281</v>
      </c>
      <c r="D48" s="23"/>
      <c r="E48" s="23">
        <v>11</v>
      </c>
      <c r="F48" s="23"/>
      <c r="G48" s="23"/>
      <c r="H48" s="23" t="str">
        <f t="shared" si="1"/>
        <v/>
      </c>
      <c r="I48" s="23"/>
      <c r="J48" s="23"/>
      <c r="K48" s="23" t="str">
        <f t="shared" si="2"/>
        <v/>
      </c>
      <c r="L48" s="27">
        <f t="shared" si="3"/>
        <v>11</v>
      </c>
      <c r="M48" s="27" t="str">
        <f t="shared" si="4"/>
        <v/>
      </c>
      <c r="N48" s="27">
        <f t="shared" si="5"/>
        <v>11</v>
      </c>
      <c r="O48" s="72" t="str">
        <f t="shared" si="6"/>
        <v>F</v>
      </c>
      <c r="P48" s="77"/>
      <c r="Q48" s="75"/>
      <c r="R48" s="75"/>
      <c r="S48" s="75" t="str">
        <f t="shared" si="7"/>
        <v/>
      </c>
      <c r="T48" s="75" t="str">
        <f t="shared" si="8"/>
        <v/>
      </c>
      <c r="U48" s="76">
        <v>1</v>
      </c>
      <c r="V48" s="87" t="str">
        <f t="shared" si="13"/>
        <v/>
      </c>
    </row>
    <row r="49" spans="1:22" ht="12.75" customHeight="1" x14ac:dyDescent="0.25">
      <c r="A49" s="23">
        <f t="shared" si="12"/>
        <v>47</v>
      </c>
      <c r="B49" s="28" t="s">
        <v>308</v>
      </c>
      <c r="C49" s="28" t="s">
        <v>309</v>
      </c>
      <c r="D49" s="23">
        <v>26</v>
      </c>
      <c r="E49" s="23"/>
      <c r="F49" s="23"/>
      <c r="G49" s="23"/>
      <c r="H49" s="23" t="str">
        <f t="shared" si="1"/>
        <v/>
      </c>
      <c r="I49" s="23">
        <v>9</v>
      </c>
      <c r="J49" s="23">
        <v>13</v>
      </c>
      <c r="K49" s="23">
        <f t="shared" si="2"/>
        <v>22</v>
      </c>
      <c r="L49" s="27">
        <f t="shared" si="3"/>
        <v>26</v>
      </c>
      <c r="M49" s="27">
        <f t="shared" si="4"/>
        <v>22</v>
      </c>
      <c r="N49" s="27">
        <f t="shared" si="5"/>
        <v>48</v>
      </c>
      <c r="O49" s="72" t="str">
        <f t="shared" si="6"/>
        <v>F</v>
      </c>
      <c r="P49" s="77"/>
      <c r="Q49" s="75">
        <v>0</v>
      </c>
      <c r="R49" s="75">
        <v>7</v>
      </c>
      <c r="S49" s="75">
        <f t="shared" si="7"/>
        <v>7</v>
      </c>
      <c r="T49" s="75">
        <f t="shared" si="8"/>
        <v>33</v>
      </c>
      <c r="U49" s="76">
        <f>IF(T49="",0,1)</f>
        <v>1</v>
      </c>
      <c r="V49" s="87" t="str">
        <f t="shared" si="13"/>
        <v>F</v>
      </c>
    </row>
    <row r="50" spans="1:22" ht="12.75" customHeight="1" x14ac:dyDescent="0.25">
      <c r="A50" s="23">
        <f t="shared" si="12"/>
        <v>48</v>
      </c>
      <c r="B50" s="28" t="s">
        <v>310</v>
      </c>
      <c r="C50" s="28" t="s">
        <v>311</v>
      </c>
      <c r="D50" s="23">
        <v>3</v>
      </c>
      <c r="E50" s="23">
        <v>17</v>
      </c>
      <c r="F50" s="23">
        <v>6</v>
      </c>
      <c r="G50" s="23">
        <v>17</v>
      </c>
      <c r="H50" s="23">
        <f t="shared" si="1"/>
        <v>23</v>
      </c>
      <c r="I50" s="26">
        <v>17</v>
      </c>
      <c r="J50" s="26">
        <v>8</v>
      </c>
      <c r="K50" s="23">
        <f t="shared" si="2"/>
        <v>25</v>
      </c>
      <c r="L50" s="27">
        <f t="shared" si="3"/>
        <v>17</v>
      </c>
      <c r="M50" s="27">
        <f t="shared" si="4"/>
        <v>25</v>
      </c>
      <c r="N50" s="27">
        <f t="shared" si="5"/>
        <v>42</v>
      </c>
      <c r="O50" s="72" t="str">
        <f t="shared" si="6"/>
        <v>F</v>
      </c>
      <c r="P50" s="77"/>
      <c r="Q50" s="75">
        <v>2</v>
      </c>
      <c r="R50" s="75">
        <v>4</v>
      </c>
      <c r="S50" s="75">
        <f t="shared" si="7"/>
        <v>6</v>
      </c>
      <c r="T50" s="75">
        <f t="shared" si="8"/>
        <v>23</v>
      </c>
      <c r="U50" s="76">
        <f>IF(T50="",0,1)</f>
        <v>1</v>
      </c>
      <c r="V50" s="87" t="str">
        <f t="shared" si="13"/>
        <v>F</v>
      </c>
    </row>
    <row r="51" spans="1:22" ht="12.75" customHeight="1" x14ac:dyDescent="0.25">
      <c r="A51" s="23">
        <f t="shared" si="12"/>
        <v>49</v>
      </c>
      <c r="B51" s="28" t="s">
        <v>322</v>
      </c>
      <c r="C51" s="28" t="s">
        <v>323</v>
      </c>
      <c r="D51" s="23">
        <v>19</v>
      </c>
      <c r="E51" s="23"/>
      <c r="F51" s="26"/>
      <c r="G51" s="26"/>
      <c r="H51" s="23" t="str">
        <f t="shared" si="1"/>
        <v/>
      </c>
      <c r="I51" s="23"/>
      <c r="J51" s="23"/>
      <c r="K51" s="23" t="str">
        <f t="shared" si="2"/>
        <v/>
      </c>
      <c r="L51" s="27">
        <f t="shared" si="3"/>
        <v>19</v>
      </c>
      <c r="M51" s="27" t="str">
        <f t="shared" si="4"/>
        <v/>
      </c>
      <c r="N51" s="27">
        <f t="shared" si="5"/>
        <v>19</v>
      </c>
      <c r="O51" s="72" t="str">
        <f t="shared" si="6"/>
        <v>F</v>
      </c>
      <c r="P51" s="77">
        <v>19</v>
      </c>
      <c r="Q51" s="75">
        <v>4</v>
      </c>
      <c r="R51" s="75">
        <v>9</v>
      </c>
      <c r="S51" s="75">
        <f t="shared" si="7"/>
        <v>13</v>
      </c>
      <c r="T51" s="75">
        <f t="shared" si="8"/>
        <v>32</v>
      </c>
      <c r="U51" s="76">
        <f>IF(T51="",0,1)</f>
        <v>1</v>
      </c>
      <c r="V51" s="87" t="str">
        <f t="shared" si="13"/>
        <v>F</v>
      </c>
    </row>
    <row r="52" spans="1:22" ht="12.75" customHeight="1" x14ac:dyDescent="0.25">
      <c r="A52" s="23">
        <f t="shared" si="12"/>
        <v>50</v>
      </c>
      <c r="B52" s="28" t="s">
        <v>324</v>
      </c>
      <c r="C52" s="28" t="s">
        <v>325</v>
      </c>
      <c r="D52" s="23">
        <v>3</v>
      </c>
      <c r="E52" s="23"/>
      <c r="F52" s="23">
        <v>11</v>
      </c>
      <c r="G52" s="23">
        <v>16</v>
      </c>
      <c r="H52" s="23">
        <f t="shared" si="1"/>
        <v>27</v>
      </c>
      <c r="I52" s="23"/>
      <c r="J52" s="23"/>
      <c r="K52" s="23" t="str">
        <f t="shared" si="2"/>
        <v/>
      </c>
      <c r="L52" s="27">
        <f t="shared" si="3"/>
        <v>3</v>
      </c>
      <c r="M52" s="27">
        <f t="shared" si="4"/>
        <v>27</v>
      </c>
      <c r="N52" s="27">
        <f t="shared" si="5"/>
        <v>30</v>
      </c>
      <c r="O52" s="72" t="str">
        <f t="shared" si="6"/>
        <v>F</v>
      </c>
      <c r="P52" s="77">
        <v>6</v>
      </c>
      <c r="Q52" s="75"/>
      <c r="R52" s="75"/>
      <c r="S52" s="75" t="str">
        <f t="shared" si="7"/>
        <v/>
      </c>
      <c r="T52" s="75">
        <f t="shared" si="8"/>
        <v>33</v>
      </c>
      <c r="U52" s="76">
        <f>IF(T52="",0,1)</f>
        <v>1</v>
      </c>
      <c r="V52" s="87" t="str">
        <f t="shared" si="13"/>
        <v>F</v>
      </c>
    </row>
    <row r="53" spans="1:22" ht="12.75" customHeight="1" x14ac:dyDescent="0.25">
      <c r="A53" s="23">
        <f t="shared" si="12"/>
        <v>51</v>
      </c>
      <c r="B53" s="28" t="s">
        <v>326</v>
      </c>
      <c r="C53" s="28" t="s">
        <v>327</v>
      </c>
      <c r="D53" s="23"/>
      <c r="E53" s="23">
        <v>6</v>
      </c>
      <c r="F53" s="26"/>
      <c r="G53" s="26"/>
      <c r="H53" s="23" t="str">
        <f t="shared" si="1"/>
        <v/>
      </c>
      <c r="I53" s="26"/>
      <c r="J53" s="26"/>
      <c r="K53" s="23" t="str">
        <f t="shared" si="2"/>
        <v/>
      </c>
      <c r="L53" s="27">
        <f t="shared" si="3"/>
        <v>6</v>
      </c>
      <c r="M53" s="27" t="str">
        <f t="shared" si="4"/>
        <v/>
      </c>
      <c r="N53" s="27">
        <f t="shared" si="5"/>
        <v>6</v>
      </c>
      <c r="O53" s="72" t="str">
        <f t="shared" si="6"/>
        <v>F</v>
      </c>
      <c r="P53" s="77"/>
      <c r="Q53" s="75"/>
      <c r="R53" s="75"/>
      <c r="S53" s="75" t="str">
        <f t="shared" si="7"/>
        <v/>
      </c>
      <c r="T53" s="75" t="str">
        <f t="shared" si="8"/>
        <v/>
      </c>
      <c r="U53" s="76">
        <v>1</v>
      </c>
      <c r="V53" s="87" t="str">
        <f t="shared" si="13"/>
        <v/>
      </c>
    </row>
    <row r="54" spans="1:22" ht="12.75" customHeight="1" x14ac:dyDescent="0.25">
      <c r="A54" s="23">
        <f t="shared" si="12"/>
        <v>52</v>
      </c>
      <c r="B54" s="28" t="s">
        <v>328</v>
      </c>
      <c r="C54" s="28" t="s">
        <v>329</v>
      </c>
      <c r="D54" s="23">
        <v>23</v>
      </c>
      <c r="E54" s="23"/>
      <c r="F54" s="23">
        <v>10</v>
      </c>
      <c r="G54" s="23">
        <v>14</v>
      </c>
      <c r="H54" s="23">
        <f t="shared" si="1"/>
        <v>24</v>
      </c>
      <c r="I54" s="23">
        <v>6</v>
      </c>
      <c r="J54" s="23">
        <v>0</v>
      </c>
      <c r="K54" s="23">
        <f t="shared" si="2"/>
        <v>6</v>
      </c>
      <c r="L54" s="27">
        <f t="shared" si="3"/>
        <v>23</v>
      </c>
      <c r="M54" s="27">
        <f t="shared" si="4"/>
        <v>6</v>
      </c>
      <c r="N54" s="27">
        <f t="shared" si="5"/>
        <v>29</v>
      </c>
      <c r="O54" s="72" t="str">
        <f t="shared" si="6"/>
        <v>F</v>
      </c>
      <c r="P54" s="77"/>
      <c r="Q54" s="75"/>
      <c r="R54" s="75"/>
      <c r="S54" s="75" t="str">
        <f t="shared" si="7"/>
        <v/>
      </c>
      <c r="T54" s="75" t="str">
        <f t="shared" si="8"/>
        <v/>
      </c>
      <c r="U54" s="76">
        <v>1</v>
      </c>
      <c r="V54" s="87" t="str">
        <f t="shared" si="13"/>
        <v/>
      </c>
    </row>
    <row r="55" spans="1:22" ht="12.75" customHeight="1" x14ac:dyDescent="0.25">
      <c r="A55" s="23">
        <f t="shared" si="12"/>
        <v>53</v>
      </c>
      <c r="B55" s="28" t="s">
        <v>330</v>
      </c>
      <c r="C55" s="28" t="s">
        <v>331</v>
      </c>
      <c r="D55" s="23">
        <v>11</v>
      </c>
      <c r="E55" s="23">
        <v>13</v>
      </c>
      <c r="F55" s="26"/>
      <c r="G55" s="26"/>
      <c r="H55" s="23" t="str">
        <f t="shared" si="1"/>
        <v/>
      </c>
      <c r="I55" s="23">
        <v>9.5</v>
      </c>
      <c r="J55" s="23">
        <v>5.5</v>
      </c>
      <c r="K55" s="23">
        <f t="shared" si="2"/>
        <v>15</v>
      </c>
      <c r="L55" s="27">
        <f t="shared" si="3"/>
        <v>13</v>
      </c>
      <c r="M55" s="27">
        <f t="shared" si="4"/>
        <v>15</v>
      </c>
      <c r="N55" s="27">
        <f t="shared" si="5"/>
        <v>28</v>
      </c>
      <c r="O55" s="72" t="str">
        <f t="shared" si="6"/>
        <v>F</v>
      </c>
      <c r="P55" s="77">
        <v>20</v>
      </c>
      <c r="Q55" s="75">
        <v>9</v>
      </c>
      <c r="R55" s="75">
        <v>10</v>
      </c>
      <c r="S55" s="75">
        <f t="shared" si="7"/>
        <v>19</v>
      </c>
      <c r="T55" s="75">
        <f t="shared" si="8"/>
        <v>39</v>
      </c>
      <c r="U55" s="76">
        <f>IF(T55="",0,1)</f>
        <v>1</v>
      </c>
      <c r="V55" s="87" t="str">
        <f t="shared" si="13"/>
        <v>F</v>
      </c>
    </row>
    <row r="56" spans="1:22" ht="12.75" customHeight="1" x14ac:dyDescent="0.25">
      <c r="A56" s="23">
        <f t="shared" si="12"/>
        <v>54</v>
      </c>
      <c r="B56" s="28" t="s">
        <v>332</v>
      </c>
      <c r="C56" s="28" t="s">
        <v>333</v>
      </c>
      <c r="D56" s="23">
        <v>5</v>
      </c>
      <c r="E56" s="23">
        <v>13</v>
      </c>
      <c r="F56" s="23">
        <v>7</v>
      </c>
      <c r="G56" s="23">
        <v>11</v>
      </c>
      <c r="H56" s="23">
        <f t="shared" si="1"/>
        <v>18</v>
      </c>
      <c r="I56" s="23">
        <v>6</v>
      </c>
      <c r="J56" s="23">
        <v>16</v>
      </c>
      <c r="K56" s="23">
        <f t="shared" si="2"/>
        <v>22</v>
      </c>
      <c r="L56" s="27">
        <f t="shared" si="3"/>
        <v>13</v>
      </c>
      <c r="M56" s="27">
        <f t="shared" si="4"/>
        <v>22</v>
      </c>
      <c r="N56" s="27">
        <f t="shared" si="5"/>
        <v>35</v>
      </c>
      <c r="O56" s="72" t="str">
        <f t="shared" si="6"/>
        <v>F</v>
      </c>
      <c r="P56" s="77">
        <v>7</v>
      </c>
      <c r="Q56" s="75"/>
      <c r="R56" s="75"/>
      <c r="S56" s="75" t="str">
        <f t="shared" si="7"/>
        <v/>
      </c>
      <c r="T56" s="75">
        <f t="shared" si="8"/>
        <v>29</v>
      </c>
      <c r="U56" s="76">
        <f>IF(T56="",0,1)</f>
        <v>1</v>
      </c>
      <c r="V56" s="87" t="str">
        <f t="shared" si="13"/>
        <v>F</v>
      </c>
    </row>
    <row r="57" spans="1:22" ht="12.75" customHeight="1" x14ac:dyDescent="0.25">
      <c r="A57" s="23">
        <f t="shared" si="12"/>
        <v>55</v>
      </c>
      <c r="B57" s="28" t="s">
        <v>334</v>
      </c>
      <c r="C57" s="28" t="s">
        <v>335</v>
      </c>
      <c r="D57" s="23">
        <v>0</v>
      </c>
      <c r="E57" s="23">
        <v>3</v>
      </c>
      <c r="F57" s="26"/>
      <c r="G57" s="26"/>
      <c r="H57" s="23" t="str">
        <f t="shared" si="1"/>
        <v/>
      </c>
      <c r="I57" s="23"/>
      <c r="J57" s="23"/>
      <c r="K57" s="23" t="str">
        <f t="shared" si="2"/>
        <v/>
      </c>
      <c r="L57" s="27">
        <f t="shared" si="3"/>
        <v>3</v>
      </c>
      <c r="M57" s="27" t="str">
        <f t="shared" si="4"/>
        <v/>
      </c>
      <c r="N57" s="27">
        <f t="shared" si="5"/>
        <v>3</v>
      </c>
      <c r="O57" s="72" t="str">
        <f t="shared" si="6"/>
        <v>F</v>
      </c>
      <c r="P57" s="77"/>
      <c r="Q57" s="75"/>
      <c r="R57" s="75"/>
      <c r="S57" s="75" t="str">
        <f t="shared" si="7"/>
        <v/>
      </c>
      <c r="T57" s="75" t="str">
        <f t="shared" si="8"/>
        <v/>
      </c>
      <c r="U57" s="76">
        <v>1</v>
      </c>
      <c r="V57" s="87" t="str">
        <f t="shared" si="13"/>
        <v/>
      </c>
    </row>
    <row r="58" spans="1:22" ht="12.75" customHeight="1" x14ac:dyDescent="0.25">
      <c r="A58" s="23">
        <f t="shared" si="12"/>
        <v>56</v>
      </c>
      <c r="B58" s="28" t="s">
        <v>336</v>
      </c>
      <c r="C58" s="28" t="s">
        <v>337</v>
      </c>
      <c r="D58" s="23">
        <v>16</v>
      </c>
      <c r="E58" s="23"/>
      <c r="F58" s="26"/>
      <c r="G58" s="26"/>
      <c r="H58" s="23" t="str">
        <f t="shared" si="1"/>
        <v/>
      </c>
      <c r="I58" s="23"/>
      <c r="J58" s="23"/>
      <c r="K58" s="23" t="str">
        <f t="shared" si="2"/>
        <v/>
      </c>
      <c r="L58" s="27">
        <f t="shared" si="3"/>
        <v>16</v>
      </c>
      <c r="M58" s="27" t="str">
        <f t="shared" si="4"/>
        <v/>
      </c>
      <c r="N58" s="27">
        <f t="shared" si="5"/>
        <v>16</v>
      </c>
      <c r="O58" s="72" t="str">
        <f t="shared" si="6"/>
        <v>F</v>
      </c>
      <c r="P58" s="77"/>
      <c r="Q58" s="75"/>
      <c r="R58" s="75"/>
      <c r="S58" s="75" t="str">
        <f t="shared" si="7"/>
        <v/>
      </c>
      <c r="T58" s="75" t="str">
        <f t="shared" si="8"/>
        <v/>
      </c>
      <c r="U58" s="76">
        <v>1</v>
      </c>
      <c r="V58" s="87" t="str">
        <f t="shared" si="13"/>
        <v/>
      </c>
    </row>
    <row r="59" spans="1:22" ht="12.75" customHeight="1" x14ac:dyDescent="0.25">
      <c r="A59" s="23">
        <f t="shared" si="12"/>
        <v>57</v>
      </c>
      <c r="B59" s="28" t="s">
        <v>338</v>
      </c>
      <c r="C59" s="28" t="s">
        <v>339</v>
      </c>
      <c r="D59" s="23"/>
      <c r="E59" s="26">
        <v>8</v>
      </c>
      <c r="F59" s="26"/>
      <c r="G59" s="26"/>
      <c r="H59" s="23" t="str">
        <f t="shared" si="1"/>
        <v/>
      </c>
      <c r="I59" s="26"/>
      <c r="J59" s="26"/>
      <c r="K59" s="23" t="str">
        <f t="shared" si="2"/>
        <v/>
      </c>
      <c r="L59" s="27">
        <f t="shared" si="3"/>
        <v>8</v>
      </c>
      <c r="M59" s="27" t="str">
        <f t="shared" si="4"/>
        <v/>
      </c>
      <c r="N59" s="27">
        <f t="shared" si="5"/>
        <v>8</v>
      </c>
      <c r="O59" s="72" t="str">
        <f t="shared" si="6"/>
        <v>F</v>
      </c>
      <c r="P59" s="77">
        <v>15</v>
      </c>
      <c r="Q59" s="75"/>
      <c r="R59" s="75"/>
      <c r="S59" s="75" t="str">
        <f t="shared" si="7"/>
        <v/>
      </c>
      <c r="T59" s="75">
        <f t="shared" si="8"/>
        <v>15</v>
      </c>
      <c r="U59" s="76">
        <f>IF(T59="",0,1)</f>
        <v>1</v>
      </c>
      <c r="V59" s="87" t="str">
        <f t="shared" si="13"/>
        <v>F</v>
      </c>
    </row>
    <row r="60" spans="1:22" ht="12.75" customHeight="1" x14ac:dyDescent="0.25">
      <c r="A60" s="23">
        <f t="shared" si="12"/>
        <v>58</v>
      </c>
      <c r="B60" s="28" t="s">
        <v>340</v>
      </c>
      <c r="C60" s="28" t="s">
        <v>341</v>
      </c>
      <c r="D60" s="23">
        <v>4</v>
      </c>
      <c r="E60" s="23">
        <v>7</v>
      </c>
      <c r="F60" s="26"/>
      <c r="G60" s="26"/>
      <c r="H60" s="23" t="str">
        <f t="shared" si="1"/>
        <v/>
      </c>
      <c r="I60" s="26"/>
      <c r="J60" s="26"/>
      <c r="K60" s="23" t="str">
        <f t="shared" si="2"/>
        <v/>
      </c>
      <c r="L60" s="27">
        <f t="shared" si="3"/>
        <v>7</v>
      </c>
      <c r="M60" s="27" t="str">
        <f t="shared" si="4"/>
        <v/>
      </c>
      <c r="N60" s="27">
        <f t="shared" si="5"/>
        <v>7</v>
      </c>
      <c r="O60" s="72" t="str">
        <f t="shared" si="6"/>
        <v>F</v>
      </c>
      <c r="P60" s="77"/>
      <c r="Q60" s="75"/>
      <c r="R60" s="75"/>
      <c r="S60" s="75" t="str">
        <f t="shared" si="7"/>
        <v/>
      </c>
      <c r="T60" s="75" t="str">
        <f t="shared" si="8"/>
        <v/>
      </c>
      <c r="U60" s="76">
        <v>1</v>
      </c>
      <c r="V60" s="87" t="str">
        <f t="shared" si="13"/>
        <v/>
      </c>
    </row>
    <row r="61" spans="1:22" ht="12.75" customHeight="1" x14ac:dyDescent="0.25">
      <c r="A61" s="23">
        <f t="shared" si="12"/>
        <v>59</v>
      </c>
      <c r="B61" s="28" t="s">
        <v>342</v>
      </c>
      <c r="C61" s="28" t="s">
        <v>343</v>
      </c>
      <c r="D61" s="23"/>
      <c r="E61" s="23"/>
      <c r="F61" s="26"/>
      <c r="G61" s="26"/>
      <c r="H61" s="23" t="str">
        <f t="shared" si="1"/>
        <v/>
      </c>
      <c r="I61" s="23"/>
      <c r="J61" s="23"/>
      <c r="K61" s="23" t="str">
        <f t="shared" si="2"/>
        <v/>
      </c>
      <c r="L61" s="27" t="str">
        <f t="shared" si="3"/>
        <v/>
      </c>
      <c r="M61" s="27" t="str">
        <f t="shared" si="4"/>
        <v/>
      </c>
      <c r="N61" s="27" t="str">
        <f t="shared" si="5"/>
        <v/>
      </c>
      <c r="O61" s="73" t="str">
        <f t="shared" si="6"/>
        <v/>
      </c>
      <c r="P61" s="77"/>
      <c r="Q61" s="75"/>
      <c r="R61" s="75"/>
      <c r="S61" s="75" t="str">
        <f t="shared" si="7"/>
        <v/>
      </c>
      <c r="T61" s="75" t="str">
        <f t="shared" si="8"/>
        <v/>
      </c>
      <c r="U61" s="76">
        <v>1</v>
      </c>
      <c r="V61" s="87" t="str">
        <f t="shared" si="13"/>
        <v/>
      </c>
    </row>
    <row r="62" spans="1:22" ht="12.75" customHeight="1" x14ac:dyDescent="0.25">
      <c r="A62" s="23">
        <f t="shared" si="12"/>
        <v>60</v>
      </c>
      <c r="B62" s="28" t="s">
        <v>348</v>
      </c>
      <c r="C62" s="28" t="s">
        <v>349</v>
      </c>
      <c r="D62" s="23">
        <v>0</v>
      </c>
      <c r="E62" s="23">
        <v>1</v>
      </c>
      <c r="F62" s="26"/>
      <c r="G62" s="26"/>
      <c r="H62" s="23" t="str">
        <f t="shared" si="1"/>
        <v/>
      </c>
      <c r="I62" s="26"/>
      <c r="J62" s="26"/>
      <c r="K62" s="23" t="str">
        <f t="shared" si="2"/>
        <v/>
      </c>
      <c r="L62" s="27">
        <f t="shared" si="3"/>
        <v>1</v>
      </c>
      <c r="M62" s="27" t="str">
        <f t="shared" si="4"/>
        <v/>
      </c>
      <c r="N62" s="27">
        <f t="shared" si="5"/>
        <v>1</v>
      </c>
      <c r="O62" s="72" t="str">
        <f t="shared" si="6"/>
        <v>F</v>
      </c>
      <c r="P62" s="77"/>
      <c r="Q62" s="75"/>
      <c r="R62" s="75"/>
      <c r="S62" s="75" t="str">
        <f t="shared" si="7"/>
        <v/>
      </c>
      <c r="T62" s="75" t="str">
        <f t="shared" si="8"/>
        <v/>
      </c>
      <c r="U62" s="76">
        <v>1</v>
      </c>
      <c r="V62" s="87" t="str">
        <f t="shared" si="13"/>
        <v/>
      </c>
    </row>
    <row r="63" spans="1:22" ht="12.75" customHeight="1" x14ac:dyDescent="0.25">
      <c r="A63" s="23">
        <f t="shared" si="12"/>
        <v>61</v>
      </c>
      <c r="B63" s="28" t="s">
        <v>360</v>
      </c>
      <c r="C63" s="28" t="s">
        <v>361</v>
      </c>
      <c r="D63" s="23">
        <v>6</v>
      </c>
      <c r="E63" s="23">
        <v>4</v>
      </c>
      <c r="F63" s="26">
        <v>8.5</v>
      </c>
      <c r="G63" s="26">
        <v>12</v>
      </c>
      <c r="H63" s="23">
        <f t="shared" si="1"/>
        <v>20.5</v>
      </c>
      <c r="I63" s="26"/>
      <c r="J63" s="26"/>
      <c r="K63" s="23" t="str">
        <f t="shared" si="2"/>
        <v/>
      </c>
      <c r="L63" s="27">
        <f t="shared" si="3"/>
        <v>4</v>
      </c>
      <c r="M63" s="27">
        <f t="shared" si="4"/>
        <v>20.5</v>
      </c>
      <c r="N63" s="27">
        <f t="shared" si="5"/>
        <v>24.5</v>
      </c>
      <c r="O63" s="72" t="str">
        <f t="shared" si="6"/>
        <v>F</v>
      </c>
      <c r="P63" s="77"/>
      <c r="Q63" s="75"/>
      <c r="R63" s="75"/>
      <c r="S63" s="75" t="str">
        <f t="shared" si="7"/>
        <v/>
      </c>
      <c r="T63" s="75" t="str">
        <f t="shared" si="8"/>
        <v/>
      </c>
      <c r="U63" s="76">
        <v>1</v>
      </c>
      <c r="V63" s="87" t="str">
        <f t="shared" si="13"/>
        <v/>
      </c>
    </row>
    <row r="64" spans="1:22" ht="12.75" customHeight="1" x14ac:dyDescent="0.25">
      <c r="A64" s="23">
        <f t="shared" si="12"/>
        <v>62</v>
      </c>
      <c r="B64" s="28" t="s">
        <v>362</v>
      </c>
      <c r="C64" s="28" t="s">
        <v>363</v>
      </c>
      <c r="D64" s="23">
        <v>13</v>
      </c>
      <c r="E64" s="23"/>
      <c r="F64" s="26">
        <v>2</v>
      </c>
      <c r="G64" s="26">
        <v>0</v>
      </c>
      <c r="H64" s="23">
        <f t="shared" si="1"/>
        <v>2</v>
      </c>
      <c r="I64" s="26">
        <v>12</v>
      </c>
      <c r="J64" s="26">
        <v>22</v>
      </c>
      <c r="K64" s="23">
        <f t="shared" si="2"/>
        <v>34</v>
      </c>
      <c r="L64" s="27">
        <f t="shared" si="3"/>
        <v>13</v>
      </c>
      <c r="M64" s="27">
        <f t="shared" si="4"/>
        <v>34</v>
      </c>
      <c r="N64" s="27">
        <f t="shared" si="5"/>
        <v>47</v>
      </c>
      <c r="O64" s="72" t="str">
        <f t="shared" si="6"/>
        <v>F</v>
      </c>
      <c r="P64" s="78">
        <v>14</v>
      </c>
      <c r="Q64" s="75"/>
      <c r="R64" s="75"/>
      <c r="S64" s="75" t="str">
        <f t="shared" si="7"/>
        <v/>
      </c>
      <c r="T64" s="75">
        <f t="shared" si="8"/>
        <v>48</v>
      </c>
      <c r="U64" s="76">
        <f>IF(T64="",0,1)</f>
        <v>1</v>
      </c>
      <c r="V64" s="87" t="str">
        <f t="shared" si="13"/>
        <v>F</v>
      </c>
    </row>
    <row r="65" spans="1:22" ht="12.75" customHeight="1" x14ac:dyDescent="0.25">
      <c r="A65" s="23">
        <f t="shared" si="12"/>
        <v>63</v>
      </c>
      <c r="B65" s="28" t="s">
        <v>364</v>
      </c>
      <c r="C65" s="28" t="s">
        <v>365</v>
      </c>
      <c r="D65" s="23">
        <v>0</v>
      </c>
      <c r="E65" s="23">
        <v>10</v>
      </c>
      <c r="F65" s="26">
        <v>4</v>
      </c>
      <c r="G65" s="26">
        <v>7</v>
      </c>
      <c r="H65" s="23">
        <f t="shared" si="1"/>
        <v>11</v>
      </c>
      <c r="I65" s="23">
        <v>1</v>
      </c>
      <c r="J65" s="23">
        <v>0</v>
      </c>
      <c r="K65" s="23">
        <f t="shared" si="2"/>
        <v>1</v>
      </c>
      <c r="L65" s="27">
        <f t="shared" si="3"/>
        <v>10</v>
      </c>
      <c r="M65" s="27">
        <f t="shared" si="4"/>
        <v>1</v>
      </c>
      <c r="N65" s="27">
        <f t="shared" si="5"/>
        <v>11</v>
      </c>
      <c r="O65" s="72" t="str">
        <f t="shared" si="6"/>
        <v>F</v>
      </c>
      <c r="P65" s="77">
        <v>9</v>
      </c>
      <c r="Q65" s="75">
        <v>5</v>
      </c>
      <c r="R65" s="75">
        <v>1</v>
      </c>
      <c r="S65" s="75">
        <f t="shared" si="7"/>
        <v>6</v>
      </c>
      <c r="T65" s="75">
        <f t="shared" si="8"/>
        <v>15</v>
      </c>
      <c r="U65" s="76">
        <f>IF(T65="",0,1)</f>
        <v>1</v>
      </c>
      <c r="V65" s="87" t="str">
        <f t="shared" si="13"/>
        <v>F</v>
      </c>
    </row>
    <row r="66" spans="1:22" ht="12.75" customHeight="1" x14ac:dyDescent="0.25">
      <c r="A66" s="23">
        <f t="shared" si="12"/>
        <v>64</v>
      </c>
      <c r="B66" s="28" t="s">
        <v>366</v>
      </c>
      <c r="C66" s="28" t="s">
        <v>367</v>
      </c>
      <c r="D66" s="23"/>
      <c r="E66" s="23"/>
      <c r="F66" s="23"/>
      <c r="G66" s="23"/>
      <c r="H66" s="23" t="str">
        <f t="shared" si="1"/>
        <v/>
      </c>
      <c r="I66" s="26"/>
      <c r="J66" s="26"/>
      <c r="K66" s="23" t="str">
        <f t="shared" si="2"/>
        <v/>
      </c>
      <c r="L66" s="27" t="str">
        <f t="shared" si="3"/>
        <v/>
      </c>
      <c r="M66" s="27" t="str">
        <f t="shared" si="4"/>
        <v/>
      </c>
      <c r="N66" s="27" t="str">
        <f t="shared" si="5"/>
        <v/>
      </c>
      <c r="O66" s="73" t="str">
        <f t="shared" si="6"/>
        <v/>
      </c>
      <c r="P66" s="77"/>
      <c r="Q66" s="75"/>
      <c r="R66" s="75"/>
      <c r="S66" s="75" t="str">
        <f t="shared" si="7"/>
        <v/>
      </c>
      <c r="T66" s="75" t="str">
        <f t="shared" si="8"/>
        <v/>
      </c>
      <c r="U66" s="76">
        <v>1</v>
      </c>
      <c r="V66" s="87" t="str">
        <f t="shared" si="13"/>
        <v/>
      </c>
    </row>
    <row r="67" spans="1:22" ht="12.75" customHeight="1" x14ac:dyDescent="0.25">
      <c r="A67" s="23">
        <f t="shared" ref="A67:A98" si="14">A66+1</f>
        <v>65</v>
      </c>
      <c r="B67" s="28" t="s">
        <v>374</v>
      </c>
      <c r="C67" s="28" t="s">
        <v>375</v>
      </c>
      <c r="D67" s="23"/>
      <c r="E67" s="23">
        <v>13</v>
      </c>
      <c r="F67" s="26">
        <v>6</v>
      </c>
      <c r="G67" s="26">
        <v>13</v>
      </c>
      <c r="H67" s="23">
        <f t="shared" ref="H67:H130" si="15">IF(ISBLANK(F67),"",SUM(F67:G67))</f>
        <v>19</v>
      </c>
      <c r="I67" s="23">
        <v>3</v>
      </c>
      <c r="J67" s="23"/>
      <c r="K67" s="23">
        <f t="shared" ref="K67:K130" si="16">IF(ISBLANK(I67),"",SUM(I67:J67))</f>
        <v>3</v>
      </c>
      <c r="L67" s="27">
        <f t="shared" ref="L67:L130" si="17">IF(E67="",IF(D67="","",D67),E67)</f>
        <v>13</v>
      </c>
      <c r="M67" s="27">
        <f t="shared" ref="M67:M130" si="18">IF(K67="",IF(H67="","",H67),K67)</f>
        <v>3</v>
      </c>
      <c r="N67" s="27">
        <f t="shared" ref="N67:N130" si="19">IF(AND(L67="",M67=""),"",SUM(L67:M67))</f>
        <v>16</v>
      </c>
      <c r="O67" s="72" t="str">
        <f t="shared" ref="O67:O130" si="20">IF(AND(M67="",N67=""),"",VLOOKUP(N67,Ocjene,2))</f>
        <v>F</v>
      </c>
      <c r="P67" s="77">
        <v>14</v>
      </c>
      <c r="Q67" s="75">
        <v>5</v>
      </c>
      <c r="R67" s="75">
        <v>1</v>
      </c>
      <c r="S67" s="75">
        <f t="shared" ref="S67:S130" si="21">IF(AND(Q67="",R67=""),"",Q67+R67)</f>
        <v>6</v>
      </c>
      <c r="T67" s="75">
        <f t="shared" ref="T67:T130" si="22">IF(AND(S67="",P67=""),"",IF(P67="",IF(L67="",0,L67),P67)+IF(S67="",IF(M67="",0,M67),S67))</f>
        <v>20</v>
      </c>
      <c r="U67" s="76">
        <f>IF(T67="",0,1)</f>
        <v>1</v>
      </c>
      <c r="V67" s="87" t="str">
        <f t="shared" ref="V67:V98" si="23">IF(T67="","",VLOOKUP(T67,Ocjene,2))</f>
        <v>F</v>
      </c>
    </row>
    <row r="68" spans="1:22" ht="12.75" customHeight="1" x14ac:dyDescent="0.25">
      <c r="A68" s="23">
        <f t="shared" si="14"/>
        <v>66</v>
      </c>
      <c r="B68" s="28" t="s">
        <v>378</v>
      </c>
      <c r="C68" s="28" t="s">
        <v>379</v>
      </c>
      <c r="D68" s="23">
        <v>6</v>
      </c>
      <c r="E68" s="23"/>
      <c r="F68" s="26">
        <v>6</v>
      </c>
      <c r="G68" s="26">
        <v>8</v>
      </c>
      <c r="H68" s="23">
        <f t="shared" si="15"/>
        <v>14</v>
      </c>
      <c r="I68" s="26"/>
      <c r="J68" s="26"/>
      <c r="K68" s="23" t="str">
        <f t="shared" si="16"/>
        <v/>
      </c>
      <c r="L68" s="27">
        <f t="shared" si="17"/>
        <v>6</v>
      </c>
      <c r="M68" s="27">
        <f t="shared" si="18"/>
        <v>14</v>
      </c>
      <c r="N68" s="27">
        <f t="shared" si="19"/>
        <v>20</v>
      </c>
      <c r="O68" s="72" t="str">
        <f t="shared" si="20"/>
        <v>F</v>
      </c>
      <c r="P68" s="77">
        <v>23</v>
      </c>
      <c r="Q68" s="75"/>
      <c r="R68" s="75"/>
      <c r="S68" s="75" t="str">
        <f t="shared" si="21"/>
        <v/>
      </c>
      <c r="T68" s="75">
        <f t="shared" si="22"/>
        <v>37</v>
      </c>
      <c r="U68" s="76">
        <f>IF(T68="",0,1)</f>
        <v>1</v>
      </c>
      <c r="V68" s="87" t="str">
        <f t="shared" si="23"/>
        <v>F</v>
      </c>
    </row>
    <row r="69" spans="1:22" ht="12.75" customHeight="1" x14ac:dyDescent="0.25">
      <c r="A69" s="23">
        <f t="shared" si="14"/>
        <v>67</v>
      </c>
      <c r="B69" s="28" t="s">
        <v>380</v>
      </c>
      <c r="C69" s="28" t="s">
        <v>381</v>
      </c>
      <c r="D69" s="23">
        <v>14</v>
      </c>
      <c r="E69" s="23">
        <v>20</v>
      </c>
      <c r="F69" s="26">
        <v>13</v>
      </c>
      <c r="G69" s="26">
        <v>8</v>
      </c>
      <c r="H69" s="23">
        <f t="shared" si="15"/>
        <v>21</v>
      </c>
      <c r="I69" s="26">
        <v>9.5</v>
      </c>
      <c r="J69" s="26">
        <v>8</v>
      </c>
      <c r="K69" s="23">
        <f t="shared" si="16"/>
        <v>17.5</v>
      </c>
      <c r="L69" s="27">
        <f t="shared" si="17"/>
        <v>20</v>
      </c>
      <c r="M69" s="27">
        <f t="shared" si="18"/>
        <v>17.5</v>
      </c>
      <c r="N69" s="27">
        <f t="shared" si="19"/>
        <v>37.5</v>
      </c>
      <c r="O69" s="72" t="str">
        <f t="shared" si="20"/>
        <v>F</v>
      </c>
      <c r="P69" s="77"/>
      <c r="Q69" s="75"/>
      <c r="R69" s="75"/>
      <c r="S69" s="75" t="str">
        <f t="shared" si="21"/>
        <v/>
      </c>
      <c r="T69" s="75" t="str">
        <f t="shared" si="22"/>
        <v/>
      </c>
      <c r="U69" s="76">
        <v>1</v>
      </c>
      <c r="V69" s="87" t="str">
        <f t="shared" si="23"/>
        <v/>
      </c>
    </row>
    <row r="70" spans="1:22" ht="12.75" customHeight="1" x14ac:dyDescent="0.25">
      <c r="A70" s="23">
        <f t="shared" si="14"/>
        <v>68</v>
      </c>
      <c r="B70" s="28" t="s">
        <v>384</v>
      </c>
      <c r="C70" s="28" t="s">
        <v>385</v>
      </c>
      <c r="D70" s="23">
        <v>9</v>
      </c>
      <c r="E70" s="23">
        <v>21</v>
      </c>
      <c r="F70" s="26">
        <v>10</v>
      </c>
      <c r="G70" s="26">
        <v>3</v>
      </c>
      <c r="H70" s="23">
        <f t="shared" si="15"/>
        <v>13</v>
      </c>
      <c r="I70" s="26">
        <v>12</v>
      </c>
      <c r="J70" s="26">
        <v>2</v>
      </c>
      <c r="K70" s="23">
        <f t="shared" si="16"/>
        <v>14</v>
      </c>
      <c r="L70" s="27">
        <f t="shared" si="17"/>
        <v>21</v>
      </c>
      <c r="M70" s="27">
        <f t="shared" si="18"/>
        <v>14</v>
      </c>
      <c r="N70" s="27">
        <f t="shared" si="19"/>
        <v>35</v>
      </c>
      <c r="O70" s="72" t="str">
        <f t="shared" si="20"/>
        <v>F</v>
      </c>
      <c r="P70" s="77"/>
      <c r="Q70" s="75">
        <v>4</v>
      </c>
      <c r="R70" s="75">
        <v>3</v>
      </c>
      <c r="S70" s="75">
        <f t="shared" si="21"/>
        <v>7</v>
      </c>
      <c r="T70" s="75">
        <f t="shared" si="22"/>
        <v>28</v>
      </c>
      <c r="U70" s="76">
        <f>IF(T70="",0,1)</f>
        <v>1</v>
      </c>
      <c r="V70" s="87" t="str">
        <f t="shared" si="23"/>
        <v>F</v>
      </c>
    </row>
    <row r="71" spans="1:22" ht="12.75" customHeight="1" x14ac:dyDescent="0.25">
      <c r="A71" s="23">
        <f t="shared" si="14"/>
        <v>69</v>
      </c>
      <c r="B71" s="28" t="s">
        <v>386</v>
      </c>
      <c r="C71" s="28" t="s">
        <v>387</v>
      </c>
      <c r="D71" s="23">
        <v>0</v>
      </c>
      <c r="E71" s="23"/>
      <c r="F71" s="26">
        <v>0</v>
      </c>
      <c r="G71" s="26">
        <v>0</v>
      </c>
      <c r="H71" s="23">
        <f t="shared" si="15"/>
        <v>0</v>
      </c>
      <c r="I71" s="23"/>
      <c r="J71" s="23"/>
      <c r="K71" s="23" t="str">
        <f t="shared" si="16"/>
        <v/>
      </c>
      <c r="L71" s="27">
        <f t="shared" si="17"/>
        <v>0</v>
      </c>
      <c r="M71" s="27">
        <f t="shared" si="18"/>
        <v>0</v>
      </c>
      <c r="N71" s="27">
        <f t="shared" si="19"/>
        <v>0</v>
      </c>
      <c r="O71" s="72" t="str">
        <f t="shared" si="20"/>
        <v>F</v>
      </c>
      <c r="P71" s="77"/>
      <c r="Q71" s="75"/>
      <c r="R71" s="75"/>
      <c r="S71" s="75" t="str">
        <f t="shared" si="21"/>
        <v/>
      </c>
      <c r="T71" s="75" t="str">
        <f t="shared" si="22"/>
        <v/>
      </c>
      <c r="U71" s="76">
        <v>1</v>
      </c>
      <c r="V71" s="87" t="str">
        <f t="shared" si="23"/>
        <v/>
      </c>
    </row>
    <row r="72" spans="1:22" ht="12.75" customHeight="1" x14ac:dyDescent="0.25">
      <c r="A72" s="23">
        <f t="shared" si="14"/>
        <v>70</v>
      </c>
      <c r="B72" s="28" t="s">
        <v>390</v>
      </c>
      <c r="C72" s="28" t="s">
        <v>391</v>
      </c>
      <c r="D72" s="23">
        <v>11</v>
      </c>
      <c r="E72" s="23">
        <v>21</v>
      </c>
      <c r="F72" s="26">
        <v>9</v>
      </c>
      <c r="G72" s="26">
        <v>8</v>
      </c>
      <c r="H72" s="23">
        <f t="shared" si="15"/>
        <v>17</v>
      </c>
      <c r="I72" s="26">
        <v>11</v>
      </c>
      <c r="J72" s="26">
        <v>13.5</v>
      </c>
      <c r="K72" s="23">
        <f t="shared" si="16"/>
        <v>24.5</v>
      </c>
      <c r="L72" s="27">
        <f t="shared" si="17"/>
        <v>21</v>
      </c>
      <c r="M72" s="27">
        <f t="shared" si="18"/>
        <v>24.5</v>
      </c>
      <c r="N72" s="27">
        <f t="shared" si="19"/>
        <v>45.5</v>
      </c>
      <c r="O72" s="72" t="str">
        <f t="shared" si="20"/>
        <v>F</v>
      </c>
      <c r="P72" s="77"/>
      <c r="Q72" s="75">
        <v>2</v>
      </c>
      <c r="R72" s="75">
        <v>0</v>
      </c>
      <c r="S72" s="75">
        <f t="shared" si="21"/>
        <v>2</v>
      </c>
      <c r="T72" s="75">
        <f t="shared" si="22"/>
        <v>23</v>
      </c>
      <c r="U72" s="76">
        <f>IF(T72="",0,1)</f>
        <v>1</v>
      </c>
      <c r="V72" s="87" t="str">
        <f t="shared" si="23"/>
        <v>F</v>
      </c>
    </row>
    <row r="73" spans="1:22" ht="12.75" customHeight="1" x14ac:dyDescent="0.25">
      <c r="A73" s="23">
        <f t="shared" si="14"/>
        <v>71</v>
      </c>
      <c r="B73" s="28" t="s">
        <v>392</v>
      </c>
      <c r="C73" s="28" t="s">
        <v>393</v>
      </c>
      <c r="D73" s="23"/>
      <c r="E73" s="23">
        <v>11</v>
      </c>
      <c r="F73" s="26">
        <v>5</v>
      </c>
      <c r="G73" s="26">
        <v>4</v>
      </c>
      <c r="H73" s="23">
        <f t="shared" si="15"/>
        <v>9</v>
      </c>
      <c r="I73" s="26"/>
      <c r="J73" s="26"/>
      <c r="K73" s="23" t="str">
        <f t="shared" si="16"/>
        <v/>
      </c>
      <c r="L73" s="27">
        <f t="shared" si="17"/>
        <v>11</v>
      </c>
      <c r="M73" s="27">
        <f t="shared" si="18"/>
        <v>9</v>
      </c>
      <c r="N73" s="27">
        <f t="shared" si="19"/>
        <v>20</v>
      </c>
      <c r="O73" s="72" t="str">
        <f t="shared" si="20"/>
        <v>F</v>
      </c>
      <c r="P73" s="77"/>
      <c r="Q73" s="75"/>
      <c r="R73" s="75"/>
      <c r="S73" s="75" t="str">
        <f t="shared" si="21"/>
        <v/>
      </c>
      <c r="T73" s="75" t="str">
        <f t="shared" si="22"/>
        <v/>
      </c>
      <c r="U73" s="76">
        <v>1</v>
      </c>
      <c r="V73" s="87" t="str">
        <f t="shared" si="23"/>
        <v/>
      </c>
    </row>
    <row r="74" spans="1:22" ht="12.75" customHeight="1" x14ac:dyDescent="0.25">
      <c r="A74" s="23">
        <f t="shared" si="14"/>
        <v>72</v>
      </c>
      <c r="B74" s="28" t="s">
        <v>394</v>
      </c>
      <c r="C74" s="28" t="s">
        <v>395</v>
      </c>
      <c r="D74" s="23">
        <v>0</v>
      </c>
      <c r="E74" s="23">
        <v>14</v>
      </c>
      <c r="F74" s="26">
        <v>4</v>
      </c>
      <c r="G74" s="26">
        <v>6</v>
      </c>
      <c r="H74" s="23">
        <f t="shared" si="15"/>
        <v>10</v>
      </c>
      <c r="I74" s="23">
        <v>2</v>
      </c>
      <c r="J74" s="23">
        <v>0</v>
      </c>
      <c r="K74" s="23">
        <f t="shared" si="16"/>
        <v>2</v>
      </c>
      <c r="L74" s="27">
        <f t="shared" si="17"/>
        <v>14</v>
      </c>
      <c r="M74" s="27">
        <f t="shared" si="18"/>
        <v>2</v>
      </c>
      <c r="N74" s="27">
        <f t="shared" si="19"/>
        <v>16</v>
      </c>
      <c r="O74" s="72" t="str">
        <f t="shared" si="20"/>
        <v>F</v>
      </c>
      <c r="P74" s="77"/>
      <c r="Q74" s="75"/>
      <c r="R74" s="75"/>
      <c r="S74" s="75" t="str">
        <f t="shared" si="21"/>
        <v/>
      </c>
      <c r="T74" s="75" t="str">
        <f t="shared" si="22"/>
        <v/>
      </c>
      <c r="U74" s="76">
        <v>1</v>
      </c>
      <c r="V74" s="87" t="str">
        <f t="shared" si="23"/>
        <v/>
      </c>
    </row>
    <row r="75" spans="1:22" ht="12.75" customHeight="1" x14ac:dyDescent="0.25">
      <c r="A75" s="23">
        <f t="shared" si="14"/>
        <v>73</v>
      </c>
      <c r="B75" s="28" t="s">
        <v>396</v>
      </c>
      <c r="C75" s="28" t="s">
        <v>397</v>
      </c>
      <c r="D75" s="23">
        <v>17</v>
      </c>
      <c r="E75" s="23">
        <v>20</v>
      </c>
      <c r="F75" s="26"/>
      <c r="G75" s="26"/>
      <c r="H75" s="23" t="str">
        <f t="shared" si="15"/>
        <v/>
      </c>
      <c r="I75" s="23">
        <v>8</v>
      </c>
      <c r="J75" s="23">
        <v>16</v>
      </c>
      <c r="K75" s="23">
        <f t="shared" si="16"/>
        <v>24</v>
      </c>
      <c r="L75" s="27">
        <f t="shared" si="17"/>
        <v>20</v>
      </c>
      <c r="M75" s="27">
        <f t="shared" si="18"/>
        <v>24</v>
      </c>
      <c r="N75" s="27">
        <f t="shared" si="19"/>
        <v>44</v>
      </c>
      <c r="O75" s="72" t="str">
        <f t="shared" si="20"/>
        <v>F</v>
      </c>
      <c r="P75" s="77"/>
      <c r="Q75" s="75"/>
      <c r="R75" s="75"/>
      <c r="S75" s="75" t="str">
        <f t="shared" si="21"/>
        <v/>
      </c>
      <c r="T75" s="75" t="str">
        <f t="shared" si="22"/>
        <v/>
      </c>
      <c r="U75" s="76">
        <v>1</v>
      </c>
      <c r="V75" s="87" t="str">
        <f t="shared" si="23"/>
        <v/>
      </c>
    </row>
    <row r="76" spans="1:22" ht="12.75" customHeight="1" x14ac:dyDescent="0.25">
      <c r="A76" s="23">
        <f t="shared" si="14"/>
        <v>74</v>
      </c>
      <c r="B76" s="28" t="s">
        <v>402</v>
      </c>
      <c r="C76" s="28" t="s">
        <v>403</v>
      </c>
      <c r="D76" s="23">
        <v>5</v>
      </c>
      <c r="E76" s="23">
        <v>14</v>
      </c>
      <c r="F76" s="23">
        <v>11</v>
      </c>
      <c r="G76" s="23">
        <v>5</v>
      </c>
      <c r="H76" s="23">
        <f t="shared" si="15"/>
        <v>16</v>
      </c>
      <c r="I76" s="26">
        <v>9</v>
      </c>
      <c r="J76" s="26">
        <v>5</v>
      </c>
      <c r="K76" s="23">
        <f t="shared" si="16"/>
        <v>14</v>
      </c>
      <c r="L76" s="27">
        <f t="shared" si="17"/>
        <v>14</v>
      </c>
      <c r="M76" s="27">
        <f t="shared" si="18"/>
        <v>14</v>
      </c>
      <c r="N76" s="27">
        <f t="shared" si="19"/>
        <v>28</v>
      </c>
      <c r="O76" s="72" t="str">
        <f t="shared" si="20"/>
        <v>F</v>
      </c>
      <c r="P76" s="77">
        <v>28</v>
      </c>
      <c r="Q76" s="75">
        <v>9</v>
      </c>
      <c r="R76" s="75">
        <v>10</v>
      </c>
      <c r="S76" s="75">
        <f t="shared" si="21"/>
        <v>19</v>
      </c>
      <c r="T76" s="75">
        <f t="shared" si="22"/>
        <v>47</v>
      </c>
      <c r="U76" s="76">
        <f>IF(T76="",0,1)</f>
        <v>1</v>
      </c>
      <c r="V76" s="87" t="str">
        <f t="shared" si="23"/>
        <v>F</v>
      </c>
    </row>
    <row r="77" spans="1:22" ht="12.75" customHeight="1" x14ac:dyDescent="0.25">
      <c r="A77" s="23">
        <f t="shared" si="14"/>
        <v>75</v>
      </c>
      <c r="B77" s="28" t="s">
        <v>404</v>
      </c>
      <c r="C77" s="28" t="s">
        <v>405</v>
      </c>
      <c r="D77" s="23">
        <v>8</v>
      </c>
      <c r="E77" s="23">
        <v>11</v>
      </c>
      <c r="F77" s="26"/>
      <c r="G77" s="26"/>
      <c r="H77" s="23" t="str">
        <f t="shared" si="15"/>
        <v/>
      </c>
      <c r="I77" s="23"/>
      <c r="J77" s="23"/>
      <c r="K77" s="23" t="str">
        <f t="shared" si="16"/>
        <v/>
      </c>
      <c r="L77" s="27">
        <f t="shared" si="17"/>
        <v>11</v>
      </c>
      <c r="M77" s="27" t="str">
        <f t="shared" si="18"/>
        <v/>
      </c>
      <c r="N77" s="27">
        <f t="shared" si="19"/>
        <v>11</v>
      </c>
      <c r="O77" s="72" t="str">
        <f t="shared" si="20"/>
        <v>F</v>
      </c>
      <c r="P77" s="77">
        <v>0</v>
      </c>
      <c r="Q77" s="75"/>
      <c r="R77" s="75"/>
      <c r="S77" s="75" t="str">
        <f t="shared" si="21"/>
        <v/>
      </c>
      <c r="T77" s="75">
        <f t="shared" si="22"/>
        <v>0</v>
      </c>
      <c r="U77" s="76">
        <f>IF(T77="",0,1)</f>
        <v>1</v>
      </c>
      <c r="V77" s="87" t="str">
        <f t="shared" si="23"/>
        <v>F</v>
      </c>
    </row>
    <row r="78" spans="1:22" ht="12.75" customHeight="1" x14ac:dyDescent="0.25">
      <c r="A78" s="23">
        <f t="shared" si="14"/>
        <v>76</v>
      </c>
      <c r="B78" s="28" t="s">
        <v>406</v>
      </c>
      <c r="C78" s="28" t="s">
        <v>407</v>
      </c>
      <c r="D78" s="23"/>
      <c r="E78" s="23"/>
      <c r="F78" s="26"/>
      <c r="G78" s="26"/>
      <c r="H78" s="23" t="str">
        <f t="shared" si="15"/>
        <v/>
      </c>
      <c r="I78" s="26"/>
      <c r="J78" s="26"/>
      <c r="K78" s="23" t="str">
        <f t="shared" si="16"/>
        <v/>
      </c>
      <c r="L78" s="27" t="str">
        <f t="shared" si="17"/>
        <v/>
      </c>
      <c r="M78" s="27" t="str">
        <f t="shared" si="18"/>
        <v/>
      </c>
      <c r="N78" s="27" t="str">
        <f t="shared" si="19"/>
        <v/>
      </c>
      <c r="O78" s="73" t="str">
        <f t="shared" si="20"/>
        <v/>
      </c>
      <c r="P78" s="77"/>
      <c r="Q78" s="75"/>
      <c r="R78" s="75"/>
      <c r="S78" s="75" t="str">
        <f t="shared" si="21"/>
        <v/>
      </c>
      <c r="T78" s="75" t="str">
        <f t="shared" si="22"/>
        <v/>
      </c>
      <c r="U78" s="76">
        <v>1</v>
      </c>
      <c r="V78" s="87" t="str">
        <f t="shared" si="23"/>
        <v/>
      </c>
    </row>
    <row r="79" spans="1:22" ht="12.75" customHeight="1" x14ac:dyDescent="0.25">
      <c r="A79" s="23">
        <f t="shared" si="14"/>
        <v>77</v>
      </c>
      <c r="B79" s="28" t="s">
        <v>408</v>
      </c>
      <c r="C79" s="28" t="s">
        <v>409</v>
      </c>
      <c r="D79" s="23">
        <v>5</v>
      </c>
      <c r="E79" s="23"/>
      <c r="F79" s="26"/>
      <c r="G79" s="26"/>
      <c r="H79" s="23" t="str">
        <f t="shared" si="15"/>
        <v/>
      </c>
      <c r="I79" s="23"/>
      <c r="J79" s="23"/>
      <c r="K79" s="23" t="str">
        <f t="shared" si="16"/>
        <v/>
      </c>
      <c r="L79" s="27">
        <f t="shared" si="17"/>
        <v>5</v>
      </c>
      <c r="M79" s="27" t="str">
        <f t="shared" si="18"/>
        <v/>
      </c>
      <c r="N79" s="27">
        <f t="shared" si="19"/>
        <v>5</v>
      </c>
      <c r="O79" s="72" t="str">
        <f t="shared" si="20"/>
        <v>F</v>
      </c>
      <c r="P79" s="77">
        <v>16</v>
      </c>
      <c r="Q79" s="75">
        <v>12</v>
      </c>
      <c r="R79" s="75">
        <v>10</v>
      </c>
      <c r="S79" s="75">
        <f t="shared" si="21"/>
        <v>22</v>
      </c>
      <c r="T79" s="75">
        <f t="shared" si="22"/>
        <v>38</v>
      </c>
      <c r="U79" s="76">
        <f>IF(T79="",0,1)</f>
        <v>1</v>
      </c>
      <c r="V79" s="87" t="str">
        <f t="shared" si="23"/>
        <v>F</v>
      </c>
    </row>
    <row r="80" spans="1:22" ht="12.75" customHeight="1" x14ac:dyDescent="0.25">
      <c r="A80" s="23">
        <f t="shared" si="14"/>
        <v>78</v>
      </c>
      <c r="B80" s="28" t="s">
        <v>416</v>
      </c>
      <c r="C80" s="28" t="s">
        <v>417</v>
      </c>
      <c r="D80" s="23">
        <v>10</v>
      </c>
      <c r="E80" s="23">
        <v>23</v>
      </c>
      <c r="F80" s="26"/>
      <c r="G80" s="26"/>
      <c r="H80" s="23" t="str">
        <f t="shared" si="15"/>
        <v/>
      </c>
      <c r="I80" s="23"/>
      <c r="J80" s="23"/>
      <c r="K80" s="23" t="str">
        <f t="shared" si="16"/>
        <v/>
      </c>
      <c r="L80" s="27">
        <f t="shared" si="17"/>
        <v>23</v>
      </c>
      <c r="M80" s="27" t="str">
        <f t="shared" si="18"/>
        <v/>
      </c>
      <c r="N80" s="27">
        <f t="shared" si="19"/>
        <v>23</v>
      </c>
      <c r="O80" s="72" t="str">
        <f t="shared" si="20"/>
        <v>F</v>
      </c>
      <c r="P80" s="77"/>
      <c r="Q80" s="75"/>
      <c r="R80" s="75"/>
      <c r="S80" s="75" t="str">
        <f t="shared" si="21"/>
        <v/>
      </c>
      <c r="T80" s="75" t="str">
        <f t="shared" si="22"/>
        <v/>
      </c>
      <c r="U80" s="76">
        <v>1</v>
      </c>
      <c r="V80" s="87" t="str">
        <f t="shared" si="23"/>
        <v/>
      </c>
    </row>
    <row r="81" spans="1:22" ht="12.75" customHeight="1" x14ac:dyDescent="0.25">
      <c r="A81" s="23">
        <f t="shared" si="14"/>
        <v>79</v>
      </c>
      <c r="B81" s="28" t="s">
        <v>424</v>
      </c>
      <c r="C81" s="28" t="s">
        <v>425</v>
      </c>
      <c r="D81" s="23"/>
      <c r="E81" s="23">
        <v>5</v>
      </c>
      <c r="F81" s="26">
        <v>0</v>
      </c>
      <c r="G81" s="26">
        <v>0</v>
      </c>
      <c r="H81" s="23">
        <f t="shared" si="15"/>
        <v>0</v>
      </c>
      <c r="I81" s="23">
        <v>7</v>
      </c>
      <c r="J81" s="23"/>
      <c r="K81" s="23">
        <f t="shared" si="16"/>
        <v>7</v>
      </c>
      <c r="L81" s="27">
        <f t="shared" si="17"/>
        <v>5</v>
      </c>
      <c r="M81" s="27">
        <f t="shared" si="18"/>
        <v>7</v>
      </c>
      <c r="N81" s="27">
        <f t="shared" si="19"/>
        <v>12</v>
      </c>
      <c r="O81" s="72" t="str">
        <f t="shared" si="20"/>
        <v>F</v>
      </c>
      <c r="P81" s="77"/>
      <c r="Q81" s="75"/>
      <c r="R81" s="75"/>
      <c r="S81" s="75" t="str">
        <f t="shared" si="21"/>
        <v/>
      </c>
      <c r="T81" s="75" t="str">
        <f t="shared" si="22"/>
        <v/>
      </c>
      <c r="U81" s="76">
        <v>1</v>
      </c>
      <c r="V81" s="87" t="str">
        <f t="shared" si="23"/>
        <v/>
      </c>
    </row>
    <row r="82" spans="1:22" ht="12.75" customHeight="1" x14ac:dyDescent="0.25">
      <c r="A82" s="23">
        <f t="shared" si="14"/>
        <v>80</v>
      </c>
      <c r="B82" s="28" t="s">
        <v>430</v>
      </c>
      <c r="C82" s="28" t="s">
        <v>431</v>
      </c>
      <c r="D82" s="23"/>
      <c r="E82" s="23"/>
      <c r="F82" s="26"/>
      <c r="G82" s="26"/>
      <c r="H82" s="23" t="str">
        <f t="shared" si="15"/>
        <v/>
      </c>
      <c r="I82" s="26"/>
      <c r="J82" s="26"/>
      <c r="K82" s="23" t="str">
        <f t="shared" si="16"/>
        <v/>
      </c>
      <c r="L82" s="27" t="str">
        <f t="shared" si="17"/>
        <v/>
      </c>
      <c r="M82" s="27" t="str">
        <f t="shared" si="18"/>
        <v/>
      </c>
      <c r="N82" s="27" t="str">
        <f t="shared" si="19"/>
        <v/>
      </c>
      <c r="O82" s="73" t="str">
        <f t="shared" si="20"/>
        <v/>
      </c>
      <c r="P82" s="77">
        <v>16</v>
      </c>
      <c r="Q82" s="75"/>
      <c r="R82" s="75"/>
      <c r="S82" s="75" t="str">
        <f t="shared" si="21"/>
        <v/>
      </c>
      <c r="T82" s="75">
        <f t="shared" si="22"/>
        <v>16</v>
      </c>
      <c r="U82" s="76">
        <f>IF(T82="",0,1)</f>
        <v>1</v>
      </c>
      <c r="V82" s="87" t="str">
        <f t="shared" si="23"/>
        <v>F</v>
      </c>
    </row>
    <row r="83" spans="1:22" ht="12.75" customHeight="1" x14ac:dyDescent="0.25">
      <c r="A83" s="23">
        <f t="shared" si="14"/>
        <v>81</v>
      </c>
      <c r="B83" s="28" t="s">
        <v>432</v>
      </c>
      <c r="C83" s="28" t="s">
        <v>433</v>
      </c>
      <c r="D83" s="23"/>
      <c r="E83" s="23"/>
      <c r="F83" s="26"/>
      <c r="G83" s="26"/>
      <c r="H83" s="23" t="str">
        <f t="shared" si="15"/>
        <v/>
      </c>
      <c r="I83" s="26"/>
      <c r="J83" s="23"/>
      <c r="K83" s="23" t="str">
        <f t="shared" si="16"/>
        <v/>
      </c>
      <c r="L83" s="27" t="str">
        <f t="shared" si="17"/>
        <v/>
      </c>
      <c r="M83" s="27" t="str">
        <f t="shared" si="18"/>
        <v/>
      </c>
      <c r="N83" s="27" t="str">
        <f t="shared" si="19"/>
        <v/>
      </c>
      <c r="O83" s="73" t="str">
        <f t="shared" si="20"/>
        <v/>
      </c>
      <c r="P83" s="77">
        <v>0</v>
      </c>
      <c r="Q83" s="75"/>
      <c r="R83" s="75"/>
      <c r="S83" s="75" t="str">
        <f t="shared" si="21"/>
        <v/>
      </c>
      <c r="T83" s="75">
        <f t="shared" si="22"/>
        <v>0</v>
      </c>
      <c r="U83" s="76">
        <f>IF(T83="",0,1)</f>
        <v>1</v>
      </c>
      <c r="V83" s="87" t="str">
        <f t="shared" si="23"/>
        <v>F</v>
      </c>
    </row>
    <row r="84" spans="1:22" ht="12.75" customHeight="1" x14ac:dyDescent="0.25">
      <c r="A84" s="23">
        <f t="shared" si="14"/>
        <v>82</v>
      </c>
      <c r="B84" s="28" t="s">
        <v>434</v>
      </c>
      <c r="C84" s="28" t="s">
        <v>435</v>
      </c>
      <c r="D84" s="23"/>
      <c r="E84" s="23"/>
      <c r="F84" s="26"/>
      <c r="G84" s="26"/>
      <c r="H84" s="23" t="str">
        <f t="shared" si="15"/>
        <v/>
      </c>
      <c r="I84" s="23"/>
      <c r="J84" s="23"/>
      <c r="K84" s="23" t="str">
        <f t="shared" si="16"/>
        <v/>
      </c>
      <c r="L84" s="27" t="str">
        <f t="shared" si="17"/>
        <v/>
      </c>
      <c r="M84" s="27" t="str">
        <f t="shared" si="18"/>
        <v/>
      </c>
      <c r="N84" s="27" t="str">
        <f t="shared" si="19"/>
        <v/>
      </c>
      <c r="O84" s="73" t="str">
        <f t="shared" si="20"/>
        <v/>
      </c>
      <c r="P84" s="77"/>
      <c r="Q84" s="75"/>
      <c r="R84" s="75"/>
      <c r="S84" s="75" t="str">
        <f t="shared" si="21"/>
        <v/>
      </c>
      <c r="T84" s="75" t="str">
        <f t="shared" si="22"/>
        <v/>
      </c>
      <c r="U84" s="76">
        <v>1</v>
      </c>
      <c r="V84" s="87" t="str">
        <f t="shared" si="23"/>
        <v/>
      </c>
    </row>
    <row r="85" spans="1:22" ht="12.75" customHeight="1" x14ac:dyDescent="0.25">
      <c r="A85" s="23">
        <f t="shared" si="14"/>
        <v>83</v>
      </c>
      <c r="B85" s="28" t="s">
        <v>436</v>
      </c>
      <c r="C85" s="28" t="s">
        <v>437</v>
      </c>
      <c r="D85" s="23">
        <v>13</v>
      </c>
      <c r="E85" s="23">
        <v>13</v>
      </c>
      <c r="F85" s="26">
        <v>13.5</v>
      </c>
      <c r="G85" s="26">
        <v>2</v>
      </c>
      <c r="H85" s="23">
        <f t="shared" si="15"/>
        <v>15.5</v>
      </c>
      <c r="I85" s="23">
        <v>4</v>
      </c>
      <c r="J85" s="23">
        <v>2</v>
      </c>
      <c r="K85" s="23">
        <f t="shared" si="16"/>
        <v>6</v>
      </c>
      <c r="L85" s="27">
        <f t="shared" si="17"/>
        <v>13</v>
      </c>
      <c r="M85" s="27">
        <f t="shared" si="18"/>
        <v>6</v>
      </c>
      <c r="N85" s="27">
        <f t="shared" si="19"/>
        <v>19</v>
      </c>
      <c r="O85" s="72" t="str">
        <f t="shared" si="20"/>
        <v>F</v>
      </c>
      <c r="P85" s="77"/>
      <c r="Q85" s="75"/>
      <c r="R85" s="75"/>
      <c r="S85" s="75" t="str">
        <f t="shared" si="21"/>
        <v/>
      </c>
      <c r="T85" s="75" t="str">
        <f t="shared" si="22"/>
        <v/>
      </c>
      <c r="U85" s="76">
        <v>1</v>
      </c>
      <c r="V85" s="87" t="str">
        <f t="shared" si="23"/>
        <v/>
      </c>
    </row>
    <row r="86" spans="1:22" ht="12.75" customHeight="1" x14ac:dyDescent="0.25">
      <c r="A86" s="23">
        <f t="shared" si="14"/>
        <v>84</v>
      </c>
      <c r="B86" s="28" t="s">
        <v>446</v>
      </c>
      <c r="C86" s="28" t="s">
        <v>447</v>
      </c>
      <c r="D86" s="23"/>
      <c r="E86" s="23"/>
      <c r="F86" s="23"/>
      <c r="G86" s="23"/>
      <c r="H86" s="23" t="str">
        <f t="shared" si="15"/>
        <v/>
      </c>
      <c r="I86" s="26"/>
      <c r="J86" s="26"/>
      <c r="K86" s="23" t="str">
        <f t="shared" si="16"/>
        <v/>
      </c>
      <c r="L86" s="27" t="str">
        <f t="shared" si="17"/>
        <v/>
      </c>
      <c r="M86" s="27" t="str">
        <f t="shared" si="18"/>
        <v/>
      </c>
      <c r="N86" s="27" t="str">
        <f t="shared" si="19"/>
        <v/>
      </c>
      <c r="O86" s="73" t="str">
        <f t="shared" si="20"/>
        <v/>
      </c>
      <c r="P86" s="77"/>
      <c r="Q86" s="75"/>
      <c r="R86" s="75"/>
      <c r="S86" s="75" t="str">
        <f t="shared" si="21"/>
        <v/>
      </c>
      <c r="T86" s="75" t="str">
        <f t="shared" si="22"/>
        <v/>
      </c>
      <c r="U86" s="76">
        <v>1</v>
      </c>
      <c r="V86" s="87" t="str">
        <f t="shared" si="23"/>
        <v/>
      </c>
    </row>
    <row r="87" spans="1:22" ht="12.75" customHeight="1" x14ac:dyDescent="0.25">
      <c r="A87" s="23">
        <f t="shared" si="14"/>
        <v>85</v>
      </c>
      <c r="B87" s="28" t="s">
        <v>448</v>
      </c>
      <c r="C87" s="28" t="s">
        <v>449</v>
      </c>
      <c r="D87" s="23">
        <v>29</v>
      </c>
      <c r="E87" s="23"/>
      <c r="F87" s="26"/>
      <c r="G87" s="26"/>
      <c r="H87" s="23" t="str">
        <f t="shared" si="15"/>
        <v/>
      </c>
      <c r="I87" s="26">
        <v>12</v>
      </c>
      <c r="J87" s="26">
        <v>2</v>
      </c>
      <c r="K87" s="23">
        <f t="shared" si="16"/>
        <v>14</v>
      </c>
      <c r="L87" s="27">
        <f t="shared" si="17"/>
        <v>29</v>
      </c>
      <c r="M87" s="27">
        <f t="shared" si="18"/>
        <v>14</v>
      </c>
      <c r="N87" s="27">
        <f t="shared" si="19"/>
        <v>43</v>
      </c>
      <c r="O87" s="72" t="str">
        <f t="shared" si="20"/>
        <v>F</v>
      </c>
      <c r="P87" s="78"/>
      <c r="Q87" s="75">
        <v>3</v>
      </c>
      <c r="R87" s="75">
        <v>10</v>
      </c>
      <c r="S87" s="75">
        <f t="shared" si="21"/>
        <v>13</v>
      </c>
      <c r="T87" s="75">
        <f t="shared" si="22"/>
        <v>42</v>
      </c>
      <c r="U87" s="76">
        <f>IF(T87="",0,1)</f>
        <v>1</v>
      </c>
      <c r="V87" s="87" t="str">
        <f t="shared" si="23"/>
        <v>F</v>
      </c>
    </row>
    <row r="88" spans="1:22" ht="12.75" customHeight="1" x14ac:dyDescent="0.25">
      <c r="A88" s="23">
        <f t="shared" si="14"/>
        <v>86</v>
      </c>
      <c r="B88" s="28" t="s">
        <v>450</v>
      </c>
      <c r="C88" s="28" t="s">
        <v>451</v>
      </c>
      <c r="D88" s="23"/>
      <c r="E88" s="23"/>
      <c r="F88" s="23"/>
      <c r="G88" s="23"/>
      <c r="H88" s="23" t="str">
        <f t="shared" si="15"/>
        <v/>
      </c>
      <c r="I88" s="23"/>
      <c r="J88" s="23"/>
      <c r="K88" s="23" t="str">
        <f t="shared" si="16"/>
        <v/>
      </c>
      <c r="L88" s="27" t="str">
        <f t="shared" si="17"/>
        <v/>
      </c>
      <c r="M88" s="27" t="str">
        <f t="shared" si="18"/>
        <v/>
      </c>
      <c r="N88" s="27" t="str">
        <f t="shared" si="19"/>
        <v/>
      </c>
      <c r="O88" s="73" t="str">
        <f t="shared" si="20"/>
        <v/>
      </c>
      <c r="P88" s="77"/>
      <c r="Q88" s="75"/>
      <c r="R88" s="75"/>
      <c r="S88" s="75" t="str">
        <f t="shared" si="21"/>
        <v/>
      </c>
      <c r="T88" s="75" t="str">
        <f t="shared" si="22"/>
        <v/>
      </c>
      <c r="U88" s="76">
        <v>1</v>
      </c>
      <c r="V88" s="87" t="str">
        <f t="shared" si="23"/>
        <v/>
      </c>
    </row>
    <row r="89" spans="1:22" ht="12.75" customHeight="1" x14ac:dyDescent="0.25">
      <c r="A89" s="23">
        <f t="shared" si="14"/>
        <v>87</v>
      </c>
      <c r="B89" s="28" t="s">
        <v>454</v>
      </c>
      <c r="C89" s="28" t="s">
        <v>455</v>
      </c>
      <c r="D89" s="23"/>
      <c r="E89" s="23"/>
      <c r="F89" s="23"/>
      <c r="G89" s="23"/>
      <c r="H89" s="23" t="str">
        <f t="shared" si="15"/>
        <v/>
      </c>
      <c r="I89" s="23"/>
      <c r="J89" s="23"/>
      <c r="K89" s="23" t="str">
        <f t="shared" si="16"/>
        <v/>
      </c>
      <c r="L89" s="27" t="str">
        <f t="shared" si="17"/>
        <v/>
      </c>
      <c r="M89" s="27" t="str">
        <f t="shared" si="18"/>
        <v/>
      </c>
      <c r="N89" s="27" t="str">
        <f t="shared" si="19"/>
        <v/>
      </c>
      <c r="O89" s="73" t="str">
        <f t="shared" si="20"/>
        <v/>
      </c>
      <c r="P89" s="77"/>
      <c r="Q89" s="75"/>
      <c r="R89" s="75"/>
      <c r="S89" s="75" t="str">
        <f t="shared" si="21"/>
        <v/>
      </c>
      <c r="T89" s="75" t="str">
        <f t="shared" si="22"/>
        <v/>
      </c>
      <c r="U89" s="76">
        <v>1</v>
      </c>
      <c r="V89" s="87" t="str">
        <f t="shared" si="23"/>
        <v/>
      </c>
    </row>
    <row r="90" spans="1:22" ht="12.75" customHeight="1" x14ac:dyDescent="0.25">
      <c r="A90" s="23">
        <f t="shared" si="14"/>
        <v>88</v>
      </c>
      <c r="B90" s="28" t="s">
        <v>456</v>
      </c>
      <c r="C90" s="28" t="s">
        <v>457</v>
      </c>
      <c r="D90" s="23">
        <v>8</v>
      </c>
      <c r="E90" s="23">
        <v>11</v>
      </c>
      <c r="F90" s="26">
        <v>7</v>
      </c>
      <c r="G90" s="26">
        <v>7</v>
      </c>
      <c r="H90" s="23">
        <f t="shared" si="15"/>
        <v>14</v>
      </c>
      <c r="I90" s="26">
        <v>18</v>
      </c>
      <c r="J90" s="26">
        <v>20</v>
      </c>
      <c r="K90" s="23">
        <f t="shared" si="16"/>
        <v>38</v>
      </c>
      <c r="L90" s="27">
        <f t="shared" si="17"/>
        <v>11</v>
      </c>
      <c r="M90" s="27">
        <f t="shared" si="18"/>
        <v>38</v>
      </c>
      <c r="N90" s="27">
        <f t="shared" si="19"/>
        <v>49</v>
      </c>
      <c r="O90" s="72" t="str">
        <f t="shared" si="20"/>
        <v>F</v>
      </c>
      <c r="P90" s="78"/>
      <c r="Q90" s="75"/>
      <c r="R90" s="75"/>
      <c r="S90" s="75" t="str">
        <f t="shared" si="21"/>
        <v/>
      </c>
      <c r="T90" s="75" t="str">
        <f t="shared" si="22"/>
        <v/>
      </c>
      <c r="U90" s="76">
        <v>1</v>
      </c>
      <c r="V90" s="87" t="str">
        <f t="shared" si="23"/>
        <v/>
      </c>
    </row>
    <row r="91" spans="1:22" ht="12.75" customHeight="1" x14ac:dyDescent="0.25">
      <c r="A91" s="23">
        <f t="shared" si="14"/>
        <v>89</v>
      </c>
      <c r="B91" s="28" t="s">
        <v>460</v>
      </c>
      <c r="C91" s="28" t="s">
        <v>461</v>
      </c>
      <c r="D91" s="23"/>
      <c r="E91" s="23"/>
      <c r="F91" s="23">
        <v>12</v>
      </c>
      <c r="G91" s="23">
        <v>16</v>
      </c>
      <c r="H91" s="23">
        <f t="shared" si="15"/>
        <v>28</v>
      </c>
      <c r="I91" s="23"/>
      <c r="J91" s="23"/>
      <c r="K91" s="23" t="str">
        <f t="shared" si="16"/>
        <v/>
      </c>
      <c r="L91" s="27" t="str">
        <f t="shared" si="17"/>
        <v/>
      </c>
      <c r="M91" s="27">
        <f t="shared" si="18"/>
        <v>28</v>
      </c>
      <c r="N91" s="27">
        <f t="shared" si="19"/>
        <v>28</v>
      </c>
      <c r="O91" s="72" t="str">
        <f t="shared" si="20"/>
        <v>F</v>
      </c>
      <c r="P91" s="77"/>
      <c r="Q91" s="75"/>
      <c r="R91" s="75"/>
      <c r="S91" s="75" t="str">
        <f t="shared" si="21"/>
        <v/>
      </c>
      <c r="T91" s="75" t="str">
        <f t="shared" si="22"/>
        <v/>
      </c>
      <c r="U91" s="76">
        <v>1</v>
      </c>
      <c r="V91" s="87" t="str">
        <f t="shared" si="23"/>
        <v/>
      </c>
    </row>
    <row r="92" spans="1:22" ht="12.75" customHeight="1" x14ac:dyDescent="0.25">
      <c r="A92" s="23">
        <f t="shared" si="14"/>
        <v>90</v>
      </c>
      <c r="B92" s="28" t="s">
        <v>464</v>
      </c>
      <c r="C92" s="28" t="s">
        <v>465</v>
      </c>
      <c r="D92" s="23">
        <v>7</v>
      </c>
      <c r="E92" s="23">
        <v>17</v>
      </c>
      <c r="F92" s="26"/>
      <c r="G92" s="26"/>
      <c r="H92" s="23" t="str">
        <f t="shared" si="15"/>
        <v/>
      </c>
      <c r="I92" s="26">
        <v>7</v>
      </c>
      <c r="J92" s="26">
        <v>2</v>
      </c>
      <c r="K92" s="23">
        <f t="shared" si="16"/>
        <v>9</v>
      </c>
      <c r="L92" s="27">
        <f t="shared" si="17"/>
        <v>17</v>
      </c>
      <c r="M92" s="27">
        <f t="shared" si="18"/>
        <v>9</v>
      </c>
      <c r="N92" s="27">
        <f t="shared" si="19"/>
        <v>26</v>
      </c>
      <c r="O92" s="72" t="str">
        <f t="shared" si="20"/>
        <v>F</v>
      </c>
      <c r="P92" s="77"/>
      <c r="Q92" s="75"/>
      <c r="R92" s="75"/>
      <c r="S92" s="75" t="str">
        <f t="shared" si="21"/>
        <v/>
      </c>
      <c r="T92" s="75" t="str">
        <f t="shared" si="22"/>
        <v/>
      </c>
      <c r="U92" s="76">
        <v>1</v>
      </c>
      <c r="V92" s="87" t="str">
        <f t="shared" si="23"/>
        <v/>
      </c>
    </row>
    <row r="93" spans="1:22" ht="12.75" customHeight="1" x14ac:dyDescent="0.25">
      <c r="A93" s="23">
        <f t="shared" si="14"/>
        <v>91</v>
      </c>
      <c r="B93" s="28" t="s">
        <v>466</v>
      </c>
      <c r="C93" s="28" t="s">
        <v>467</v>
      </c>
      <c r="D93" s="23">
        <v>15</v>
      </c>
      <c r="E93" s="23">
        <v>21</v>
      </c>
      <c r="F93" s="26"/>
      <c r="G93" s="26"/>
      <c r="H93" s="23" t="str">
        <f t="shared" si="15"/>
        <v/>
      </c>
      <c r="I93" s="23"/>
      <c r="J93" s="23"/>
      <c r="K93" s="23" t="str">
        <f t="shared" si="16"/>
        <v/>
      </c>
      <c r="L93" s="27">
        <f t="shared" si="17"/>
        <v>21</v>
      </c>
      <c r="M93" s="27" t="str">
        <f t="shared" si="18"/>
        <v/>
      </c>
      <c r="N93" s="27">
        <f t="shared" si="19"/>
        <v>21</v>
      </c>
      <c r="O93" s="72" t="str">
        <f t="shared" si="20"/>
        <v>F</v>
      </c>
      <c r="P93" s="77"/>
      <c r="Q93" s="75"/>
      <c r="R93" s="75"/>
      <c r="S93" s="75" t="str">
        <f t="shared" si="21"/>
        <v/>
      </c>
      <c r="T93" s="75" t="str">
        <f t="shared" si="22"/>
        <v/>
      </c>
      <c r="U93" s="76">
        <v>1</v>
      </c>
      <c r="V93" s="87" t="str">
        <f t="shared" si="23"/>
        <v/>
      </c>
    </row>
    <row r="94" spans="1:22" ht="12.75" customHeight="1" x14ac:dyDescent="0.25">
      <c r="A94" s="23">
        <f t="shared" si="14"/>
        <v>92</v>
      </c>
      <c r="B94" s="28" t="s">
        <v>468</v>
      </c>
      <c r="C94" s="28" t="s">
        <v>469</v>
      </c>
      <c r="D94" s="23"/>
      <c r="E94" s="23"/>
      <c r="F94" s="26"/>
      <c r="G94" s="26"/>
      <c r="H94" s="23" t="str">
        <f t="shared" si="15"/>
        <v/>
      </c>
      <c r="I94" s="26"/>
      <c r="J94" s="23"/>
      <c r="K94" s="23" t="str">
        <f t="shared" si="16"/>
        <v/>
      </c>
      <c r="L94" s="27" t="str">
        <f t="shared" si="17"/>
        <v/>
      </c>
      <c r="M94" s="27" t="str">
        <f t="shared" si="18"/>
        <v/>
      </c>
      <c r="N94" s="27" t="str">
        <f t="shared" si="19"/>
        <v/>
      </c>
      <c r="O94" s="73" t="str">
        <f t="shared" si="20"/>
        <v/>
      </c>
      <c r="P94" s="77"/>
      <c r="Q94" s="75"/>
      <c r="R94" s="75"/>
      <c r="S94" s="75" t="str">
        <f t="shared" si="21"/>
        <v/>
      </c>
      <c r="T94" s="75" t="str">
        <f t="shared" si="22"/>
        <v/>
      </c>
      <c r="U94" s="76">
        <v>1</v>
      </c>
      <c r="V94" s="87" t="str">
        <f t="shared" si="23"/>
        <v/>
      </c>
    </row>
    <row r="95" spans="1:22" ht="12.75" customHeight="1" x14ac:dyDescent="0.25">
      <c r="A95" s="23">
        <f t="shared" si="14"/>
        <v>93</v>
      </c>
      <c r="B95" s="28" t="s">
        <v>474</v>
      </c>
      <c r="C95" s="28" t="s">
        <v>475</v>
      </c>
      <c r="D95" s="23">
        <v>1</v>
      </c>
      <c r="E95" s="23"/>
      <c r="F95" s="23"/>
      <c r="G95" s="23"/>
      <c r="H95" s="23" t="str">
        <f t="shared" si="15"/>
        <v/>
      </c>
      <c r="I95" s="23"/>
      <c r="J95" s="23"/>
      <c r="K95" s="23" t="str">
        <f t="shared" si="16"/>
        <v/>
      </c>
      <c r="L95" s="27">
        <f t="shared" si="17"/>
        <v>1</v>
      </c>
      <c r="M95" s="27" t="str">
        <f t="shared" si="18"/>
        <v/>
      </c>
      <c r="N95" s="27">
        <f t="shared" si="19"/>
        <v>1</v>
      </c>
      <c r="O95" s="72" t="str">
        <f t="shared" si="20"/>
        <v>F</v>
      </c>
      <c r="P95" s="77">
        <v>8</v>
      </c>
      <c r="Q95" s="75">
        <v>0</v>
      </c>
      <c r="R95" s="75">
        <v>0</v>
      </c>
      <c r="S95" s="75">
        <f t="shared" si="21"/>
        <v>0</v>
      </c>
      <c r="T95" s="75">
        <f t="shared" si="22"/>
        <v>8</v>
      </c>
      <c r="U95" s="76">
        <f>IF(T95="",0,1)</f>
        <v>1</v>
      </c>
      <c r="V95" s="87" t="str">
        <f t="shared" si="23"/>
        <v>F</v>
      </c>
    </row>
    <row r="96" spans="1:22" ht="12.75" customHeight="1" x14ac:dyDescent="0.25">
      <c r="A96" s="23">
        <f t="shared" si="14"/>
        <v>94</v>
      </c>
      <c r="B96" s="28" t="s">
        <v>478</v>
      </c>
      <c r="C96" s="28" t="s">
        <v>479</v>
      </c>
      <c r="D96" s="23"/>
      <c r="E96" s="23"/>
      <c r="F96" s="23"/>
      <c r="G96" s="23"/>
      <c r="H96" s="23" t="str">
        <f t="shared" si="15"/>
        <v/>
      </c>
      <c r="I96" s="23"/>
      <c r="J96" s="23"/>
      <c r="K96" s="23" t="str">
        <f t="shared" si="16"/>
        <v/>
      </c>
      <c r="L96" s="27" t="str">
        <f t="shared" si="17"/>
        <v/>
      </c>
      <c r="M96" s="27" t="str">
        <f t="shared" si="18"/>
        <v/>
      </c>
      <c r="N96" s="27" t="str">
        <f t="shared" si="19"/>
        <v/>
      </c>
      <c r="O96" s="73" t="str">
        <f t="shared" si="20"/>
        <v/>
      </c>
      <c r="P96" s="77"/>
      <c r="Q96" s="75"/>
      <c r="R96" s="75"/>
      <c r="S96" s="75" t="str">
        <f t="shared" si="21"/>
        <v/>
      </c>
      <c r="T96" s="75" t="str">
        <f t="shared" si="22"/>
        <v/>
      </c>
      <c r="U96" s="76">
        <v>1</v>
      </c>
      <c r="V96" s="87" t="str">
        <f t="shared" si="23"/>
        <v/>
      </c>
    </row>
    <row r="97" spans="1:22" ht="12.75" customHeight="1" x14ac:dyDescent="0.25">
      <c r="A97" s="23">
        <f t="shared" si="14"/>
        <v>95</v>
      </c>
      <c r="B97" s="28" t="s">
        <v>480</v>
      </c>
      <c r="C97" s="28" t="s">
        <v>481</v>
      </c>
      <c r="D97" s="23">
        <v>15</v>
      </c>
      <c r="E97" s="23"/>
      <c r="F97" s="23"/>
      <c r="G97" s="23"/>
      <c r="H97" s="23" t="str">
        <f t="shared" si="15"/>
        <v/>
      </c>
      <c r="I97" s="23"/>
      <c r="J97" s="23"/>
      <c r="K97" s="23" t="str">
        <f t="shared" si="16"/>
        <v/>
      </c>
      <c r="L97" s="27">
        <f t="shared" si="17"/>
        <v>15</v>
      </c>
      <c r="M97" s="27" t="str">
        <f t="shared" si="18"/>
        <v/>
      </c>
      <c r="N97" s="27">
        <f t="shared" si="19"/>
        <v>15</v>
      </c>
      <c r="O97" s="72" t="str">
        <f t="shared" si="20"/>
        <v>F</v>
      </c>
      <c r="P97" s="77"/>
      <c r="Q97" s="75"/>
      <c r="R97" s="75"/>
      <c r="S97" s="75" t="str">
        <f t="shared" si="21"/>
        <v/>
      </c>
      <c r="T97" s="75" t="str">
        <f t="shared" si="22"/>
        <v/>
      </c>
      <c r="U97" s="76">
        <v>1</v>
      </c>
      <c r="V97" s="87" t="str">
        <f t="shared" si="23"/>
        <v/>
      </c>
    </row>
    <row r="98" spans="1:22" ht="12.75" customHeight="1" x14ac:dyDescent="0.25">
      <c r="A98" s="23">
        <f t="shared" si="14"/>
        <v>96</v>
      </c>
      <c r="B98" s="28" t="s">
        <v>486</v>
      </c>
      <c r="C98" s="28" t="s">
        <v>487</v>
      </c>
      <c r="D98" s="23"/>
      <c r="E98" s="23"/>
      <c r="F98" s="23"/>
      <c r="G98" s="23"/>
      <c r="H98" s="23" t="str">
        <f t="shared" si="15"/>
        <v/>
      </c>
      <c r="I98" s="23"/>
      <c r="J98" s="23"/>
      <c r="K98" s="23" t="str">
        <f t="shared" si="16"/>
        <v/>
      </c>
      <c r="L98" s="27" t="str">
        <f t="shared" si="17"/>
        <v/>
      </c>
      <c r="M98" s="27" t="str">
        <f t="shared" si="18"/>
        <v/>
      </c>
      <c r="N98" s="27" t="str">
        <f t="shared" si="19"/>
        <v/>
      </c>
      <c r="O98" s="73" t="str">
        <f t="shared" si="20"/>
        <v/>
      </c>
      <c r="P98" s="77">
        <v>1</v>
      </c>
      <c r="Q98" s="75">
        <v>0</v>
      </c>
      <c r="R98" s="75">
        <v>0</v>
      </c>
      <c r="S98" s="75">
        <f t="shared" si="21"/>
        <v>0</v>
      </c>
      <c r="T98" s="75">
        <f t="shared" si="22"/>
        <v>1</v>
      </c>
      <c r="U98" s="76">
        <f t="shared" ref="U98:U129" si="24">IF(T98="",0,1)</f>
        <v>1</v>
      </c>
      <c r="V98" s="87" t="str">
        <f t="shared" si="23"/>
        <v>F</v>
      </c>
    </row>
    <row r="99" spans="1:22" ht="12.75" hidden="1" customHeight="1" x14ac:dyDescent="0.25">
      <c r="A99" s="23">
        <v>1</v>
      </c>
      <c r="B99" s="24" t="s">
        <v>51</v>
      </c>
      <c r="C99" s="25" t="s">
        <v>52</v>
      </c>
      <c r="D99" s="23">
        <v>26</v>
      </c>
      <c r="E99" s="23"/>
      <c r="F99" s="23">
        <v>23</v>
      </c>
      <c r="G99" s="23">
        <v>24</v>
      </c>
      <c r="H99" s="23">
        <f t="shared" si="15"/>
        <v>47</v>
      </c>
      <c r="I99" s="23"/>
      <c r="J99" s="23"/>
      <c r="K99" s="23" t="str">
        <f t="shared" si="16"/>
        <v/>
      </c>
      <c r="L99" s="27">
        <f t="shared" si="17"/>
        <v>26</v>
      </c>
      <c r="M99" s="27">
        <f t="shared" si="18"/>
        <v>47</v>
      </c>
      <c r="N99" s="27">
        <f t="shared" si="19"/>
        <v>73</v>
      </c>
      <c r="O99" s="72" t="str">
        <f t="shared" si="20"/>
        <v>C</v>
      </c>
      <c r="P99" s="77"/>
      <c r="Q99" s="75"/>
      <c r="R99" s="75"/>
      <c r="S99" s="75" t="str">
        <f t="shared" si="21"/>
        <v/>
      </c>
      <c r="T99" s="75" t="str">
        <f t="shared" si="22"/>
        <v/>
      </c>
      <c r="U99" s="76">
        <f t="shared" si="24"/>
        <v>0</v>
      </c>
    </row>
    <row r="100" spans="1:22" ht="12.75" hidden="1" customHeight="1" x14ac:dyDescent="0.25">
      <c r="A100" s="23">
        <f t="shared" ref="A100:A131" si="25">A99+1</f>
        <v>2</v>
      </c>
      <c r="B100" s="24" t="s">
        <v>53</v>
      </c>
      <c r="C100" s="25" t="s">
        <v>54</v>
      </c>
      <c r="D100" s="23">
        <v>35</v>
      </c>
      <c r="E100" s="23"/>
      <c r="F100" s="23">
        <v>20</v>
      </c>
      <c r="G100" s="23">
        <v>25</v>
      </c>
      <c r="H100" s="23">
        <f t="shared" si="15"/>
        <v>45</v>
      </c>
      <c r="I100" s="23"/>
      <c r="J100" s="23"/>
      <c r="K100" s="23" t="str">
        <f t="shared" si="16"/>
        <v/>
      </c>
      <c r="L100" s="27">
        <f t="shared" si="17"/>
        <v>35</v>
      </c>
      <c r="M100" s="27">
        <f t="shared" si="18"/>
        <v>45</v>
      </c>
      <c r="N100" s="27">
        <f t="shared" si="19"/>
        <v>80</v>
      </c>
      <c r="O100" s="72" t="str">
        <f t="shared" si="20"/>
        <v>B</v>
      </c>
      <c r="P100" s="77"/>
      <c r="Q100" s="75"/>
      <c r="R100" s="75"/>
      <c r="S100" s="75" t="str">
        <f t="shared" si="21"/>
        <v/>
      </c>
      <c r="T100" s="75" t="str">
        <f t="shared" si="22"/>
        <v/>
      </c>
      <c r="U100" s="76">
        <f t="shared" si="24"/>
        <v>0</v>
      </c>
    </row>
    <row r="101" spans="1:22" ht="12.75" hidden="1" customHeight="1" x14ac:dyDescent="0.25">
      <c r="A101" s="23">
        <f t="shared" si="25"/>
        <v>3</v>
      </c>
      <c r="B101" s="24" t="s">
        <v>57</v>
      </c>
      <c r="C101" s="25" t="s">
        <v>58</v>
      </c>
      <c r="D101" s="23"/>
      <c r="E101" s="23"/>
      <c r="F101" s="23"/>
      <c r="G101" s="23"/>
      <c r="H101" s="23" t="str">
        <f t="shared" si="15"/>
        <v/>
      </c>
      <c r="I101" s="23"/>
      <c r="J101" s="23"/>
      <c r="K101" s="23" t="str">
        <f t="shared" si="16"/>
        <v/>
      </c>
      <c r="L101" s="27" t="str">
        <f t="shared" si="17"/>
        <v/>
      </c>
      <c r="M101" s="27" t="str">
        <f t="shared" si="18"/>
        <v/>
      </c>
      <c r="N101" s="27" t="str">
        <f t="shared" si="19"/>
        <v/>
      </c>
      <c r="O101" s="73" t="str">
        <f t="shared" si="20"/>
        <v/>
      </c>
      <c r="P101" s="77"/>
      <c r="Q101" s="75"/>
      <c r="R101" s="75"/>
      <c r="S101" s="75" t="str">
        <f t="shared" si="21"/>
        <v/>
      </c>
      <c r="T101" s="75" t="str">
        <f t="shared" si="22"/>
        <v/>
      </c>
      <c r="U101" s="76">
        <f t="shared" si="24"/>
        <v>0</v>
      </c>
    </row>
    <row r="102" spans="1:22" ht="12.75" hidden="1" customHeight="1" x14ac:dyDescent="0.25">
      <c r="A102" s="23">
        <f t="shared" si="25"/>
        <v>4</v>
      </c>
      <c r="B102" s="24" t="s">
        <v>59</v>
      </c>
      <c r="C102" s="25" t="s">
        <v>60</v>
      </c>
      <c r="D102" s="23"/>
      <c r="E102" s="23"/>
      <c r="F102" s="23"/>
      <c r="G102" s="23"/>
      <c r="H102" s="23" t="str">
        <f t="shared" si="15"/>
        <v/>
      </c>
      <c r="I102" s="23"/>
      <c r="J102" s="23"/>
      <c r="K102" s="23" t="str">
        <f t="shared" si="16"/>
        <v/>
      </c>
      <c r="L102" s="27" t="str">
        <f t="shared" si="17"/>
        <v/>
      </c>
      <c r="M102" s="27" t="str">
        <f t="shared" si="18"/>
        <v/>
      </c>
      <c r="N102" s="27" t="str">
        <f t="shared" si="19"/>
        <v/>
      </c>
      <c r="O102" s="73" t="str">
        <f t="shared" si="20"/>
        <v/>
      </c>
      <c r="P102" s="77"/>
      <c r="Q102" s="75"/>
      <c r="R102" s="75"/>
      <c r="S102" s="75" t="str">
        <f t="shared" si="21"/>
        <v/>
      </c>
      <c r="T102" s="75" t="str">
        <f t="shared" si="22"/>
        <v/>
      </c>
      <c r="U102" s="76">
        <f t="shared" si="24"/>
        <v>0</v>
      </c>
    </row>
    <row r="103" spans="1:22" ht="12.75" hidden="1" customHeight="1" x14ac:dyDescent="0.25">
      <c r="A103" s="23">
        <f t="shared" si="25"/>
        <v>5</v>
      </c>
      <c r="B103" s="24" t="s">
        <v>61</v>
      </c>
      <c r="C103" s="25" t="s">
        <v>62</v>
      </c>
      <c r="D103" s="23"/>
      <c r="E103" s="23"/>
      <c r="F103" s="26"/>
      <c r="G103" s="26"/>
      <c r="H103" s="23" t="str">
        <f t="shared" si="15"/>
        <v/>
      </c>
      <c r="I103" s="26"/>
      <c r="J103" s="23"/>
      <c r="K103" s="23" t="str">
        <f t="shared" si="16"/>
        <v/>
      </c>
      <c r="L103" s="27" t="str">
        <f t="shared" si="17"/>
        <v/>
      </c>
      <c r="M103" s="27" t="str">
        <f t="shared" si="18"/>
        <v/>
      </c>
      <c r="N103" s="27" t="str">
        <f t="shared" si="19"/>
        <v/>
      </c>
      <c r="O103" s="73" t="str">
        <f t="shared" si="20"/>
        <v/>
      </c>
      <c r="P103" s="77"/>
      <c r="Q103" s="75"/>
      <c r="R103" s="75"/>
      <c r="S103" s="75" t="str">
        <f t="shared" si="21"/>
        <v/>
      </c>
      <c r="T103" s="75" t="str">
        <f t="shared" si="22"/>
        <v/>
      </c>
      <c r="U103" s="76">
        <f t="shared" si="24"/>
        <v>0</v>
      </c>
    </row>
    <row r="104" spans="1:22" ht="12.75" hidden="1" customHeight="1" x14ac:dyDescent="0.25">
      <c r="A104" s="23">
        <f t="shared" si="25"/>
        <v>6</v>
      </c>
      <c r="B104" s="24" t="s">
        <v>63</v>
      </c>
      <c r="C104" s="25" t="s">
        <v>64</v>
      </c>
      <c r="D104" s="23">
        <v>0</v>
      </c>
      <c r="E104" s="23"/>
      <c r="F104" s="23"/>
      <c r="G104" s="23"/>
      <c r="H104" s="23" t="str">
        <f t="shared" si="15"/>
        <v/>
      </c>
      <c r="I104" s="23"/>
      <c r="J104" s="23"/>
      <c r="K104" s="23" t="str">
        <f t="shared" si="16"/>
        <v/>
      </c>
      <c r="L104" s="27">
        <f t="shared" si="17"/>
        <v>0</v>
      </c>
      <c r="M104" s="27" t="str">
        <f t="shared" si="18"/>
        <v/>
      </c>
      <c r="N104" s="27">
        <f t="shared" si="19"/>
        <v>0</v>
      </c>
      <c r="O104" s="72" t="str">
        <f t="shared" si="20"/>
        <v>F</v>
      </c>
      <c r="P104" s="77"/>
      <c r="Q104" s="75"/>
      <c r="R104" s="75"/>
      <c r="S104" s="75" t="str">
        <f t="shared" si="21"/>
        <v/>
      </c>
      <c r="T104" s="75" t="str">
        <f t="shared" si="22"/>
        <v/>
      </c>
      <c r="U104" s="76">
        <f t="shared" si="24"/>
        <v>0</v>
      </c>
    </row>
    <row r="105" spans="1:22" ht="12.75" hidden="1" customHeight="1" x14ac:dyDescent="0.25">
      <c r="A105" s="23">
        <f t="shared" si="25"/>
        <v>7</v>
      </c>
      <c r="B105" s="24" t="s">
        <v>65</v>
      </c>
      <c r="C105" s="25" t="s">
        <v>66</v>
      </c>
      <c r="D105" s="23">
        <v>33</v>
      </c>
      <c r="E105" s="23"/>
      <c r="F105" s="26">
        <v>19</v>
      </c>
      <c r="G105" s="26">
        <v>20</v>
      </c>
      <c r="H105" s="23">
        <f t="shared" si="15"/>
        <v>39</v>
      </c>
      <c r="I105" s="26"/>
      <c r="J105" s="26"/>
      <c r="K105" s="23" t="str">
        <f t="shared" si="16"/>
        <v/>
      </c>
      <c r="L105" s="27">
        <f t="shared" si="17"/>
        <v>33</v>
      </c>
      <c r="M105" s="27">
        <f t="shared" si="18"/>
        <v>39</v>
      </c>
      <c r="N105" s="27">
        <f t="shared" si="19"/>
        <v>72</v>
      </c>
      <c r="O105" s="72" t="str">
        <f t="shared" si="20"/>
        <v>C</v>
      </c>
      <c r="P105" s="77"/>
      <c r="Q105" s="75"/>
      <c r="R105" s="75"/>
      <c r="S105" s="75" t="str">
        <f t="shared" si="21"/>
        <v/>
      </c>
      <c r="T105" s="75" t="str">
        <f t="shared" si="22"/>
        <v/>
      </c>
      <c r="U105" s="76">
        <f t="shared" si="24"/>
        <v>0</v>
      </c>
    </row>
    <row r="106" spans="1:22" ht="12.75" hidden="1" customHeight="1" x14ac:dyDescent="0.25">
      <c r="A106" s="23">
        <f t="shared" si="25"/>
        <v>8</v>
      </c>
      <c r="B106" s="24" t="s">
        <v>69</v>
      </c>
      <c r="C106" s="25" t="s">
        <v>70</v>
      </c>
      <c r="D106" s="23"/>
      <c r="E106" s="23"/>
      <c r="F106" s="26"/>
      <c r="G106" s="26"/>
      <c r="H106" s="23" t="str">
        <f t="shared" si="15"/>
        <v/>
      </c>
      <c r="I106" s="26"/>
      <c r="J106" s="26"/>
      <c r="K106" s="23" t="str">
        <f t="shared" si="16"/>
        <v/>
      </c>
      <c r="L106" s="27" t="str">
        <f t="shared" si="17"/>
        <v/>
      </c>
      <c r="M106" s="27" t="str">
        <f t="shared" si="18"/>
        <v/>
      </c>
      <c r="N106" s="27" t="str">
        <f t="shared" si="19"/>
        <v/>
      </c>
      <c r="O106" s="73" t="str">
        <f t="shared" si="20"/>
        <v/>
      </c>
      <c r="P106" s="77"/>
      <c r="Q106" s="75"/>
      <c r="R106" s="75"/>
      <c r="S106" s="75" t="str">
        <f t="shared" si="21"/>
        <v/>
      </c>
      <c r="T106" s="75" t="str">
        <f t="shared" si="22"/>
        <v/>
      </c>
      <c r="U106" s="76">
        <f t="shared" si="24"/>
        <v>0</v>
      </c>
    </row>
    <row r="107" spans="1:22" ht="12.75" hidden="1" customHeight="1" x14ac:dyDescent="0.25">
      <c r="A107" s="23">
        <f t="shared" si="25"/>
        <v>9</v>
      </c>
      <c r="B107" s="24" t="s">
        <v>71</v>
      </c>
      <c r="C107" s="25" t="s">
        <v>72</v>
      </c>
      <c r="D107" s="23">
        <v>12</v>
      </c>
      <c r="E107" s="23">
        <v>22</v>
      </c>
      <c r="F107" s="26">
        <v>11</v>
      </c>
      <c r="G107" s="26">
        <v>20</v>
      </c>
      <c r="H107" s="23">
        <f t="shared" si="15"/>
        <v>31</v>
      </c>
      <c r="I107" s="26"/>
      <c r="J107" s="26"/>
      <c r="K107" s="23" t="str">
        <f t="shared" si="16"/>
        <v/>
      </c>
      <c r="L107" s="27">
        <f t="shared" si="17"/>
        <v>22</v>
      </c>
      <c r="M107" s="27">
        <f t="shared" si="18"/>
        <v>31</v>
      </c>
      <c r="N107" s="27">
        <f t="shared" si="19"/>
        <v>53</v>
      </c>
      <c r="O107" s="72" t="str">
        <f t="shared" si="20"/>
        <v>E</v>
      </c>
      <c r="P107" s="77"/>
      <c r="Q107" s="75"/>
      <c r="R107" s="75"/>
      <c r="S107" s="75" t="str">
        <f t="shared" si="21"/>
        <v/>
      </c>
      <c r="T107" s="75" t="str">
        <f t="shared" si="22"/>
        <v/>
      </c>
      <c r="U107" s="76">
        <f t="shared" si="24"/>
        <v>0</v>
      </c>
    </row>
    <row r="108" spans="1:22" ht="12.75" hidden="1" customHeight="1" x14ac:dyDescent="0.25">
      <c r="A108" s="23">
        <f t="shared" si="25"/>
        <v>10</v>
      </c>
      <c r="B108" s="24" t="s">
        <v>75</v>
      </c>
      <c r="C108" s="25" t="s">
        <v>76</v>
      </c>
      <c r="D108" s="23">
        <v>14</v>
      </c>
      <c r="E108" s="23">
        <v>18</v>
      </c>
      <c r="F108" s="23">
        <v>16</v>
      </c>
      <c r="G108" s="23">
        <v>19</v>
      </c>
      <c r="H108" s="23">
        <f t="shared" si="15"/>
        <v>35</v>
      </c>
      <c r="I108" s="23"/>
      <c r="J108" s="23"/>
      <c r="K108" s="23" t="str">
        <f t="shared" si="16"/>
        <v/>
      </c>
      <c r="L108" s="27">
        <f t="shared" si="17"/>
        <v>18</v>
      </c>
      <c r="M108" s="27">
        <f t="shared" si="18"/>
        <v>35</v>
      </c>
      <c r="N108" s="27">
        <f t="shared" si="19"/>
        <v>53</v>
      </c>
      <c r="O108" s="72" t="str">
        <f t="shared" si="20"/>
        <v>E</v>
      </c>
      <c r="P108" s="77"/>
      <c r="Q108" s="75"/>
      <c r="R108" s="75"/>
      <c r="S108" s="75" t="str">
        <f t="shared" si="21"/>
        <v/>
      </c>
      <c r="T108" s="75" t="str">
        <f t="shared" si="22"/>
        <v/>
      </c>
      <c r="U108" s="76">
        <f t="shared" si="24"/>
        <v>0</v>
      </c>
    </row>
    <row r="109" spans="1:22" ht="12.75" hidden="1" customHeight="1" x14ac:dyDescent="0.25">
      <c r="A109" s="23">
        <f t="shared" si="25"/>
        <v>11</v>
      </c>
      <c r="B109" s="24" t="s">
        <v>79</v>
      </c>
      <c r="C109" s="25" t="s">
        <v>80</v>
      </c>
      <c r="D109" s="23">
        <v>26</v>
      </c>
      <c r="E109" s="23"/>
      <c r="F109" s="23">
        <v>17</v>
      </c>
      <c r="G109" s="23">
        <v>26</v>
      </c>
      <c r="H109" s="23">
        <f t="shared" si="15"/>
        <v>43</v>
      </c>
      <c r="I109" s="23"/>
      <c r="J109" s="23"/>
      <c r="K109" s="23" t="str">
        <f t="shared" si="16"/>
        <v/>
      </c>
      <c r="L109" s="27">
        <f t="shared" si="17"/>
        <v>26</v>
      </c>
      <c r="M109" s="27">
        <f t="shared" si="18"/>
        <v>43</v>
      </c>
      <c r="N109" s="27">
        <f t="shared" si="19"/>
        <v>69</v>
      </c>
      <c r="O109" s="72" t="str">
        <f t="shared" si="20"/>
        <v>D</v>
      </c>
      <c r="P109" s="77"/>
      <c r="Q109" s="75"/>
      <c r="R109" s="75"/>
      <c r="S109" s="75" t="str">
        <f t="shared" si="21"/>
        <v/>
      </c>
      <c r="T109" s="75" t="str">
        <f t="shared" si="22"/>
        <v/>
      </c>
      <c r="U109" s="76">
        <f t="shared" si="24"/>
        <v>0</v>
      </c>
    </row>
    <row r="110" spans="1:22" ht="12.75" hidden="1" customHeight="1" x14ac:dyDescent="0.25">
      <c r="A110" s="23">
        <f t="shared" si="25"/>
        <v>12</v>
      </c>
      <c r="B110" s="24" t="s">
        <v>81</v>
      </c>
      <c r="C110" s="25" t="s">
        <v>82</v>
      </c>
      <c r="D110" s="23">
        <v>34</v>
      </c>
      <c r="E110" s="23"/>
      <c r="F110" s="26">
        <v>15</v>
      </c>
      <c r="G110" s="26">
        <v>21</v>
      </c>
      <c r="H110" s="23">
        <f t="shared" si="15"/>
        <v>36</v>
      </c>
      <c r="I110" s="23"/>
      <c r="J110" s="23"/>
      <c r="K110" s="23" t="str">
        <f t="shared" si="16"/>
        <v/>
      </c>
      <c r="L110" s="27">
        <f t="shared" si="17"/>
        <v>34</v>
      </c>
      <c r="M110" s="27">
        <f t="shared" si="18"/>
        <v>36</v>
      </c>
      <c r="N110" s="27">
        <f t="shared" si="19"/>
        <v>70</v>
      </c>
      <c r="O110" s="72" t="str">
        <f t="shared" si="20"/>
        <v>C</v>
      </c>
      <c r="P110" s="77"/>
      <c r="Q110" s="75"/>
      <c r="R110" s="75"/>
      <c r="S110" s="75" t="str">
        <f t="shared" si="21"/>
        <v/>
      </c>
      <c r="T110" s="75" t="str">
        <f t="shared" si="22"/>
        <v/>
      </c>
      <c r="U110" s="76">
        <f t="shared" si="24"/>
        <v>0</v>
      </c>
    </row>
    <row r="111" spans="1:22" ht="12.75" hidden="1" customHeight="1" x14ac:dyDescent="0.25">
      <c r="A111" s="23">
        <f t="shared" si="25"/>
        <v>13</v>
      </c>
      <c r="B111" s="24" t="s">
        <v>83</v>
      </c>
      <c r="C111" s="25" t="s">
        <v>84</v>
      </c>
      <c r="D111" s="23">
        <v>0</v>
      </c>
      <c r="E111" s="23"/>
      <c r="F111" s="23"/>
      <c r="G111" s="23"/>
      <c r="H111" s="23" t="str">
        <f t="shared" si="15"/>
        <v/>
      </c>
      <c r="I111" s="23"/>
      <c r="J111" s="23"/>
      <c r="K111" s="23" t="str">
        <f t="shared" si="16"/>
        <v/>
      </c>
      <c r="L111" s="27">
        <f t="shared" si="17"/>
        <v>0</v>
      </c>
      <c r="M111" s="27" t="str">
        <f t="shared" si="18"/>
        <v/>
      </c>
      <c r="N111" s="27">
        <f t="shared" si="19"/>
        <v>0</v>
      </c>
      <c r="O111" s="72" t="str">
        <f t="shared" si="20"/>
        <v>F</v>
      </c>
      <c r="P111" s="77"/>
      <c r="Q111" s="75"/>
      <c r="R111" s="75"/>
      <c r="S111" s="75" t="str">
        <f t="shared" si="21"/>
        <v/>
      </c>
      <c r="T111" s="75" t="str">
        <f t="shared" si="22"/>
        <v/>
      </c>
      <c r="U111" s="76">
        <f t="shared" si="24"/>
        <v>0</v>
      </c>
    </row>
    <row r="112" spans="1:22" ht="12.75" hidden="1" customHeight="1" x14ac:dyDescent="0.25">
      <c r="A112" s="23">
        <f t="shared" si="25"/>
        <v>14</v>
      </c>
      <c r="B112" s="24" t="s">
        <v>87</v>
      </c>
      <c r="C112" s="25" t="s">
        <v>88</v>
      </c>
      <c r="D112" s="23">
        <v>22</v>
      </c>
      <c r="E112" s="23">
        <v>30</v>
      </c>
      <c r="F112" s="23">
        <v>22</v>
      </c>
      <c r="G112" s="23">
        <v>23</v>
      </c>
      <c r="H112" s="23">
        <f t="shared" si="15"/>
        <v>45</v>
      </c>
      <c r="I112" s="23"/>
      <c r="J112" s="23"/>
      <c r="K112" s="23" t="str">
        <f t="shared" si="16"/>
        <v/>
      </c>
      <c r="L112" s="27">
        <f t="shared" si="17"/>
        <v>30</v>
      </c>
      <c r="M112" s="27">
        <f t="shared" si="18"/>
        <v>45</v>
      </c>
      <c r="N112" s="27">
        <f t="shared" si="19"/>
        <v>75</v>
      </c>
      <c r="O112" s="72" t="str">
        <f t="shared" si="20"/>
        <v>C</v>
      </c>
      <c r="P112" s="77"/>
      <c r="Q112" s="75"/>
      <c r="R112" s="75"/>
      <c r="S112" s="75" t="str">
        <f t="shared" si="21"/>
        <v/>
      </c>
      <c r="T112" s="75" t="str">
        <f t="shared" si="22"/>
        <v/>
      </c>
      <c r="U112" s="76">
        <f t="shared" si="24"/>
        <v>0</v>
      </c>
    </row>
    <row r="113" spans="1:21" ht="12.75" hidden="1" customHeight="1" x14ac:dyDescent="0.25">
      <c r="A113" s="23">
        <f t="shared" si="25"/>
        <v>15</v>
      </c>
      <c r="B113" s="24" t="s">
        <v>89</v>
      </c>
      <c r="C113" s="25" t="s">
        <v>90</v>
      </c>
      <c r="D113" s="23">
        <v>20</v>
      </c>
      <c r="E113" s="26"/>
      <c r="F113" s="23">
        <v>9.5</v>
      </c>
      <c r="G113" s="23">
        <v>20.5</v>
      </c>
      <c r="H113" s="23">
        <f t="shared" si="15"/>
        <v>30</v>
      </c>
      <c r="I113" s="26"/>
      <c r="J113" s="26"/>
      <c r="K113" s="23" t="str">
        <f t="shared" si="16"/>
        <v/>
      </c>
      <c r="L113" s="27">
        <f t="shared" si="17"/>
        <v>20</v>
      </c>
      <c r="M113" s="27">
        <f t="shared" si="18"/>
        <v>30</v>
      </c>
      <c r="N113" s="27">
        <f t="shared" si="19"/>
        <v>50</v>
      </c>
      <c r="O113" s="72" t="str">
        <f t="shared" si="20"/>
        <v>E</v>
      </c>
      <c r="P113" s="77"/>
      <c r="Q113" s="75"/>
      <c r="R113" s="75"/>
      <c r="S113" s="75" t="str">
        <f t="shared" si="21"/>
        <v/>
      </c>
      <c r="T113" s="75" t="str">
        <f t="shared" si="22"/>
        <v/>
      </c>
      <c r="U113" s="76">
        <f t="shared" si="24"/>
        <v>0</v>
      </c>
    </row>
    <row r="114" spans="1:21" ht="12.75" hidden="1" customHeight="1" x14ac:dyDescent="0.25">
      <c r="A114" s="23">
        <f t="shared" si="25"/>
        <v>16</v>
      </c>
      <c r="B114" s="24" t="s">
        <v>91</v>
      </c>
      <c r="C114" s="25" t="s">
        <v>92</v>
      </c>
      <c r="D114" s="23">
        <v>10</v>
      </c>
      <c r="E114" s="23">
        <v>32</v>
      </c>
      <c r="F114" s="23">
        <v>22</v>
      </c>
      <c r="G114" s="23">
        <v>6</v>
      </c>
      <c r="H114" s="23">
        <f t="shared" si="15"/>
        <v>28</v>
      </c>
      <c r="I114" s="26"/>
      <c r="J114" s="26"/>
      <c r="K114" s="23" t="str">
        <f t="shared" si="16"/>
        <v/>
      </c>
      <c r="L114" s="27">
        <f t="shared" si="17"/>
        <v>32</v>
      </c>
      <c r="M114" s="27">
        <f t="shared" si="18"/>
        <v>28</v>
      </c>
      <c r="N114" s="27">
        <f t="shared" si="19"/>
        <v>60</v>
      </c>
      <c r="O114" s="72" t="str">
        <f t="shared" si="20"/>
        <v>D</v>
      </c>
      <c r="P114" s="77"/>
      <c r="Q114" s="75"/>
      <c r="R114" s="75"/>
      <c r="S114" s="75" t="str">
        <f t="shared" si="21"/>
        <v/>
      </c>
      <c r="T114" s="75" t="str">
        <f t="shared" si="22"/>
        <v/>
      </c>
      <c r="U114" s="76">
        <f t="shared" si="24"/>
        <v>0</v>
      </c>
    </row>
    <row r="115" spans="1:21" ht="12.75" hidden="1" customHeight="1" x14ac:dyDescent="0.25">
      <c r="A115" s="23">
        <f t="shared" si="25"/>
        <v>17</v>
      </c>
      <c r="B115" s="24" t="s">
        <v>93</v>
      </c>
      <c r="C115" s="25" t="s">
        <v>94</v>
      </c>
      <c r="D115" s="23"/>
      <c r="E115" s="23"/>
      <c r="F115" s="26"/>
      <c r="G115" s="26"/>
      <c r="H115" s="23" t="str">
        <f t="shared" si="15"/>
        <v/>
      </c>
      <c r="I115" s="23"/>
      <c r="J115" s="23"/>
      <c r="K115" s="23" t="str">
        <f t="shared" si="16"/>
        <v/>
      </c>
      <c r="L115" s="27" t="str">
        <f t="shared" si="17"/>
        <v/>
      </c>
      <c r="M115" s="27" t="str">
        <f t="shared" si="18"/>
        <v/>
      </c>
      <c r="N115" s="27" t="str">
        <f t="shared" si="19"/>
        <v/>
      </c>
      <c r="O115" s="73" t="str">
        <f t="shared" si="20"/>
        <v/>
      </c>
      <c r="P115" s="77"/>
      <c r="Q115" s="75"/>
      <c r="R115" s="75"/>
      <c r="S115" s="75" t="str">
        <f t="shared" si="21"/>
        <v/>
      </c>
      <c r="T115" s="75" t="str">
        <f t="shared" si="22"/>
        <v/>
      </c>
      <c r="U115" s="76">
        <f t="shared" si="24"/>
        <v>0</v>
      </c>
    </row>
    <row r="116" spans="1:21" ht="12.75" hidden="1" customHeight="1" x14ac:dyDescent="0.25">
      <c r="A116" s="23">
        <f t="shared" si="25"/>
        <v>18</v>
      </c>
      <c r="B116" s="24" t="s">
        <v>97</v>
      </c>
      <c r="C116" s="25" t="s">
        <v>98</v>
      </c>
      <c r="D116" s="23">
        <v>18</v>
      </c>
      <c r="E116" s="23">
        <v>24</v>
      </c>
      <c r="F116" s="23">
        <v>22</v>
      </c>
      <c r="G116" s="23">
        <v>25</v>
      </c>
      <c r="H116" s="23">
        <f t="shared" si="15"/>
        <v>47</v>
      </c>
      <c r="I116" s="23"/>
      <c r="J116" s="23"/>
      <c r="K116" s="23" t="str">
        <f t="shared" si="16"/>
        <v/>
      </c>
      <c r="L116" s="27">
        <f t="shared" si="17"/>
        <v>24</v>
      </c>
      <c r="M116" s="27">
        <f t="shared" si="18"/>
        <v>47</v>
      </c>
      <c r="N116" s="27">
        <f t="shared" si="19"/>
        <v>71</v>
      </c>
      <c r="O116" s="72" t="str">
        <f t="shared" si="20"/>
        <v>C</v>
      </c>
      <c r="P116" s="77"/>
      <c r="Q116" s="75"/>
      <c r="R116" s="75"/>
      <c r="S116" s="75" t="str">
        <f t="shared" si="21"/>
        <v/>
      </c>
      <c r="T116" s="75" t="str">
        <f t="shared" si="22"/>
        <v/>
      </c>
      <c r="U116" s="76">
        <f t="shared" si="24"/>
        <v>0</v>
      </c>
    </row>
    <row r="117" spans="1:21" ht="12.75" hidden="1" customHeight="1" x14ac:dyDescent="0.25">
      <c r="A117" s="23">
        <f t="shared" si="25"/>
        <v>19</v>
      </c>
      <c r="B117" s="24" t="s">
        <v>105</v>
      </c>
      <c r="C117" s="25" t="s">
        <v>106</v>
      </c>
      <c r="D117" s="23"/>
      <c r="E117" s="23"/>
      <c r="F117" s="26"/>
      <c r="G117" s="26"/>
      <c r="H117" s="23" t="str">
        <f t="shared" si="15"/>
        <v/>
      </c>
      <c r="I117" s="23"/>
      <c r="J117" s="23"/>
      <c r="K117" s="23" t="str">
        <f t="shared" si="16"/>
        <v/>
      </c>
      <c r="L117" s="27" t="str">
        <f t="shared" si="17"/>
        <v/>
      </c>
      <c r="M117" s="27" t="str">
        <f t="shared" si="18"/>
        <v/>
      </c>
      <c r="N117" s="27" t="str">
        <f t="shared" si="19"/>
        <v/>
      </c>
      <c r="O117" s="73" t="str">
        <f t="shared" si="20"/>
        <v/>
      </c>
      <c r="P117" s="77"/>
      <c r="Q117" s="75"/>
      <c r="R117" s="75"/>
      <c r="S117" s="75" t="str">
        <f t="shared" si="21"/>
        <v/>
      </c>
      <c r="T117" s="75" t="str">
        <f t="shared" si="22"/>
        <v/>
      </c>
      <c r="U117" s="76">
        <f t="shared" si="24"/>
        <v>0</v>
      </c>
    </row>
    <row r="118" spans="1:21" ht="12.75" hidden="1" customHeight="1" x14ac:dyDescent="0.25">
      <c r="A118" s="23">
        <f t="shared" si="25"/>
        <v>20</v>
      </c>
      <c r="B118" s="24" t="s">
        <v>107</v>
      </c>
      <c r="C118" s="25" t="s">
        <v>108</v>
      </c>
      <c r="D118" s="23">
        <v>13</v>
      </c>
      <c r="E118" s="23">
        <v>24</v>
      </c>
      <c r="F118" s="23">
        <v>10</v>
      </c>
      <c r="G118" s="23">
        <v>19</v>
      </c>
      <c r="H118" s="23">
        <f t="shared" si="15"/>
        <v>29</v>
      </c>
      <c r="I118" s="23"/>
      <c r="J118" s="23"/>
      <c r="K118" s="23" t="str">
        <f t="shared" si="16"/>
        <v/>
      </c>
      <c r="L118" s="27">
        <f t="shared" si="17"/>
        <v>24</v>
      </c>
      <c r="M118" s="27">
        <f t="shared" si="18"/>
        <v>29</v>
      </c>
      <c r="N118" s="27">
        <f t="shared" si="19"/>
        <v>53</v>
      </c>
      <c r="O118" s="72" t="str">
        <f t="shared" si="20"/>
        <v>E</v>
      </c>
      <c r="P118" s="77"/>
      <c r="Q118" s="75"/>
      <c r="R118" s="75"/>
      <c r="S118" s="75" t="str">
        <f t="shared" si="21"/>
        <v/>
      </c>
      <c r="T118" s="75" t="str">
        <f t="shared" si="22"/>
        <v/>
      </c>
      <c r="U118" s="76">
        <f t="shared" si="24"/>
        <v>0</v>
      </c>
    </row>
    <row r="119" spans="1:21" ht="12.75" hidden="1" customHeight="1" x14ac:dyDescent="0.25">
      <c r="A119" s="23">
        <f t="shared" si="25"/>
        <v>21</v>
      </c>
      <c r="B119" s="24" t="s">
        <v>109</v>
      </c>
      <c r="C119" s="25" t="s">
        <v>110</v>
      </c>
      <c r="D119" s="23">
        <v>0</v>
      </c>
      <c r="E119" s="23">
        <v>10</v>
      </c>
      <c r="F119" s="23">
        <v>4</v>
      </c>
      <c r="G119" s="23">
        <v>10</v>
      </c>
      <c r="H119" s="23">
        <f t="shared" si="15"/>
        <v>14</v>
      </c>
      <c r="I119" s="23">
        <v>0</v>
      </c>
      <c r="J119" s="23">
        <v>5</v>
      </c>
      <c r="K119" s="23">
        <f t="shared" si="16"/>
        <v>5</v>
      </c>
      <c r="L119" s="27">
        <f t="shared" si="17"/>
        <v>10</v>
      </c>
      <c r="M119" s="27">
        <f t="shared" si="18"/>
        <v>5</v>
      </c>
      <c r="N119" s="27">
        <f t="shared" si="19"/>
        <v>15</v>
      </c>
      <c r="O119" s="72" t="str">
        <f t="shared" si="20"/>
        <v>F</v>
      </c>
      <c r="P119" s="77"/>
      <c r="Q119" s="75"/>
      <c r="R119" s="75"/>
      <c r="S119" s="75" t="str">
        <f t="shared" si="21"/>
        <v/>
      </c>
      <c r="T119" s="75" t="str">
        <f t="shared" si="22"/>
        <v/>
      </c>
      <c r="U119" s="76">
        <f t="shared" si="24"/>
        <v>0</v>
      </c>
    </row>
    <row r="120" spans="1:21" ht="12.75" hidden="1" customHeight="1" x14ac:dyDescent="0.25">
      <c r="A120" s="23">
        <f t="shared" si="25"/>
        <v>22</v>
      </c>
      <c r="B120" s="24" t="s">
        <v>111</v>
      </c>
      <c r="C120" s="25" t="s">
        <v>112</v>
      </c>
      <c r="D120" s="23">
        <v>32</v>
      </c>
      <c r="E120" s="23"/>
      <c r="F120" s="23">
        <v>22</v>
      </c>
      <c r="G120" s="23">
        <v>19</v>
      </c>
      <c r="H120" s="23">
        <f t="shared" si="15"/>
        <v>41</v>
      </c>
      <c r="I120" s="23"/>
      <c r="J120" s="23"/>
      <c r="K120" s="23" t="str">
        <f t="shared" si="16"/>
        <v/>
      </c>
      <c r="L120" s="27">
        <f t="shared" si="17"/>
        <v>32</v>
      </c>
      <c r="M120" s="27">
        <f t="shared" si="18"/>
        <v>41</v>
      </c>
      <c r="N120" s="27">
        <f t="shared" si="19"/>
        <v>73</v>
      </c>
      <c r="O120" s="72" t="str">
        <f t="shared" si="20"/>
        <v>C</v>
      </c>
      <c r="P120" s="77"/>
      <c r="Q120" s="75"/>
      <c r="R120" s="75"/>
      <c r="S120" s="75" t="str">
        <f t="shared" si="21"/>
        <v/>
      </c>
      <c r="T120" s="75" t="str">
        <f t="shared" si="22"/>
        <v/>
      </c>
      <c r="U120" s="76">
        <f t="shared" si="24"/>
        <v>0</v>
      </c>
    </row>
    <row r="121" spans="1:21" ht="12.75" hidden="1" customHeight="1" x14ac:dyDescent="0.25">
      <c r="A121" s="23">
        <f t="shared" si="25"/>
        <v>23</v>
      </c>
      <c r="B121" s="24" t="s">
        <v>115</v>
      </c>
      <c r="C121" s="25" t="s">
        <v>116</v>
      </c>
      <c r="D121" s="23">
        <v>7</v>
      </c>
      <c r="E121" s="23">
        <v>24</v>
      </c>
      <c r="F121" s="23">
        <v>15</v>
      </c>
      <c r="G121" s="23">
        <v>16</v>
      </c>
      <c r="H121" s="23">
        <f t="shared" si="15"/>
        <v>31</v>
      </c>
      <c r="I121" s="23"/>
      <c r="J121" s="23"/>
      <c r="K121" s="23" t="str">
        <f t="shared" si="16"/>
        <v/>
      </c>
      <c r="L121" s="27">
        <f t="shared" si="17"/>
        <v>24</v>
      </c>
      <c r="M121" s="27">
        <f t="shared" si="18"/>
        <v>31</v>
      </c>
      <c r="N121" s="27">
        <f t="shared" si="19"/>
        <v>55</v>
      </c>
      <c r="O121" s="72" t="str">
        <f t="shared" si="20"/>
        <v>E</v>
      </c>
      <c r="P121" s="77"/>
      <c r="Q121" s="75"/>
      <c r="R121" s="75"/>
      <c r="S121" s="75" t="str">
        <f t="shared" si="21"/>
        <v/>
      </c>
      <c r="T121" s="75" t="str">
        <f t="shared" si="22"/>
        <v/>
      </c>
      <c r="U121" s="76">
        <f t="shared" si="24"/>
        <v>0</v>
      </c>
    </row>
    <row r="122" spans="1:21" ht="12.75" hidden="1" customHeight="1" x14ac:dyDescent="0.25">
      <c r="A122" s="23">
        <f t="shared" si="25"/>
        <v>24</v>
      </c>
      <c r="B122" s="24" t="s">
        <v>119</v>
      </c>
      <c r="C122" s="25" t="s">
        <v>120</v>
      </c>
      <c r="D122" s="23">
        <v>38</v>
      </c>
      <c r="E122" s="23"/>
      <c r="F122" s="23">
        <v>21.5</v>
      </c>
      <c r="G122" s="23">
        <v>22</v>
      </c>
      <c r="H122" s="23">
        <f t="shared" si="15"/>
        <v>43.5</v>
      </c>
      <c r="I122" s="23"/>
      <c r="J122" s="23"/>
      <c r="K122" s="23" t="str">
        <f t="shared" si="16"/>
        <v/>
      </c>
      <c r="L122" s="27">
        <f t="shared" si="17"/>
        <v>38</v>
      </c>
      <c r="M122" s="27">
        <f t="shared" si="18"/>
        <v>43.5</v>
      </c>
      <c r="N122" s="27">
        <f t="shared" si="19"/>
        <v>81.5</v>
      </c>
      <c r="O122" s="72" t="str">
        <f t="shared" si="20"/>
        <v>B</v>
      </c>
      <c r="P122" s="77"/>
      <c r="Q122" s="75"/>
      <c r="R122" s="75"/>
      <c r="S122" s="75" t="str">
        <f t="shared" si="21"/>
        <v/>
      </c>
      <c r="T122" s="75" t="str">
        <f t="shared" si="22"/>
        <v/>
      </c>
      <c r="U122" s="76">
        <f t="shared" si="24"/>
        <v>0</v>
      </c>
    </row>
    <row r="123" spans="1:21" ht="12.75" hidden="1" customHeight="1" x14ac:dyDescent="0.25">
      <c r="A123" s="23">
        <f t="shared" si="25"/>
        <v>25</v>
      </c>
      <c r="B123" s="24" t="s">
        <v>123</v>
      </c>
      <c r="C123" s="25" t="s">
        <v>124</v>
      </c>
      <c r="D123" s="23">
        <v>34</v>
      </c>
      <c r="E123" s="23"/>
      <c r="F123" s="23">
        <v>17</v>
      </c>
      <c r="G123" s="23">
        <v>22</v>
      </c>
      <c r="H123" s="23">
        <f t="shared" si="15"/>
        <v>39</v>
      </c>
      <c r="I123" s="23"/>
      <c r="J123" s="23"/>
      <c r="K123" s="23" t="str">
        <f t="shared" si="16"/>
        <v/>
      </c>
      <c r="L123" s="27">
        <f t="shared" si="17"/>
        <v>34</v>
      </c>
      <c r="M123" s="27">
        <f t="shared" si="18"/>
        <v>39</v>
      </c>
      <c r="N123" s="27">
        <f t="shared" si="19"/>
        <v>73</v>
      </c>
      <c r="O123" s="72" t="str">
        <f t="shared" si="20"/>
        <v>C</v>
      </c>
      <c r="P123" s="77"/>
      <c r="Q123" s="75"/>
      <c r="R123" s="75"/>
      <c r="S123" s="75" t="str">
        <f t="shared" si="21"/>
        <v/>
      </c>
      <c r="T123" s="75" t="str">
        <f t="shared" si="22"/>
        <v/>
      </c>
      <c r="U123" s="76">
        <f t="shared" si="24"/>
        <v>0</v>
      </c>
    </row>
    <row r="124" spans="1:21" ht="12.75" hidden="1" customHeight="1" x14ac:dyDescent="0.25">
      <c r="A124" s="23">
        <f t="shared" si="25"/>
        <v>26</v>
      </c>
      <c r="B124" s="24" t="s">
        <v>125</v>
      </c>
      <c r="C124" s="25" t="s">
        <v>126</v>
      </c>
      <c r="D124" s="23">
        <v>18</v>
      </c>
      <c r="E124" s="23"/>
      <c r="F124" s="23">
        <v>10</v>
      </c>
      <c r="G124" s="23">
        <v>22</v>
      </c>
      <c r="H124" s="23">
        <f t="shared" si="15"/>
        <v>32</v>
      </c>
      <c r="I124" s="23"/>
      <c r="J124" s="23"/>
      <c r="K124" s="23" t="str">
        <f t="shared" si="16"/>
        <v/>
      </c>
      <c r="L124" s="27">
        <f t="shared" si="17"/>
        <v>18</v>
      </c>
      <c r="M124" s="27">
        <f t="shared" si="18"/>
        <v>32</v>
      </c>
      <c r="N124" s="27">
        <f t="shared" si="19"/>
        <v>50</v>
      </c>
      <c r="O124" s="72" t="str">
        <f t="shared" si="20"/>
        <v>E</v>
      </c>
      <c r="P124" s="77"/>
      <c r="Q124" s="75"/>
      <c r="R124" s="75"/>
      <c r="S124" s="75" t="str">
        <f t="shared" si="21"/>
        <v/>
      </c>
      <c r="T124" s="75" t="str">
        <f t="shared" si="22"/>
        <v/>
      </c>
      <c r="U124" s="76">
        <f t="shared" si="24"/>
        <v>0</v>
      </c>
    </row>
    <row r="125" spans="1:21" ht="12.75" hidden="1" customHeight="1" x14ac:dyDescent="0.25">
      <c r="A125" s="23">
        <f t="shared" si="25"/>
        <v>27</v>
      </c>
      <c r="B125" s="24" t="s">
        <v>127</v>
      </c>
      <c r="C125" s="25" t="s">
        <v>128</v>
      </c>
      <c r="D125" s="23"/>
      <c r="E125" s="23"/>
      <c r="F125" s="23"/>
      <c r="G125" s="23"/>
      <c r="H125" s="23" t="str">
        <f t="shared" si="15"/>
        <v/>
      </c>
      <c r="I125" s="23"/>
      <c r="J125" s="23"/>
      <c r="K125" s="23" t="str">
        <f t="shared" si="16"/>
        <v/>
      </c>
      <c r="L125" s="27" t="str">
        <f t="shared" si="17"/>
        <v/>
      </c>
      <c r="M125" s="27" t="str">
        <f t="shared" si="18"/>
        <v/>
      </c>
      <c r="N125" s="27" t="str">
        <f t="shared" si="19"/>
        <v/>
      </c>
      <c r="O125" s="73" t="str">
        <f t="shared" si="20"/>
        <v/>
      </c>
      <c r="P125" s="77"/>
      <c r="Q125" s="75"/>
      <c r="R125" s="75"/>
      <c r="S125" s="75" t="str">
        <f t="shared" si="21"/>
        <v/>
      </c>
      <c r="T125" s="75" t="str">
        <f t="shared" si="22"/>
        <v/>
      </c>
      <c r="U125" s="76">
        <f t="shared" si="24"/>
        <v>0</v>
      </c>
    </row>
    <row r="126" spans="1:21" ht="12.75" hidden="1" customHeight="1" x14ac:dyDescent="0.25">
      <c r="A126" s="23">
        <f t="shared" si="25"/>
        <v>28</v>
      </c>
      <c r="B126" s="24" t="s">
        <v>129</v>
      </c>
      <c r="C126" s="25" t="s">
        <v>130</v>
      </c>
      <c r="D126" s="23"/>
      <c r="E126" s="23">
        <v>0</v>
      </c>
      <c r="F126" s="26"/>
      <c r="G126" s="26"/>
      <c r="H126" s="23" t="str">
        <f t="shared" si="15"/>
        <v/>
      </c>
      <c r="I126" s="23"/>
      <c r="J126" s="23"/>
      <c r="K126" s="23" t="str">
        <f t="shared" si="16"/>
        <v/>
      </c>
      <c r="L126" s="27">
        <f t="shared" si="17"/>
        <v>0</v>
      </c>
      <c r="M126" s="27" t="str">
        <f t="shared" si="18"/>
        <v/>
      </c>
      <c r="N126" s="27">
        <f t="shared" si="19"/>
        <v>0</v>
      </c>
      <c r="O126" s="72" t="str">
        <f t="shared" si="20"/>
        <v>F</v>
      </c>
      <c r="P126" s="77"/>
      <c r="Q126" s="75"/>
      <c r="R126" s="75"/>
      <c r="S126" s="75" t="str">
        <f t="shared" si="21"/>
        <v/>
      </c>
      <c r="T126" s="75" t="str">
        <f t="shared" si="22"/>
        <v/>
      </c>
      <c r="U126" s="76">
        <f t="shared" si="24"/>
        <v>0</v>
      </c>
    </row>
    <row r="127" spans="1:21" ht="12.75" hidden="1" customHeight="1" x14ac:dyDescent="0.25">
      <c r="A127" s="23">
        <f t="shared" si="25"/>
        <v>29</v>
      </c>
      <c r="B127" s="24" t="s">
        <v>131</v>
      </c>
      <c r="C127" s="25" t="s">
        <v>132</v>
      </c>
      <c r="D127" s="23">
        <v>30</v>
      </c>
      <c r="E127" s="23"/>
      <c r="F127" s="23">
        <v>30</v>
      </c>
      <c r="G127" s="23">
        <v>28</v>
      </c>
      <c r="H127" s="23">
        <f t="shared" si="15"/>
        <v>58</v>
      </c>
      <c r="I127" s="23"/>
      <c r="J127" s="23"/>
      <c r="K127" s="23" t="str">
        <f t="shared" si="16"/>
        <v/>
      </c>
      <c r="L127" s="27">
        <f t="shared" si="17"/>
        <v>30</v>
      </c>
      <c r="M127" s="27">
        <f t="shared" si="18"/>
        <v>58</v>
      </c>
      <c r="N127" s="27">
        <f t="shared" si="19"/>
        <v>88</v>
      </c>
      <c r="O127" s="72" t="str">
        <f t="shared" si="20"/>
        <v>B</v>
      </c>
      <c r="P127" s="77"/>
      <c r="Q127" s="75"/>
      <c r="R127" s="75"/>
      <c r="S127" s="75" t="str">
        <f t="shared" si="21"/>
        <v/>
      </c>
      <c r="T127" s="75" t="str">
        <f t="shared" si="22"/>
        <v/>
      </c>
      <c r="U127" s="76">
        <f t="shared" si="24"/>
        <v>0</v>
      </c>
    </row>
    <row r="128" spans="1:21" ht="12.75" hidden="1" customHeight="1" x14ac:dyDescent="0.25">
      <c r="A128" s="23">
        <f t="shared" si="25"/>
        <v>30</v>
      </c>
      <c r="B128" s="24" t="s">
        <v>133</v>
      </c>
      <c r="C128" s="25" t="s">
        <v>134</v>
      </c>
      <c r="D128" s="23"/>
      <c r="E128" s="23"/>
      <c r="F128" s="26"/>
      <c r="G128" s="26"/>
      <c r="H128" s="23" t="str">
        <f t="shared" si="15"/>
        <v/>
      </c>
      <c r="I128" s="23"/>
      <c r="J128" s="23"/>
      <c r="K128" s="23" t="str">
        <f t="shared" si="16"/>
        <v/>
      </c>
      <c r="L128" s="27" t="str">
        <f t="shared" si="17"/>
        <v/>
      </c>
      <c r="M128" s="27" t="str">
        <f t="shared" si="18"/>
        <v/>
      </c>
      <c r="N128" s="27" t="str">
        <f t="shared" si="19"/>
        <v/>
      </c>
      <c r="O128" s="73" t="str">
        <f t="shared" si="20"/>
        <v/>
      </c>
      <c r="P128" s="77"/>
      <c r="Q128" s="75"/>
      <c r="R128" s="75"/>
      <c r="S128" s="75" t="str">
        <f t="shared" si="21"/>
        <v/>
      </c>
      <c r="T128" s="75" t="str">
        <f t="shared" si="22"/>
        <v/>
      </c>
      <c r="U128" s="76">
        <f t="shared" si="24"/>
        <v>0</v>
      </c>
    </row>
    <row r="129" spans="1:21" ht="12.75" hidden="1" customHeight="1" x14ac:dyDescent="0.25">
      <c r="A129" s="23">
        <f t="shared" si="25"/>
        <v>31</v>
      </c>
      <c r="B129" s="24" t="s">
        <v>135</v>
      </c>
      <c r="C129" s="25" t="s">
        <v>136</v>
      </c>
      <c r="D129" s="23">
        <v>17</v>
      </c>
      <c r="E129" s="23">
        <v>22</v>
      </c>
      <c r="F129" s="26">
        <v>11</v>
      </c>
      <c r="G129" s="26">
        <v>22</v>
      </c>
      <c r="H129" s="23">
        <f t="shared" si="15"/>
        <v>33</v>
      </c>
      <c r="I129" s="23">
        <v>10</v>
      </c>
      <c r="J129" s="23">
        <v>25</v>
      </c>
      <c r="K129" s="23">
        <f t="shared" si="16"/>
        <v>35</v>
      </c>
      <c r="L129" s="27">
        <f t="shared" si="17"/>
        <v>22</v>
      </c>
      <c r="M129" s="27">
        <f t="shared" si="18"/>
        <v>35</v>
      </c>
      <c r="N129" s="27">
        <f t="shared" si="19"/>
        <v>57</v>
      </c>
      <c r="O129" s="72" t="str">
        <f t="shared" si="20"/>
        <v>E</v>
      </c>
      <c r="P129" s="77"/>
      <c r="Q129" s="75"/>
      <c r="R129" s="75"/>
      <c r="S129" s="75" t="str">
        <f t="shared" si="21"/>
        <v/>
      </c>
      <c r="T129" s="75" t="str">
        <f t="shared" si="22"/>
        <v/>
      </c>
      <c r="U129" s="76">
        <f t="shared" si="24"/>
        <v>0</v>
      </c>
    </row>
    <row r="130" spans="1:21" ht="12.75" hidden="1" customHeight="1" x14ac:dyDescent="0.25">
      <c r="A130" s="23">
        <f t="shared" si="25"/>
        <v>32</v>
      </c>
      <c r="B130" s="24" t="s">
        <v>137</v>
      </c>
      <c r="C130" s="25" t="s">
        <v>138</v>
      </c>
      <c r="D130" s="23">
        <v>21</v>
      </c>
      <c r="E130" s="23"/>
      <c r="F130" s="26">
        <v>19</v>
      </c>
      <c r="G130" s="26">
        <v>20</v>
      </c>
      <c r="H130" s="23">
        <f t="shared" si="15"/>
        <v>39</v>
      </c>
      <c r="I130" s="23"/>
      <c r="J130" s="23"/>
      <c r="K130" s="23" t="str">
        <f t="shared" si="16"/>
        <v/>
      </c>
      <c r="L130" s="27">
        <f t="shared" si="17"/>
        <v>21</v>
      </c>
      <c r="M130" s="27">
        <f t="shared" si="18"/>
        <v>39</v>
      </c>
      <c r="N130" s="27">
        <f t="shared" si="19"/>
        <v>60</v>
      </c>
      <c r="O130" s="72" t="str">
        <f t="shared" si="20"/>
        <v>D</v>
      </c>
      <c r="P130" s="77"/>
      <c r="Q130" s="75"/>
      <c r="R130" s="75"/>
      <c r="S130" s="75" t="str">
        <f t="shared" si="21"/>
        <v/>
      </c>
      <c r="T130" s="75" t="str">
        <f t="shared" si="22"/>
        <v/>
      </c>
      <c r="U130" s="76">
        <f t="shared" ref="U130:U161" si="26">IF(T130="",0,1)</f>
        <v>0</v>
      </c>
    </row>
    <row r="131" spans="1:21" ht="12.75" hidden="1" customHeight="1" x14ac:dyDescent="0.25">
      <c r="A131" s="23">
        <f t="shared" si="25"/>
        <v>33</v>
      </c>
      <c r="B131" s="24" t="s">
        <v>139</v>
      </c>
      <c r="C131" s="25" t="s">
        <v>140</v>
      </c>
      <c r="D131" s="23">
        <v>12</v>
      </c>
      <c r="E131" s="23">
        <v>23</v>
      </c>
      <c r="F131" s="26">
        <v>7</v>
      </c>
      <c r="G131" s="26">
        <v>14</v>
      </c>
      <c r="H131" s="23">
        <f t="shared" ref="H131:H194" si="27">IF(ISBLANK(F131),"",SUM(F131:G131))</f>
        <v>21</v>
      </c>
      <c r="I131" s="23">
        <v>11</v>
      </c>
      <c r="J131" s="23">
        <v>17</v>
      </c>
      <c r="K131" s="23">
        <f t="shared" ref="K131:K194" si="28">IF(ISBLANK(I131),"",SUM(I131:J131))</f>
        <v>28</v>
      </c>
      <c r="L131" s="27">
        <f t="shared" ref="L131:L194" si="29">IF(E131="",IF(D131="","",D131),E131)</f>
        <v>23</v>
      </c>
      <c r="M131" s="27">
        <f t="shared" ref="M131:M194" si="30">IF(K131="",IF(H131="","",H131),K131)</f>
        <v>28</v>
      </c>
      <c r="N131" s="27">
        <f t="shared" ref="N131:N194" si="31">IF(AND(L131="",M131=""),"",SUM(L131:M131))</f>
        <v>51</v>
      </c>
      <c r="O131" s="72" t="str">
        <f t="shared" ref="O131:O194" si="32">IF(AND(M131="",N131=""),"",VLOOKUP(N131,Ocjene,2))</f>
        <v>E</v>
      </c>
      <c r="P131" s="77"/>
      <c r="Q131" s="75"/>
      <c r="R131" s="75"/>
      <c r="S131" s="75" t="str">
        <f t="shared" ref="S131:S194" si="33">IF(AND(Q131="",R131=""),"",Q131+R131)</f>
        <v/>
      </c>
      <c r="T131" s="75" t="str">
        <f t="shared" ref="T131:T194" si="34">IF(AND(S131="",P131=""),"",IF(P131="",IF(L131="",0,L131),P131)+IF(S131="",IF(M131="",0,M131),S131))</f>
        <v/>
      </c>
      <c r="U131" s="76">
        <f t="shared" si="26"/>
        <v>0</v>
      </c>
    </row>
    <row r="132" spans="1:21" ht="12.75" hidden="1" customHeight="1" x14ac:dyDescent="0.25">
      <c r="A132" s="23">
        <f t="shared" ref="A132:A163" si="35">A131+1</f>
        <v>34</v>
      </c>
      <c r="B132" s="24" t="s">
        <v>141</v>
      </c>
      <c r="C132" s="25" t="s">
        <v>142</v>
      </c>
      <c r="D132" s="23"/>
      <c r="E132" s="23"/>
      <c r="F132" s="23"/>
      <c r="G132" s="23"/>
      <c r="H132" s="23" t="str">
        <f t="shared" si="27"/>
        <v/>
      </c>
      <c r="I132" s="26"/>
      <c r="J132" s="26"/>
      <c r="K132" s="23" t="str">
        <f t="shared" si="28"/>
        <v/>
      </c>
      <c r="L132" s="27" t="str">
        <f t="shared" si="29"/>
        <v/>
      </c>
      <c r="M132" s="27" t="str">
        <f t="shared" si="30"/>
        <v/>
      </c>
      <c r="N132" s="27" t="str">
        <f t="shared" si="31"/>
        <v/>
      </c>
      <c r="O132" s="73" t="str">
        <f t="shared" si="32"/>
        <v/>
      </c>
      <c r="P132" s="77"/>
      <c r="Q132" s="75"/>
      <c r="R132" s="75"/>
      <c r="S132" s="75" t="str">
        <f t="shared" si="33"/>
        <v/>
      </c>
      <c r="T132" s="75" t="str">
        <f t="shared" si="34"/>
        <v/>
      </c>
      <c r="U132" s="76">
        <f t="shared" si="26"/>
        <v>0</v>
      </c>
    </row>
    <row r="133" spans="1:21" ht="12.75" hidden="1" customHeight="1" x14ac:dyDescent="0.25">
      <c r="A133" s="23">
        <f t="shared" si="35"/>
        <v>35</v>
      </c>
      <c r="B133" s="24" t="s">
        <v>147</v>
      </c>
      <c r="C133" s="25" t="s">
        <v>148</v>
      </c>
      <c r="D133" s="23">
        <v>27</v>
      </c>
      <c r="E133" s="23"/>
      <c r="F133" s="26">
        <v>12</v>
      </c>
      <c r="G133" s="26">
        <v>20</v>
      </c>
      <c r="H133" s="23">
        <f t="shared" si="27"/>
        <v>32</v>
      </c>
      <c r="I133" s="26"/>
      <c r="J133" s="26"/>
      <c r="K133" s="23" t="str">
        <f t="shared" si="28"/>
        <v/>
      </c>
      <c r="L133" s="27">
        <f t="shared" si="29"/>
        <v>27</v>
      </c>
      <c r="M133" s="27">
        <f t="shared" si="30"/>
        <v>32</v>
      </c>
      <c r="N133" s="27">
        <f t="shared" si="31"/>
        <v>59</v>
      </c>
      <c r="O133" s="72" t="str">
        <f t="shared" si="32"/>
        <v>E</v>
      </c>
      <c r="P133" s="77"/>
      <c r="Q133" s="75"/>
      <c r="R133" s="75"/>
      <c r="S133" s="75" t="str">
        <f t="shared" si="33"/>
        <v/>
      </c>
      <c r="T133" s="75" t="str">
        <f t="shared" si="34"/>
        <v/>
      </c>
      <c r="U133" s="76">
        <f t="shared" si="26"/>
        <v>0</v>
      </c>
    </row>
    <row r="134" spans="1:21" ht="12.75" hidden="1" customHeight="1" x14ac:dyDescent="0.25">
      <c r="A134" s="23">
        <f t="shared" si="35"/>
        <v>36</v>
      </c>
      <c r="B134" s="24" t="s">
        <v>149</v>
      </c>
      <c r="C134" s="25" t="s">
        <v>150</v>
      </c>
      <c r="D134" s="23"/>
      <c r="E134" s="23"/>
      <c r="F134" s="23"/>
      <c r="G134" s="23"/>
      <c r="H134" s="23" t="str">
        <f t="shared" si="27"/>
        <v/>
      </c>
      <c r="I134" s="23"/>
      <c r="J134" s="23"/>
      <c r="K134" s="23" t="str">
        <f t="shared" si="28"/>
        <v/>
      </c>
      <c r="L134" s="27" t="str">
        <f t="shared" si="29"/>
        <v/>
      </c>
      <c r="M134" s="27" t="str">
        <f t="shared" si="30"/>
        <v/>
      </c>
      <c r="N134" s="27" t="str">
        <f t="shared" si="31"/>
        <v/>
      </c>
      <c r="O134" s="73" t="str">
        <f t="shared" si="32"/>
        <v/>
      </c>
      <c r="P134" s="77"/>
      <c r="Q134" s="75"/>
      <c r="R134" s="75"/>
      <c r="S134" s="75" t="str">
        <f t="shared" si="33"/>
        <v/>
      </c>
      <c r="T134" s="75" t="str">
        <f t="shared" si="34"/>
        <v/>
      </c>
      <c r="U134" s="76">
        <f t="shared" si="26"/>
        <v>0</v>
      </c>
    </row>
    <row r="135" spans="1:21" ht="12.75" hidden="1" customHeight="1" x14ac:dyDescent="0.25">
      <c r="A135" s="23">
        <f t="shared" si="35"/>
        <v>37</v>
      </c>
      <c r="B135" s="24" t="s">
        <v>153</v>
      </c>
      <c r="C135" s="25" t="s">
        <v>154</v>
      </c>
      <c r="D135" s="23"/>
      <c r="E135" s="23"/>
      <c r="F135" s="26"/>
      <c r="G135" s="26"/>
      <c r="H135" s="23" t="str">
        <f t="shared" si="27"/>
        <v/>
      </c>
      <c r="I135" s="23"/>
      <c r="J135" s="23"/>
      <c r="K135" s="23" t="str">
        <f t="shared" si="28"/>
        <v/>
      </c>
      <c r="L135" s="27" t="str">
        <f t="shared" si="29"/>
        <v/>
      </c>
      <c r="M135" s="27" t="str">
        <f t="shared" si="30"/>
        <v/>
      </c>
      <c r="N135" s="27" t="str">
        <f t="shared" si="31"/>
        <v/>
      </c>
      <c r="O135" s="73" t="str">
        <f t="shared" si="32"/>
        <v/>
      </c>
      <c r="P135" s="77"/>
      <c r="Q135" s="75"/>
      <c r="R135" s="75"/>
      <c r="S135" s="75" t="str">
        <f t="shared" si="33"/>
        <v/>
      </c>
      <c r="T135" s="75" t="str">
        <f t="shared" si="34"/>
        <v/>
      </c>
      <c r="U135" s="76">
        <f t="shared" si="26"/>
        <v>0</v>
      </c>
    </row>
    <row r="136" spans="1:21" ht="12.75" hidden="1" customHeight="1" x14ac:dyDescent="0.25">
      <c r="A136" s="23">
        <f t="shared" si="35"/>
        <v>38</v>
      </c>
      <c r="B136" s="24" t="s">
        <v>155</v>
      </c>
      <c r="C136" s="25" t="s">
        <v>156</v>
      </c>
      <c r="D136" s="23">
        <v>14</v>
      </c>
      <c r="E136" s="23">
        <v>19</v>
      </c>
      <c r="F136" s="26">
        <v>13</v>
      </c>
      <c r="G136" s="26">
        <v>22</v>
      </c>
      <c r="H136" s="23">
        <f t="shared" si="27"/>
        <v>35</v>
      </c>
      <c r="I136" s="23"/>
      <c r="J136" s="23"/>
      <c r="K136" s="23" t="str">
        <f t="shared" si="28"/>
        <v/>
      </c>
      <c r="L136" s="27">
        <f t="shared" si="29"/>
        <v>19</v>
      </c>
      <c r="M136" s="27">
        <f t="shared" si="30"/>
        <v>35</v>
      </c>
      <c r="N136" s="27">
        <f t="shared" si="31"/>
        <v>54</v>
      </c>
      <c r="O136" s="72" t="str">
        <f t="shared" si="32"/>
        <v>E</v>
      </c>
      <c r="P136" s="77"/>
      <c r="Q136" s="75"/>
      <c r="R136" s="75"/>
      <c r="S136" s="75" t="str">
        <f t="shared" si="33"/>
        <v/>
      </c>
      <c r="T136" s="75" t="str">
        <f t="shared" si="34"/>
        <v/>
      </c>
      <c r="U136" s="76">
        <f t="shared" si="26"/>
        <v>0</v>
      </c>
    </row>
    <row r="137" spans="1:21" ht="12.75" hidden="1" customHeight="1" x14ac:dyDescent="0.25">
      <c r="A137" s="23">
        <f t="shared" si="35"/>
        <v>39</v>
      </c>
      <c r="B137" s="24" t="s">
        <v>157</v>
      </c>
      <c r="C137" s="25" t="s">
        <v>158</v>
      </c>
      <c r="D137" s="23"/>
      <c r="E137" s="23"/>
      <c r="F137" s="26"/>
      <c r="G137" s="26"/>
      <c r="H137" s="23" t="str">
        <f t="shared" si="27"/>
        <v/>
      </c>
      <c r="I137" s="23"/>
      <c r="J137" s="23"/>
      <c r="K137" s="23" t="str">
        <f t="shared" si="28"/>
        <v/>
      </c>
      <c r="L137" s="27" t="str">
        <f t="shared" si="29"/>
        <v/>
      </c>
      <c r="M137" s="27" t="str">
        <f t="shared" si="30"/>
        <v/>
      </c>
      <c r="N137" s="27" t="str">
        <f t="shared" si="31"/>
        <v/>
      </c>
      <c r="O137" s="73" t="str">
        <f t="shared" si="32"/>
        <v/>
      </c>
      <c r="P137" s="77"/>
      <c r="Q137" s="75"/>
      <c r="R137" s="75"/>
      <c r="S137" s="75" t="str">
        <f t="shared" si="33"/>
        <v/>
      </c>
      <c r="T137" s="75" t="str">
        <f t="shared" si="34"/>
        <v/>
      </c>
      <c r="U137" s="76">
        <f t="shared" si="26"/>
        <v>0</v>
      </c>
    </row>
    <row r="138" spans="1:21" ht="12.75" hidden="1" customHeight="1" x14ac:dyDescent="0.25">
      <c r="A138" s="23">
        <f t="shared" si="35"/>
        <v>40</v>
      </c>
      <c r="B138" s="24" t="s">
        <v>159</v>
      </c>
      <c r="C138" s="25" t="s">
        <v>160</v>
      </c>
      <c r="D138" s="23">
        <v>19</v>
      </c>
      <c r="E138" s="23"/>
      <c r="F138" s="23">
        <v>15</v>
      </c>
      <c r="G138" s="23">
        <v>16</v>
      </c>
      <c r="H138" s="23">
        <f t="shared" si="27"/>
        <v>31</v>
      </c>
      <c r="I138" s="23"/>
      <c r="J138" s="23"/>
      <c r="K138" s="23" t="str">
        <f t="shared" si="28"/>
        <v/>
      </c>
      <c r="L138" s="27">
        <f t="shared" si="29"/>
        <v>19</v>
      </c>
      <c r="M138" s="27">
        <f t="shared" si="30"/>
        <v>31</v>
      </c>
      <c r="N138" s="27">
        <f t="shared" si="31"/>
        <v>50</v>
      </c>
      <c r="O138" s="72" t="str">
        <f t="shared" si="32"/>
        <v>E</v>
      </c>
      <c r="P138" s="77"/>
      <c r="Q138" s="75"/>
      <c r="R138" s="75"/>
      <c r="S138" s="75" t="str">
        <f t="shared" si="33"/>
        <v/>
      </c>
      <c r="T138" s="75" t="str">
        <f t="shared" si="34"/>
        <v/>
      </c>
      <c r="U138" s="76">
        <f t="shared" si="26"/>
        <v>0</v>
      </c>
    </row>
    <row r="139" spans="1:21" ht="12.75" hidden="1" customHeight="1" x14ac:dyDescent="0.25">
      <c r="A139" s="23">
        <f t="shared" si="35"/>
        <v>41</v>
      </c>
      <c r="B139" s="24" t="s">
        <v>161</v>
      </c>
      <c r="C139" s="25" t="s">
        <v>162</v>
      </c>
      <c r="D139" s="23">
        <v>0</v>
      </c>
      <c r="E139" s="23">
        <v>24</v>
      </c>
      <c r="F139" s="23">
        <v>21</v>
      </c>
      <c r="G139" s="23">
        <v>16</v>
      </c>
      <c r="H139" s="23">
        <f t="shared" si="27"/>
        <v>37</v>
      </c>
      <c r="I139" s="23"/>
      <c r="J139" s="23"/>
      <c r="K139" s="23" t="str">
        <f t="shared" si="28"/>
        <v/>
      </c>
      <c r="L139" s="27">
        <f t="shared" si="29"/>
        <v>24</v>
      </c>
      <c r="M139" s="27">
        <f t="shared" si="30"/>
        <v>37</v>
      </c>
      <c r="N139" s="27">
        <f t="shared" si="31"/>
        <v>61</v>
      </c>
      <c r="O139" s="72" t="str">
        <f t="shared" si="32"/>
        <v>D</v>
      </c>
      <c r="P139" s="77"/>
      <c r="Q139" s="75"/>
      <c r="R139" s="75"/>
      <c r="S139" s="75" t="str">
        <f t="shared" si="33"/>
        <v/>
      </c>
      <c r="T139" s="75" t="str">
        <f t="shared" si="34"/>
        <v/>
      </c>
      <c r="U139" s="76">
        <f t="shared" si="26"/>
        <v>0</v>
      </c>
    </row>
    <row r="140" spans="1:21" ht="12.75" hidden="1" customHeight="1" x14ac:dyDescent="0.25">
      <c r="A140" s="23">
        <f t="shared" si="35"/>
        <v>42</v>
      </c>
      <c r="B140" s="24" t="s">
        <v>167</v>
      </c>
      <c r="C140" s="25" t="s">
        <v>168</v>
      </c>
      <c r="D140" s="23">
        <v>29</v>
      </c>
      <c r="E140" s="23"/>
      <c r="F140" s="26">
        <v>13</v>
      </c>
      <c r="G140" s="26">
        <v>22</v>
      </c>
      <c r="H140" s="23">
        <f t="shared" si="27"/>
        <v>35</v>
      </c>
      <c r="I140" s="23"/>
      <c r="J140" s="23"/>
      <c r="K140" s="23" t="str">
        <f t="shared" si="28"/>
        <v/>
      </c>
      <c r="L140" s="27">
        <f t="shared" si="29"/>
        <v>29</v>
      </c>
      <c r="M140" s="27">
        <f t="shared" si="30"/>
        <v>35</v>
      </c>
      <c r="N140" s="27">
        <f t="shared" si="31"/>
        <v>64</v>
      </c>
      <c r="O140" s="72" t="str">
        <f t="shared" si="32"/>
        <v>D</v>
      </c>
      <c r="P140" s="82"/>
      <c r="Q140" s="83"/>
      <c r="R140" s="83"/>
      <c r="S140" s="75" t="str">
        <f t="shared" si="33"/>
        <v/>
      </c>
      <c r="T140" s="75" t="str">
        <f t="shared" si="34"/>
        <v/>
      </c>
      <c r="U140" s="76">
        <f t="shared" si="26"/>
        <v>0</v>
      </c>
    </row>
    <row r="141" spans="1:21" ht="12.75" hidden="1" customHeight="1" x14ac:dyDescent="0.25">
      <c r="A141" s="23">
        <f t="shared" si="35"/>
        <v>43</v>
      </c>
      <c r="B141" s="24" t="s">
        <v>175</v>
      </c>
      <c r="C141" s="25" t="s">
        <v>176</v>
      </c>
      <c r="D141" s="23">
        <v>14</v>
      </c>
      <c r="E141" s="23">
        <v>14</v>
      </c>
      <c r="F141" s="23">
        <v>14</v>
      </c>
      <c r="G141" s="23">
        <v>22</v>
      </c>
      <c r="H141" s="23">
        <f t="shared" si="27"/>
        <v>36</v>
      </c>
      <c r="I141" s="23"/>
      <c r="J141" s="23"/>
      <c r="K141" s="23" t="str">
        <f t="shared" si="28"/>
        <v/>
      </c>
      <c r="L141" s="27">
        <f t="shared" si="29"/>
        <v>14</v>
      </c>
      <c r="M141" s="27">
        <f t="shared" si="30"/>
        <v>36</v>
      </c>
      <c r="N141" s="27">
        <f t="shared" si="31"/>
        <v>50</v>
      </c>
      <c r="O141" s="72" t="str">
        <f t="shared" si="32"/>
        <v>E</v>
      </c>
      <c r="P141" s="77"/>
      <c r="Q141" s="75"/>
      <c r="R141" s="75"/>
      <c r="S141" s="75" t="str">
        <f t="shared" si="33"/>
        <v/>
      </c>
      <c r="T141" s="75" t="str">
        <f t="shared" si="34"/>
        <v/>
      </c>
      <c r="U141" s="76">
        <f t="shared" si="26"/>
        <v>0</v>
      </c>
    </row>
    <row r="142" spans="1:21" ht="12.75" hidden="1" customHeight="1" x14ac:dyDescent="0.25">
      <c r="A142" s="23">
        <f t="shared" si="35"/>
        <v>44</v>
      </c>
      <c r="B142" s="24" t="s">
        <v>177</v>
      </c>
      <c r="C142" s="25" t="s">
        <v>178</v>
      </c>
      <c r="D142" s="23">
        <v>14</v>
      </c>
      <c r="E142" s="23"/>
      <c r="F142" s="26"/>
      <c r="G142" s="26"/>
      <c r="H142" s="23" t="str">
        <f t="shared" si="27"/>
        <v/>
      </c>
      <c r="I142" s="26">
        <v>13</v>
      </c>
      <c r="J142" s="26">
        <v>9.5</v>
      </c>
      <c r="K142" s="23">
        <f t="shared" si="28"/>
        <v>22.5</v>
      </c>
      <c r="L142" s="27">
        <f t="shared" si="29"/>
        <v>14</v>
      </c>
      <c r="M142" s="27">
        <f t="shared" si="30"/>
        <v>22.5</v>
      </c>
      <c r="N142" s="27">
        <f t="shared" si="31"/>
        <v>36.5</v>
      </c>
      <c r="O142" s="72" t="str">
        <f t="shared" si="32"/>
        <v>F</v>
      </c>
      <c r="P142" s="77"/>
      <c r="Q142" s="75"/>
      <c r="R142" s="75"/>
      <c r="S142" s="75" t="str">
        <f t="shared" si="33"/>
        <v/>
      </c>
      <c r="T142" s="75" t="str">
        <f t="shared" si="34"/>
        <v/>
      </c>
      <c r="U142" s="76">
        <f t="shared" si="26"/>
        <v>0</v>
      </c>
    </row>
    <row r="143" spans="1:21" ht="12.75" hidden="1" customHeight="1" x14ac:dyDescent="0.25">
      <c r="A143" s="23">
        <f t="shared" si="35"/>
        <v>45</v>
      </c>
      <c r="B143" s="24" t="s">
        <v>179</v>
      </c>
      <c r="C143" s="25" t="s">
        <v>180</v>
      </c>
      <c r="D143" s="23">
        <v>23</v>
      </c>
      <c r="E143" s="23"/>
      <c r="F143" s="23">
        <v>19</v>
      </c>
      <c r="G143" s="23">
        <v>16</v>
      </c>
      <c r="H143" s="23">
        <f t="shared" si="27"/>
        <v>35</v>
      </c>
      <c r="I143" s="26"/>
      <c r="J143" s="26"/>
      <c r="K143" s="23" t="str">
        <f t="shared" si="28"/>
        <v/>
      </c>
      <c r="L143" s="27">
        <f t="shared" si="29"/>
        <v>23</v>
      </c>
      <c r="M143" s="27">
        <f t="shared" si="30"/>
        <v>35</v>
      </c>
      <c r="N143" s="27">
        <f t="shared" si="31"/>
        <v>58</v>
      </c>
      <c r="O143" s="72" t="str">
        <f t="shared" si="32"/>
        <v>E</v>
      </c>
      <c r="P143" s="77"/>
      <c r="Q143" s="75"/>
      <c r="R143" s="75"/>
      <c r="S143" s="75" t="str">
        <f t="shared" si="33"/>
        <v/>
      </c>
      <c r="T143" s="75" t="str">
        <f t="shared" si="34"/>
        <v/>
      </c>
      <c r="U143" s="76">
        <f t="shared" si="26"/>
        <v>0</v>
      </c>
    </row>
    <row r="144" spans="1:21" ht="12.75" hidden="1" customHeight="1" x14ac:dyDescent="0.25">
      <c r="A144" s="23">
        <f t="shared" si="35"/>
        <v>46</v>
      </c>
      <c r="B144" s="24" t="s">
        <v>187</v>
      </c>
      <c r="C144" s="25" t="s">
        <v>188</v>
      </c>
      <c r="D144" s="23">
        <v>25</v>
      </c>
      <c r="E144" s="23"/>
      <c r="F144" s="26">
        <v>8</v>
      </c>
      <c r="G144" s="26">
        <v>23</v>
      </c>
      <c r="H144" s="23">
        <f t="shared" si="27"/>
        <v>31</v>
      </c>
      <c r="I144" s="26"/>
      <c r="J144" s="26"/>
      <c r="K144" s="23" t="str">
        <f t="shared" si="28"/>
        <v/>
      </c>
      <c r="L144" s="27">
        <f t="shared" si="29"/>
        <v>25</v>
      </c>
      <c r="M144" s="27">
        <f t="shared" si="30"/>
        <v>31</v>
      </c>
      <c r="N144" s="27">
        <f t="shared" si="31"/>
        <v>56</v>
      </c>
      <c r="O144" s="72" t="str">
        <f t="shared" si="32"/>
        <v>E</v>
      </c>
      <c r="P144" s="77"/>
      <c r="Q144" s="75"/>
      <c r="R144" s="75"/>
      <c r="S144" s="75" t="str">
        <f t="shared" si="33"/>
        <v/>
      </c>
      <c r="T144" s="75" t="str">
        <f t="shared" si="34"/>
        <v/>
      </c>
      <c r="U144" s="76">
        <f t="shared" si="26"/>
        <v>0</v>
      </c>
    </row>
    <row r="145" spans="1:21" ht="12.75" hidden="1" customHeight="1" x14ac:dyDescent="0.25">
      <c r="A145" s="23">
        <f t="shared" si="35"/>
        <v>47</v>
      </c>
      <c r="B145" s="24" t="s">
        <v>194</v>
      </c>
      <c r="C145" s="25" t="s">
        <v>195</v>
      </c>
      <c r="D145" s="23">
        <v>27</v>
      </c>
      <c r="E145" s="23"/>
      <c r="F145" s="23">
        <v>14.5</v>
      </c>
      <c r="G145" s="23">
        <v>10</v>
      </c>
      <c r="H145" s="23">
        <f t="shared" si="27"/>
        <v>24.5</v>
      </c>
      <c r="I145" s="23"/>
      <c r="J145" s="23"/>
      <c r="K145" s="23" t="str">
        <f t="shared" si="28"/>
        <v/>
      </c>
      <c r="L145" s="27">
        <f t="shared" si="29"/>
        <v>27</v>
      </c>
      <c r="M145" s="27">
        <f t="shared" si="30"/>
        <v>24.5</v>
      </c>
      <c r="N145" s="27">
        <f t="shared" si="31"/>
        <v>51.5</v>
      </c>
      <c r="O145" s="72" t="str">
        <f t="shared" si="32"/>
        <v>E</v>
      </c>
      <c r="P145" s="77"/>
      <c r="Q145" s="75"/>
      <c r="R145" s="75"/>
      <c r="S145" s="75" t="str">
        <f t="shared" si="33"/>
        <v/>
      </c>
      <c r="T145" s="75" t="str">
        <f t="shared" si="34"/>
        <v/>
      </c>
      <c r="U145" s="76">
        <f t="shared" si="26"/>
        <v>0</v>
      </c>
    </row>
    <row r="146" spans="1:21" ht="12.75" hidden="1" customHeight="1" x14ac:dyDescent="0.25">
      <c r="A146" s="23">
        <f t="shared" si="35"/>
        <v>48</v>
      </c>
      <c r="B146" s="24" t="s">
        <v>196</v>
      </c>
      <c r="C146" s="25" t="s">
        <v>197</v>
      </c>
      <c r="D146" s="23">
        <v>0</v>
      </c>
      <c r="E146" s="23">
        <v>0</v>
      </c>
      <c r="F146" s="23"/>
      <c r="G146" s="23"/>
      <c r="H146" s="23" t="str">
        <f t="shared" si="27"/>
        <v/>
      </c>
      <c r="I146" s="23">
        <v>0</v>
      </c>
      <c r="J146" s="23">
        <v>0</v>
      </c>
      <c r="K146" s="23">
        <f t="shared" si="28"/>
        <v>0</v>
      </c>
      <c r="L146" s="27">
        <f t="shared" si="29"/>
        <v>0</v>
      </c>
      <c r="M146" s="27">
        <f t="shared" si="30"/>
        <v>0</v>
      </c>
      <c r="N146" s="27">
        <f t="shared" si="31"/>
        <v>0</v>
      </c>
      <c r="O146" s="72" t="str">
        <f t="shared" si="32"/>
        <v>F</v>
      </c>
      <c r="P146" s="77"/>
      <c r="Q146" s="75"/>
      <c r="R146" s="75"/>
      <c r="S146" s="75" t="str">
        <f t="shared" si="33"/>
        <v/>
      </c>
      <c r="T146" s="75" t="str">
        <f t="shared" si="34"/>
        <v/>
      </c>
      <c r="U146" s="76">
        <f t="shared" si="26"/>
        <v>0</v>
      </c>
    </row>
    <row r="147" spans="1:21" ht="12.75" hidden="1" customHeight="1" x14ac:dyDescent="0.25">
      <c r="A147" s="23">
        <f t="shared" si="35"/>
        <v>49</v>
      </c>
      <c r="B147" s="24" t="s">
        <v>198</v>
      </c>
      <c r="C147" s="25" t="s">
        <v>199</v>
      </c>
      <c r="D147" s="23">
        <v>0</v>
      </c>
      <c r="E147" s="23">
        <v>8</v>
      </c>
      <c r="F147" s="23">
        <v>7.5</v>
      </c>
      <c r="G147" s="23">
        <v>4</v>
      </c>
      <c r="H147" s="23">
        <f t="shared" si="27"/>
        <v>11.5</v>
      </c>
      <c r="I147" s="23"/>
      <c r="J147" s="23"/>
      <c r="K147" s="23" t="str">
        <f t="shared" si="28"/>
        <v/>
      </c>
      <c r="L147" s="27">
        <f t="shared" si="29"/>
        <v>8</v>
      </c>
      <c r="M147" s="27">
        <f t="shared" si="30"/>
        <v>11.5</v>
      </c>
      <c r="N147" s="27">
        <f t="shared" si="31"/>
        <v>19.5</v>
      </c>
      <c r="O147" s="72" t="str">
        <f t="shared" si="32"/>
        <v>F</v>
      </c>
      <c r="P147" s="77"/>
      <c r="Q147" s="75"/>
      <c r="R147" s="75"/>
      <c r="S147" s="75" t="str">
        <f t="shared" si="33"/>
        <v/>
      </c>
      <c r="T147" s="75" t="str">
        <f t="shared" si="34"/>
        <v/>
      </c>
      <c r="U147" s="76">
        <f t="shared" si="26"/>
        <v>0</v>
      </c>
    </row>
    <row r="148" spans="1:21" ht="12.75" hidden="1" customHeight="1" x14ac:dyDescent="0.25">
      <c r="A148" s="23">
        <f t="shared" si="35"/>
        <v>50</v>
      </c>
      <c r="B148" s="24" t="s">
        <v>202</v>
      </c>
      <c r="C148" s="25" t="s">
        <v>203</v>
      </c>
      <c r="D148" s="23">
        <v>3</v>
      </c>
      <c r="E148" s="23">
        <v>26</v>
      </c>
      <c r="F148" s="23">
        <v>22</v>
      </c>
      <c r="G148" s="23">
        <v>20</v>
      </c>
      <c r="H148" s="23">
        <f t="shared" si="27"/>
        <v>42</v>
      </c>
      <c r="I148" s="23"/>
      <c r="J148" s="23"/>
      <c r="K148" s="23" t="str">
        <f t="shared" si="28"/>
        <v/>
      </c>
      <c r="L148" s="27">
        <f t="shared" si="29"/>
        <v>26</v>
      </c>
      <c r="M148" s="27">
        <f t="shared" si="30"/>
        <v>42</v>
      </c>
      <c r="N148" s="27">
        <f t="shared" si="31"/>
        <v>68</v>
      </c>
      <c r="O148" s="72" t="str">
        <f t="shared" si="32"/>
        <v>D</v>
      </c>
      <c r="P148" s="77"/>
      <c r="Q148" s="75"/>
      <c r="R148" s="75"/>
      <c r="S148" s="75" t="str">
        <f t="shared" si="33"/>
        <v/>
      </c>
      <c r="T148" s="75" t="str">
        <f t="shared" si="34"/>
        <v/>
      </c>
      <c r="U148" s="76">
        <f t="shared" si="26"/>
        <v>0</v>
      </c>
    </row>
    <row r="149" spans="1:21" ht="12.75" hidden="1" customHeight="1" x14ac:dyDescent="0.25">
      <c r="A149" s="23">
        <f t="shared" si="35"/>
        <v>51</v>
      </c>
      <c r="B149" s="24" t="s">
        <v>204</v>
      </c>
      <c r="C149" s="25" t="s">
        <v>205</v>
      </c>
      <c r="D149" s="23">
        <v>20</v>
      </c>
      <c r="E149" s="23"/>
      <c r="F149" s="23">
        <v>19</v>
      </c>
      <c r="G149" s="23">
        <v>19</v>
      </c>
      <c r="H149" s="23">
        <f t="shared" si="27"/>
        <v>38</v>
      </c>
      <c r="I149" s="23"/>
      <c r="J149" s="23"/>
      <c r="K149" s="23" t="str">
        <f t="shared" si="28"/>
        <v/>
      </c>
      <c r="L149" s="27">
        <f t="shared" si="29"/>
        <v>20</v>
      </c>
      <c r="M149" s="27">
        <f t="shared" si="30"/>
        <v>38</v>
      </c>
      <c r="N149" s="27">
        <f t="shared" si="31"/>
        <v>58</v>
      </c>
      <c r="O149" s="72" t="str">
        <f t="shared" si="32"/>
        <v>E</v>
      </c>
      <c r="P149" s="77"/>
      <c r="Q149" s="75"/>
      <c r="R149" s="75"/>
      <c r="S149" s="75" t="str">
        <f t="shared" si="33"/>
        <v/>
      </c>
      <c r="T149" s="75" t="str">
        <f t="shared" si="34"/>
        <v/>
      </c>
      <c r="U149" s="76">
        <f t="shared" si="26"/>
        <v>0</v>
      </c>
    </row>
    <row r="150" spans="1:21" ht="12.75" hidden="1" customHeight="1" x14ac:dyDescent="0.25">
      <c r="A150" s="23">
        <f t="shared" si="35"/>
        <v>52</v>
      </c>
      <c r="B150" s="24" t="s">
        <v>206</v>
      </c>
      <c r="C150" s="25" t="s">
        <v>207</v>
      </c>
      <c r="D150" s="23">
        <v>3</v>
      </c>
      <c r="E150" s="23">
        <v>24</v>
      </c>
      <c r="F150" s="23">
        <v>8</v>
      </c>
      <c r="G150" s="23">
        <v>18</v>
      </c>
      <c r="H150" s="23">
        <f t="shared" si="27"/>
        <v>26</v>
      </c>
      <c r="I150" s="23"/>
      <c r="J150" s="23"/>
      <c r="K150" s="23" t="str">
        <f t="shared" si="28"/>
        <v/>
      </c>
      <c r="L150" s="27">
        <f t="shared" si="29"/>
        <v>24</v>
      </c>
      <c r="M150" s="27">
        <f t="shared" si="30"/>
        <v>26</v>
      </c>
      <c r="N150" s="27">
        <f t="shared" si="31"/>
        <v>50</v>
      </c>
      <c r="O150" s="72" t="str">
        <f t="shared" si="32"/>
        <v>E</v>
      </c>
      <c r="P150" s="77"/>
      <c r="Q150" s="75"/>
      <c r="R150" s="75"/>
      <c r="S150" s="75" t="str">
        <f t="shared" si="33"/>
        <v/>
      </c>
      <c r="T150" s="75" t="str">
        <f t="shared" si="34"/>
        <v/>
      </c>
      <c r="U150" s="76">
        <f t="shared" si="26"/>
        <v>0</v>
      </c>
    </row>
    <row r="151" spans="1:21" ht="12.75" hidden="1" customHeight="1" x14ac:dyDescent="0.25">
      <c r="A151" s="23">
        <f t="shared" si="35"/>
        <v>53</v>
      </c>
      <c r="B151" s="24" t="s">
        <v>214</v>
      </c>
      <c r="C151" s="25" t="s">
        <v>215</v>
      </c>
      <c r="D151" s="23">
        <v>9</v>
      </c>
      <c r="E151" s="23">
        <v>25</v>
      </c>
      <c r="F151" s="23">
        <v>9</v>
      </c>
      <c r="G151" s="23">
        <v>20</v>
      </c>
      <c r="H151" s="23">
        <f t="shared" si="27"/>
        <v>29</v>
      </c>
      <c r="I151" s="23"/>
      <c r="J151" s="23"/>
      <c r="K151" s="23" t="str">
        <f t="shared" si="28"/>
        <v/>
      </c>
      <c r="L151" s="27">
        <f t="shared" si="29"/>
        <v>25</v>
      </c>
      <c r="M151" s="27">
        <f t="shared" si="30"/>
        <v>29</v>
      </c>
      <c r="N151" s="27">
        <f t="shared" si="31"/>
        <v>54</v>
      </c>
      <c r="O151" s="72" t="str">
        <f t="shared" si="32"/>
        <v>E</v>
      </c>
      <c r="P151" s="77"/>
      <c r="Q151" s="75"/>
      <c r="R151" s="75"/>
      <c r="S151" s="75" t="str">
        <f t="shared" si="33"/>
        <v/>
      </c>
      <c r="T151" s="75" t="str">
        <f t="shared" si="34"/>
        <v/>
      </c>
      <c r="U151" s="76">
        <f t="shared" si="26"/>
        <v>0</v>
      </c>
    </row>
    <row r="152" spans="1:21" ht="12.75" hidden="1" customHeight="1" x14ac:dyDescent="0.25">
      <c r="A152" s="23">
        <f t="shared" si="35"/>
        <v>54</v>
      </c>
      <c r="B152" s="24" t="s">
        <v>216</v>
      </c>
      <c r="C152" s="25" t="s">
        <v>217</v>
      </c>
      <c r="D152" s="23">
        <v>18</v>
      </c>
      <c r="E152" s="23"/>
      <c r="F152" s="23"/>
      <c r="G152" s="23"/>
      <c r="H152" s="23" t="str">
        <f t="shared" si="27"/>
        <v/>
      </c>
      <c r="I152" s="23">
        <v>1</v>
      </c>
      <c r="J152" s="23">
        <v>13</v>
      </c>
      <c r="K152" s="23">
        <f t="shared" si="28"/>
        <v>14</v>
      </c>
      <c r="L152" s="27">
        <f t="shared" si="29"/>
        <v>18</v>
      </c>
      <c r="M152" s="27">
        <f t="shared" si="30"/>
        <v>14</v>
      </c>
      <c r="N152" s="27">
        <f t="shared" si="31"/>
        <v>32</v>
      </c>
      <c r="O152" s="72" t="str">
        <f t="shared" si="32"/>
        <v>F</v>
      </c>
      <c r="P152" s="77"/>
      <c r="Q152" s="75"/>
      <c r="R152" s="75"/>
      <c r="S152" s="75" t="str">
        <f t="shared" si="33"/>
        <v/>
      </c>
      <c r="T152" s="75" t="str">
        <f t="shared" si="34"/>
        <v/>
      </c>
      <c r="U152" s="76">
        <f t="shared" si="26"/>
        <v>0</v>
      </c>
    </row>
    <row r="153" spans="1:21" ht="12.75" hidden="1" customHeight="1" x14ac:dyDescent="0.25">
      <c r="A153" s="23">
        <f t="shared" si="35"/>
        <v>55</v>
      </c>
      <c r="B153" s="24" t="s">
        <v>220</v>
      </c>
      <c r="C153" s="25" t="s">
        <v>221</v>
      </c>
      <c r="D153" s="23"/>
      <c r="E153" s="23"/>
      <c r="F153" s="23"/>
      <c r="G153" s="23"/>
      <c r="H153" s="23" t="str">
        <f t="shared" si="27"/>
        <v/>
      </c>
      <c r="I153" s="23"/>
      <c r="J153" s="23"/>
      <c r="K153" s="23" t="str">
        <f t="shared" si="28"/>
        <v/>
      </c>
      <c r="L153" s="27" t="str">
        <f t="shared" si="29"/>
        <v/>
      </c>
      <c r="M153" s="27" t="str">
        <f t="shared" si="30"/>
        <v/>
      </c>
      <c r="N153" s="27" t="str">
        <f t="shared" si="31"/>
        <v/>
      </c>
      <c r="O153" s="73" t="str">
        <f t="shared" si="32"/>
        <v/>
      </c>
      <c r="P153" s="77"/>
      <c r="Q153" s="75"/>
      <c r="R153" s="75"/>
      <c r="S153" s="75" t="str">
        <f t="shared" si="33"/>
        <v/>
      </c>
      <c r="T153" s="75" t="str">
        <f t="shared" si="34"/>
        <v/>
      </c>
      <c r="U153" s="76">
        <f t="shared" si="26"/>
        <v>0</v>
      </c>
    </row>
    <row r="154" spans="1:21" ht="12.75" hidden="1" customHeight="1" x14ac:dyDescent="0.25">
      <c r="A154" s="23">
        <f t="shared" si="35"/>
        <v>56</v>
      </c>
      <c r="B154" s="24" t="s">
        <v>222</v>
      </c>
      <c r="C154" s="25" t="s">
        <v>223</v>
      </c>
      <c r="D154" s="23"/>
      <c r="E154" s="23">
        <v>1</v>
      </c>
      <c r="F154" s="26"/>
      <c r="G154" s="26"/>
      <c r="H154" s="23" t="str">
        <f t="shared" si="27"/>
        <v/>
      </c>
      <c r="I154" s="26"/>
      <c r="J154" s="26"/>
      <c r="K154" s="23" t="str">
        <f t="shared" si="28"/>
        <v/>
      </c>
      <c r="L154" s="27">
        <f t="shared" si="29"/>
        <v>1</v>
      </c>
      <c r="M154" s="27" t="str">
        <f t="shared" si="30"/>
        <v/>
      </c>
      <c r="N154" s="27">
        <f t="shared" si="31"/>
        <v>1</v>
      </c>
      <c r="O154" s="72" t="str">
        <f t="shared" si="32"/>
        <v>F</v>
      </c>
      <c r="P154" s="77"/>
      <c r="Q154" s="75"/>
      <c r="R154" s="75"/>
      <c r="S154" s="75" t="str">
        <f t="shared" si="33"/>
        <v/>
      </c>
      <c r="T154" s="75" t="str">
        <f t="shared" si="34"/>
        <v/>
      </c>
      <c r="U154" s="76">
        <f t="shared" si="26"/>
        <v>0</v>
      </c>
    </row>
    <row r="155" spans="1:21" ht="12.75" hidden="1" customHeight="1" x14ac:dyDescent="0.25">
      <c r="A155" s="23">
        <f t="shared" si="35"/>
        <v>57</v>
      </c>
      <c r="B155" s="24" t="s">
        <v>226</v>
      </c>
      <c r="C155" s="25" t="s">
        <v>227</v>
      </c>
      <c r="D155" s="23"/>
      <c r="E155" s="23"/>
      <c r="F155" s="26"/>
      <c r="G155" s="26"/>
      <c r="H155" s="23" t="str">
        <f t="shared" si="27"/>
        <v/>
      </c>
      <c r="I155" s="23"/>
      <c r="J155" s="23"/>
      <c r="K155" s="23" t="str">
        <f t="shared" si="28"/>
        <v/>
      </c>
      <c r="L155" s="27" t="str">
        <f t="shared" si="29"/>
        <v/>
      </c>
      <c r="M155" s="27" t="str">
        <f t="shared" si="30"/>
        <v/>
      </c>
      <c r="N155" s="27" t="str">
        <f t="shared" si="31"/>
        <v/>
      </c>
      <c r="O155" s="73" t="str">
        <f t="shared" si="32"/>
        <v/>
      </c>
      <c r="P155" s="77"/>
      <c r="Q155" s="75"/>
      <c r="R155" s="75"/>
      <c r="S155" s="75" t="str">
        <f t="shared" si="33"/>
        <v/>
      </c>
      <c r="T155" s="75" t="str">
        <f t="shared" si="34"/>
        <v/>
      </c>
      <c r="U155" s="76">
        <f t="shared" si="26"/>
        <v>0</v>
      </c>
    </row>
    <row r="156" spans="1:21" ht="12.75" hidden="1" customHeight="1" x14ac:dyDescent="0.25">
      <c r="A156" s="23">
        <f t="shared" si="35"/>
        <v>58</v>
      </c>
      <c r="B156" s="24" t="s">
        <v>234</v>
      </c>
      <c r="C156" s="25" t="s">
        <v>235</v>
      </c>
      <c r="D156" s="23"/>
      <c r="E156" s="23"/>
      <c r="F156" s="23"/>
      <c r="G156" s="23"/>
      <c r="H156" s="23" t="str">
        <f t="shared" si="27"/>
        <v/>
      </c>
      <c r="I156" s="23"/>
      <c r="J156" s="23"/>
      <c r="K156" s="23" t="str">
        <f t="shared" si="28"/>
        <v/>
      </c>
      <c r="L156" s="27" t="str">
        <f t="shared" si="29"/>
        <v/>
      </c>
      <c r="M156" s="27" t="str">
        <f t="shared" si="30"/>
        <v/>
      </c>
      <c r="N156" s="27" t="str">
        <f t="shared" si="31"/>
        <v/>
      </c>
      <c r="O156" s="73" t="str">
        <f t="shared" si="32"/>
        <v/>
      </c>
      <c r="P156" s="77"/>
      <c r="Q156" s="75"/>
      <c r="R156" s="75"/>
      <c r="S156" s="75" t="str">
        <f t="shared" si="33"/>
        <v/>
      </c>
      <c r="T156" s="75" t="str">
        <f t="shared" si="34"/>
        <v/>
      </c>
      <c r="U156" s="76">
        <f t="shared" si="26"/>
        <v>0</v>
      </c>
    </row>
    <row r="157" spans="1:21" ht="12.75" hidden="1" customHeight="1" x14ac:dyDescent="0.25">
      <c r="A157" s="23">
        <f t="shared" si="35"/>
        <v>59</v>
      </c>
      <c r="B157" s="24" t="s">
        <v>236</v>
      </c>
      <c r="C157" s="25" t="s">
        <v>237</v>
      </c>
      <c r="D157" s="23">
        <v>0</v>
      </c>
      <c r="E157" s="23"/>
      <c r="F157" s="26"/>
      <c r="G157" s="26"/>
      <c r="H157" s="23" t="str">
        <f t="shared" si="27"/>
        <v/>
      </c>
      <c r="I157" s="23"/>
      <c r="J157" s="23"/>
      <c r="K157" s="23" t="str">
        <f t="shared" si="28"/>
        <v/>
      </c>
      <c r="L157" s="27">
        <f t="shared" si="29"/>
        <v>0</v>
      </c>
      <c r="M157" s="27" t="str">
        <f t="shared" si="30"/>
        <v/>
      </c>
      <c r="N157" s="27">
        <f t="shared" si="31"/>
        <v>0</v>
      </c>
      <c r="O157" s="72" t="str">
        <f t="shared" si="32"/>
        <v>F</v>
      </c>
      <c r="P157" s="77"/>
      <c r="Q157" s="75"/>
      <c r="R157" s="75"/>
      <c r="S157" s="75" t="str">
        <f t="shared" si="33"/>
        <v/>
      </c>
      <c r="T157" s="75" t="str">
        <f t="shared" si="34"/>
        <v/>
      </c>
      <c r="U157" s="76">
        <f t="shared" si="26"/>
        <v>0</v>
      </c>
    </row>
    <row r="158" spans="1:21" ht="12.75" hidden="1" customHeight="1" x14ac:dyDescent="0.25">
      <c r="A158" s="23">
        <f t="shared" si="35"/>
        <v>60</v>
      </c>
      <c r="B158" s="24" t="s">
        <v>240</v>
      </c>
      <c r="C158" s="25" t="s">
        <v>241</v>
      </c>
      <c r="D158" s="23"/>
      <c r="E158" s="23"/>
      <c r="F158" s="26"/>
      <c r="G158" s="26"/>
      <c r="H158" s="23" t="str">
        <f t="shared" si="27"/>
        <v/>
      </c>
      <c r="I158" s="23"/>
      <c r="J158" s="23"/>
      <c r="K158" s="23" t="str">
        <f t="shared" si="28"/>
        <v/>
      </c>
      <c r="L158" s="27" t="str">
        <f t="shared" si="29"/>
        <v/>
      </c>
      <c r="M158" s="27" t="str">
        <f t="shared" si="30"/>
        <v/>
      </c>
      <c r="N158" s="27" t="str">
        <f t="shared" si="31"/>
        <v/>
      </c>
      <c r="O158" s="73" t="str">
        <f t="shared" si="32"/>
        <v/>
      </c>
      <c r="P158" s="77"/>
      <c r="Q158" s="75"/>
      <c r="R158" s="75"/>
      <c r="S158" s="75" t="str">
        <f t="shared" si="33"/>
        <v/>
      </c>
      <c r="T158" s="75" t="str">
        <f t="shared" si="34"/>
        <v/>
      </c>
      <c r="U158" s="76">
        <f t="shared" si="26"/>
        <v>0</v>
      </c>
    </row>
    <row r="159" spans="1:21" ht="12.75" hidden="1" customHeight="1" x14ac:dyDescent="0.25">
      <c r="A159" s="23">
        <f t="shared" si="35"/>
        <v>61</v>
      </c>
      <c r="B159" s="24" t="s">
        <v>244</v>
      </c>
      <c r="C159" s="25" t="s">
        <v>245</v>
      </c>
      <c r="D159" s="23"/>
      <c r="E159" s="23"/>
      <c r="F159" s="26"/>
      <c r="G159" s="26"/>
      <c r="H159" s="23" t="str">
        <f t="shared" si="27"/>
        <v/>
      </c>
      <c r="I159" s="26"/>
      <c r="J159" s="26"/>
      <c r="K159" s="23" t="str">
        <f t="shared" si="28"/>
        <v/>
      </c>
      <c r="L159" s="27" t="str">
        <f t="shared" si="29"/>
        <v/>
      </c>
      <c r="M159" s="27" t="str">
        <f t="shared" si="30"/>
        <v/>
      </c>
      <c r="N159" s="27" t="str">
        <f t="shared" si="31"/>
        <v/>
      </c>
      <c r="O159" s="73" t="str">
        <f t="shared" si="32"/>
        <v/>
      </c>
      <c r="P159" s="77"/>
      <c r="Q159" s="75"/>
      <c r="R159" s="75"/>
      <c r="S159" s="75" t="str">
        <f t="shared" si="33"/>
        <v/>
      </c>
      <c r="T159" s="75" t="str">
        <f t="shared" si="34"/>
        <v/>
      </c>
      <c r="U159" s="76">
        <f t="shared" si="26"/>
        <v>0</v>
      </c>
    </row>
    <row r="160" spans="1:21" ht="12.75" hidden="1" customHeight="1" x14ac:dyDescent="0.25">
      <c r="A160" s="23">
        <f t="shared" si="35"/>
        <v>62</v>
      </c>
      <c r="B160" s="24" t="s">
        <v>250</v>
      </c>
      <c r="C160" s="25" t="s">
        <v>251</v>
      </c>
      <c r="D160" s="23"/>
      <c r="E160" s="23">
        <v>2</v>
      </c>
      <c r="F160" s="26">
        <v>8</v>
      </c>
      <c r="G160" s="26">
        <v>2</v>
      </c>
      <c r="H160" s="23">
        <f t="shared" si="27"/>
        <v>10</v>
      </c>
      <c r="I160" s="26">
        <v>2</v>
      </c>
      <c r="J160" s="26"/>
      <c r="K160" s="23">
        <f t="shared" si="28"/>
        <v>2</v>
      </c>
      <c r="L160" s="27">
        <f t="shared" si="29"/>
        <v>2</v>
      </c>
      <c r="M160" s="27">
        <f t="shared" si="30"/>
        <v>2</v>
      </c>
      <c r="N160" s="27">
        <f t="shared" si="31"/>
        <v>4</v>
      </c>
      <c r="O160" s="72" t="str">
        <f t="shared" si="32"/>
        <v>F</v>
      </c>
      <c r="P160" s="77"/>
      <c r="Q160" s="75"/>
      <c r="R160" s="75"/>
      <c r="S160" s="75" t="str">
        <f t="shared" si="33"/>
        <v/>
      </c>
      <c r="T160" s="75" t="str">
        <f t="shared" si="34"/>
        <v/>
      </c>
      <c r="U160" s="76">
        <f t="shared" si="26"/>
        <v>0</v>
      </c>
    </row>
    <row r="161" spans="1:21" ht="12.75" hidden="1" customHeight="1" x14ac:dyDescent="0.25">
      <c r="A161" s="23">
        <f t="shared" si="35"/>
        <v>63</v>
      </c>
      <c r="B161" s="24" t="s">
        <v>252</v>
      </c>
      <c r="C161" s="25" t="s">
        <v>253</v>
      </c>
      <c r="D161" s="23"/>
      <c r="E161" s="23"/>
      <c r="F161" s="23"/>
      <c r="G161" s="23"/>
      <c r="H161" s="23" t="str">
        <f t="shared" si="27"/>
        <v/>
      </c>
      <c r="I161" s="23"/>
      <c r="J161" s="23"/>
      <c r="K161" s="23" t="str">
        <f t="shared" si="28"/>
        <v/>
      </c>
      <c r="L161" s="27" t="str">
        <f t="shared" si="29"/>
        <v/>
      </c>
      <c r="M161" s="27" t="str">
        <f t="shared" si="30"/>
        <v/>
      </c>
      <c r="N161" s="27" t="str">
        <f t="shared" si="31"/>
        <v/>
      </c>
      <c r="O161" s="73" t="str">
        <f t="shared" si="32"/>
        <v/>
      </c>
      <c r="P161" s="77"/>
      <c r="Q161" s="75"/>
      <c r="R161" s="75"/>
      <c r="S161" s="75" t="str">
        <f t="shared" si="33"/>
        <v/>
      </c>
      <c r="T161" s="75" t="str">
        <f t="shared" si="34"/>
        <v/>
      </c>
      <c r="U161" s="76">
        <f t="shared" si="26"/>
        <v>0</v>
      </c>
    </row>
    <row r="162" spans="1:21" ht="12.75" hidden="1" customHeight="1" x14ac:dyDescent="0.25">
      <c r="A162" s="23">
        <f t="shared" si="35"/>
        <v>64</v>
      </c>
      <c r="B162" s="24" t="s">
        <v>254</v>
      </c>
      <c r="C162" s="25" t="s">
        <v>255</v>
      </c>
      <c r="D162" s="23">
        <v>0</v>
      </c>
      <c r="E162" s="23">
        <v>23</v>
      </c>
      <c r="F162" s="26">
        <v>2</v>
      </c>
      <c r="G162" s="26">
        <v>3</v>
      </c>
      <c r="H162" s="23">
        <f t="shared" si="27"/>
        <v>5</v>
      </c>
      <c r="I162" s="23">
        <v>7</v>
      </c>
      <c r="J162" s="23">
        <v>20</v>
      </c>
      <c r="K162" s="23">
        <f t="shared" si="28"/>
        <v>27</v>
      </c>
      <c r="L162" s="27">
        <f t="shared" si="29"/>
        <v>23</v>
      </c>
      <c r="M162" s="27">
        <f t="shared" si="30"/>
        <v>27</v>
      </c>
      <c r="N162" s="27">
        <f t="shared" si="31"/>
        <v>50</v>
      </c>
      <c r="O162" s="72" t="str">
        <f t="shared" si="32"/>
        <v>E</v>
      </c>
      <c r="P162" s="77"/>
      <c r="Q162" s="75"/>
      <c r="R162" s="75"/>
      <c r="S162" s="75" t="str">
        <f t="shared" si="33"/>
        <v/>
      </c>
      <c r="T162" s="75" t="str">
        <f t="shared" si="34"/>
        <v/>
      </c>
      <c r="U162" s="76">
        <f t="shared" ref="U162:U193" si="36">IF(T162="",0,1)</f>
        <v>0</v>
      </c>
    </row>
    <row r="163" spans="1:21" ht="12.75" hidden="1" customHeight="1" x14ac:dyDescent="0.25">
      <c r="A163" s="23">
        <f t="shared" si="35"/>
        <v>65</v>
      </c>
      <c r="B163" s="24" t="s">
        <v>262</v>
      </c>
      <c r="C163" s="25" t="s">
        <v>263</v>
      </c>
      <c r="D163" s="23"/>
      <c r="E163" s="23"/>
      <c r="F163" s="26"/>
      <c r="G163" s="26"/>
      <c r="H163" s="23" t="str">
        <f t="shared" si="27"/>
        <v/>
      </c>
      <c r="I163" s="23"/>
      <c r="J163" s="23"/>
      <c r="K163" s="23" t="str">
        <f t="shared" si="28"/>
        <v/>
      </c>
      <c r="L163" s="27" t="str">
        <f t="shared" si="29"/>
        <v/>
      </c>
      <c r="M163" s="27" t="str">
        <f t="shared" si="30"/>
        <v/>
      </c>
      <c r="N163" s="27" t="str">
        <f t="shared" si="31"/>
        <v/>
      </c>
      <c r="O163" s="73" t="str">
        <f t="shared" si="32"/>
        <v/>
      </c>
      <c r="P163" s="77"/>
      <c r="Q163" s="75"/>
      <c r="R163" s="75"/>
      <c r="S163" s="75" t="str">
        <f t="shared" si="33"/>
        <v/>
      </c>
      <c r="T163" s="75" t="str">
        <f t="shared" si="34"/>
        <v/>
      </c>
      <c r="U163" s="76">
        <f t="shared" si="36"/>
        <v>0</v>
      </c>
    </row>
    <row r="164" spans="1:21" ht="12.75" hidden="1" customHeight="1" x14ac:dyDescent="0.25">
      <c r="A164" s="23">
        <f t="shared" ref="A164:A195" si="37">A163+1</f>
        <v>66</v>
      </c>
      <c r="B164" s="24" t="s">
        <v>264</v>
      </c>
      <c r="C164" s="25" t="s">
        <v>265</v>
      </c>
      <c r="D164" s="23">
        <v>32</v>
      </c>
      <c r="E164" s="23"/>
      <c r="F164" s="23">
        <v>10</v>
      </c>
      <c r="G164" s="23">
        <v>13</v>
      </c>
      <c r="H164" s="23">
        <f t="shared" si="27"/>
        <v>23</v>
      </c>
      <c r="I164" s="23"/>
      <c r="J164" s="23"/>
      <c r="K164" s="23" t="str">
        <f t="shared" si="28"/>
        <v/>
      </c>
      <c r="L164" s="27">
        <f t="shared" si="29"/>
        <v>32</v>
      </c>
      <c r="M164" s="27">
        <f t="shared" si="30"/>
        <v>23</v>
      </c>
      <c r="N164" s="27">
        <f t="shared" si="31"/>
        <v>55</v>
      </c>
      <c r="O164" s="72" t="str">
        <f t="shared" si="32"/>
        <v>E</v>
      </c>
      <c r="P164" s="77"/>
      <c r="Q164" s="75"/>
      <c r="R164" s="75"/>
      <c r="S164" s="75" t="str">
        <f t="shared" si="33"/>
        <v/>
      </c>
      <c r="T164" s="75" t="str">
        <f t="shared" si="34"/>
        <v/>
      </c>
      <c r="U164" s="76">
        <f t="shared" si="36"/>
        <v>0</v>
      </c>
    </row>
    <row r="165" spans="1:21" ht="12.75" hidden="1" customHeight="1" x14ac:dyDescent="0.25">
      <c r="A165" s="23">
        <f t="shared" si="37"/>
        <v>67</v>
      </c>
      <c r="B165" s="24" t="s">
        <v>268</v>
      </c>
      <c r="C165" s="25" t="s">
        <v>269</v>
      </c>
      <c r="D165" s="23"/>
      <c r="E165" s="23"/>
      <c r="F165" s="26"/>
      <c r="G165" s="26"/>
      <c r="H165" s="23" t="str">
        <f t="shared" si="27"/>
        <v/>
      </c>
      <c r="I165" s="26"/>
      <c r="J165" s="23"/>
      <c r="K165" s="23" t="str">
        <f t="shared" si="28"/>
        <v/>
      </c>
      <c r="L165" s="27" t="str">
        <f t="shared" si="29"/>
        <v/>
      </c>
      <c r="M165" s="27" t="str">
        <f t="shared" si="30"/>
        <v/>
      </c>
      <c r="N165" s="27" t="str">
        <f t="shared" si="31"/>
        <v/>
      </c>
      <c r="O165" s="73" t="str">
        <f t="shared" si="32"/>
        <v/>
      </c>
      <c r="P165" s="77"/>
      <c r="Q165" s="75"/>
      <c r="R165" s="75"/>
      <c r="S165" s="75" t="str">
        <f t="shared" si="33"/>
        <v/>
      </c>
      <c r="T165" s="75" t="str">
        <f t="shared" si="34"/>
        <v/>
      </c>
      <c r="U165" s="76">
        <f t="shared" si="36"/>
        <v>0</v>
      </c>
    </row>
    <row r="166" spans="1:21" ht="12.75" hidden="1" customHeight="1" x14ac:dyDescent="0.25">
      <c r="A166" s="23">
        <f t="shared" si="37"/>
        <v>68</v>
      </c>
      <c r="B166" s="24" t="s">
        <v>272</v>
      </c>
      <c r="C166" s="25" t="s">
        <v>273</v>
      </c>
      <c r="D166" s="23">
        <v>28</v>
      </c>
      <c r="E166" s="23"/>
      <c r="F166" s="26"/>
      <c r="G166" s="26"/>
      <c r="H166" s="23" t="str">
        <f t="shared" si="27"/>
        <v/>
      </c>
      <c r="I166" s="23">
        <v>14</v>
      </c>
      <c r="J166" s="23">
        <v>17</v>
      </c>
      <c r="K166" s="23">
        <f t="shared" si="28"/>
        <v>31</v>
      </c>
      <c r="L166" s="27">
        <f t="shared" si="29"/>
        <v>28</v>
      </c>
      <c r="M166" s="27">
        <f t="shared" si="30"/>
        <v>31</v>
      </c>
      <c r="N166" s="27">
        <f t="shared" si="31"/>
        <v>59</v>
      </c>
      <c r="O166" s="72" t="str">
        <f t="shared" si="32"/>
        <v>E</v>
      </c>
      <c r="P166" s="77"/>
      <c r="Q166" s="75"/>
      <c r="R166" s="75"/>
      <c r="S166" s="75" t="str">
        <f t="shared" si="33"/>
        <v/>
      </c>
      <c r="T166" s="75" t="str">
        <f t="shared" si="34"/>
        <v/>
      </c>
      <c r="U166" s="76">
        <f t="shared" si="36"/>
        <v>0</v>
      </c>
    </row>
    <row r="167" spans="1:21" ht="12.75" hidden="1" customHeight="1" x14ac:dyDescent="0.25">
      <c r="A167" s="23">
        <f t="shared" si="37"/>
        <v>69</v>
      </c>
      <c r="B167" s="24" t="s">
        <v>274</v>
      </c>
      <c r="C167" s="25" t="s">
        <v>275</v>
      </c>
      <c r="D167" s="23">
        <v>15</v>
      </c>
      <c r="E167" s="23">
        <v>25</v>
      </c>
      <c r="F167" s="26">
        <v>18</v>
      </c>
      <c r="G167" s="26">
        <v>21</v>
      </c>
      <c r="H167" s="23">
        <f t="shared" si="27"/>
        <v>39</v>
      </c>
      <c r="I167" s="23"/>
      <c r="J167" s="23"/>
      <c r="K167" s="23" t="str">
        <f t="shared" si="28"/>
        <v/>
      </c>
      <c r="L167" s="27">
        <f t="shared" si="29"/>
        <v>25</v>
      </c>
      <c r="M167" s="27">
        <f t="shared" si="30"/>
        <v>39</v>
      </c>
      <c r="N167" s="27">
        <f t="shared" si="31"/>
        <v>64</v>
      </c>
      <c r="O167" s="72" t="str">
        <f t="shared" si="32"/>
        <v>D</v>
      </c>
      <c r="P167" s="77"/>
      <c r="Q167" s="75"/>
      <c r="R167" s="75"/>
      <c r="S167" s="75" t="str">
        <f t="shared" si="33"/>
        <v/>
      </c>
      <c r="T167" s="75" t="str">
        <f t="shared" si="34"/>
        <v/>
      </c>
      <c r="U167" s="76">
        <f t="shared" si="36"/>
        <v>0</v>
      </c>
    </row>
    <row r="168" spans="1:21" ht="12.75" hidden="1" customHeight="1" x14ac:dyDescent="0.25">
      <c r="A168" s="23">
        <f t="shared" si="37"/>
        <v>70</v>
      </c>
      <c r="B168" s="24" t="s">
        <v>278</v>
      </c>
      <c r="C168" s="25" t="s">
        <v>279</v>
      </c>
      <c r="D168" s="23">
        <v>20</v>
      </c>
      <c r="E168" s="23"/>
      <c r="F168" s="26">
        <v>11</v>
      </c>
      <c r="G168" s="26">
        <v>21</v>
      </c>
      <c r="H168" s="23">
        <f t="shared" si="27"/>
        <v>32</v>
      </c>
      <c r="I168" s="26"/>
      <c r="J168" s="26"/>
      <c r="K168" s="23" t="str">
        <f t="shared" si="28"/>
        <v/>
      </c>
      <c r="L168" s="27">
        <f t="shared" si="29"/>
        <v>20</v>
      </c>
      <c r="M168" s="27">
        <f t="shared" si="30"/>
        <v>32</v>
      </c>
      <c r="N168" s="27">
        <f t="shared" si="31"/>
        <v>52</v>
      </c>
      <c r="O168" s="72" t="str">
        <f t="shared" si="32"/>
        <v>E</v>
      </c>
      <c r="P168" s="77"/>
      <c r="Q168" s="75"/>
      <c r="R168" s="75"/>
      <c r="S168" s="75" t="str">
        <f t="shared" si="33"/>
        <v/>
      </c>
      <c r="T168" s="75" t="str">
        <f t="shared" si="34"/>
        <v/>
      </c>
      <c r="U168" s="76">
        <f t="shared" si="36"/>
        <v>0</v>
      </c>
    </row>
    <row r="169" spans="1:21" ht="12.75" hidden="1" customHeight="1" x14ac:dyDescent="0.25">
      <c r="A169" s="23">
        <f t="shared" si="37"/>
        <v>71</v>
      </c>
      <c r="B169" s="24" t="s">
        <v>282</v>
      </c>
      <c r="C169" s="25" t="s">
        <v>283</v>
      </c>
      <c r="D169" s="23"/>
      <c r="E169" s="23"/>
      <c r="F169" s="26"/>
      <c r="G169" s="26"/>
      <c r="H169" s="23" t="str">
        <f t="shared" si="27"/>
        <v/>
      </c>
      <c r="I169" s="23"/>
      <c r="J169" s="23"/>
      <c r="K169" s="23" t="str">
        <f t="shared" si="28"/>
        <v/>
      </c>
      <c r="L169" s="27" t="str">
        <f t="shared" si="29"/>
        <v/>
      </c>
      <c r="M169" s="27" t="str">
        <f t="shared" si="30"/>
        <v/>
      </c>
      <c r="N169" s="27" t="str">
        <f t="shared" si="31"/>
        <v/>
      </c>
      <c r="O169" s="73" t="str">
        <f t="shared" si="32"/>
        <v/>
      </c>
      <c r="P169" s="77"/>
      <c r="Q169" s="75"/>
      <c r="R169" s="75"/>
      <c r="S169" s="75" t="str">
        <f t="shared" si="33"/>
        <v/>
      </c>
      <c r="T169" s="75" t="str">
        <f t="shared" si="34"/>
        <v/>
      </c>
      <c r="U169" s="76">
        <f t="shared" si="36"/>
        <v>0</v>
      </c>
    </row>
    <row r="170" spans="1:21" ht="12.75" hidden="1" customHeight="1" x14ac:dyDescent="0.25">
      <c r="A170" s="23">
        <f t="shared" si="37"/>
        <v>72</v>
      </c>
      <c r="B170" s="24" t="s">
        <v>284</v>
      </c>
      <c r="C170" s="25" t="s">
        <v>285</v>
      </c>
      <c r="D170" s="23">
        <v>4</v>
      </c>
      <c r="E170" s="23">
        <v>3</v>
      </c>
      <c r="F170" s="26"/>
      <c r="G170" s="26"/>
      <c r="H170" s="23" t="str">
        <f t="shared" si="27"/>
        <v/>
      </c>
      <c r="I170" s="26"/>
      <c r="J170" s="26"/>
      <c r="K170" s="23" t="str">
        <f t="shared" si="28"/>
        <v/>
      </c>
      <c r="L170" s="27">
        <f t="shared" si="29"/>
        <v>3</v>
      </c>
      <c r="M170" s="27" t="str">
        <f t="shared" si="30"/>
        <v/>
      </c>
      <c r="N170" s="27">
        <f t="shared" si="31"/>
        <v>3</v>
      </c>
      <c r="O170" s="72" t="str">
        <f t="shared" si="32"/>
        <v>F</v>
      </c>
      <c r="P170" s="77"/>
      <c r="Q170" s="75"/>
      <c r="R170" s="75"/>
      <c r="S170" s="75" t="str">
        <f t="shared" si="33"/>
        <v/>
      </c>
      <c r="T170" s="75" t="str">
        <f t="shared" si="34"/>
        <v/>
      </c>
      <c r="U170" s="76">
        <f t="shared" si="36"/>
        <v>0</v>
      </c>
    </row>
    <row r="171" spans="1:21" ht="12.75" hidden="1" customHeight="1" x14ac:dyDescent="0.25">
      <c r="A171" s="23">
        <f t="shared" si="37"/>
        <v>73</v>
      </c>
      <c r="B171" s="24" t="s">
        <v>286</v>
      </c>
      <c r="C171" s="25" t="s">
        <v>287</v>
      </c>
      <c r="D171" s="23"/>
      <c r="E171" s="23"/>
      <c r="F171" s="26"/>
      <c r="G171" s="26"/>
      <c r="H171" s="23" t="str">
        <f t="shared" si="27"/>
        <v/>
      </c>
      <c r="I171" s="23"/>
      <c r="J171" s="23"/>
      <c r="K171" s="23" t="str">
        <f t="shared" si="28"/>
        <v/>
      </c>
      <c r="L171" s="27" t="str">
        <f t="shared" si="29"/>
        <v/>
      </c>
      <c r="M171" s="27" t="str">
        <f t="shared" si="30"/>
        <v/>
      </c>
      <c r="N171" s="27" t="str">
        <f t="shared" si="31"/>
        <v/>
      </c>
      <c r="O171" s="73" t="str">
        <f t="shared" si="32"/>
        <v/>
      </c>
      <c r="P171" s="77"/>
      <c r="Q171" s="75"/>
      <c r="R171" s="75"/>
      <c r="S171" s="75" t="str">
        <f t="shared" si="33"/>
        <v/>
      </c>
      <c r="T171" s="75" t="str">
        <f t="shared" si="34"/>
        <v/>
      </c>
      <c r="U171" s="76">
        <f t="shared" si="36"/>
        <v>0</v>
      </c>
    </row>
    <row r="172" spans="1:21" ht="12.75" hidden="1" customHeight="1" x14ac:dyDescent="0.25">
      <c r="A172" s="23">
        <f t="shared" si="37"/>
        <v>74</v>
      </c>
      <c r="B172" s="24" t="s">
        <v>288</v>
      </c>
      <c r="C172" s="25" t="s">
        <v>289</v>
      </c>
      <c r="D172" s="23"/>
      <c r="E172" s="23"/>
      <c r="F172" s="26"/>
      <c r="G172" s="26"/>
      <c r="H172" s="23" t="str">
        <f t="shared" si="27"/>
        <v/>
      </c>
      <c r="I172" s="23"/>
      <c r="J172" s="23"/>
      <c r="K172" s="23" t="str">
        <f t="shared" si="28"/>
        <v/>
      </c>
      <c r="L172" s="27" t="str">
        <f t="shared" si="29"/>
        <v/>
      </c>
      <c r="M172" s="27" t="str">
        <f t="shared" si="30"/>
        <v/>
      </c>
      <c r="N172" s="27" t="str">
        <f t="shared" si="31"/>
        <v/>
      </c>
      <c r="O172" s="73" t="str">
        <f t="shared" si="32"/>
        <v/>
      </c>
      <c r="P172" s="77"/>
      <c r="Q172" s="75"/>
      <c r="R172" s="75"/>
      <c r="S172" s="75" t="str">
        <f t="shared" si="33"/>
        <v/>
      </c>
      <c r="T172" s="75" t="str">
        <f t="shared" si="34"/>
        <v/>
      </c>
      <c r="U172" s="76">
        <f t="shared" si="36"/>
        <v>0</v>
      </c>
    </row>
    <row r="173" spans="1:21" ht="12.75" hidden="1" customHeight="1" x14ac:dyDescent="0.25">
      <c r="A173" s="23">
        <f t="shared" si="37"/>
        <v>75</v>
      </c>
      <c r="B173" s="24" t="s">
        <v>290</v>
      </c>
      <c r="C173" s="25" t="s">
        <v>291</v>
      </c>
      <c r="D173" s="23">
        <v>0</v>
      </c>
      <c r="E173" s="23">
        <v>8</v>
      </c>
      <c r="F173" s="26"/>
      <c r="G173" s="26"/>
      <c r="H173" s="23" t="str">
        <f t="shared" si="27"/>
        <v/>
      </c>
      <c r="I173" s="26"/>
      <c r="J173" s="26"/>
      <c r="K173" s="23" t="str">
        <f t="shared" si="28"/>
        <v/>
      </c>
      <c r="L173" s="27">
        <f t="shared" si="29"/>
        <v>8</v>
      </c>
      <c r="M173" s="27" t="str">
        <f t="shared" si="30"/>
        <v/>
      </c>
      <c r="N173" s="27">
        <f t="shared" si="31"/>
        <v>8</v>
      </c>
      <c r="O173" s="72" t="str">
        <f t="shared" si="32"/>
        <v>F</v>
      </c>
      <c r="P173" s="77"/>
      <c r="Q173" s="75"/>
      <c r="R173" s="75"/>
      <c r="S173" s="75" t="str">
        <f t="shared" si="33"/>
        <v/>
      </c>
      <c r="T173" s="75" t="str">
        <f t="shared" si="34"/>
        <v/>
      </c>
      <c r="U173" s="76">
        <f t="shared" si="36"/>
        <v>0</v>
      </c>
    </row>
    <row r="174" spans="1:21" ht="12.75" hidden="1" customHeight="1" x14ac:dyDescent="0.25">
      <c r="A174" s="23">
        <f t="shared" si="37"/>
        <v>76</v>
      </c>
      <c r="B174" s="24" t="s">
        <v>292</v>
      </c>
      <c r="C174" s="25" t="s">
        <v>293</v>
      </c>
      <c r="D174" s="23"/>
      <c r="E174" s="23"/>
      <c r="F174" s="26"/>
      <c r="G174" s="26"/>
      <c r="H174" s="23" t="str">
        <f t="shared" si="27"/>
        <v/>
      </c>
      <c r="I174" s="23"/>
      <c r="J174" s="23"/>
      <c r="K174" s="23" t="str">
        <f t="shared" si="28"/>
        <v/>
      </c>
      <c r="L174" s="27" t="str">
        <f t="shared" si="29"/>
        <v/>
      </c>
      <c r="M174" s="27" t="str">
        <f t="shared" si="30"/>
        <v/>
      </c>
      <c r="N174" s="27" t="str">
        <f t="shared" si="31"/>
        <v/>
      </c>
      <c r="O174" s="73" t="str">
        <f t="shared" si="32"/>
        <v/>
      </c>
      <c r="P174" s="77"/>
      <c r="Q174" s="75"/>
      <c r="R174" s="75"/>
      <c r="S174" s="75" t="str">
        <f t="shared" si="33"/>
        <v/>
      </c>
      <c r="T174" s="75" t="str">
        <f t="shared" si="34"/>
        <v/>
      </c>
      <c r="U174" s="76">
        <f t="shared" si="36"/>
        <v>0</v>
      </c>
    </row>
    <row r="175" spans="1:21" ht="12.75" hidden="1" customHeight="1" x14ac:dyDescent="0.25">
      <c r="A175" s="23">
        <f t="shared" si="37"/>
        <v>77</v>
      </c>
      <c r="B175" s="24" t="s">
        <v>294</v>
      </c>
      <c r="C175" s="25" t="s">
        <v>295</v>
      </c>
      <c r="D175" s="23"/>
      <c r="E175" s="23"/>
      <c r="F175" s="26"/>
      <c r="G175" s="26"/>
      <c r="H175" s="23" t="str">
        <f t="shared" si="27"/>
        <v/>
      </c>
      <c r="I175" s="26"/>
      <c r="J175" s="26"/>
      <c r="K175" s="23" t="str">
        <f t="shared" si="28"/>
        <v/>
      </c>
      <c r="L175" s="27" t="str">
        <f t="shared" si="29"/>
        <v/>
      </c>
      <c r="M175" s="27" t="str">
        <f t="shared" si="30"/>
        <v/>
      </c>
      <c r="N175" s="27" t="str">
        <f t="shared" si="31"/>
        <v/>
      </c>
      <c r="O175" s="73" t="str">
        <f t="shared" si="32"/>
        <v/>
      </c>
      <c r="P175" s="77"/>
      <c r="Q175" s="75"/>
      <c r="R175" s="75"/>
      <c r="S175" s="75" t="str">
        <f t="shared" si="33"/>
        <v/>
      </c>
      <c r="T175" s="75" t="str">
        <f t="shared" si="34"/>
        <v/>
      </c>
      <c r="U175" s="76">
        <f t="shared" si="36"/>
        <v>0</v>
      </c>
    </row>
    <row r="176" spans="1:21" ht="12.75" hidden="1" customHeight="1" x14ac:dyDescent="0.25">
      <c r="A176" s="23">
        <f t="shared" si="37"/>
        <v>78</v>
      </c>
      <c r="B176" s="24" t="s">
        <v>296</v>
      </c>
      <c r="C176" s="25" t="s">
        <v>297</v>
      </c>
      <c r="D176" s="23">
        <v>9</v>
      </c>
      <c r="E176" s="23">
        <v>22</v>
      </c>
      <c r="F176" s="23">
        <v>19</v>
      </c>
      <c r="G176" s="23">
        <v>11</v>
      </c>
      <c r="H176" s="23">
        <f t="shared" si="27"/>
        <v>30</v>
      </c>
      <c r="I176" s="26"/>
      <c r="J176" s="26"/>
      <c r="K176" s="23" t="str">
        <f t="shared" si="28"/>
        <v/>
      </c>
      <c r="L176" s="27">
        <f t="shared" si="29"/>
        <v>22</v>
      </c>
      <c r="M176" s="27">
        <f t="shared" si="30"/>
        <v>30</v>
      </c>
      <c r="N176" s="27">
        <f t="shared" si="31"/>
        <v>52</v>
      </c>
      <c r="O176" s="72" t="str">
        <f t="shared" si="32"/>
        <v>E</v>
      </c>
      <c r="P176" s="77"/>
      <c r="Q176" s="75"/>
      <c r="R176" s="75"/>
      <c r="S176" s="75" t="str">
        <f t="shared" si="33"/>
        <v/>
      </c>
      <c r="T176" s="75" t="str">
        <f t="shared" si="34"/>
        <v/>
      </c>
      <c r="U176" s="76">
        <f t="shared" si="36"/>
        <v>0</v>
      </c>
    </row>
    <row r="177" spans="1:21" ht="12.75" hidden="1" customHeight="1" x14ac:dyDescent="0.25">
      <c r="A177" s="23">
        <f t="shared" si="37"/>
        <v>79</v>
      </c>
      <c r="B177" s="28" t="s">
        <v>298</v>
      </c>
      <c r="C177" s="28" t="s">
        <v>299</v>
      </c>
      <c r="D177" s="23">
        <v>4</v>
      </c>
      <c r="E177" s="23">
        <v>6</v>
      </c>
      <c r="F177" s="26"/>
      <c r="G177" s="26"/>
      <c r="H177" s="23" t="str">
        <f t="shared" si="27"/>
        <v/>
      </c>
      <c r="I177" s="26"/>
      <c r="J177" s="26"/>
      <c r="K177" s="23" t="str">
        <f t="shared" si="28"/>
        <v/>
      </c>
      <c r="L177" s="27">
        <f t="shared" si="29"/>
        <v>6</v>
      </c>
      <c r="M177" s="27" t="str">
        <f t="shared" si="30"/>
        <v/>
      </c>
      <c r="N177" s="27">
        <f t="shared" si="31"/>
        <v>6</v>
      </c>
      <c r="O177" s="72" t="str">
        <f t="shared" si="32"/>
        <v>F</v>
      </c>
      <c r="P177" s="77"/>
      <c r="Q177" s="75"/>
      <c r="R177" s="75"/>
      <c r="S177" s="75" t="str">
        <f t="shared" si="33"/>
        <v/>
      </c>
      <c r="T177" s="75" t="str">
        <f t="shared" si="34"/>
        <v/>
      </c>
      <c r="U177" s="76">
        <f t="shared" si="36"/>
        <v>0</v>
      </c>
    </row>
    <row r="178" spans="1:21" ht="12.75" hidden="1" customHeight="1" x14ac:dyDescent="0.25">
      <c r="A178" s="23">
        <f t="shared" si="37"/>
        <v>80</v>
      </c>
      <c r="B178" s="28" t="s">
        <v>300</v>
      </c>
      <c r="C178" s="28" t="s">
        <v>301</v>
      </c>
      <c r="D178" s="23">
        <v>18</v>
      </c>
      <c r="E178" s="23"/>
      <c r="F178" s="23">
        <v>15</v>
      </c>
      <c r="G178" s="23">
        <v>17</v>
      </c>
      <c r="H178" s="23">
        <f t="shared" si="27"/>
        <v>32</v>
      </c>
      <c r="I178" s="23"/>
      <c r="J178" s="23"/>
      <c r="K178" s="23" t="str">
        <f t="shared" si="28"/>
        <v/>
      </c>
      <c r="L178" s="27">
        <f t="shared" si="29"/>
        <v>18</v>
      </c>
      <c r="M178" s="27">
        <f t="shared" si="30"/>
        <v>32</v>
      </c>
      <c r="N178" s="27">
        <f t="shared" si="31"/>
        <v>50</v>
      </c>
      <c r="O178" s="72" t="str">
        <f t="shared" si="32"/>
        <v>E</v>
      </c>
      <c r="P178" s="77"/>
      <c r="Q178" s="75"/>
      <c r="R178" s="75"/>
      <c r="S178" s="75" t="str">
        <f t="shared" si="33"/>
        <v/>
      </c>
      <c r="T178" s="75" t="str">
        <f t="shared" si="34"/>
        <v/>
      </c>
      <c r="U178" s="76">
        <f t="shared" si="36"/>
        <v>0</v>
      </c>
    </row>
    <row r="179" spans="1:21" ht="12.75" hidden="1" customHeight="1" x14ac:dyDescent="0.25">
      <c r="A179" s="23">
        <f t="shared" si="37"/>
        <v>81</v>
      </c>
      <c r="B179" s="28" t="s">
        <v>302</v>
      </c>
      <c r="C179" s="28" t="s">
        <v>303</v>
      </c>
      <c r="D179" s="23">
        <v>12</v>
      </c>
      <c r="E179" s="23">
        <v>26</v>
      </c>
      <c r="F179" s="26">
        <v>11</v>
      </c>
      <c r="G179" s="26">
        <v>23</v>
      </c>
      <c r="H179" s="23">
        <f t="shared" si="27"/>
        <v>34</v>
      </c>
      <c r="I179" s="26"/>
      <c r="J179" s="26"/>
      <c r="K179" s="23" t="str">
        <f t="shared" si="28"/>
        <v/>
      </c>
      <c r="L179" s="27">
        <f t="shared" si="29"/>
        <v>26</v>
      </c>
      <c r="M179" s="27">
        <f t="shared" si="30"/>
        <v>34</v>
      </c>
      <c r="N179" s="27">
        <f t="shared" si="31"/>
        <v>60</v>
      </c>
      <c r="O179" s="72" t="str">
        <f t="shared" si="32"/>
        <v>D</v>
      </c>
      <c r="P179" s="77"/>
      <c r="Q179" s="75"/>
      <c r="R179" s="75"/>
      <c r="S179" s="75" t="str">
        <f t="shared" si="33"/>
        <v/>
      </c>
      <c r="T179" s="75" t="str">
        <f t="shared" si="34"/>
        <v/>
      </c>
      <c r="U179" s="76">
        <f t="shared" si="36"/>
        <v>0</v>
      </c>
    </row>
    <row r="180" spans="1:21" ht="12.75" hidden="1" customHeight="1" x14ac:dyDescent="0.25">
      <c r="A180" s="23">
        <f t="shared" si="37"/>
        <v>82</v>
      </c>
      <c r="B180" s="28" t="s">
        <v>304</v>
      </c>
      <c r="C180" s="28" t="s">
        <v>305</v>
      </c>
      <c r="D180" s="23">
        <v>9</v>
      </c>
      <c r="E180" s="23">
        <v>23</v>
      </c>
      <c r="F180" s="23">
        <v>16</v>
      </c>
      <c r="G180" s="23">
        <v>13</v>
      </c>
      <c r="H180" s="23">
        <f t="shared" si="27"/>
        <v>29</v>
      </c>
      <c r="I180" s="23"/>
      <c r="J180" s="23"/>
      <c r="K180" s="23" t="str">
        <f t="shared" si="28"/>
        <v/>
      </c>
      <c r="L180" s="27">
        <f t="shared" si="29"/>
        <v>23</v>
      </c>
      <c r="M180" s="27">
        <f t="shared" si="30"/>
        <v>29</v>
      </c>
      <c r="N180" s="27">
        <f t="shared" si="31"/>
        <v>52</v>
      </c>
      <c r="O180" s="72" t="str">
        <f t="shared" si="32"/>
        <v>E</v>
      </c>
      <c r="P180" s="77"/>
      <c r="Q180" s="75"/>
      <c r="R180" s="75"/>
      <c r="S180" s="75" t="str">
        <f t="shared" si="33"/>
        <v/>
      </c>
      <c r="T180" s="75" t="str">
        <f t="shared" si="34"/>
        <v/>
      </c>
      <c r="U180" s="76">
        <f t="shared" si="36"/>
        <v>0</v>
      </c>
    </row>
    <row r="181" spans="1:21" ht="12.75" hidden="1" customHeight="1" x14ac:dyDescent="0.25">
      <c r="A181" s="23">
        <f t="shared" si="37"/>
        <v>83</v>
      </c>
      <c r="B181" s="28" t="s">
        <v>306</v>
      </c>
      <c r="C181" s="28" t="s">
        <v>307</v>
      </c>
      <c r="D181" s="23">
        <v>17</v>
      </c>
      <c r="E181" s="23">
        <v>27</v>
      </c>
      <c r="F181" s="23">
        <v>16</v>
      </c>
      <c r="G181" s="23">
        <v>15</v>
      </c>
      <c r="H181" s="23">
        <f t="shared" si="27"/>
        <v>31</v>
      </c>
      <c r="I181" s="23"/>
      <c r="J181" s="23"/>
      <c r="K181" s="23" t="str">
        <f t="shared" si="28"/>
        <v/>
      </c>
      <c r="L181" s="27">
        <f t="shared" si="29"/>
        <v>27</v>
      </c>
      <c r="M181" s="27">
        <f t="shared" si="30"/>
        <v>31</v>
      </c>
      <c r="N181" s="27">
        <f t="shared" si="31"/>
        <v>58</v>
      </c>
      <c r="O181" s="72" t="str">
        <f t="shared" si="32"/>
        <v>E</v>
      </c>
      <c r="P181" s="77"/>
      <c r="Q181" s="75"/>
      <c r="R181" s="75"/>
      <c r="S181" s="75" t="str">
        <f t="shared" si="33"/>
        <v/>
      </c>
      <c r="T181" s="75" t="str">
        <f t="shared" si="34"/>
        <v/>
      </c>
      <c r="U181" s="76">
        <f t="shared" si="36"/>
        <v>0</v>
      </c>
    </row>
    <row r="182" spans="1:21" ht="12.75" hidden="1" customHeight="1" x14ac:dyDescent="0.25">
      <c r="A182" s="23">
        <f t="shared" si="37"/>
        <v>84</v>
      </c>
      <c r="B182" s="28" t="s">
        <v>312</v>
      </c>
      <c r="C182" s="28" t="s">
        <v>313</v>
      </c>
      <c r="D182" s="23"/>
      <c r="E182" s="23"/>
      <c r="F182" s="23"/>
      <c r="G182" s="23"/>
      <c r="H182" s="23" t="str">
        <f t="shared" si="27"/>
        <v/>
      </c>
      <c r="I182" s="23"/>
      <c r="J182" s="23"/>
      <c r="K182" s="23" t="str">
        <f t="shared" si="28"/>
        <v/>
      </c>
      <c r="L182" s="27" t="str">
        <f t="shared" si="29"/>
        <v/>
      </c>
      <c r="M182" s="27" t="str">
        <f t="shared" si="30"/>
        <v/>
      </c>
      <c r="N182" s="27" t="str">
        <f t="shared" si="31"/>
        <v/>
      </c>
      <c r="O182" s="73" t="str">
        <f t="shared" si="32"/>
        <v/>
      </c>
      <c r="P182" s="77"/>
      <c r="Q182" s="75"/>
      <c r="R182" s="75"/>
      <c r="S182" s="75" t="str">
        <f t="shared" si="33"/>
        <v/>
      </c>
      <c r="T182" s="75" t="str">
        <f t="shared" si="34"/>
        <v/>
      </c>
      <c r="U182" s="76">
        <f t="shared" si="36"/>
        <v>0</v>
      </c>
    </row>
    <row r="183" spans="1:21" ht="12.75" hidden="1" customHeight="1" x14ac:dyDescent="0.25">
      <c r="A183" s="23">
        <f t="shared" si="37"/>
        <v>85</v>
      </c>
      <c r="B183" s="28" t="s">
        <v>314</v>
      </c>
      <c r="C183" s="28" t="s">
        <v>315</v>
      </c>
      <c r="D183" s="23">
        <v>11</v>
      </c>
      <c r="E183" s="23">
        <v>26</v>
      </c>
      <c r="F183" s="23">
        <v>15</v>
      </c>
      <c r="G183" s="23">
        <v>9</v>
      </c>
      <c r="H183" s="23">
        <f t="shared" si="27"/>
        <v>24</v>
      </c>
      <c r="I183" s="23"/>
      <c r="J183" s="23"/>
      <c r="K183" s="23" t="str">
        <f t="shared" si="28"/>
        <v/>
      </c>
      <c r="L183" s="27">
        <f t="shared" si="29"/>
        <v>26</v>
      </c>
      <c r="M183" s="27">
        <f t="shared" si="30"/>
        <v>24</v>
      </c>
      <c r="N183" s="27">
        <f t="shared" si="31"/>
        <v>50</v>
      </c>
      <c r="O183" s="72" t="str">
        <f t="shared" si="32"/>
        <v>E</v>
      </c>
      <c r="P183" s="77"/>
      <c r="Q183" s="75"/>
      <c r="R183" s="75"/>
      <c r="S183" s="75" t="str">
        <f t="shared" si="33"/>
        <v/>
      </c>
      <c r="T183" s="75" t="str">
        <f t="shared" si="34"/>
        <v/>
      </c>
      <c r="U183" s="76">
        <f t="shared" si="36"/>
        <v>0</v>
      </c>
    </row>
    <row r="184" spans="1:21" ht="12.75" hidden="1" customHeight="1" x14ac:dyDescent="0.25">
      <c r="A184" s="23">
        <f t="shared" si="37"/>
        <v>86</v>
      </c>
      <c r="B184" s="28" t="s">
        <v>316</v>
      </c>
      <c r="C184" s="28" t="s">
        <v>317</v>
      </c>
      <c r="D184" s="23">
        <v>14</v>
      </c>
      <c r="E184" s="23">
        <v>21</v>
      </c>
      <c r="F184" s="23">
        <v>17</v>
      </c>
      <c r="G184" s="23">
        <v>23</v>
      </c>
      <c r="H184" s="23">
        <f t="shared" si="27"/>
        <v>40</v>
      </c>
      <c r="I184" s="23"/>
      <c r="J184" s="23"/>
      <c r="K184" s="23" t="str">
        <f t="shared" si="28"/>
        <v/>
      </c>
      <c r="L184" s="27">
        <f t="shared" si="29"/>
        <v>21</v>
      </c>
      <c r="M184" s="27">
        <f t="shared" si="30"/>
        <v>40</v>
      </c>
      <c r="N184" s="27">
        <f t="shared" si="31"/>
        <v>61</v>
      </c>
      <c r="O184" s="72" t="str">
        <f t="shared" si="32"/>
        <v>D</v>
      </c>
      <c r="P184" s="77"/>
      <c r="Q184" s="75"/>
      <c r="R184" s="75"/>
      <c r="S184" s="75" t="str">
        <f t="shared" si="33"/>
        <v/>
      </c>
      <c r="T184" s="75" t="str">
        <f t="shared" si="34"/>
        <v/>
      </c>
      <c r="U184" s="76">
        <f t="shared" si="36"/>
        <v>0</v>
      </c>
    </row>
    <row r="185" spans="1:21" ht="12.75" hidden="1" customHeight="1" x14ac:dyDescent="0.25">
      <c r="A185" s="23">
        <f t="shared" si="37"/>
        <v>87</v>
      </c>
      <c r="B185" s="28" t="s">
        <v>318</v>
      </c>
      <c r="C185" s="28" t="s">
        <v>319</v>
      </c>
      <c r="D185" s="23">
        <v>11</v>
      </c>
      <c r="E185" s="23">
        <v>29</v>
      </c>
      <c r="F185" s="23">
        <v>13</v>
      </c>
      <c r="G185" s="23">
        <v>20</v>
      </c>
      <c r="H185" s="23">
        <f t="shared" si="27"/>
        <v>33</v>
      </c>
      <c r="I185" s="23"/>
      <c r="J185" s="23"/>
      <c r="K185" s="23" t="str">
        <f t="shared" si="28"/>
        <v/>
      </c>
      <c r="L185" s="27">
        <f t="shared" si="29"/>
        <v>29</v>
      </c>
      <c r="M185" s="27">
        <f t="shared" si="30"/>
        <v>33</v>
      </c>
      <c r="N185" s="27">
        <f t="shared" si="31"/>
        <v>62</v>
      </c>
      <c r="O185" s="72" t="str">
        <f t="shared" si="32"/>
        <v>D</v>
      </c>
      <c r="P185" s="77"/>
      <c r="Q185" s="75"/>
      <c r="R185" s="75"/>
      <c r="S185" s="75" t="str">
        <f t="shared" si="33"/>
        <v/>
      </c>
      <c r="T185" s="75" t="str">
        <f t="shared" si="34"/>
        <v/>
      </c>
      <c r="U185" s="76">
        <f t="shared" si="36"/>
        <v>0</v>
      </c>
    </row>
    <row r="186" spans="1:21" ht="12.75" hidden="1" customHeight="1" x14ac:dyDescent="0.25">
      <c r="A186" s="23">
        <f t="shared" si="37"/>
        <v>88</v>
      </c>
      <c r="B186" s="28" t="s">
        <v>320</v>
      </c>
      <c r="C186" s="28" t="s">
        <v>321</v>
      </c>
      <c r="D186" s="23">
        <v>2</v>
      </c>
      <c r="E186" s="23"/>
      <c r="F186" s="23"/>
      <c r="G186" s="23"/>
      <c r="H186" s="23" t="str">
        <f t="shared" si="27"/>
        <v/>
      </c>
      <c r="I186" s="23"/>
      <c r="J186" s="23"/>
      <c r="K186" s="23" t="str">
        <f t="shared" si="28"/>
        <v/>
      </c>
      <c r="L186" s="27">
        <f t="shared" si="29"/>
        <v>2</v>
      </c>
      <c r="M186" s="27" t="str">
        <f t="shared" si="30"/>
        <v/>
      </c>
      <c r="N186" s="27">
        <f t="shared" si="31"/>
        <v>2</v>
      </c>
      <c r="O186" s="72" t="str">
        <f t="shared" si="32"/>
        <v>F</v>
      </c>
      <c r="P186" s="77"/>
      <c r="Q186" s="75"/>
      <c r="R186" s="75"/>
      <c r="S186" s="75" t="str">
        <f t="shared" si="33"/>
        <v/>
      </c>
      <c r="T186" s="75" t="str">
        <f t="shared" si="34"/>
        <v/>
      </c>
      <c r="U186" s="76">
        <f t="shared" si="36"/>
        <v>0</v>
      </c>
    </row>
    <row r="187" spans="1:21" ht="12.75" hidden="1" customHeight="1" x14ac:dyDescent="0.25">
      <c r="A187" s="23">
        <f t="shared" si="37"/>
        <v>89</v>
      </c>
      <c r="B187" s="28" t="s">
        <v>344</v>
      </c>
      <c r="C187" s="28" t="s">
        <v>345</v>
      </c>
      <c r="D187" s="23"/>
      <c r="E187" s="23"/>
      <c r="F187" s="26"/>
      <c r="G187" s="26"/>
      <c r="H187" s="23" t="str">
        <f t="shared" si="27"/>
        <v/>
      </c>
      <c r="I187" s="23"/>
      <c r="J187" s="23"/>
      <c r="K187" s="23" t="str">
        <f t="shared" si="28"/>
        <v/>
      </c>
      <c r="L187" s="27" t="str">
        <f t="shared" si="29"/>
        <v/>
      </c>
      <c r="M187" s="27" t="str">
        <f t="shared" si="30"/>
        <v/>
      </c>
      <c r="N187" s="27" t="str">
        <f t="shared" si="31"/>
        <v/>
      </c>
      <c r="O187" s="73" t="str">
        <f t="shared" si="32"/>
        <v/>
      </c>
      <c r="P187" s="77"/>
      <c r="Q187" s="75"/>
      <c r="R187" s="75"/>
      <c r="S187" s="75" t="str">
        <f t="shared" si="33"/>
        <v/>
      </c>
      <c r="T187" s="75" t="str">
        <f t="shared" si="34"/>
        <v/>
      </c>
      <c r="U187" s="76">
        <f t="shared" si="36"/>
        <v>0</v>
      </c>
    </row>
    <row r="188" spans="1:21" ht="12.75" hidden="1" customHeight="1" x14ac:dyDescent="0.25">
      <c r="A188" s="23">
        <f t="shared" si="37"/>
        <v>90</v>
      </c>
      <c r="B188" s="28" t="s">
        <v>346</v>
      </c>
      <c r="C188" s="28" t="s">
        <v>347</v>
      </c>
      <c r="D188" s="23">
        <v>0</v>
      </c>
      <c r="E188" s="23"/>
      <c r="F188" s="23"/>
      <c r="G188" s="23"/>
      <c r="H188" s="23" t="str">
        <f t="shared" si="27"/>
        <v/>
      </c>
      <c r="I188" s="23"/>
      <c r="J188" s="23"/>
      <c r="K188" s="23" t="str">
        <f t="shared" si="28"/>
        <v/>
      </c>
      <c r="L188" s="27">
        <f t="shared" si="29"/>
        <v>0</v>
      </c>
      <c r="M188" s="27" t="str">
        <f t="shared" si="30"/>
        <v/>
      </c>
      <c r="N188" s="27">
        <f t="shared" si="31"/>
        <v>0</v>
      </c>
      <c r="O188" s="72" t="str">
        <f t="shared" si="32"/>
        <v>F</v>
      </c>
      <c r="P188" s="77"/>
      <c r="Q188" s="75"/>
      <c r="R188" s="75"/>
      <c r="S188" s="75" t="str">
        <f t="shared" si="33"/>
        <v/>
      </c>
      <c r="T188" s="75" t="str">
        <f t="shared" si="34"/>
        <v/>
      </c>
      <c r="U188" s="76">
        <f t="shared" si="36"/>
        <v>0</v>
      </c>
    </row>
    <row r="189" spans="1:21" ht="12.75" hidden="1" customHeight="1" x14ac:dyDescent="0.25">
      <c r="A189" s="23">
        <f t="shared" si="37"/>
        <v>91</v>
      </c>
      <c r="B189" s="28" t="s">
        <v>350</v>
      </c>
      <c r="C189" s="28" t="s">
        <v>351</v>
      </c>
      <c r="D189" s="23">
        <v>4</v>
      </c>
      <c r="E189" s="23">
        <v>6</v>
      </c>
      <c r="F189" s="26"/>
      <c r="G189" s="26"/>
      <c r="H189" s="23" t="str">
        <f t="shared" si="27"/>
        <v/>
      </c>
      <c r="I189" s="26"/>
      <c r="J189" s="26"/>
      <c r="K189" s="23" t="str">
        <f t="shared" si="28"/>
        <v/>
      </c>
      <c r="L189" s="27">
        <f t="shared" si="29"/>
        <v>6</v>
      </c>
      <c r="M189" s="27" t="str">
        <f t="shared" si="30"/>
        <v/>
      </c>
      <c r="N189" s="27">
        <f t="shared" si="31"/>
        <v>6</v>
      </c>
      <c r="O189" s="72" t="str">
        <f t="shared" si="32"/>
        <v>F</v>
      </c>
      <c r="P189" s="77"/>
      <c r="Q189" s="75"/>
      <c r="R189" s="75"/>
      <c r="S189" s="75" t="str">
        <f t="shared" si="33"/>
        <v/>
      </c>
      <c r="T189" s="75" t="str">
        <f t="shared" si="34"/>
        <v/>
      </c>
      <c r="U189" s="76">
        <f t="shared" si="36"/>
        <v>0</v>
      </c>
    </row>
    <row r="190" spans="1:21" ht="12.75" hidden="1" customHeight="1" x14ac:dyDescent="0.25">
      <c r="A190" s="23">
        <f t="shared" si="37"/>
        <v>92</v>
      </c>
      <c r="B190" s="28" t="s">
        <v>352</v>
      </c>
      <c r="C190" s="28" t="s">
        <v>353</v>
      </c>
      <c r="D190" s="23">
        <v>11</v>
      </c>
      <c r="E190" s="23">
        <v>14</v>
      </c>
      <c r="F190" s="26">
        <v>9</v>
      </c>
      <c r="G190" s="26">
        <v>5</v>
      </c>
      <c r="H190" s="23">
        <f t="shared" si="27"/>
        <v>14</v>
      </c>
      <c r="I190" s="26">
        <v>7</v>
      </c>
      <c r="J190" s="23">
        <v>12</v>
      </c>
      <c r="K190" s="23">
        <f t="shared" si="28"/>
        <v>19</v>
      </c>
      <c r="L190" s="27">
        <f t="shared" si="29"/>
        <v>14</v>
      </c>
      <c r="M190" s="27">
        <f t="shared" si="30"/>
        <v>19</v>
      </c>
      <c r="N190" s="27">
        <f t="shared" si="31"/>
        <v>33</v>
      </c>
      <c r="O190" s="72" t="str">
        <f t="shared" si="32"/>
        <v>F</v>
      </c>
      <c r="P190" s="77"/>
      <c r="Q190" s="75"/>
      <c r="R190" s="75"/>
      <c r="S190" s="75" t="str">
        <f t="shared" si="33"/>
        <v/>
      </c>
      <c r="T190" s="75" t="str">
        <f t="shared" si="34"/>
        <v/>
      </c>
      <c r="U190" s="76">
        <f t="shared" si="36"/>
        <v>0</v>
      </c>
    </row>
    <row r="191" spans="1:21" ht="12.75" hidden="1" customHeight="1" x14ac:dyDescent="0.25">
      <c r="A191" s="23">
        <f t="shared" si="37"/>
        <v>93</v>
      </c>
      <c r="B191" s="28" t="s">
        <v>354</v>
      </c>
      <c r="C191" s="28" t="s">
        <v>355</v>
      </c>
      <c r="D191" s="23">
        <v>4</v>
      </c>
      <c r="E191" s="23">
        <v>33</v>
      </c>
      <c r="F191" s="23">
        <v>9</v>
      </c>
      <c r="G191" s="23">
        <v>14</v>
      </c>
      <c r="H191" s="23">
        <f t="shared" si="27"/>
        <v>23</v>
      </c>
      <c r="I191" s="23"/>
      <c r="J191" s="23"/>
      <c r="K191" s="23" t="str">
        <f t="shared" si="28"/>
        <v/>
      </c>
      <c r="L191" s="27">
        <f t="shared" si="29"/>
        <v>33</v>
      </c>
      <c r="M191" s="27">
        <f t="shared" si="30"/>
        <v>23</v>
      </c>
      <c r="N191" s="27">
        <f t="shared" si="31"/>
        <v>56</v>
      </c>
      <c r="O191" s="72" t="str">
        <f t="shared" si="32"/>
        <v>E</v>
      </c>
      <c r="P191" s="77"/>
      <c r="Q191" s="75"/>
      <c r="R191" s="75"/>
      <c r="S191" s="75" t="str">
        <f t="shared" si="33"/>
        <v/>
      </c>
      <c r="T191" s="75" t="str">
        <f t="shared" si="34"/>
        <v/>
      </c>
      <c r="U191" s="76">
        <f t="shared" si="36"/>
        <v>0</v>
      </c>
    </row>
    <row r="192" spans="1:21" ht="12.75" hidden="1" customHeight="1" x14ac:dyDescent="0.25">
      <c r="A192" s="23">
        <f t="shared" si="37"/>
        <v>94</v>
      </c>
      <c r="B192" s="28" t="s">
        <v>356</v>
      </c>
      <c r="C192" s="28" t="s">
        <v>357</v>
      </c>
      <c r="D192" s="23"/>
      <c r="E192" s="26"/>
      <c r="F192" s="26"/>
      <c r="G192" s="26"/>
      <c r="H192" s="23" t="str">
        <f t="shared" si="27"/>
        <v/>
      </c>
      <c r="I192" s="23"/>
      <c r="J192" s="23"/>
      <c r="K192" s="23" t="str">
        <f t="shared" si="28"/>
        <v/>
      </c>
      <c r="L192" s="27" t="str">
        <f t="shared" si="29"/>
        <v/>
      </c>
      <c r="M192" s="27" t="str">
        <f t="shared" si="30"/>
        <v/>
      </c>
      <c r="N192" s="27" t="str">
        <f t="shared" si="31"/>
        <v/>
      </c>
      <c r="O192" s="73" t="str">
        <f t="shared" si="32"/>
        <v/>
      </c>
      <c r="P192" s="77"/>
      <c r="Q192" s="75"/>
      <c r="R192" s="75"/>
      <c r="S192" s="75" t="str">
        <f t="shared" si="33"/>
        <v/>
      </c>
      <c r="T192" s="75" t="str">
        <f t="shared" si="34"/>
        <v/>
      </c>
      <c r="U192" s="76">
        <f t="shared" si="36"/>
        <v>0</v>
      </c>
    </row>
    <row r="193" spans="1:21" ht="12.75" hidden="1" customHeight="1" x14ac:dyDescent="0.25">
      <c r="A193" s="23">
        <f t="shared" si="37"/>
        <v>95</v>
      </c>
      <c r="B193" s="28" t="s">
        <v>358</v>
      </c>
      <c r="C193" s="28" t="s">
        <v>359</v>
      </c>
      <c r="D193" s="23">
        <v>8</v>
      </c>
      <c r="E193" s="23">
        <v>28</v>
      </c>
      <c r="F193" s="23">
        <v>7</v>
      </c>
      <c r="G193" s="23">
        <v>18</v>
      </c>
      <c r="H193" s="23">
        <f t="shared" si="27"/>
        <v>25</v>
      </c>
      <c r="I193" s="23"/>
      <c r="J193" s="23"/>
      <c r="K193" s="23" t="str">
        <f t="shared" si="28"/>
        <v/>
      </c>
      <c r="L193" s="27">
        <f t="shared" si="29"/>
        <v>28</v>
      </c>
      <c r="M193" s="27">
        <f t="shared" si="30"/>
        <v>25</v>
      </c>
      <c r="N193" s="27">
        <f t="shared" si="31"/>
        <v>53</v>
      </c>
      <c r="O193" s="72" t="str">
        <f t="shared" si="32"/>
        <v>E</v>
      </c>
      <c r="P193" s="77"/>
      <c r="Q193" s="75"/>
      <c r="R193" s="75"/>
      <c r="S193" s="75" t="str">
        <f t="shared" si="33"/>
        <v/>
      </c>
      <c r="T193" s="75" t="str">
        <f t="shared" si="34"/>
        <v/>
      </c>
      <c r="U193" s="76">
        <f t="shared" si="36"/>
        <v>0</v>
      </c>
    </row>
    <row r="194" spans="1:21" ht="12.75" hidden="1" customHeight="1" x14ac:dyDescent="0.25">
      <c r="A194" s="23">
        <f t="shared" si="37"/>
        <v>96</v>
      </c>
      <c r="B194" s="28" t="s">
        <v>368</v>
      </c>
      <c r="C194" s="28" t="s">
        <v>369</v>
      </c>
      <c r="D194" s="23"/>
      <c r="E194" s="23">
        <v>2</v>
      </c>
      <c r="F194" s="23"/>
      <c r="G194" s="23"/>
      <c r="H194" s="23" t="str">
        <f t="shared" si="27"/>
        <v/>
      </c>
      <c r="I194" s="23"/>
      <c r="J194" s="23"/>
      <c r="K194" s="23" t="str">
        <f t="shared" si="28"/>
        <v/>
      </c>
      <c r="L194" s="27">
        <f t="shared" si="29"/>
        <v>2</v>
      </c>
      <c r="M194" s="27" t="str">
        <f t="shared" si="30"/>
        <v/>
      </c>
      <c r="N194" s="27">
        <f t="shared" si="31"/>
        <v>2</v>
      </c>
      <c r="O194" s="72" t="str">
        <f t="shared" si="32"/>
        <v>F</v>
      </c>
      <c r="P194" s="77"/>
      <c r="Q194" s="75"/>
      <c r="R194" s="75"/>
      <c r="S194" s="75" t="str">
        <f t="shared" si="33"/>
        <v/>
      </c>
      <c r="T194" s="75" t="str">
        <f t="shared" si="34"/>
        <v/>
      </c>
      <c r="U194" s="76">
        <f t="shared" ref="U194:U222" si="38">IF(T194="",0,1)</f>
        <v>0</v>
      </c>
    </row>
    <row r="195" spans="1:21" ht="12.75" hidden="1" customHeight="1" x14ac:dyDescent="0.25">
      <c r="A195" s="23">
        <f t="shared" si="37"/>
        <v>97</v>
      </c>
      <c r="B195" s="28" t="s">
        <v>370</v>
      </c>
      <c r="C195" s="28" t="s">
        <v>371</v>
      </c>
      <c r="D195" s="23">
        <v>3</v>
      </c>
      <c r="E195" s="23">
        <v>26</v>
      </c>
      <c r="F195" s="23">
        <v>15</v>
      </c>
      <c r="G195" s="23">
        <v>17</v>
      </c>
      <c r="H195" s="23">
        <f t="shared" ref="H195:H222" si="39">IF(ISBLANK(F195),"",SUM(F195:G195))</f>
        <v>32</v>
      </c>
      <c r="I195" s="23"/>
      <c r="J195" s="23"/>
      <c r="K195" s="23" t="str">
        <f t="shared" ref="K195:K222" si="40">IF(ISBLANK(I195),"",SUM(I195:J195))</f>
        <v/>
      </c>
      <c r="L195" s="27">
        <f t="shared" ref="L195:L222" si="41">IF(E195="",IF(D195="","",D195),E195)</f>
        <v>26</v>
      </c>
      <c r="M195" s="27">
        <f t="shared" ref="M195:M222" si="42">IF(K195="",IF(H195="","",H195),K195)</f>
        <v>32</v>
      </c>
      <c r="N195" s="27">
        <f t="shared" ref="N195:N222" si="43">IF(AND(L195="",M195=""),"",SUM(L195:M195))</f>
        <v>58</v>
      </c>
      <c r="O195" s="72" t="str">
        <f t="shared" ref="O195:O222" si="44">IF(AND(M195="",N195=""),"",VLOOKUP(N195,Ocjene,2))</f>
        <v>E</v>
      </c>
      <c r="P195" s="77"/>
      <c r="Q195" s="75"/>
      <c r="R195" s="75"/>
      <c r="S195" s="75" t="str">
        <f t="shared" ref="S195:S222" si="45">IF(AND(Q195="",R195=""),"",Q195+R195)</f>
        <v/>
      </c>
      <c r="T195" s="75" t="str">
        <f t="shared" ref="T195:T222" si="46">IF(AND(S195="",P195=""),"",IF(P195="",IF(L195="",0,L195),P195)+IF(S195="",IF(M195="",0,M195),S195))</f>
        <v/>
      </c>
      <c r="U195" s="76">
        <f t="shared" si="38"/>
        <v>0</v>
      </c>
    </row>
    <row r="196" spans="1:21" ht="12.75" hidden="1" customHeight="1" x14ac:dyDescent="0.25">
      <c r="A196" s="23">
        <f t="shared" ref="A196:A222" si="47">A195+1</f>
        <v>98</v>
      </c>
      <c r="B196" s="28" t="s">
        <v>372</v>
      </c>
      <c r="C196" s="28" t="s">
        <v>373</v>
      </c>
      <c r="D196" s="23">
        <v>2</v>
      </c>
      <c r="E196" s="23"/>
      <c r="F196" s="26"/>
      <c r="G196" s="26"/>
      <c r="H196" s="23" t="str">
        <f t="shared" si="39"/>
        <v/>
      </c>
      <c r="I196" s="26"/>
      <c r="J196" s="26"/>
      <c r="K196" s="23" t="str">
        <f t="shared" si="40"/>
        <v/>
      </c>
      <c r="L196" s="27">
        <f t="shared" si="41"/>
        <v>2</v>
      </c>
      <c r="M196" s="27" t="str">
        <f t="shared" si="42"/>
        <v/>
      </c>
      <c r="N196" s="27">
        <f t="shared" si="43"/>
        <v>2</v>
      </c>
      <c r="O196" s="72" t="str">
        <f t="shared" si="44"/>
        <v>F</v>
      </c>
      <c r="P196" s="77"/>
      <c r="Q196" s="75"/>
      <c r="R196" s="75"/>
      <c r="S196" s="75" t="str">
        <f t="shared" si="45"/>
        <v/>
      </c>
      <c r="T196" s="75" t="str">
        <f t="shared" si="46"/>
        <v/>
      </c>
      <c r="U196" s="76">
        <f t="shared" si="38"/>
        <v>0</v>
      </c>
    </row>
    <row r="197" spans="1:21" ht="12.75" hidden="1" customHeight="1" x14ac:dyDescent="0.25">
      <c r="A197" s="23">
        <f t="shared" si="47"/>
        <v>99</v>
      </c>
      <c r="B197" s="28" t="s">
        <v>376</v>
      </c>
      <c r="C197" s="28" t="s">
        <v>377</v>
      </c>
      <c r="D197" s="23">
        <v>21</v>
      </c>
      <c r="E197" s="23"/>
      <c r="F197" s="26">
        <v>19</v>
      </c>
      <c r="G197" s="26">
        <v>18</v>
      </c>
      <c r="H197" s="23">
        <f t="shared" si="39"/>
        <v>37</v>
      </c>
      <c r="I197" s="23"/>
      <c r="J197" s="23"/>
      <c r="K197" s="23" t="str">
        <f t="shared" si="40"/>
        <v/>
      </c>
      <c r="L197" s="27">
        <f t="shared" si="41"/>
        <v>21</v>
      </c>
      <c r="M197" s="27">
        <f t="shared" si="42"/>
        <v>37</v>
      </c>
      <c r="N197" s="27">
        <f t="shared" si="43"/>
        <v>58</v>
      </c>
      <c r="O197" s="72" t="str">
        <f t="shared" si="44"/>
        <v>E</v>
      </c>
      <c r="P197" s="77"/>
      <c r="Q197" s="75"/>
      <c r="R197" s="75"/>
      <c r="S197" s="75" t="str">
        <f t="shared" si="45"/>
        <v/>
      </c>
      <c r="T197" s="75" t="str">
        <f t="shared" si="46"/>
        <v/>
      </c>
      <c r="U197" s="76">
        <f t="shared" si="38"/>
        <v>0</v>
      </c>
    </row>
    <row r="198" spans="1:21" ht="12.75" hidden="1" customHeight="1" x14ac:dyDescent="0.25">
      <c r="A198" s="23">
        <f t="shared" si="47"/>
        <v>100</v>
      </c>
      <c r="B198" s="28" t="s">
        <v>382</v>
      </c>
      <c r="C198" s="28" t="s">
        <v>383</v>
      </c>
      <c r="D198" s="23">
        <v>26</v>
      </c>
      <c r="E198" s="23"/>
      <c r="F198" s="23">
        <v>9</v>
      </c>
      <c r="G198" s="23">
        <v>15</v>
      </c>
      <c r="H198" s="23">
        <f t="shared" si="39"/>
        <v>24</v>
      </c>
      <c r="I198" s="23"/>
      <c r="J198" s="23"/>
      <c r="K198" s="23" t="str">
        <f t="shared" si="40"/>
        <v/>
      </c>
      <c r="L198" s="27">
        <f t="shared" si="41"/>
        <v>26</v>
      </c>
      <c r="M198" s="27">
        <f t="shared" si="42"/>
        <v>24</v>
      </c>
      <c r="N198" s="27">
        <f t="shared" si="43"/>
        <v>50</v>
      </c>
      <c r="O198" s="72" t="str">
        <f t="shared" si="44"/>
        <v>E</v>
      </c>
      <c r="P198" s="77"/>
      <c r="Q198" s="75"/>
      <c r="R198" s="75"/>
      <c r="S198" s="75" t="str">
        <f t="shared" si="45"/>
        <v/>
      </c>
      <c r="T198" s="75" t="str">
        <f t="shared" si="46"/>
        <v/>
      </c>
      <c r="U198" s="76">
        <f t="shared" si="38"/>
        <v>0</v>
      </c>
    </row>
    <row r="199" spans="1:21" ht="12.75" hidden="1" customHeight="1" x14ac:dyDescent="0.25">
      <c r="A199" s="23">
        <f t="shared" si="47"/>
        <v>101</v>
      </c>
      <c r="B199" s="28" t="s">
        <v>388</v>
      </c>
      <c r="C199" s="28" t="s">
        <v>389</v>
      </c>
      <c r="D199" s="23">
        <v>9</v>
      </c>
      <c r="E199" s="23">
        <v>29</v>
      </c>
      <c r="F199" s="23">
        <v>15.5</v>
      </c>
      <c r="G199" s="23">
        <v>9</v>
      </c>
      <c r="H199" s="23">
        <f t="shared" si="39"/>
        <v>24.5</v>
      </c>
      <c r="I199" s="23"/>
      <c r="J199" s="23"/>
      <c r="K199" s="23" t="str">
        <f t="shared" si="40"/>
        <v/>
      </c>
      <c r="L199" s="27">
        <f t="shared" si="41"/>
        <v>29</v>
      </c>
      <c r="M199" s="27">
        <f t="shared" si="42"/>
        <v>24.5</v>
      </c>
      <c r="N199" s="27">
        <f t="shared" si="43"/>
        <v>53.5</v>
      </c>
      <c r="O199" s="72" t="str">
        <f t="shared" si="44"/>
        <v>E</v>
      </c>
      <c r="P199" s="77"/>
      <c r="Q199" s="75"/>
      <c r="R199" s="75"/>
      <c r="S199" s="75" t="str">
        <f t="shared" si="45"/>
        <v/>
      </c>
      <c r="T199" s="75" t="str">
        <f t="shared" si="46"/>
        <v/>
      </c>
      <c r="U199" s="76">
        <f t="shared" si="38"/>
        <v>0</v>
      </c>
    </row>
    <row r="200" spans="1:21" ht="12.75" hidden="1" customHeight="1" x14ac:dyDescent="0.25">
      <c r="A200" s="23">
        <f t="shared" si="47"/>
        <v>102</v>
      </c>
      <c r="B200" s="28" t="s">
        <v>398</v>
      </c>
      <c r="C200" s="28" t="s">
        <v>399</v>
      </c>
      <c r="D200" s="23">
        <v>26</v>
      </c>
      <c r="E200" s="23"/>
      <c r="F200" s="23">
        <v>5</v>
      </c>
      <c r="G200" s="23">
        <v>8</v>
      </c>
      <c r="H200" s="23">
        <f t="shared" si="39"/>
        <v>13</v>
      </c>
      <c r="I200" s="23">
        <v>20</v>
      </c>
      <c r="J200" s="23">
        <v>19</v>
      </c>
      <c r="K200" s="23">
        <f t="shared" si="40"/>
        <v>39</v>
      </c>
      <c r="L200" s="27">
        <f t="shared" si="41"/>
        <v>26</v>
      </c>
      <c r="M200" s="27">
        <f t="shared" si="42"/>
        <v>39</v>
      </c>
      <c r="N200" s="27">
        <f t="shared" si="43"/>
        <v>65</v>
      </c>
      <c r="O200" s="72" t="str">
        <f t="shared" si="44"/>
        <v>D</v>
      </c>
      <c r="P200" s="77"/>
      <c r="Q200" s="75"/>
      <c r="R200" s="75"/>
      <c r="S200" s="75" t="str">
        <f t="shared" si="45"/>
        <v/>
      </c>
      <c r="T200" s="75" t="str">
        <f t="shared" si="46"/>
        <v/>
      </c>
      <c r="U200" s="76">
        <f t="shared" si="38"/>
        <v>0</v>
      </c>
    </row>
    <row r="201" spans="1:21" ht="12.75" hidden="1" customHeight="1" x14ac:dyDescent="0.25">
      <c r="A201" s="23">
        <f t="shared" si="47"/>
        <v>103</v>
      </c>
      <c r="B201" s="28" t="s">
        <v>400</v>
      </c>
      <c r="C201" s="28" t="s">
        <v>401</v>
      </c>
      <c r="D201" s="23"/>
      <c r="E201" s="23"/>
      <c r="F201" s="23"/>
      <c r="G201" s="23"/>
      <c r="H201" s="23" t="str">
        <f t="shared" si="39"/>
        <v/>
      </c>
      <c r="I201" s="23"/>
      <c r="J201" s="23"/>
      <c r="K201" s="23" t="str">
        <f t="shared" si="40"/>
        <v/>
      </c>
      <c r="L201" s="27" t="str">
        <f t="shared" si="41"/>
        <v/>
      </c>
      <c r="M201" s="27" t="str">
        <f t="shared" si="42"/>
        <v/>
      </c>
      <c r="N201" s="27" t="str">
        <f t="shared" si="43"/>
        <v/>
      </c>
      <c r="O201" s="73" t="str">
        <f t="shared" si="44"/>
        <v/>
      </c>
      <c r="P201" s="77"/>
      <c r="Q201" s="75"/>
      <c r="R201" s="75"/>
      <c r="S201" s="75" t="str">
        <f t="shared" si="45"/>
        <v/>
      </c>
      <c r="T201" s="75" t="str">
        <f t="shared" si="46"/>
        <v/>
      </c>
      <c r="U201" s="76">
        <f t="shared" si="38"/>
        <v>0</v>
      </c>
    </row>
    <row r="202" spans="1:21" ht="12.75" hidden="1" customHeight="1" x14ac:dyDescent="0.25">
      <c r="A202" s="23">
        <f t="shared" si="47"/>
        <v>104</v>
      </c>
      <c r="B202" s="28" t="s">
        <v>410</v>
      </c>
      <c r="C202" s="28" t="s">
        <v>411</v>
      </c>
      <c r="D202" s="23"/>
      <c r="E202" s="23"/>
      <c r="F202" s="23"/>
      <c r="G202" s="23"/>
      <c r="H202" s="23" t="str">
        <f t="shared" si="39"/>
        <v/>
      </c>
      <c r="I202" s="26"/>
      <c r="J202" s="26"/>
      <c r="K202" s="23" t="str">
        <f t="shared" si="40"/>
        <v/>
      </c>
      <c r="L202" s="27" t="str">
        <f t="shared" si="41"/>
        <v/>
      </c>
      <c r="M202" s="27" t="str">
        <f t="shared" si="42"/>
        <v/>
      </c>
      <c r="N202" s="27" t="str">
        <f t="shared" si="43"/>
        <v/>
      </c>
      <c r="O202" s="73" t="str">
        <f t="shared" si="44"/>
        <v/>
      </c>
      <c r="P202" s="77"/>
      <c r="Q202" s="75"/>
      <c r="R202" s="75"/>
      <c r="S202" s="75" t="str">
        <f t="shared" si="45"/>
        <v/>
      </c>
      <c r="T202" s="75" t="str">
        <f t="shared" si="46"/>
        <v/>
      </c>
      <c r="U202" s="76">
        <f t="shared" si="38"/>
        <v>0</v>
      </c>
    </row>
    <row r="203" spans="1:21" ht="12.75" hidden="1" customHeight="1" x14ac:dyDescent="0.25">
      <c r="A203" s="23">
        <f t="shared" si="47"/>
        <v>105</v>
      </c>
      <c r="B203" s="28" t="s">
        <v>412</v>
      </c>
      <c r="C203" s="28" t="s">
        <v>413</v>
      </c>
      <c r="D203" s="23"/>
      <c r="E203" s="23"/>
      <c r="F203" s="23"/>
      <c r="G203" s="23"/>
      <c r="H203" s="23" t="str">
        <f t="shared" si="39"/>
        <v/>
      </c>
      <c r="I203" s="23"/>
      <c r="J203" s="23"/>
      <c r="K203" s="23" t="str">
        <f t="shared" si="40"/>
        <v/>
      </c>
      <c r="L203" s="27" t="str">
        <f t="shared" si="41"/>
        <v/>
      </c>
      <c r="M203" s="27" t="str">
        <f t="shared" si="42"/>
        <v/>
      </c>
      <c r="N203" s="27" t="str">
        <f t="shared" si="43"/>
        <v/>
      </c>
      <c r="O203" s="73" t="str">
        <f t="shared" si="44"/>
        <v/>
      </c>
      <c r="P203" s="77"/>
      <c r="Q203" s="75"/>
      <c r="R203" s="75"/>
      <c r="S203" s="75" t="str">
        <f t="shared" si="45"/>
        <v/>
      </c>
      <c r="T203" s="75" t="str">
        <f t="shared" si="46"/>
        <v/>
      </c>
      <c r="U203" s="76">
        <f t="shared" si="38"/>
        <v>0</v>
      </c>
    </row>
    <row r="204" spans="1:21" ht="12.75" hidden="1" customHeight="1" x14ac:dyDescent="0.25">
      <c r="A204" s="23">
        <f t="shared" si="47"/>
        <v>106</v>
      </c>
      <c r="B204" s="28" t="s">
        <v>414</v>
      </c>
      <c r="C204" s="28" t="s">
        <v>415</v>
      </c>
      <c r="D204" s="23"/>
      <c r="E204" s="23"/>
      <c r="F204" s="23"/>
      <c r="G204" s="23"/>
      <c r="H204" s="23" t="str">
        <f t="shared" si="39"/>
        <v/>
      </c>
      <c r="I204" s="23"/>
      <c r="J204" s="23"/>
      <c r="K204" s="23" t="str">
        <f t="shared" si="40"/>
        <v/>
      </c>
      <c r="L204" s="27" t="str">
        <f t="shared" si="41"/>
        <v/>
      </c>
      <c r="M204" s="27" t="str">
        <f t="shared" si="42"/>
        <v/>
      </c>
      <c r="N204" s="27" t="str">
        <f t="shared" si="43"/>
        <v/>
      </c>
      <c r="O204" s="73" t="str">
        <f t="shared" si="44"/>
        <v/>
      </c>
      <c r="P204" s="77"/>
      <c r="Q204" s="75"/>
      <c r="R204" s="75"/>
      <c r="S204" s="75" t="str">
        <f t="shared" si="45"/>
        <v/>
      </c>
      <c r="T204" s="75" t="str">
        <f t="shared" si="46"/>
        <v/>
      </c>
      <c r="U204" s="76">
        <f t="shared" si="38"/>
        <v>0</v>
      </c>
    </row>
    <row r="205" spans="1:21" ht="12.75" hidden="1" customHeight="1" x14ac:dyDescent="0.25">
      <c r="A205" s="23">
        <f t="shared" si="47"/>
        <v>107</v>
      </c>
      <c r="B205" s="28" t="s">
        <v>418</v>
      </c>
      <c r="C205" s="28" t="s">
        <v>419</v>
      </c>
      <c r="D205" s="23">
        <v>11</v>
      </c>
      <c r="E205" s="23">
        <v>25</v>
      </c>
      <c r="F205" s="23">
        <v>11</v>
      </c>
      <c r="G205" s="23">
        <v>17</v>
      </c>
      <c r="H205" s="23">
        <f t="shared" si="39"/>
        <v>28</v>
      </c>
      <c r="I205" s="23"/>
      <c r="J205" s="23"/>
      <c r="K205" s="23" t="str">
        <f t="shared" si="40"/>
        <v/>
      </c>
      <c r="L205" s="27">
        <f t="shared" si="41"/>
        <v>25</v>
      </c>
      <c r="M205" s="27">
        <f t="shared" si="42"/>
        <v>28</v>
      </c>
      <c r="N205" s="27">
        <f t="shared" si="43"/>
        <v>53</v>
      </c>
      <c r="O205" s="72" t="str">
        <f t="shared" si="44"/>
        <v>E</v>
      </c>
      <c r="P205" s="77"/>
      <c r="Q205" s="75"/>
      <c r="R205" s="75"/>
      <c r="S205" s="75" t="str">
        <f t="shared" si="45"/>
        <v/>
      </c>
      <c r="T205" s="75" t="str">
        <f t="shared" si="46"/>
        <v/>
      </c>
      <c r="U205" s="76">
        <f t="shared" si="38"/>
        <v>0</v>
      </c>
    </row>
    <row r="206" spans="1:21" ht="12.75" hidden="1" customHeight="1" x14ac:dyDescent="0.25">
      <c r="A206" s="23">
        <f t="shared" si="47"/>
        <v>108</v>
      </c>
      <c r="B206" s="28" t="s">
        <v>420</v>
      </c>
      <c r="C206" s="28" t="s">
        <v>421</v>
      </c>
      <c r="D206" s="23"/>
      <c r="E206" s="23"/>
      <c r="F206" s="26"/>
      <c r="G206" s="26"/>
      <c r="H206" s="23" t="str">
        <f t="shared" si="39"/>
        <v/>
      </c>
      <c r="I206" s="26"/>
      <c r="J206" s="26"/>
      <c r="K206" s="23" t="str">
        <f t="shared" si="40"/>
        <v/>
      </c>
      <c r="L206" s="27" t="str">
        <f t="shared" si="41"/>
        <v/>
      </c>
      <c r="M206" s="27" t="str">
        <f t="shared" si="42"/>
        <v/>
      </c>
      <c r="N206" s="27" t="str">
        <f t="shared" si="43"/>
        <v/>
      </c>
      <c r="O206" s="73" t="str">
        <f t="shared" si="44"/>
        <v/>
      </c>
      <c r="P206" s="77"/>
      <c r="Q206" s="75"/>
      <c r="R206" s="75"/>
      <c r="S206" s="75" t="str">
        <f t="shared" si="45"/>
        <v/>
      </c>
      <c r="T206" s="75" t="str">
        <f t="shared" si="46"/>
        <v/>
      </c>
      <c r="U206" s="76">
        <f t="shared" si="38"/>
        <v>0</v>
      </c>
    </row>
    <row r="207" spans="1:21" ht="12.75" hidden="1" customHeight="1" x14ac:dyDescent="0.25">
      <c r="A207" s="23">
        <f t="shared" si="47"/>
        <v>109</v>
      </c>
      <c r="B207" s="28" t="s">
        <v>422</v>
      </c>
      <c r="C207" s="28" t="s">
        <v>423</v>
      </c>
      <c r="D207" s="23"/>
      <c r="E207" s="23">
        <v>16</v>
      </c>
      <c r="F207" s="26">
        <v>8</v>
      </c>
      <c r="G207" s="26">
        <v>14</v>
      </c>
      <c r="H207" s="23">
        <f t="shared" si="39"/>
        <v>22</v>
      </c>
      <c r="I207" s="23">
        <v>6</v>
      </c>
      <c r="J207" s="23">
        <v>18</v>
      </c>
      <c r="K207" s="23">
        <f t="shared" si="40"/>
        <v>24</v>
      </c>
      <c r="L207" s="27">
        <f t="shared" si="41"/>
        <v>16</v>
      </c>
      <c r="M207" s="27">
        <f t="shared" si="42"/>
        <v>24</v>
      </c>
      <c r="N207" s="27">
        <f t="shared" si="43"/>
        <v>40</v>
      </c>
      <c r="O207" s="72" t="str">
        <f t="shared" si="44"/>
        <v>F</v>
      </c>
      <c r="P207" s="77"/>
      <c r="Q207" s="75"/>
      <c r="R207" s="75"/>
      <c r="S207" s="75" t="str">
        <f t="shared" si="45"/>
        <v/>
      </c>
      <c r="T207" s="75" t="str">
        <f t="shared" si="46"/>
        <v/>
      </c>
      <c r="U207" s="76">
        <f t="shared" si="38"/>
        <v>0</v>
      </c>
    </row>
    <row r="208" spans="1:21" ht="12.75" hidden="1" customHeight="1" x14ac:dyDescent="0.25">
      <c r="A208" s="23">
        <f t="shared" si="47"/>
        <v>110</v>
      </c>
      <c r="B208" s="28" t="s">
        <v>426</v>
      </c>
      <c r="C208" s="28" t="s">
        <v>427</v>
      </c>
      <c r="D208" s="23"/>
      <c r="E208" s="23">
        <v>2</v>
      </c>
      <c r="F208" s="26"/>
      <c r="G208" s="26"/>
      <c r="H208" s="23" t="str">
        <f t="shared" si="39"/>
        <v/>
      </c>
      <c r="I208" s="23"/>
      <c r="J208" s="23"/>
      <c r="K208" s="23" t="str">
        <f t="shared" si="40"/>
        <v/>
      </c>
      <c r="L208" s="27">
        <f t="shared" si="41"/>
        <v>2</v>
      </c>
      <c r="M208" s="27" t="str">
        <f t="shared" si="42"/>
        <v/>
      </c>
      <c r="N208" s="27">
        <f t="shared" si="43"/>
        <v>2</v>
      </c>
      <c r="O208" s="72" t="str">
        <f t="shared" si="44"/>
        <v>F</v>
      </c>
      <c r="P208" s="77"/>
      <c r="Q208" s="75"/>
      <c r="R208" s="75"/>
      <c r="S208" s="75" t="str">
        <f t="shared" si="45"/>
        <v/>
      </c>
      <c r="T208" s="75" t="str">
        <f t="shared" si="46"/>
        <v/>
      </c>
      <c r="U208" s="76">
        <f t="shared" si="38"/>
        <v>0</v>
      </c>
    </row>
    <row r="209" spans="1:21" ht="12.75" hidden="1" customHeight="1" x14ac:dyDescent="0.25">
      <c r="A209" s="23">
        <f t="shared" si="47"/>
        <v>111</v>
      </c>
      <c r="B209" s="28" t="s">
        <v>428</v>
      </c>
      <c r="C209" s="28" t="s">
        <v>429</v>
      </c>
      <c r="D209" s="23">
        <v>27</v>
      </c>
      <c r="E209" s="23"/>
      <c r="F209" s="23">
        <v>14</v>
      </c>
      <c r="G209" s="23">
        <v>17</v>
      </c>
      <c r="H209" s="23">
        <f t="shared" si="39"/>
        <v>31</v>
      </c>
      <c r="I209" s="23"/>
      <c r="J209" s="23"/>
      <c r="K209" s="23" t="str">
        <f t="shared" si="40"/>
        <v/>
      </c>
      <c r="L209" s="27">
        <f t="shared" si="41"/>
        <v>27</v>
      </c>
      <c r="M209" s="27">
        <f t="shared" si="42"/>
        <v>31</v>
      </c>
      <c r="N209" s="27">
        <f t="shared" si="43"/>
        <v>58</v>
      </c>
      <c r="O209" s="72" t="str">
        <f t="shared" si="44"/>
        <v>E</v>
      </c>
      <c r="P209" s="77"/>
      <c r="Q209" s="75"/>
      <c r="R209" s="75"/>
      <c r="S209" s="75" t="str">
        <f t="shared" si="45"/>
        <v/>
      </c>
      <c r="T209" s="75" t="str">
        <f t="shared" si="46"/>
        <v/>
      </c>
      <c r="U209" s="76">
        <f t="shared" si="38"/>
        <v>0</v>
      </c>
    </row>
    <row r="210" spans="1:21" ht="12.75" hidden="1" customHeight="1" x14ac:dyDescent="0.25">
      <c r="A210" s="23">
        <f t="shared" si="47"/>
        <v>112</v>
      </c>
      <c r="B210" s="28" t="s">
        <v>438</v>
      </c>
      <c r="C210" s="28" t="s">
        <v>439</v>
      </c>
      <c r="D210" s="23">
        <v>23</v>
      </c>
      <c r="E210" s="23"/>
      <c r="F210" s="23">
        <v>12</v>
      </c>
      <c r="G210" s="23">
        <v>15</v>
      </c>
      <c r="H210" s="23">
        <f t="shared" si="39"/>
        <v>27</v>
      </c>
      <c r="I210" s="26"/>
      <c r="J210" s="26"/>
      <c r="K210" s="23" t="str">
        <f t="shared" si="40"/>
        <v/>
      </c>
      <c r="L210" s="27">
        <f t="shared" si="41"/>
        <v>23</v>
      </c>
      <c r="M210" s="27">
        <f t="shared" si="42"/>
        <v>27</v>
      </c>
      <c r="N210" s="27">
        <f t="shared" si="43"/>
        <v>50</v>
      </c>
      <c r="O210" s="72" t="str">
        <f t="shared" si="44"/>
        <v>E</v>
      </c>
      <c r="P210" s="77"/>
      <c r="Q210" s="75"/>
      <c r="R210" s="75"/>
      <c r="S210" s="75" t="str">
        <f t="shared" si="45"/>
        <v/>
      </c>
      <c r="T210" s="75" t="str">
        <f t="shared" si="46"/>
        <v/>
      </c>
      <c r="U210" s="76">
        <f t="shared" si="38"/>
        <v>0</v>
      </c>
    </row>
    <row r="211" spans="1:21" ht="12.75" hidden="1" customHeight="1" x14ac:dyDescent="0.25">
      <c r="A211" s="23">
        <f t="shared" si="47"/>
        <v>113</v>
      </c>
      <c r="B211" s="28" t="s">
        <v>440</v>
      </c>
      <c r="C211" s="28" t="s">
        <v>441</v>
      </c>
      <c r="D211" s="23"/>
      <c r="E211" s="23"/>
      <c r="F211" s="23"/>
      <c r="G211" s="23"/>
      <c r="H211" s="23" t="str">
        <f t="shared" si="39"/>
        <v/>
      </c>
      <c r="I211" s="23"/>
      <c r="J211" s="23"/>
      <c r="K211" s="23" t="str">
        <f t="shared" si="40"/>
        <v/>
      </c>
      <c r="L211" s="27" t="str">
        <f t="shared" si="41"/>
        <v/>
      </c>
      <c r="M211" s="27" t="str">
        <f t="shared" si="42"/>
        <v/>
      </c>
      <c r="N211" s="27" t="str">
        <f t="shared" si="43"/>
        <v/>
      </c>
      <c r="O211" s="73" t="str">
        <f t="shared" si="44"/>
        <v/>
      </c>
      <c r="P211" s="77"/>
      <c r="Q211" s="75"/>
      <c r="R211" s="75"/>
      <c r="S211" s="75" t="str">
        <f t="shared" si="45"/>
        <v/>
      </c>
      <c r="T211" s="75" t="str">
        <f t="shared" si="46"/>
        <v/>
      </c>
      <c r="U211" s="76">
        <f t="shared" si="38"/>
        <v>0</v>
      </c>
    </row>
    <row r="212" spans="1:21" ht="12.75" hidden="1" customHeight="1" x14ac:dyDescent="0.25">
      <c r="A212" s="23">
        <f t="shared" si="47"/>
        <v>114</v>
      </c>
      <c r="B212" s="28" t="s">
        <v>442</v>
      </c>
      <c r="C212" s="28" t="s">
        <v>443</v>
      </c>
      <c r="D212" s="23"/>
      <c r="E212" s="23"/>
      <c r="F212" s="23"/>
      <c r="G212" s="23"/>
      <c r="H212" s="23" t="str">
        <f t="shared" si="39"/>
        <v/>
      </c>
      <c r="I212" s="23"/>
      <c r="J212" s="23"/>
      <c r="K212" s="23" t="str">
        <f t="shared" si="40"/>
        <v/>
      </c>
      <c r="L212" s="27" t="str">
        <f t="shared" si="41"/>
        <v/>
      </c>
      <c r="M212" s="27" t="str">
        <f t="shared" si="42"/>
        <v/>
      </c>
      <c r="N212" s="27" t="str">
        <f t="shared" si="43"/>
        <v/>
      </c>
      <c r="O212" s="73" t="str">
        <f t="shared" si="44"/>
        <v/>
      </c>
      <c r="P212" s="77"/>
      <c r="Q212" s="75"/>
      <c r="R212" s="75"/>
      <c r="S212" s="75" t="str">
        <f t="shared" si="45"/>
        <v/>
      </c>
      <c r="T212" s="75" t="str">
        <f t="shared" si="46"/>
        <v/>
      </c>
      <c r="U212" s="76">
        <f t="shared" si="38"/>
        <v>0</v>
      </c>
    </row>
    <row r="213" spans="1:21" ht="12.75" hidden="1" customHeight="1" x14ac:dyDescent="0.25">
      <c r="A213" s="23">
        <f t="shared" si="47"/>
        <v>115</v>
      </c>
      <c r="B213" s="28" t="s">
        <v>444</v>
      </c>
      <c r="C213" s="28" t="s">
        <v>445</v>
      </c>
      <c r="D213" s="23"/>
      <c r="E213" s="23"/>
      <c r="F213" s="23"/>
      <c r="G213" s="23"/>
      <c r="H213" s="23" t="str">
        <f t="shared" si="39"/>
        <v/>
      </c>
      <c r="I213" s="23"/>
      <c r="J213" s="23"/>
      <c r="K213" s="23" t="str">
        <f t="shared" si="40"/>
        <v/>
      </c>
      <c r="L213" s="27" t="str">
        <f t="shared" si="41"/>
        <v/>
      </c>
      <c r="M213" s="27" t="str">
        <f t="shared" si="42"/>
        <v/>
      </c>
      <c r="N213" s="27" t="str">
        <f t="shared" si="43"/>
        <v/>
      </c>
      <c r="O213" s="73" t="str">
        <f t="shared" si="44"/>
        <v/>
      </c>
      <c r="P213" s="77"/>
      <c r="Q213" s="75"/>
      <c r="R213" s="75"/>
      <c r="S213" s="75" t="str">
        <f t="shared" si="45"/>
        <v/>
      </c>
      <c r="T213" s="75" t="str">
        <f t="shared" si="46"/>
        <v/>
      </c>
      <c r="U213" s="76">
        <f t="shared" si="38"/>
        <v>0</v>
      </c>
    </row>
    <row r="214" spans="1:21" ht="12.75" hidden="1" customHeight="1" x14ac:dyDescent="0.25">
      <c r="A214" s="23">
        <f t="shared" si="47"/>
        <v>116</v>
      </c>
      <c r="B214" s="28" t="s">
        <v>452</v>
      </c>
      <c r="C214" s="28" t="s">
        <v>453</v>
      </c>
      <c r="D214" s="23">
        <v>4</v>
      </c>
      <c r="E214" s="23"/>
      <c r="F214" s="23"/>
      <c r="G214" s="23"/>
      <c r="H214" s="23" t="str">
        <f t="shared" si="39"/>
        <v/>
      </c>
      <c r="I214" s="23"/>
      <c r="J214" s="23"/>
      <c r="K214" s="23" t="str">
        <f t="shared" si="40"/>
        <v/>
      </c>
      <c r="L214" s="27">
        <f t="shared" si="41"/>
        <v>4</v>
      </c>
      <c r="M214" s="27" t="str">
        <f t="shared" si="42"/>
        <v/>
      </c>
      <c r="N214" s="27">
        <f t="shared" si="43"/>
        <v>4</v>
      </c>
      <c r="O214" s="72" t="str">
        <f t="shared" si="44"/>
        <v>F</v>
      </c>
      <c r="P214" s="77"/>
      <c r="Q214" s="75"/>
      <c r="R214" s="75"/>
      <c r="S214" s="75" t="str">
        <f t="shared" si="45"/>
        <v/>
      </c>
      <c r="T214" s="75" t="str">
        <f t="shared" si="46"/>
        <v/>
      </c>
      <c r="U214" s="76">
        <f t="shared" si="38"/>
        <v>0</v>
      </c>
    </row>
    <row r="215" spans="1:21" ht="12.75" hidden="1" customHeight="1" x14ac:dyDescent="0.25">
      <c r="A215" s="23">
        <f t="shared" si="47"/>
        <v>117</v>
      </c>
      <c r="B215" s="28" t="s">
        <v>458</v>
      </c>
      <c r="C215" s="28" t="s">
        <v>459</v>
      </c>
      <c r="D215" s="23">
        <v>6</v>
      </c>
      <c r="E215" s="23">
        <v>13</v>
      </c>
      <c r="F215" s="23">
        <v>23</v>
      </c>
      <c r="G215" s="23">
        <v>14</v>
      </c>
      <c r="H215" s="23">
        <f t="shared" si="39"/>
        <v>37</v>
      </c>
      <c r="I215" s="23"/>
      <c r="J215" s="23"/>
      <c r="K215" s="23" t="str">
        <f t="shared" si="40"/>
        <v/>
      </c>
      <c r="L215" s="27">
        <f t="shared" si="41"/>
        <v>13</v>
      </c>
      <c r="M215" s="27">
        <f t="shared" si="42"/>
        <v>37</v>
      </c>
      <c r="N215" s="27">
        <f t="shared" si="43"/>
        <v>50</v>
      </c>
      <c r="O215" s="72" t="str">
        <f t="shared" si="44"/>
        <v>E</v>
      </c>
      <c r="P215" s="77"/>
      <c r="Q215" s="75"/>
      <c r="R215" s="75"/>
      <c r="S215" s="75" t="str">
        <f t="shared" si="45"/>
        <v/>
      </c>
      <c r="T215" s="75" t="str">
        <f t="shared" si="46"/>
        <v/>
      </c>
      <c r="U215" s="76">
        <f t="shared" si="38"/>
        <v>0</v>
      </c>
    </row>
    <row r="216" spans="1:21" ht="12.75" hidden="1" customHeight="1" x14ac:dyDescent="0.25">
      <c r="A216" s="23">
        <f t="shared" si="47"/>
        <v>118</v>
      </c>
      <c r="B216" s="28" t="s">
        <v>462</v>
      </c>
      <c r="C216" s="28" t="s">
        <v>463</v>
      </c>
      <c r="D216" s="23"/>
      <c r="E216" s="23"/>
      <c r="F216" s="23"/>
      <c r="G216" s="23"/>
      <c r="H216" s="23" t="str">
        <f t="shared" si="39"/>
        <v/>
      </c>
      <c r="I216" s="23"/>
      <c r="J216" s="23"/>
      <c r="K216" s="23" t="str">
        <f t="shared" si="40"/>
        <v/>
      </c>
      <c r="L216" s="27" t="str">
        <f t="shared" si="41"/>
        <v/>
      </c>
      <c r="M216" s="27" t="str">
        <f t="shared" si="42"/>
        <v/>
      </c>
      <c r="N216" s="27" t="str">
        <f t="shared" si="43"/>
        <v/>
      </c>
      <c r="O216" s="73" t="str">
        <f t="shared" si="44"/>
        <v/>
      </c>
      <c r="P216" s="77"/>
      <c r="Q216" s="75"/>
      <c r="R216" s="75"/>
      <c r="S216" s="75" t="str">
        <f t="shared" si="45"/>
        <v/>
      </c>
      <c r="T216" s="75" t="str">
        <f t="shared" si="46"/>
        <v/>
      </c>
      <c r="U216" s="76">
        <f t="shared" si="38"/>
        <v>0</v>
      </c>
    </row>
    <row r="217" spans="1:21" ht="12.75" hidden="1" customHeight="1" x14ac:dyDescent="0.25">
      <c r="A217" s="23">
        <f t="shared" si="47"/>
        <v>119</v>
      </c>
      <c r="B217" s="28" t="s">
        <v>470</v>
      </c>
      <c r="C217" s="28" t="s">
        <v>471</v>
      </c>
      <c r="D217" s="23">
        <v>6</v>
      </c>
      <c r="E217" s="23">
        <v>5</v>
      </c>
      <c r="F217" s="23"/>
      <c r="G217" s="23"/>
      <c r="H217" s="23" t="str">
        <f t="shared" si="39"/>
        <v/>
      </c>
      <c r="I217" s="23"/>
      <c r="J217" s="23"/>
      <c r="K217" s="23" t="str">
        <f t="shared" si="40"/>
        <v/>
      </c>
      <c r="L217" s="27">
        <f t="shared" si="41"/>
        <v>5</v>
      </c>
      <c r="M217" s="27" t="str">
        <f t="shared" si="42"/>
        <v/>
      </c>
      <c r="N217" s="27">
        <f t="shared" si="43"/>
        <v>5</v>
      </c>
      <c r="O217" s="72" t="str">
        <f t="shared" si="44"/>
        <v>F</v>
      </c>
      <c r="P217" s="77"/>
      <c r="Q217" s="75"/>
      <c r="R217" s="75"/>
      <c r="S217" s="75" t="str">
        <f t="shared" si="45"/>
        <v/>
      </c>
      <c r="T217" s="75" t="str">
        <f t="shared" si="46"/>
        <v/>
      </c>
      <c r="U217" s="76">
        <f t="shared" si="38"/>
        <v>0</v>
      </c>
    </row>
    <row r="218" spans="1:21" ht="12.75" hidden="1" customHeight="1" x14ac:dyDescent="0.25">
      <c r="A218" s="23">
        <f t="shared" si="47"/>
        <v>120</v>
      </c>
      <c r="B218" s="28" t="s">
        <v>472</v>
      </c>
      <c r="C218" s="28" t="s">
        <v>473</v>
      </c>
      <c r="D218" s="23"/>
      <c r="E218" s="23"/>
      <c r="F218" s="23"/>
      <c r="G218" s="23"/>
      <c r="H218" s="23" t="str">
        <f t="shared" si="39"/>
        <v/>
      </c>
      <c r="I218" s="23"/>
      <c r="J218" s="23"/>
      <c r="K218" s="23" t="str">
        <f t="shared" si="40"/>
        <v/>
      </c>
      <c r="L218" s="27" t="str">
        <f t="shared" si="41"/>
        <v/>
      </c>
      <c r="M218" s="27" t="str">
        <f t="shared" si="42"/>
        <v/>
      </c>
      <c r="N218" s="27" t="str">
        <f t="shared" si="43"/>
        <v/>
      </c>
      <c r="O218" s="73" t="str">
        <f t="shared" si="44"/>
        <v/>
      </c>
      <c r="P218" s="77"/>
      <c r="Q218" s="75"/>
      <c r="R218" s="75"/>
      <c r="S218" s="75" t="str">
        <f t="shared" si="45"/>
        <v/>
      </c>
      <c r="T218" s="75" t="str">
        <f t="shared" si="46"/>
        <v/>
      </c>
      <c r="U218" s="76">
        <f t="shared" si="38"/>
        <v>0</v>
      </c>
    </row>
    <row r="219" spans="1:21" ht="12.75" hidden="1" customHeight="1" x14ac:dyDescent="0.25">
      <c r="A219" s="23">
        <f t="shared" si="47"/>
        <v>121</v>
      </c>
      <c r="B219" s="28" t="s">
        <v>476</v>
      </c>
      <c r="C219" s="28" t="s">
        <v>477</v>
      </c>
      <c r="D219" s="23"/>
      <c r="E219" s="23"/>
      <c r="F219" s="23"/>
      <c r="G219" s="23"/>
      <c r="H219" s="23" t="str">
        <f t="shared" si="39"/>
        <v/>
      </c>
      <c r="I219" s="23"/>
      <c r="J219" s="23"/>
      <c r="K219" s="23" t="str">
        <f t="shared" si="40"/>
        <v/>
      </c>
      <c r="L219" s="27" t="str">
        <f t="shared" si="41"/>
        <v/>
      </c>
      <c r="M219" s="27" t="str">
        <f t="shared" si="42"/>
        <v/>
      </c>
      <c r="N219" s="27" t="str">
        <f t="shared" si="43"/>
        <v/>
      </c>
      <c r="O219" s="73" t="str">
        <f t="shared" si="44"/>
        <v/>
      </c>
      <c r="P219" s="77"/>
      <c r="Q219" s="75"/>
      <c r="R219" s="75"/>
      <c r="S219" s="75" t="str">
        <f t="shared" si="45"/>
        <v/>
      </c>
      <c r="T219" s="75" t="str">
        <f t="shared" si="46"/>
        <v/>
      </c>
      <c r="U219" s="76">
        <f t="shared" si="38"/>
        <v>0</v>
      </c>
    </row>
    <row r="220" spans="1:21" ht="12.75" hidden="1" customHeight="1" x14ac:dyDescent="0.25">
      <c r="A220" s="23">
        <f t="shared" si="47"/>
        <v>122</v>
      </c>
      <c r="B220" s="28" t="s">
        <v>482</v>
      </c>
      <c r="C220" s="28" t="s">
        <v>483</v>
      </c>
      <c r="D220" s="23">
        <v>5</v>
      </c>
      <c r="E220" s="23">
        <v>10</v>
      </c>
      <c r="F220" s="26"/>
      <c r="G220" s="26"/>
      <c r="H220" s="23" t="str">
        <f t="shared" si="39"/>
        <v/>
      </c>
      <c r="I220" s="26"/>
      <c r="J220" s="26"/>
      <c r="K220" s="23" t="str">
        <f t="shared" si="40"/>
        <v/>
      </c>
      <c r="L220" s="27">
        <f t="shared" si="41"/>
        <v>10</v>
      </c>
      <c r="M220" s="27" t="str">
        <f t="shared" si="42"/>
        <v/>
      </c>
      <c r="N220" s="27">
        <f t="shared" si="43"/>
        <v>10</v>
      </c>
      <c r="O220" s="72" t="str">
        <f t="shared" si="44"/>
        <v>F</v>
      </c>
      <c r="P220" s="77"/>
      <c r="Q220" s="75"/>
      <c r="R220" s="75"/>
      <c r="S220" s="75" t="str">
        <f t="shared" si="45"/>
        <v/>
      </c>
      <c r="T220" s="75" t="str">
        <f t="shared" si="46"/>
        <v/>
      </c>
      <c r="U220" s="76">
        <f t="shared" si="38"/>
        <v>0</v>
      </c>
    </row>
    <row r="221" spans="1:21" ht="12.75" hidden="1" customHeight="1" x14ac:dyDescent="0.25">
      <c r="A221" s="23">
        <f t="shared" si="47"/>
        <v>123</v>
      </c>
      <c r="B221" s="28" t="s">
        <v>484</v>
      </c>
      <c r="C221" s="28" t="s">
        <v>485</v>
      </c>
      <c r="D221" s="23"/>
      <c r="E221" s="23">
        <v>21</v>
      </c>
      <c r="F221" s="23">
        <v>13</v>
      </c>
      <c r="G221" s="23">
        <v>3</v>
      </c>
      <c r="H221" s="23">
        <f t="shared" si="39"/>
        <v>16</v>
      </c>
      <c r="I221" s="23">
        <v>11</v>
      </c>
      <c r="J221" s="23">
        <v>18</v>
      </c>
      <c r="K221" s="23">
        <f t="shared" si="40"/>
        <v>29</v>
      </c>
      <c r="L221" s="27">
        <f t="shared" si="41"/>
        <v>21</v>
      </c>
      <c r="M221" s="27">
        <f t="shared" si="42"/>
        <v>29</v>
      </c>
      <c r="N221" s="27">
        <f t="shared" si="43"/>
        <v>50</v>
      </c>
      <c r="O221" s="72" t="str">
        <f t="shared" si="44"/>
        <v>E</v>
      </c>
      <c r="P221" s="78"/>
      <c r="Q221" s="75"/>
      <c r="R221" s="75"/>
      <c r="S221" s="75" t="str">
        <f t="shared" si="45"/>
        <v/>
      </c>
      <c r="T221" s="75" t="str">
        <f t="shared" si="46"/>
        <v/>
      </c>
      <c r="U221" s="76">
        <f t="shared" si="38"/>
        <v>0</v>
      </c>
    </row>
    <row r="222" spans="1:21" ht="12.75" hidden="1" customHeight="1" x14ac:dyDescent="0.25">
      <c r="A222" s="23">
        <f t="shared" si="47"/>
        <v>124</v>
      </c>
      <c r="B222" s="29" t="s">
        <v>488</v>
      </c>
      <c r="C222" s="28" t="s">
        <v>489</v>
      </c>
      <c r="D222" s="28"/>
      <c r="E222" s="28">
        <v>7</v>
      </c>
      <c r="F222" s="28"/>
      <c r="G222" s="28"/>
      <c r="H222" s="23" t="str">
        <f t="shared" si="39"/>
        <v/>
      </c>
      <c r="I222" s="28"/>
      <c r="J222" s="28"/>
      <c r="K222" s="23" t="str">
        <f t="shared" si="40"/>
        <v/>
      </c>
      <c r="L222" s="27">
        <f t="shared" si="41"/>
        <v>7</v>
      </c>
      <c r="M222" s="27" t="str">
        <f t="shared" si="42"/>
        <v/>
      </c>
      <c r="N222" s="27">
        <f t="shared" si="43"/>
        <v>7</v>
      </c>
      <c r="O222" s="72" t="str">
        <f t="shared" si="44"/>
        <v>F</v>
      </c>
      <c r="P222" s="77"/>
      <c r="Q222" s="75"/>
      <c r="R222" s="75"/>
      <c r="S222" s="75" t="str">
        <f t="shared" si="45"/>
        <v/>
      </c>
      <c r="T222" s="75" t="str">
        <f t="shared" si="46"/>
        <v/>
      </c>
      <c r="U222" s="76">
        <f t="shared" si="38"/>
        <v>0</v>
      </c>
    </row>
    <row r="223" spans="1:21" ht="12.75" customHeight="1" x14ac:dyDescent="0.25">
      <c r="A223" s="30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27" t="str">
        <f>IF(ISBLANK(E223),IF(ISBLANK(D223),"",D223),E223)</f>
        <v/>
      </c>
      <c r="M223" s="31"/>
      <c r="N223" s="31"/>
      <c r="O223" s="74"/>
      <c r="P223" s="85"/>
      <c r="Q223" s="84"/>
      <c r="R223" s="84"/>
      <c r="S223" s="84"/>
      <c r="T223" s="84"/>
    </row>
    <row r="224" spans="1:21" ht="12.75" customHeight="1" x14ac:dyDescent="0.25">
      <c r="A224" s="30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74"/>
      <c r="P224" s="85"/>
      <c r="Q224" s="84"/>
      <c r="R224" s="84"/>
    </row>
    <row r="225" spans="1:18" ht="12.75" customHeight="1" x14ac:dyDescent="0.25">
      <c r="A225" s="30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74"/>
      <c r="P225" s="85"/>
      <c r="Q225" s="84"/>
      <c r="R225" s="84"/>
    </row>
    <row r="226" spans="1:18" ht="12.75" customHeight="1" x14ac:dyDescent="0.25">
      <c r="A226" s="30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74"/>
      <c r="P226" s="85"/>
      <c r="Q226" s="84"/>
      <c r="R226" s="84"/>
    </row>
    <row r="227" spans="1:18" ht="12.75" customHeight="1" x14ac:dyDescent="0.25">
      <c r="A227" s="30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74"/>
      <c r="P227" s="85"/>
      <c r="Q227" s="84"/>
      <c r="R227" s="84"/>
    </row>
    <row r="228" spans="1:18" ht="12.75" customHeight="1" x14ac:dyDescent="0.25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74"/>
      <c r="P228" s="85"/>
      <c r="Q228" s="84"/>
      <c r="R228" s="84"/>
    </row>
    <row r="229" spans="1:18" ht="12.75" customHeight="1" x14ac:dyDescent="0.25">
      <c r="A229" s="30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74"/>
      <c r="P229" s="85"/>
      <c r="Q229" s="84"/>
      <c r="R229" s="84"/>
    </row>
    <row r="230" spans="1:18" ht="12.75" customHeight="1" x14ac:dyDescent="0.25">
      <c r="A230" s="30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74"/>
      <c r="P230" s="85"/>
      <c r="Q230" s="84"/>
      <c r="R230" s="84"/>
    </row>
    <row r="231" spans="1:18" ht="12.75" customHeight="1" x14ac:dyDescent="0.25">
      <c r="A231" s="30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74"/>
      <c r="P231" s="85"/>
      <c r="Q231" s="84"/>
      <c r="R231" s="84"/>
    </row>
    <row r="232" spans="1:18" ht="12.75" customHeight="1" x14ac:dyDescent="0.25">
      <c r="A232" s="30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74"/>
      <c r="P232" s="85"/>
      <c r="Q232" s="84"/>
      <c r="R232" s="84"/>
    </row>
    <row r="233" spans="1:18" ht="12.75" customHeight="1" x14ac:dyDescent="0.25">
      <c r="A233" s="30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74"/>
      <c r="P233" s="85"/>
      <c r="Q233" s="84"/>
      <c r="R233" s="84"/>
    </row>
    <row r="234" spans="1:18" ht="12.75" customHeight="1" x14ac:dyDescent="0.25">
      <c r="A234" s="30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74"/>
      <c r="P234" s="85"/>
      <c r="Q234" s="84"/>
      <c r="R234" s="84"/>
    </row>
    <row r="235" spans="1:18" ht="12.75" customHeight="1" x14ac:dyDescent="0.25">
      <c r="A235" s="30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74"/>
      <c r="P235" s="85"/>
      <c r="Q235" s="84"/>
      <c r="R235" s="84"/>
    </row>
    <row r="236" spans="1:18" ht="12.75" customHeight="1" x14ac:dyDescent="0.25">
      <c r="A236" s="30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74"/>
      <c r="P236" s="85"/>
      <c r="Q236" s="84"/>
      <c r="R236" s="84"/>
    </row>
    <row r="237" spans="1:18" ht="12.75" customHeight="1" x14ac:dyDescent="0.25">
      <c r="A237" s="30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74"/>
      <c r="P237" s="85"/>
      <c r="Q237" s="84"/>
      <c r="R237" s="84"/>
    </row>
    <row r="238" spans="1:18" ht="12.75" customHeight="1" x14ac:dyDescent="0.25">
      <c r="A238" s="30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74"/>
      <c r="P238" s="85"/>
      <c r="Q238" s="84"/>
      <c r="R238" s="84"/>
    </row>
    <row r="239" spans="1:18" ht="12.75" customHeight="1" x14ac:dyDescent="0.25">
      <c r="A239" s="30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79"/>
    </row>
    <row r="240" spans="1:18" ht="12.75" customHeight="1" x14ac:dyDescent="0.25">
      <c r="A240" s="30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79"/>
    </row>
    <row r="241" spans="1:16" ht="12.75" customHeight="1" x14ac:dyDescent="0.25">
      <c r="A241" s="30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79"/>
    </row>
    <row r="242" spans="1:16" ht="12.75" customHeight="1" x14ac:dyDescent="0.25">
      <c r="A242" s="30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79"/>
    </row>
    <row r="243" spans="1:16" ht="12.75" customHeight="1" x14ac:dyDescent="0.25">
      <c r="A243" s="30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79"/>
    </row>
    <row r="244" spans="1:16" ht="12.75" customHeight="1" x14ac:dyDescent="0.25">
      <c r="A244" s="30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79"/>
    </row>
    <row r="245" spans="1:16" ht="12.75" customHeight="1" x14ac:dyDescent="0.25">
      <c r="A245" s="30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79"/>
    </row>
    <row r="246" spans="1:16" ht="12.75" customHeight="1" x14ac:dyDescent="0.25">
      <c r="A246" s="30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79"/>
    </row>
    <row r="247" spans="1:16" ht="12.75" customHeight="1" x14ac:dyDescent="0.25">
      <c r="A247" s="30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79"/>
    </row>
    <row r="248" spans="1:16" ht="12.75" customHeight="1" x14ac:dyDescent="0.25">
      <c r="A248" s="30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79"/>
    </row>
    <row r="249" spans="1:16" ht="12.75" customHeight="1" x14ac:dyDescent="0.25">
      <c r="A249" s="30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79"/>
    </row>
    <row r="250" spans="1:16" ht="12.75" customHeight="1" x14ac:dyDescent="0.25">
      <c r="A250" s="30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79"/>
    </row>
    <row r="251" spans="1:16" ht="12.75" customHeight="1" x14ac:dyDescent="0.25">
      <c r="A251" s="30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79"/>
    </row>
    <row r="252" spans="1:16" ht="12.75" customHeight="1" x14ac:dyDescent="0.25">
      <c r="A252" s="30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79"/>
    </row>
    <row r="253" spans="1:16" ht="12.75" customHeight="1" x14ac:dyDescent="0.25">
      <c r="A253" s="30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79"/>
    </row>
    <row r="254" spans="1:16" ht="12.75" customHeight="1" x14ac:dyDescent="0.25">
      <c r="A254" s="30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79"/>
    </row>
    <row r="255" spans="1:16" ht="12.75" customHeight="1" x14ac:dyDescent="0.25">
      <c r="A255" s="30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79"/>
    </row>
    <row r="256" spans="1:16" ht="12.75" customHeight="1" x14ac:dyDescent="0.25">
      <c r="A256" s="30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79"/>
    </row>
    <row r="257" spans="1:16" ht="12.75" customHeight="1" x14ac:dyDescent="0.25">
      <c r="A257" s="30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79"/>
    </row>
    <row r="258" spans="1:16" ht="12.75" customHeight="1" x14ac:dyDescent="0.25">
      <c r="A258" s="30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79"/>
    </row>
    <row r="259" spans="1:16" ht="12.75" customHeight="1" x14ac:dyDescent="0.25">
      <c r="A259" s="30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79"/>
    </row>
    <row r="260" spans="1:16" ht="12.75" customHeight="1" x14ac:dyDescent="0.25">
      <c r="A260" s="30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79"/>
    </row>
    <row r="261" spans="1:16" ht="12.75" customHeight="1" x14ac:dyDescent="0.25">
      <c r="A261" s="30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79"/>
    </row>
    <row r="262" spans="1:16" ht="12.75" customHeight="1" x14ac:dyDescent="0.25">
      <c r="A262" s="30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79"/>
    </row>
    <row r="263" spans="1:16" ht="12.75" customHeight="1" x14ac:dyDescent="0.25">
      <c r="A263" s="30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79"/>
    </row>
    <row r="264" spans="1:16" ht="12.75" customHeight="1" x14ac:dyDescent="0.25">
      <c r="A264" s="30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79"/>
    </row>
    <row r="265" spans="1:16" ht="12.75" customHeight="1" x14ac:dyDescent="0.25">
      <c r="A265" s="30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79"/>
    </row>
    <row r="266" spans="1:16" ht="12.75" customHeight="1" x14ac:dyDescent="0.25">
      <c r="A266" s="30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79"/>
    </row>
    <row r="267" spans="1:16" ht="12.75" customHeight="1" x14ac:dyDescent="0.25">
      <c r="A267" s="30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79"/>
    </row>
    <row r="268" spans="1:16" ht="12.75" customHeight="1" x14ac:dyDescent="0.25">
      <c r="A268" s="30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79"/>
    </row>
    <row r="269" spans="1:16" ht="12.75" customHeight="1" x14ac:dyDescent="0.25">
      <c r="A269" s="30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79"/>
    </row>
    <row r="270" spans="1:16" ht="12.75" customHeight="1" x14ac:dyDescent="0.25">
      <c r="A270" s="30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79"/>
    </row>
    <row r="271" spans="1:16" ht="12.75" customHeight="1" x14ac:dyDescent="0.25">
      <c r="A271" s="30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79"/>
    </row>
    <row r="272" spans="1:16" ht="12.75" customHeight="1" x14ac:dyDescent="0.25">
      <c r="A272" s="30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79"/>
    </row>
    <row r="273" spans="1:16" ht="12.75" customHeight="1" x14ac:dyDescent="0.25">
      <c r="A273" s="30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79"/>
    </row>
    <row r="274" spans="1:16" ht="12.75" customHeight="1" x14ac:dyDescent="0.25">
      <c r="A274" s="30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79"/>
    </row>
    <row r="275" spans="1:16" ht="12.75" customHeight="1" x14ac:dyDescent="0.25">
      <c r="A275" s="30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79"/>
    </row>
    <row r="276" spans="1:16" ht="12.75" customHeight="1" x14ac:dyDescent="0.25">
      <c r="A276" s="30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79"/>
    </row>
    <row r="277" spans="1:16" ht="12.75" customHeight="1" x14ac:dyDescent="0.25">
      <c r="A277" s="30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79"/>
    </row>
    <row r="278" spans="1:16" ht="12.75" customHeight="1" x14ac:dyDescent="0.25">
      <c r="A278" s="30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79"/>
    </row>
    <row r="279" spans="1:16" ht="12.75" customHeight="1" x14ac:dyDescent="0.25">
      <c r="A279" s="30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79"/>
    </row>
    <row r="280" spans="1:16" ht="12.75" customHeight="1" x14ac:dyDescent="0.25">
      <c r="A280" s="30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79"/>
    </row>
    <row r="281" spans="1:16" ht="12.75" customHeight="1" x14ac:dyDescent="0.25">
      <c r="A281" s="30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79"/>
    </row>
    <row r="282" spans="1:16" ht="12.75" customHeight="1" x14ac:dyDescent="0.25">
      <c r="A282" s="30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79"/>
    </row>
    <row r="283" spans="1:16" ht="12.75" customHeight="1" x14ac:dyDescent="0.25">
      <c r="A283" s="30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79"/>
    </row>
    <row r="284" spans="1:16" ht="12.75" customHeight="1" x14ac:dyDescent="0.25">
      <c r="A284" s="30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79"/>
    </row>
    <row r="285" spans="1:16" ht="12.75" customHeight="1" x14ac:dyDescent="0.25">
      <c r="A285" s="30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79"/>
    </row>
    <row r="286" spans="1:16" ht="12.75" customHeight="1" x14ac:dyDescent="0.25">
      <c r="A286" s="30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79"/>
    </row>
    <row r="287" spans="1:16" ht="12.75" customHeight="1" x14ac:dyDescent="0.25">
      <c r="A287" s="30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79"/>
    </row>
    <row r="288" spans="1:16" ht="12.75" customHeight="1" x14ac:dyDescent="0.25">
      <c r="A288" s="30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79"/>
    </row>
    <row r="289" spans="1:16" ht="12.75" customHeight="1" x14ac:dyDescent="0.25">
      <c r="A289" s="30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79"/>
    </row>
    <row r="290" spans="1:16" ht="12.75" customHeight="1" x14ac:dyDescent="0.25">
      <c r="A290" s="30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79"/>
    </row>
    <row r="291" spans="1:16" ht="12.75" customHeight="1" x14ac:dyDescent="0.25">
      <c r="A291" s="30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79"/>
    </row>
    <row r="292" spans="1:16" ht="12.75" customHeight="1" x14ac:dyDescent="0.25">
      <c r="A292" s="30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79"/>
    </row>
    <row r="293" spans="1:16" ht="12.75" customHeight="1" x14ac:dyDescent="0.25">
      <c r="A293" s="30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79"/>
    </row>
    <row r="294" spans="1:16" ht="12.75" customHeight="1" x14ac:dyDescent="0.25">
      <c r="A294" s="30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79"/>
    </row>
    <row r="295" spans="1:16" ht="12.75" customHeight="1" x14ac:dyDescent="0.25">
      <c r="A295" s="30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79"/>
    </row>
    <row r="296" spans="1:16" ht="12.75" customHeight="1" x14ac:dyDescent="0.25">
      <c r="A296" s="30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79"/>
    </row>
    <row r="297" spans="1:16" ht="12.75" customHeight="1" x14ac:dyDescent="0.25">
      <c r="A297" s="30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79"/>
    </row>
    <row r="298" spans="1:16" ht="12.75" customHeight="1" x14ac:dyDescent="0.25">
      <c r="A298" s="30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79"/>
    </row>
    <row r="299" spans="1:16" ht="12.75" customHeight="1" x14ac:dyDescent="0.25">
      <c r="A299" s="30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79"/>
    </row>
    <row r="300" spans="1:16" ht="12.75" customHeight="1" x14ac:dyDescent="0.25">
      <c r="A300" s="30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79"/>
    </row>
    <row r="301" spans="1:16" ht="12.75" customHeight="1" x14ac:dyDescent="0.25">
      <c r="A301" s="30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79"/>
    </row>
    <row r="302" spans="1:16" ht="12.75" customHeight="1" x14ac:dyDescent="0.25">
      <c r="A302" s="30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79"/>
    </row>
    <row r="303" spans="1:16" ht="12.75" customHeight="1" x14ac:dyDescent="0.25">
      <c r="A303" s="30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79"/>
    </row>
    <row r="304" spans="1:16" ht="12.75" customHeight="1" x14ac:dyDescent="0.25">
      <c r="A304" s="30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79"/>
    </row>
    <row r="305" spans="1:16" ht="12.75" customHeight="1" x14ac:dyDescent="0.25">
      <c r="A305" s="30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79"/>
    </row>
    <row r="306" spans="1:16" ht="12.75" customHeight="1" x14ac:dyDescent="0.25">
      <c r="A306" s="30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79"/>
    </row>
    <row r="307" spans="1:16" ht="12.75" customHeight="1" x14ac:dyDescent="0.25">
      <c r="A307" s="30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79"/>
    </row>
    <row r="308" spans="1:16" ht="12.75" customHeight="1" x14ac:dyDescent="0.25">
      <c r="A308" s="30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79"/>
    </row>
    <row r="309" spans="1:16" ht="12.75" customHeight="1" x14ac:dyDescent="0.25">
      <c r="A309" s="30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79"/>
    </row>
    <row r="310" spans="1:16" ht="12.75" customHeight="1" x14ac:dyDescent="0.25">
      <c r="A310" s="30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79"/>
    </row>
    <row r="311" spans="1:16" ht="12.75" customHeight="1" x14ac:dyDescent="0.25">
      <c r="A311" s="30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79"/>
    </row>
    <row r="312" spans="1:16" ht="12.75" customHeight="1" x14ac:dyDescent="0.25">
      <c r="A312" s="30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79"/>
    </row>
    <row r="313" spans="1:16" ht="12.75" customHeight="1" x14ac:dyDescent="0.25">
      <c r="A313" s="30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79"/>
    </row>
    <row r="314" spans="1:16" ht="12.75" customHeight="1" x14ac:dyDescent="0.25">
      <c r="A314" s="30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79"/>
    </row>
    <row r="315" spans="1:16" ht="12.75" customHeight="1" x14ac:dyDescent="0.25">
      <c r="A315" s="30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79"/>
    </row>
    <row r="316" spans="1:16" ht="12.75" customHeight="1" x14ac:dyDescent="0.25">
      <c r="A316" s="30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79"/>
    </row>
    <row r="317" spans="1:16" ht="12.75" customHeight="1" x14ac:dyDescent="0.25">
      <c r="A317" s="30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79"/>
    </row>
    <row r="318" spans="1:16" ht="12.75" customHeight="1" x14ac:dyDescent="0.25">
      <c r="A318" s="30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79"/>
    </row>
    <row r="319" spans="1:16" ht="12.75" customHeight="1" x14ac:dyDescent="0.25">
      <c r="A319" s="30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79"/>
    </row>
    <row r="320" spans="1:16" ht="12.75" customHeight="1" x14ac:dyDescent="0.25">
      <c r="A320" s="30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79"/>
    </row>
    <row r="321" spans="1:16" ht="12.75" customHeight="1" x14ac:dyDescent="0.25">
      <c r="A321" s="30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79"/>
    </row>
    <row r="322" spans="1:16" ht="12.75" customHeight="1" x14ac:dyDescent="0.25">
      <c r="A322" s="30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79"/>
    </row>
    <row r="323" spans="1:16" ht="12.75" customHeight="1" x14ac:dyDescent="0.25">
      <c r="A323" s="30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79"/>
    </row>
    <row r="324" spans="1:16" ht="12.75" customHeight="1" x14ac:dyDescent="0.25">
      <c r="A324" s="30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79"/>
    </row>
    <row r="325" spans="1:16" ht="12.75" customHeight="1" x14ac:dyDescent="0.25">
      <c r="A325" s="30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79"/>
    </row>
    <row r="326" spans="1:16" ht="12.75" customHeight="1" x14ac:dyDescent="0.25">
      <c r="A326" s="30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79"/>
    </row>
    <row r="327" spans="1:16" ht="12.75" customHeight="1" x14ac:dyDescent="0.25">
      <c r="A327" s="30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79"/>
    </row>
    <row r="328" spans="1:16" ht="12.75" customHeight="1" x14ac:dyDescent="0.25">
      <c r="A328" s="30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79"/>
    </row>
    <row r="329" spans="1:16" ht="12.75" customHeight="1" x14ac:dyDescent="0.25">
      <c r="A329" s="30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79"/>
    </row>
    <row r="330" spans="1:16" ht="12.75" customHeight="1" x14ac:dyDescent="0.25">
      <c r="A330" s="30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79"/>
    </row>
    <row r="331" spans="1:16" ht="12.75" customHeight="1" x14ac:dyDescent="0.25">
      <c r="A331" s="30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79"/>
    </row>
    <row r="332" spans="1:16" ht="12.75" customHeight="1" x14ac:dyDescent="0.25">
      <c r="A332" s="30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79"/>
    </row>
    <row r="333" spans="1:16" ht="12.75" customHeight="1" x14ac:dyDescent="0.25">
      <c r="A333" s="30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79"/>
    </row>
    <row r="334" spans="1:16" ht="12.75" customHeight="1" x14ac:dyDescent="0.25">
      <c r="A334" s="30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79"/>
    </row>
    <row r="335" spans="1:16" ht="12.75" customHeight="1" x14ac:dyDescent="0.25">
      <c r="A335" s="30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79"/>
    </row>
    <row r="336" spans="1:16" ht="12.75" customHeight="1" x14ac:dyDescent="0.25">
      <c r="A336" s="30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79"/>
    </row>
    <row r="337" spans="1:16" ht="12.75" customHeight="1" x14ac:dyDescent="0.25">
      <c r="A337" s="30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79"/>
    </row>
    <row r="338" spans="1:16" ht="12.75" customHeight="1" x14ac:dyDescent="0.25">
      <c r="A338" s="30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79"/>
    </row>
    <row r="339" spans="1:16" ht="12.75" customHeight="1" x14ac:dyDescent="0.25">
      <c r="A339" s="30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79"/>
    </row>
    <row r="340" spans="1:16" ht="12.75" customHeight="1" x14ac:dyDescent="0.25">
      <c r="A340" s="30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79"/>
    </row>
    <row r="341" spans="1:16" ht="12.75" customHeight="1" x14ac:dyDescent="0.25">
      <c r="A341" s="30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79"/>
    </row>
    <row r="342" spans="1:16" ht="12.75" customHeight="1" x14ac:dyDescent="0.25">
      <c r="A342" s="30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79"/>
    </row>
    <row r="343" spans="1:16" ht="12.75" customHeight="1" x14ac:dyDescent="0.25">
      <c r="A343" s="30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79"/>
    </row>
    <row r="344" spans="1:16" ht="12.75" customHeight="1" x14ac:dyDescent="0.25">
      <c r="A344" s="30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79"/>
    </row>
    <row r="345" spans="1:16" ht="12.75" customHeight="1" x14ac:dyDescent="0.25">
      <c r="A345" s="30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79"/>
    </row>
    <row r="346" spans="1:16" ht="12.75" customHeight="1" x14ac:dyDescent="0.25">
      <c r="A346" s="30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79"/>
    </row>
    <row r="347" spans="1:16" ht="12.75" customHeight="1" x14ac:dyDescent="0.25">
      <c r="A347" s="30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79"/>
    </row>
    <row r="348" spans="1:16" ht="12.75" customHeight="1" x14ac:dyDescent="0.25">
      <c r="A348" s="30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79"/>
    </row>
    <row r="349" spans="1:16" ht="12.75" customHeight="1" x14ac:dyDescent="0.25">
      <c r="A349" s="30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79"/>
    </row>
    <row r="350" spans="1:16" ht="12.75" customHeight="1" x14ac:dyDescent="0.25">
      <c r="A350" s="30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79"/>
    </row>
    <row r="351" spans="1:16" ht="12.75" customHeight="1" x14ac:dyDescent="0.25">
      <c r="A351" s="30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79"/>
    </row>
    <row r="352" spans="1:16" ht="12.75" customHeight="1" x14ac:dyDescent="0.25">
      <c r="A352" s="30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79"/>
    </row>
    <row r="353" spans="1:16" ht="12.75" customHeight="1" x14ac:dyDescent="0.25">
      <c r="A353" s="30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79"/>
    </row>
    <row r="354" spans="1:16" ht="12.75" customHeight="1" x14ac:dyDescent="0.25">
      <c r="A354" s="30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79"/>
    </row>
    <row r="355" spans="1:16" ht="12.75" customHeight="1" x14ac:dyDescent="0.25">
      <c r="A355" s="30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79"/>
    </row>
    <row r="356" spans="1:16" ht="12.75" customHeight="1" x14ac:dyDescent="0.25">
      <c r="A356" s="30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79"/>
    </row>
    <row r="357" spans="1:16" ht="12.75" customHeight="1" x14ac:dyDescent="0.25">
      <c r="A357" s="30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79"/>
    </row>
    <row r="358" spans="1:16" ht="12.75" customHeight="1" x14ac:dyDescent="0.25">
      <c r="A358" s="30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79"/>
    </row>
    <row r="359" spans="1:16" ht="12.75" customHeight="1" x14ac:dyDescent="0.25">
      <c r="A359" s="30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79"/>
    </row>
    <row r="360" spans="1:16" ht="12.75" customHeight="1" x14ac:dyDescent="0.25">
      <c r="A360" s="30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79"/>
    </row>
    <row r="361" spans="1:16" ht="12.75" customHeight="1" x14ac:dyDescent="0.25">
      <c r="A361" s="30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79"/>
    </row>
    <row r="362" spans="1:16" ht="12.75" customHeight="1" x14ac:dyDescent="0.25">
      <c r="A362" s="30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79"/>
    </row>
    <row r="363" spans="1:16" ht="12.75" customHeight="1" x14ac:dyDescent="0.25">
      <c r="A363" s="30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79"/>
    </row>
    <row r="364" spans="1:16" ht="12.75" customHeight="1" x14ac:dyDescent="0.25">
      <c r="A364" s="30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79"/>
    </row>
    <row r="365" spans="1:16" ht="12.75" customHeight="1" x14ac:dyDescent="0.25">
      <c r="A365" s="30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79"/>
    </row>
    <row r="366" spans="1:16" ht="12.75" customHeight="1" x14ac:dyDescent="0.25">
      <c r="A366" s="30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79"/>
    </row>
    <row r="367" spans="1:16" ht="12.75" customHeight="1" x14ac:dyDescent="0.25">
      <c r="A367" s="30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79"/>
    </row>
    <row r="368" spans="1:16" ht="12.75" customHeight="1" x14ac:dyDescent="0.25">
      <c r="A368" s="30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79"/>
    </row>
    <row r="369" spans="1:16" ht="12.75" customHeight="1" x14ac:dyDescent="0.25">
      <c r="A369" s="30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79"/>
    </row>
    <row r="370" spans="1:16" ht="12.75" customHeight="1" x14ac:dyDescent="0.25">
      <c r="A370" s="30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79"/>
    </row>
    <row r="371" spans="1:16" ht="12.75" customHeight="1" x14ac:dyDescent="0.25">
      <c r="A371" s="30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79"/>
    </row>
    <row r="372" spans="1:16" ht="12.75" customHeight="1" x14ac:dyDescent="0.25">
      <c r="A372" s="30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79"/>
    </row>
    <row r="373" spans="1:16" ht="12.75" customHeight="1" x14ac:dyDescent="0.25">
      <c r="A373" s="30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79"/>
    </row>
    <row r="374" spans="1:16" ht="12.75" customHeight="1" x14ac:dyDescent="0.25">
      <c r="A374" s="30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79"/>
    </row>
    <row r="375" spans="1:16" ht="12.75" customHeight="1" x14ac:dyDescent="0.25">
      <c r="A375" s="30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79"/>
    </row>
    <row r="376" spans="1:16" ht="12.75" customHeight="1" x14ac:dyDescent="0.25">
      <c r="A376" s="30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79"/>
    </row>
    <row r="377" spans="1:16" ht="12.75" customHeight="1" x14ac:dyDescent="0.25">
      <c r="A377" s="30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79"/>
    </row>
    <row r="378" spans="1:16" ht="12.75" customHeight="1" x14ac:dyDescent="0.25">
      <c r="A378" s="30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79"/>
    </row>
    <row r="379" spans="1:16" ht="12.75" customHeight="1" x14ac:dyDescent="0.25">
      <c r="A379" s="30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79"/>
    </row>
    <row r="380" spans="1:16" ht="12.75" customHeight="1" x14ac:dyDescent="0.25">
      <c r="A380" s="30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79"/>
    </row>
    <row r="381" spans="1:16" ht="12.75" customHeight="1" x14ac:dyDescent="0.25">
      <c r="A381" s="30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79"/>
    </row>
    <row r="382" spans="1:16" ht="12.75" customHeight="1" x14ac:dyDescent="0.25">
      <c r="A382" s="30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79"/>
    </row>
    <row r="383" spans="1:16" ht="12.75" customHeight="1" x14ac:dyDescent="0.25">
      <c r="A383" s="30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79"/>
    </row>
    <row r="384" spans="1:16" ht="12.75" customHeight="1" x14ac:dyDescent="0.25">
      <c r="A384" s="30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79"/>
    </row>
    <row r="385" spans="1:16" ht="12.75" customHeight="1" x14ac:dyDescent="0.25">
      <c r="A385" s="30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79"/>
    </row>
    <row r="386" spans="1:16" ht="12.75" customHeight="1" x14ac:dyDescent="0.25">
      <c r="A386" s="30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79"/>
    </row>
    <row r="387" spans="1:16" ht="12.75" customHeight="1" x14ac:dyDescent="0.25">
      <c r="A387" s="30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79"/>
    </row>
    <row r="388" spans="1:16" ht="12.75" customHeight="1" x14ac:dyDescent="0.25">
      <c r="A388" s="30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79"/>
    </row>
    <row r="389" spans="1:16" ht="12.75" customHeight="1" x14ac:dyDescent="0.25">
      <c r="A389" s="30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79"/>
    </row>
    <row r="390" spans="1:16" ht="12.75" customHeight="1" x14ac:dyDescent="0.25">
      <c r="A390" s="30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79"/>
    </row>
    <row r="391" spans="1:16" ht="12.75" customHeight="1" x14ac:dyDescent="0.25">
      <c r="A391" s="30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79"/>
    </row>
    <row r="392" spans="1:16" ht="12.75" customHeight="1" x14ac:dyDescent="0.25">
      <c r="A392" s="30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79"/>
    </row>
    <row r="393" spans="1:16" ht="12.75" customHeight="1" x14ac:dyDescent="0.25">
      <c r="A393" s="30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79"/>
    </row>
    <row r="394" spans="1:16" ht="12.75" customHeight="1" x14ac:dyDescent="0.25">
      <c r="A394" s="30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79"/>
    </row>
    <row r="395" spans="1:16" ht="12.75" customHeight="1" x14ac:dyDescent="0.25">
      <c r="A395" s="30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79"/>
    </row>
    <row r="396" spans="1:16" ht="12.75" customHeight="1" x14ac:dyDescent="0.25">
      <c r="A396" s="30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79"/>
    </row>
    <row r="397" spans="1:16" ht="12.75" customHeight="1" x14ac:dyDescent="0.25">
      <c r="A397" s="30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79"/>
    </row>
    <row r="398" spans="1:16" ht="12.75" customHeight="1" x14ac:dyDescent="0.25">
      <c r="A398" s="30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79"/>
    </row>
    <row r="399" spans="1:16" ht="12.75" customHeight="1" x14ac:dyDescent="0.25">
      <c r="A399" s="30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79"/>
    </row>
    <row r="400" spans="1:16" ht="12.75" customHeight="1" x14ac:dyDescent="0.25">
      <c r="A400" s="30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79"/>
    </row>
    <row r="401" spans="1:16" ht="12.75" customHeight="1" x14ac:dyDescent="0.25">
      <c r="A401" s="30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79"/>
    </row>
    <row r="402" spans="1:16" ht="12.75" customHeight="1" x14ac:dyDescent="0.25">
      <c r="A402" s="30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79"/>
    </row>
    <row r="403" spans="1:16" ht="12.75" customHeight="1" x14ac:dyDescent="0.25">
      <c r="A403" s="30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79"/>
    </row>
    <row r="404" spans="1:16" ht="12.75" customHeight="1" x14ac:dyDescent="0.25">
      <c r="A404" s="30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79"/>
    </row>
    <row r="405" spans="1:16" ht="12.75" customHeight="1" x14ac:dyDescent="0.25">
      <c r="A405" s="30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79"/>
    </row>
    <row r="406" spans="1:16" ht="12.75" customHeight="1" x14ac:dyDescent="0.25">
      <c r="A406" s="30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79"/>
    </row>
    <row r="407" spans="1:16" ht="12.75" customHeight="1" x14ac:dyDescent="0.25">
      <c r="A407" s="30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79"/>
    </row>
    <row r="408" spans="1:16" ht="12.75" customHeight="1" x14ac:dyDescent="0.25">
      <c r="A408" s="30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79"/>
    </row>
    <row r="409" spans="1:16" ht="12.75" customHeight="1" x14ac:dyDescent="0.25">
      <c r="A409" s="30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79"/>
    </row>
    <row r="410" spans="1:16" ht="12.75" customHeight="1" x14ac:dyDescent="0.25">
      <c r="A410" s="30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79"/>
    </row>
    <row r="411" spans="1:16" ht="12.75" customHeight="1" x14ac:dyDescent="0.25">
      <c r="A411" s="30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79"/>
    </row>
    <row r="412" spans="1:16" ht="12.75" customHeight="1" x14ac:dyDescent="0.25">
      <c r="A412" s="30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79"/>
    </row>
    <row r="413" spans="1:16" ht="12.75" customHeight="1" x14ac:dyDescent="0.25">
      <c r="A413" s="30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79"/>
    </row>
    <row r="414" spans="1:16" ht="12.75" customHeight="1" x14ac:dyDescent="0.25">
      <c r="A414" s="30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79"/>
    </row>
    <row r="415" spans="1:16" ht="12.75" customHeight="1" x14ac:dyDescent="0.25">
      <c r="A415" s="30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79"/>
    </row>
    <row r="416" spans="1:16" ht="12.75" customHeight="1" x14ac:dyDescent="0.25">
      <c r="A416" s="30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79"/>
    </row>
    <row r="417" spans="1:16" ht="12.75" customHeight="1" x14ac:dyDescent="0.25">
      <c r="A417" s="30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79"/>
    </row>
    <row r="418" spans="1:16" ht="12.75" customHeight="1" x14ac:dyDescent="0.25">
      <c r="A418" s="30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79"/>
    </row>
    <row r="419" spans="1:16" ht="12.75" customHeight="1" x14ac:dyDescent="0.25">
      <c r="A419" s="30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79"/>
    </row>
    <row r="420" spans="1:16" ht="12.75" customHeight="1" x14ac:dyDescent="0.25">
      <c r="A420" s="30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79"/>
    </row>
    <row r="421" spans="1:16" ht="12.75" customHeight="1" x14ac:dyDescent="0.25">
      <c r="A421" s="30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79"/>
    </row>
    <row r="422" spans="1:16" ht="12.75" customHeight="1" x14ac:dyDescent="0.25">
      <c r="A422" s="32"/>
      <c r="B422" s="33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79"/>
    </row>
    <row r="423" spans="1:16" ht="12.75" customHeight="1" x14ac:dyDescent="0.25">
      <c r="A423" s="32"/>
      <c r="B423" s="33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79"/>
    </row>
    <row r="424" spans="1:16" ht="12.75" customHeight="1" x14ac:dyDescent="0.25">
      <c r="A424" s="32"/>
      <c r="B424" s="33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79"/>
    </row>
    <row r="425" spans="1:16" ht="12.75" customHeight="1" x14ac:dyDescent="0.25">
      <c r="A425" s="32"/>
      <c r="B425" s="33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79"/>
    </row>
    <row r="426" spans="1:16" ht="12.75" customHeight="1" x14ac:dyDescent="0.25">
      <c r="A426" s="32"/>
      <c r="B426" s="33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79"/>
    </row>
    <row r="427" spans="1:16" ht="12.75" customHeight="1" x14ac:dyDescent="0.25">
      <c r="A427" s="32"/>
      <c r="B427" s="33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79"/>
    </row>
    <row r="428" spans="1:16" ht="12.75" customHeight="1" x14ac:dyDescent="0.25">
      <c r="A428" s="32"/>
      <c r="B428" s="33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79"/>
    </row>
    <row r="429" spans="1:16" ht="12.75" customHeight="1" x14ac:dyDescent="0.25">
      <c r="A429" s="32"/>
      <c r="B429" s="33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79"/>
    </row>
    <row r="430" spans="1:16" ht="12.75" customHeight="1" x14ac:dyDescent="0.25">
      <c r="A430" s="32"/>
      <c r="B430" s="33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79"/>
    </row>
    <row r="431" spans="1:16" ht="12.75" customHeight="1" x14ac:dyDescent="0.25">
      <c r="A431" s="32"/>
      <c r="B431" s="33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79"/>
    </row>
    <row r="432" spans="1:16" ht="12.75" customHeight="1" x14ac:dyDescent="0.25">
      <c r="A432" s="32"/>
      <c r="B432" s="33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79"/>
    </row>
    <row r="433" spans="1:16" ht="12.75" customHeight="1" x14ac:dyDescent="0.25">
      <c r="A433" s="32"/>
      <c r="B433" s="33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79"/>
    </row>
    <row r="434" spans="1:16" ht="12.75" customHeight="1" x14ac:dyDescent="0.25">
      <c r="A434" s="32"/>
      <c r="B434" s="33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79"/>
    </row>
    <row r="435" spans="1:16" ht="12.75" customHeight="1" x14ac:dyDescent="0.25">
      <c r="A435" s="32"/>
      <c r="B435" s="33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79"/>
    </row>
    <row r="436" spans="1:16" ht="12.75" customHeight="1" x14ac:dyDescent="0.25">
      <c r="A436" s="32"/>
      <c r="B436" s="33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79"/>
    </row>
    <row r="437" spans="1:16" ht="12.75" customHeight="1" x14ac:dyDescent="0.25">
      <c r="A437" s="32"/>
      <c r="B437" s="33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79"/>
    </row>
    <row r="438" spans="1:16" ht="12.75" customHeight="1" x14ac:dyDescent="0.25">
      <c r="A438" s="32"/>
      <c r="B438" s="33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79"/>
    </row>
    <row r="439" spans="1:16" ht="12.75" customHeight="1" x14ac:dyDescent="0.25">
      <c r="A439" s="32"/>
      <c r="B439" s="33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79"/>
    </row>
    <row r="440" spans="1:16" ht="12.75" customHeight="1" x14ac:dyDescent="0.25">
      <c r="A440" s="32"/>
      <c r="B440" s="33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79"/>
    </row>
    <row r="441" spans="1:16" ht="12.75" customHeight="1" x14ac:dyDescent="0.25">
      <c r="A441" s="32"/>
      <c r="B441" s="33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79"/>
    </row>
    <row r="442" spans="1:16" ht="12.75" customHeight="1" x14ac:dyDescent="0.25">
      <c r="A442" s="32"/>
      <c r="B442" s="33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79"/>
    </row>
    <row r="443" spans="1:16" ht="12.75" customHeight="1" x14ac:dyDescent="0.25">
      <c r="A443" s="32"/>
      <c r="B443" s="33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79"/>
    </row>
    <row r="444" spans="1:16" ht="12.75" customHeight="1" x14ac:dyDescent="0.25">
      <c r="A444" s="32"/>
      <c r="B444" s="33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79"/>
    </row>
    <row r="445" spans="1:16" ht="12.75" customHeight="1" x14ac:dyDescent="0.25">
      <c r="A445" s="32"/>
      <c r="B445" s="33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79"/>
    </row>
    <row r="446" spans="1:16" ht="12.75" customHeight="1" x14ac:dyDescent="0.25">
      <c r="A446" s="32"/>
      <c r="B446" s="33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79"/>
    </row>
    <row r="447" spans="1:16" ht="12.75" customHeight="1" x14ac:dyDescent="0.25">
      <c r="A447" s="32"/>
      <c r="B447" s="33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79"/>
    </row>
    <row r="448" spans="1:16" ht="12.75" customHeight="1" x14ac:dyDescent="0.25">
      <c r="A448" s="32"/>
      <c r="B448" s="33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79"/>
    </row>
    <row r="449" spans="1:16" ht="12.75" customHeight="1" x14ac:dyDescent="0.25">
      <c r="A449" s="32"/>
      <c r="B449" s="33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79"/>
    </row>
    <row r="450" spans="1:16" ht="12.75" customHeight="1" x14ac:dyDescent="0.25">
      <c r="A450" s="32"/>
      <c r="B450" s="33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79"/>
    </row>
    <row r="451" spans="1:16" ht="12.75" customHeight="1" x14ac:dyDescent="0.25">
      <c r="A451" s="32"/>
      <c r="B451" s="33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79"/>
    </row>
    <row r="452" spans="1:16" ht="12.75" customHeight="1" x14ac:dyDescent="0.25">
      <c r="A452" s="32"/>
      <c r="B452" s="33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79"/>
    </row>
    <row r="453" spans="1:16" ht="12.75" customHeight="1" x14ac:dyDescent="0.25">
      <c r="A453" s="32"/>
      <c r="B453" s="33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79"/>
    </row>
    <row r="454" spans="1:16" ht="12.75" customHeight="1" x14ac:dyDescent="0.25">
      <c r="A454" s="32"/>
      <c r="B454" s="33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79"/>
    </row>
    <row r="455" spans="1:16" ht="12.75" customHeight="1" x14ac:dyDescent="0.25">
      <c r="A455" s="32"/>
      <c r="B455" s="33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79"/>
    </row>
    <row r="456" spans="1:16" ht="12.75" customHeight="1" x14ac:dyDescent="0.25">
      <c r="A456" s="32"/>
      <c r="B456" s="33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79"/>
    </row>
    <row r="457" spans="1:16" ht="12.75" customHeight="1" x14ac:dyDescent="0.25">
      <c r="A457" s="32"/>
      <c r="B457" s="33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79"/>
    </row>
    <row r="458" spans="1:16" ht="12.75" customHeight="1" x14ac:dyDescent="0.25">
      <c r="A458" s="32"/>
      <c r="B458" s="33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79"/>
    </row>
    <row r="459" spans="1:16" ht="12.75" customHeight="1" x14ac:dyDescent="0.25">
      <c r="A459" s="32"/>
      <c r="B459" s="33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79"/>
    </row>
    <row r="460" spans="1:16" ht="12.75" customHeight="1" x14ac:dyDescent="0.25">
      <c r="A460" s="32"/>
      <c r="B460" s="33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79"/>
    </row>
    <row r="461" spans="1:16" ht="12.75" customHeight="1" x14ac:dyDescent="0.25">
      <c r="A461" s="32"/>
      <c r="B461" s="33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79"/>
    </row>
    <row r="462" spans="1:16" ht="12.75" customHeight="1" x14ac:dyDescent="0.25">
      <c r="A462" s="32"/>
      <c r="B462" s="33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79"/>
    </row>
    <row r="463" spans="1:16" ht="12.75" customHeight="1" x14ac:dyDescent="0.25">
      <c r="A463" s="32"/>
      <c r="B463" s="33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79"/>
    </row>
    <row r="464" spans="1:16" ht="12.75" customHeight="1" x14ac:dyDescent="0.25">
      <c r="A464" s="32"/>
      <c r="B464" s="33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79"/>
    </row>
    <row r="465" spans="1:16" ht="12.75" customHeight="1" x14ac:dyDescent="0.25">
      <c r="A465" s="32"/>
      <c r="B465" s="33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79"/>
    </row>
    <row r="466" spans="1:16" ht="12.75" customHeight="1" x14ac:dyDescent="0.25">
      <c r="A466" s="32"/>
      <c r="B466" s="33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79"/>
    </row>
    <row r="467" spans="1:16" ht="12.75" customHeight="1" x14ac:dyDescent="0.25">
      <c r="A467" s="32"/>
      <c r="B467" s="33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79"/>
    </row>
    <row r="468" spans="1:16" ht="12.75" customHeight="1" x14ac:dyDescent="0.25">
      <c r="A468" s="32"/>
      <c r="B468" s="33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79"/>
    </row>
    <row r="469" spans="1:16" ht="12.75" customHeight="1" x14ac:dyDescent="0.25">
      <c r="A469" s="32"/>
      <c r="B469" s="33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79"/>
    </row>
    <row r="470" spans="1:16" ht="12.75" customHeight="1" x14ac:dyDescent="0.25">
      <c r="A470" s="32"/>
      <c r="B470" s="33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79"/>
    </row>
    <row r="471" spans="1:16" ht="12.75" customHeight="1" x14ac:dyDescent="0.25">
      <c r="A471" s="32"/>
      <c r="B471" s="33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79"/>
    </row>
    <row r="472" spans="1:16" ht="12.75" customHeight="1" x14ac:dyDescent="0.25">
      <c r="A472" s="32"/>
      <c r="B472" s="33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79"/>
    </row>
    <row r="473" spans="1:16" ht="12.75" customHeight="1" x14ac:dyDescent="0.25">
      <c r="A473" s="32"/>
      <c r="B473" s="33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79"/>
    </row>
    <row r="474" spans="1:16" ht="12.75" customHeight="1" x14ac:dyDescent="0.25">
      <c r="A474" s="32"/>
      <c r="B474" s="33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79"/>
    </row>
    <row r="475" spans="1:16" ht="12.75" customHeight="1" x14ac:dyDescent="0.25">
      <c r="A475" s="32"/>
      <c r="B475" s="33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79"/>
    </row>
    <row r="476" spans="1:16" ht="12.75" customHeight="1" x14ac:dyDescent="0.25">
      <c r="A476" s="32"/>
      <c r="B476" s="33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79"/>
    </row>
    <row r="477" spans="1:16" ht="12.75" customHeight="1" x14ac:dyDescent="0.25">
      <c r="A477" s="32"/>
      <c r="B477" s="33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79"/>
    </row>
    <row r="478" spans="1:16" ht="12.75" customHeight="1" x14ac:dyDescent="0.25">
      <c r="A478" s="32"/>
      <c r="B478" s="33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79"/>
    </row>
    <row r="479" spans="1:16" ht="12.75" customHeight="1" x14ac:dyDescent="0.25">
      <c r="A479" s="32"/>
      <c r="B479" s="33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79"/>
    </row>
    <row r="480" spans="1:16" ht="12.75" customHeight="1" x14ac:dyDescent="0.25">
      <c r="A480" s="32"/>
      <c r="B480" s="33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79"/>
    </row>
    <row r="481" spans="1:16" ht="12.75" customHeight="1" x14ac:dyDescent="0.25">
      <c r="A481" s="32"/>
      <c r="B481" s="33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79"/>
    </row>
    <row r="482" spans="1:16" ht="12.75" customHeight="1" x14ac:dyDescent="0.25">
      <c r="A482" s="32"/>
      <c r="B482" s="33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79"/>
    </row>
    <row r="483" spans="1:16" ht="12.75" customHeight="1" x14ac:dyDescent="0.25">
      <c r="A483" s="32"/>
      <c r="B483" s="33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79"/>
    </row>
    <row r="484" spans="1:16" ht="12.75" customHeight="1" x14ac:dyDescent="0.25">
      <c r="A484" s="32"/>
      <c r="B484" s="33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79"/>
    </row>
    <row r="485" spans="1:16" ht="12.75" customHeight="1" x14ac:dyDescent="0.25">
      <c r="A485" s="32"/>
      <c r="B485" s="33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79"/>
    </row>
    <row r="486" spans="1:16" ht="12.75" customHeight="1" x14ac:dyDescent="0.25">
      <c r="A486" s="32"/>
      <c r="B486" s="33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79"/>
    </row>
    <row r="487" spans="1:16" ht="12.75" customHeight="1" x14ac:dyDescent="0.25">
      <c r="A487" s="32"/>
      <c r="B487" s="33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79"/>
    </row>
    <row r="488" spans="1:16" ht="12.75" customHeight="1" x14ac:dyDescent="0.25">
      <c r="A488" s="32"/>
      <c r="B488" s="33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79"/>
    </row>
    <row r="489" spans="1:16" ht="12.75" customHeight="1" x14ac:dyDescent="0.25">
      <c r="A489" s="32"/>
      <c r="B489" s="33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79"/>
    </row>
    <row r="490" spans="1:16" ht="12.75" customHeight="1" x14ac:dyDescent="0.25">
      <c r="A490" s="32"/>
      <c r="B490" s="33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79"/>
    </row>
    <row r="491" spans="1:16" ht="12.75" customHeight="1" x14ac:dyDescent="0.25">
      <c r="A491" s="32"/>
      <c r="B491" s="33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79"/>
    </row>
    <row r="492" spans="1:16" ht="12.75" customHeight="1" x14ac:dyDescent="0.25">
      <c r="A492" s="32"/>
      <c r="B492" s="33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79"/>
    </row>
    <row r="493" spans="1:16" ht="12.75" customHeight="1" x14ac:dyDescent="0.25">
      <c r="A493" s="32"/>
      <c r="B493" s="33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79"/>
    </row>
    <row r="494" spans="1:16" ht="12.75" customHeight="1" x14ac:dyDescent="0.25">
      <c r="A494" s="32"/>
      <c r="B494" s="33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79"/>
    </row>
    <row r="495" spans="1:16" ht="12.75" customHeight="1" x14ac:dyDescent="0.25">
      <c r="A495" s="32"/>
      <c r="B495" s="33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79"/>
    </row>
    <row r="496" spans="1:16" ht="12.75" customHeight="1" x14ac:dyDescent="0.25">
      <c r="A496" s="32"/>
      <c r="B496" s="33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79"/>
    </row>
    <row r="497" spans="1:16" ht="12.75" customHeight="1" x14ac:dyDescent="0.25">
      <c r="A497" s="32"/>
      <c r="B497" s="33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79"/>
    </row>
    <row r="498" spans="1:16" ht="12.75" customHeight="1" x14ac:dyDescent="0.25">
      <c r="A498" s="32"/>
      <c r="B498" s="33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79"/>
    </row>
    <row r="499" spans="1:16" ht="12.75" customHeight="1" x14ac:dyDescent="0.25">
      <c r="A499" s="32"/>
      <c r="B499" s="33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79"/>
    </row>
    <row r="500" spans="1:16" ht="12.75" customHeight="1" x14ac:dyDescent="0.25">
      <c r="A500" s="32"/>
      <c r="B500" s="33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79"/>
    </row>
    <row r="501" spans="1:16" ht="12.75" customHeight="1" x14ac:dyDescent="0.25">
      <c r="A501" s="32"/>
      <c r="B501" s="33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79"/>
    </row>
    <row r="502" spans="1:16" ht="12.75" customHeight="1" x14ac:dyDescent="0.25">
      <c r="A502" s="32"/>
      <c r="B502" s="33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79"/>
    </row>
    <row r="503" spans="1:16" ht="12.75" customHeight="1" x14ac:dyDescent="0.25">
      <c r="A503" s="32"/>
      <c r="B503" s="33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79"/>
    </row>
    <row r="504" spans="1:16" ht="12.75" customHeight="1" x14ac:dyDescent="0.25">
      <c r="A504" s="32"/>
      <c r="B504" s="33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79"/>
    </row>
    <row r="505" spans="1:16" ht="12.75" customHeight="1" x14ac:dyDescent="0.25">
      <c r="A505" s="32"/>
      <c r="B505" s="33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79"/>
    </row>
    <row r="506" spans="1:16" ht="12.75" customHeight="1" x14ac:dyDescent="0.25">
      <c r="A506" s="32"/>
      <c r="B506" s="33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79"/>
    </row>
    <row r="507" spans="1:16" ht="12.75" customHeight="1" x14ac:dyDescent="0.25">
      <c r="A507" s="32"/>
      <c r="B507" s="33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79"/>
    </row>
    <row r="508" spans="1:16" ht="12.75" customHeight="1" x14ac:dyDescent="0.25">
      <c r="A508" s="32"/>
      <c r="B508" s="33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79"/>
    </row>
    <row r="509" spans="1:16" ht="12.75" customHeight="1" x14ac:dyDescent="0.25">
      <c r="A509" s="32"/>
      <c r="B509" s="33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79"/>
    </row>
    <row r="510" spans="1:16" ht="12.75" customHeight="1" x14ac:dyDescent="0.25">
      <c r="A510" s="32"/>
      <c r="B510" s="33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79"/>
    </row>
    <row r="511" spans="1:16" ht="12.75" customHeight="1" x14ac:dyDescent="0.25">
      <c r="A511" s="32"/>
      <c r="B511" s="33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79"/>
    </row>
    <row r="512" spans="1:16" ht="12.75" customHeight="1" x14ac:dyDescent="0.25">
      <c r="A512" s="32"/>
      <c r="B512" s="33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79"/>
    </row>
    <row r="513" spans="1:16" ht="12.75" customHeight="1" x14ac:dyDescent="0.25">
      <c r="A513" s="32"/>
      <c r="B513" s="33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79"/>
    </row>
    <row r="514" spans="1:16" ht="12.75" customHeight="1" x14ac:dyDescent="0.25">
      <c r="A514" s="32"/>
      <c r="B514" s="33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79"/>
    </row>
    <row r="515" spans="1:16" ht="12.75" customHeight="1" x14ac:dyDescent="0.25">
      <c r="A515" s="32"/>
      <c r="B515" s="33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79"/>
    </row>
    <row r="516" spans="1:16" ht="12.75" customHeight="1" x14ac:dyDescent="0.25">
      <c r="A516" s="32"/>
      <c r="B516" s="33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79"/>
    </row>
    <row r="517" spans="1:16" ht="12.75" customHeight="1" x14ac:dyDescent="0.25">
      <c r="A517" s="32"/>
      <c r="B517" s="33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79"/>
    </row>
    <row r="518" spans="1:16" ht="12.75" customHeight="1" x14ac:dyDescent="0.25">
      <c r="A518" s="32"/>
      <c r="B518" s="33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79"/>
    </row>
    <row r="519" spans="1:16" ht="12.75" customHeight="1" x14ac:dyDescent="0.25">
      <c r="A519" s="32"/>
      <c r="B519" s="33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79"/>
    </row>
    <row r="520" spans="1:16" ht="12.75" customHeight="1" x14ac:dyDescent="0.25">
      <c r="A520" s="32"/>
      <c r="B520" s="33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79"/>
    </row>
    <row r="521" spans="1:16" ht="12.75" customHeight="1" x14ac:dyDescent="0.25">
      <c r="A521" s="32"/>
      <c r="B521" s="33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79"/>
    </row>
    <row r="522" spans="1:16" ht="12.75" customHeight="1" x14ac:dyDescent="0.25">
      <c r="A522" s="32"/>
      <c r="B522" s="33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79"/>
    </row>
    <row r="523" spans="1:16" ht="12.75" customHeight="1" x14ac:dyDescent="0.25">
      <c r="A523" s="32"/>
      <c r="B523" s="33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79"/>
    </row>
    <row r="524" spans="1:16" ht="12.75" customHeight="1" x14ac:dyDescent="0.25">
      <c r="A524" s="32"/>
      <c r="B524" s="33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79"/>
    </row>
    <row r="525" spans="1:16" ht="12.75" customHeight="1" x14ac:dyDescent="0.25">
      <c r="A525" s="32"/>
      <c r="B525" s="33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79"/>
    </row>
    <row r="526" spans="1:16" ht="12.75" customHeight="1" x14ac:dyDescent="0.25">
      <c r="A526" s="32"/>
      <c r="B526" s="33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79"/>
    </row>
    <row r="527" spans="1:16" ht="12.75" customHeight="1" x14ac:dyDescent="0.25">
      <c r="A527" s="32"/>
      <c r="B527" s="33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79"/>
    </row>
    <row r="528" spans="1:16" ht="12.75" customHeight="1" x14ac:dyDescent="0.25">
      <c r="A528" s="32"/>
      <c r="B528" s="33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79"/>
    </row>
    <row r="529" spans="1:16" ht="12.75" customHeight="1" x14ac:dyDescent="0.25">
      <c r="A529" s="32"/>
      <c r="B529" s="33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79"/>
    </row>
    <row r="530" spans="1:16" ht="12.75" customHeight="1" x14ac:dyDescent="0.25">
      <c r="A530" s="32"/>
      <c r="B530" s="33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79"/>
    </row>
    <row r="531" spans="1:16" ht="12.75" customHeight="1" x14ac:dyDescent="0.25">
      <c r="A531" s="32"/>
      <c r="B531" s="33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79"/>
    </row>
    <row r="532" spans="1:16" ht="12.75" customHeight="1" x14ac:dyDescent="0.25">
      <c r="A532" s="32"/>
      <c r="B532" s="33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79"/>
    </row>
    <row r="533" spans="1:16" ht="12.75" customHeight="1" x14ac:dyDescent="0.25">
      <c r="A533" s="32"/>
      <c r="B533" s="33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79"/>
    </row>
    <row r="534" spans="1:16" ht="12.75" customHeight="1" x14ac:dyDescent="0.25">
      <c r="A534" s="32"/>
      <c r="B534" s="33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79"/>
    </row>
    <row r="535" spans="1:16" ht="12.75" customHeight="1" x14ac:dyDescent="0.25">
      <c r="A535" s="32"/>
      <c r="B535" s="33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79"/>
    </row>
    <row r="536" spans="1:16" ht="12.75" customHeight="1" x14ac:dyDescent="0.25">
      <c r="A536" s="32"/>
      <c r="B536" s="33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79"/>
    </row>
    <row r="537" spans="1:16" ht="12.75" customHeight="1" x14ac:dyDescent="0.25">
      <c r="A537" s="32"/>
      <c r="B537" s="33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79"/>
    </row>
    <row r="538" spans="1:16" ht="12.75" customHeight="1" x14ac:dyDescent="0.25">
      <c r="A538" s="32"/>
      <c r="B538" s="33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79"/>
    </row>
    <row r="539" spans="1:16" ht="12.75" customHeight="1" x14ac:dyDescent="0.25">
      <c r="A539" s="32"/>
      <c r="B539" s="33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79"/>
    </row>
    <row r="540" spans="1:16" ht="12.75" customHeight="1" x14ac:dyDescent="0.25">
      <c r="A540" s="32"/>
      <c r="B540" s="33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79"/>
    </row>
    <row r="541" spans="1:16" ht="12.75" customHeight="1" x14ac:dyDescent="0.25">
      <c r="A541" s="32"/>
      <c r="B541" s="33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79"/>
    </row>
    <row r="542" spans="1:16" ht="12.75" customHeight="1" x14ac:dyDescent="0.25">
      <c r="A542" s="32"/>
      <c r="B542" s="33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79"/>
    </row>
    <row r="543" spans="1:16" ht="12.75" customHeight="1" x14ac:dyDescent="0.25">
      <c r="A543" s="32"/>
      <c r="B543" s="33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79"/>
    </row>
    <row r="544" spans="1:16" ht="12.75" customHeight="1" x14ac:dyDescent="0.25">
      <c r="A544" s="32"/>
      <c r="B544" s="33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79"/>
    </row>
    <row r="545" spans="1:16" ht="12.75" customHeight="1" x14ac:dyDescent="0.25">
      <c r="A545" s="32"/>
      <c r="B545" s="33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79"/>
    </row>
    <row r="546" spans="1:16" ht="12.75" customHeight="1" x14ac:dyDescent="0.25">
      <c r="A546" s="32"/>
      <c r="B546" s="33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79"/>
    </row>
    <row r="547" spans="1:16" ht="12.75" customHeight="1" x14ac:dyDescent="0.25">
      <c r="A547" s="32"/>
      <c r="B547" s="33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79"/>
    </row>
    <row r="548" spans="1:16" ht="12.75" customHeight="1" x14ac:dyDescent="0.25">
      <c r="A548" s="32"/>
      <c r="B548" s="33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79"/>
    </row>
    <row r="549" spans="1:16" ht="12.75" customHeight="1" x14ac:dyDescent="0.25">
      <c r="A549" s="32"/>
      <c r="B549" s="33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79"/>
    </row>
    <row r="550" spans="1:16" ht="12.75" customHeight="1" x14ac:dyDescent="0.25">
      <c r="A550" s="32"/>
      <c r="B550" s="33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79"/>
    </row>
    <row r="551" spans="1:16" ht="12.75" customHeight="1" x14ac:dyDescent="0.25">
      <c r="A551" s="32"/>
      <c r="B551" s="33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79"/>
    </row>
    <row r="552" spans="1:16" ht="12.75" customHeight="1" x14ac:dyDescent="0.25">
      <c r="A552" s="32"/>
      <c r="B552" s="33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79"/>
    </row>
    <row r="553" spans="1:16" ht="12.75" customHeight="1" x14ac:dyDescent="0.25">
      <c r="A553" s="32"/>
      <c r="B553" s="33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79"/>
    </row>
    <row r="554" spans="1:16" ht="12.75" customHeight="1" x14ac:dyDescent="0.25">
      <c r="A554" s="32"/>
      <c r="B554" s="33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79"/>
    </row>
    <row r="555" spans="1:16" ht="12.75" customHeight="1" x14ac:dyDescent="0.25">
      <c r="A555" s="32"/>
      <c r="B555" s="33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79"/>
    </row>
    <row r="556" spans="1:16" ht="12.75" customHeight="1" x14ac:dyDescent="0.25">
      <c r="A556" s="32"/>
      <c r="B556" s="33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79"/>
    </row>
    <row r="557" spans="1:16" ht="12.75" customHeight="1" x14ac:dyDescent="0.25">
      <c r="A557" s="32"/>
      <c r="B557" s="33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79"/>
    </row>
    <row r="558" spans="1:16" ht="12.75" customHeight="1" x14ac:dyDescent="0.25">
      <c r="A558" s="32"/>
      <c r="B558" s="33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79"/>
    </row>
    <row r="559" spans="1:16" ht="12.75" customHeight="1" x14ac:dyDescent="0.25">
      <c r="A559" s="32"/>
      <c r="B559" s="33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79"/>
    </row>
    <row r="560" spans="1:16" ht="12.75" customHeight="1" x14ac:dyDescent="0.25">
      <c r="A560" s="32"/>
      <c r="B560" s="33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79"/>
    </row>
    <row r="561" spans="1:16" ht="12.75" customHeight="1" x14ac:dyDescent="0.25">
      <c r="A561" s="32"/>
      <c r="B561" s="33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79"/>
    </row>
    <row r="562" spans="1:16" ht="12.75" customHeight="1" x14ac:dyDescent="0.25">
      <c r="A562" s="32"/>
      <c r="B562" s="33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79"/>
    </row>
    <row r="563" spans="1:16" ht="12.75" customHeight="1" x14ac:dyDescent="0.25">
      <c r="A563" s="32"/>
      <c r="B563" s="33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79"/>
    </row>
    <row r="564" spans="1:16" ht="12.75" customHeight="1" x14ac:dyDescent="0.25">
      <c r="A564" s="32"/>
      <c r="B564" s="33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79"/>
    </row>
    <row r="565" spans="1:16" ht="12.75" customHeight="1" x14ac:dyDescent="0.25">
      <c r="A565" s="32"/>
      <c r="B565" s="33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79"/>
    </row>
    <row r="566" spans="1:16" ht="12.75" customHeight="1" x14ac:dyDescent="0.25">
      <c r="A566" s="32"/>
      <c r="B566" s="33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79"/>
    </row>
    <row r="567" spans="1:16" ht="12.75" customHeight="1" x14ac:dyDescent="0.25">
      <c r="A567" s="32"/>
      <c r="B567" s="33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79"/>
    </row>
    <row r="568" spans="1:16" ht="12.75" customHeight="1" x14ac:dyDescent="0.25">
      <c r="A568" s="32"/>
      <c r="B568" s="33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79"/>
    </row>
    <row r="569" spans="1:16" ht="12.75" customHeight="1" x14ac:dyDescent="0.25">
      <c r="A569" s="32"/>
      <c r="B569" s="33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79"/>
    </row>
    <row r="570" spans="1:16" ht="12.75" customHeight="1" x14ac:dyDescent="0.25">
      <c r="A570" s="32"/>
      <c r="B570" s="33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79"/>
    </row>
    <row r="571" spans="1:16" ht="12.75" customHeight="1" x14ac:dyDescent="0.25">
      <c r="A571" s="32"/>
      <c r="B571" s="33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79"/>
    </row>
    <row r="572" spans="1:16" ht="12.75" customHeight="1" x14ac:dyDescent="0.25">
      <c r="A572" s="32"/>
      <c r="B572" s="33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79"/>
    </row>
    <row r="573" spans="1:16" ht="12.75" customHeight="1" x14ac:dyDescent="0.25">
      <c r="A573" s="32"/>
      <c r="B573" s="33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79"/>
    </row>
    <row r="574" spans="1:16" ht="12.75" customHeight="1" x14ac:dyDescent="0.25">
      <c r="A574" s="32"/>
      <c r="B574" s="33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79"/>
    </row>
    <row r="575" spans="1:16" ht="12.75" customHeight="1" x14ac:dyDescent="0.25">
      <c r="A575" s="32"/>
      <c r="B575" s="33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79"/>
    </row>
    <row r="576" spans="1:16" ht="12.75" customHeight="1" x14ac:dyDescent="0.25">
      <c r="A576" s="32"/>
      <c r="B576" s="33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79"/>
    </row>
    <row r="577" spans="1:16" ht="12.75" customHeight="1" x14ac:dyDescent="0.25">
      <c r="A577" s="32"/>
      <c r="B577" s="33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79"/>
    </row>
    <row r="578" spans="1:16" ht="12.75" customHeight="1" x14ac:dyDescent="0.25">
      <c r="A578" s="32"/>
      <c r="B578" s="33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79"/>
    </row>
    <row r="579" spans="1:16" ht="12.75" customHeight="1" x14ac:dyDescent="0.25">
      <c r="A579" s="32"/>
      <c r="B579" s="33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79"/>
    </row>
    <row r="580" spans="1:16" ht="12.75" customHeight="1" x14ac:dyDescent="0.25">
      <c r="A580" s="32"/>
      <c r="B580" s="33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79"/>
    </row>
    <row r="581" spans="1:16" ht="12.75" customHeight="1" x14ac:dyDescent="0.25">
      <c r="A581" s="32"/>
      <c r="B581" s="33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79"/>
    </row>
    <row r="582" spans="1:16" ht="12.75" customHeight="1" x14ac:dyDescent="0.25">
      <c r="A582" s="32"/>
      <c r="B582" s="33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79"/>
    </row>
    <row r="583" spans="1:16" ht="12.75" customHeight="1" x14ac:dyDescent="0.25">
      <c r="A583" s="32"/>
      <c r="B583" s="33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79"/>
    </row>
    <row r="584" spans="1:16" ht="12.75" customHeight="1" x14ac:dyDescent="0.25">
      <c r="A584" s="32"/>
      <c r="B584" s="33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79"/>
    </row>
    <row r="585" spans="1:16" ht="12.75" customHeight="1" x14ac:dyDescent="0.25">
      <c r="A585" s="32"/>
      <c r="B585" s="33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79"/>
    </row>
    <row r="586" spans="1:16" ht="12.75" customHeight="1" x14ac:dyDescent="0.25">
      <c r="A586" s="32"/>
      <c r="B586" s="33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79"/>
    </row>
    <row r="587" spans="1:16" ht="12.75" customHeight="1" x14ac:dyDescent="0.25">
      <c r="A587" s="32"/>
      <c r="B587" s="33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79"/>
    </row>
    <row r="588" spans="1:16" ht="12.75" customHeight="1" x14ac:dyDescent="0.25">
      <c r="A588" s="32"/>
      <c r="B588" s="33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79"/>
    </row>
    <row r="589" spans="1:16" ht="12.75" customHeight="1" x14ac:dyDescent="0.25">
      <c r="A589" s="32"/>
      <c r="B589" s="33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79"/>
    </row>
    <row r="590" spans="1:16" ht="12.75" customHeight="1" x14ac:dyDescent="0.25">
      <c r="A590" s="32"/>
      <c r="B590" s="33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79"/>
    </row>
    <row r="591" spans="1:16" ht="12.75" customHeight="1" x14ac:dyDescent="0.25">
      <c r="A591" s="32"/>
      <c r="B591" s="33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79"/>
    </row>
    <row r="592" spans="1:16" ht="12.75" customHeight="1" x14ac:dyDescent="0.25">
      <c r="A592" s="32"/>
      <c r="B592" s="33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79"/>
    </row>
    <row r="593" spans="1:16" ht="12.75" customHeight="1" x14ac:dyDescent="0.25">
      <c r="A593" s="32"/>
      <c r="B593" s="33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79"/>
    </row>
    <row r="594" spans="1:16" ht="12.75" customHeight="1" x14ac:dyDescent="0.25">
      <c r="A594" s="32"/>
      <c r="B594" s="33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79"/>
    </row>
    <row r="595" spans="1:16" ht="12.75" customHeight="1" x14ac:dyDescent="0.25">
      <c r="A595" s="32"/>
      <c r="B595" s="33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79"/>
    </row>
    <row r="596" spans="1:16" ht="12.75" customHeight="1" x14ac:dyDescent="0.25">
      <c r="A596" s="32"/>
      <c r="B596" s="33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79"/>
    </row>
    <row r="597" spans="1:16" ht="12.75" customHeight="1" x14ac:dyDescent="0.25">
      <c r="A597" s="32"/>
      <c r="B597" s="33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79"/>
    </row>
    <row r="598" spans="1:16" ht="12.75" customHeight="1" x14ac:dyDescent="0.25">
      <c r="A598" s="32"/>
      <c r="B598" s="33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79"/>
    </row>
    <row r="599" spans="1:16" ht="12.75" customHeight="1" x14ac:dyDescent="0.25">
      <c r="A599" s="32"/>
      <c r="B599" s="33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79"/>
    </row>
    <row r="600" spans="1:16" ht="12.75" customHeight="1" x14ac:dyDescent="0.25">
      <c r="A600" s="32"/>
      <c r="B600" s="33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79"/>
    </row>
    <row r="601" spans="1:16" ht="12.75" customHeight="1" x14ac:dyDescent="0.25">
      <c r="A601" s="32"/>
      <c r="B601" s="33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79"/>
    </row>
    <row r="602" spans="1:16" ht="12.75" customHeight="1" x14ac:dyDescent="0.25">
      <c r="A602" s="32"/>
      <c r="B602" s="33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79"/>
    </row>
    <row r="603" spans="1:16" ht="12.75" customHeight="1" x14ac:dyDescent="0.25">
      <c r="A603" s="32"/>
      <c r="B603" s="33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79"/>
    </row>
    <row r="604" spans="1:16" ht="12.75" customHeight="1" x14ac:dyDescent="0.25">
      <c r="A604" s="32"/>
      <c r="B604" s="33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79"/>
    </row>
    <row r="605" spans="1:16" ht="12.75" customHeight="1" x14ac:dyDescent="0.25">
      <c r="A605" s="32"/>
      <c r="B605" s="33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79"/>
    </row>
    <row r="606" spans="1:16" ht="12.75" customHeight="1" x14ac:dyDescent="0.25">
      <c r="A606" s="32"/>
      <c r="B606" s="33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79"/>
    </row>
    <row r="607" spans="1:16" ht="12.75" customHeight="1" x14ac:dyDescent="0.25">
      <c r="A607" s="32"/>
      <c r="B607" s="33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79"/>
    </row>
    <row r="608" spans="1:16" ht="12.75" customHeight="1" x14ac:dyDescent="0.25">
      <c r="A608" s="32"/>
      <c r="B608" s="33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79"/>
    </row>
    <row r="609" spans="1:16" ht="12.75" customHeight="1" x14ac:dyDescent="0.25">
      <c r="A609" s="32"/>
      <c r="B609" s="33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79"/>
    </row>
    <row r="610" spans="1:16" ht="12.75" customHeight="1" x14ac:dyDescent="0.25">
      <c r="A610" s="32"/>
      <c r="B610" s="33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79"/>
    </row>
    <row r="611" spans="1:16" ht="12.75" customHeight="1" x14ac:dyDescent="0.25">
      <c r="A611" s="32"/>
      <c r="B611" s="33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79"/>
    </row>
    <row r="612" spans="1:16" ht="12.75" customHeight="1" x14ac:dyDescent="0.25">
      <c r="A612" s="32"/>
      <c r="B612" s="33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79"/>
    </row>
    <row r="613" spans="1:16" ht="12.75" customHeight="1" x14ac:dyDescent="0.25">
      <c r="A613" s="32"/>
      <c r="B613" s="33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79"/>
    </row>
    <row r="614" spans="1:16" ht="12.75" customHeight="1" x14ac:dyDescent="0.25">
      <c r="A614" s="32"/>
      <c r="B614" s="33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79"/>
    </row>
    <row r="615" spans="1:16" ht="12.75" customHeight="1" x14ac:dyDescent="0.25">
      <c r="A615" s="32"/>
      <c r="B615" s="33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79"/>
    </row>
    <row r="616" spans="1:16" ht="12.75" customHeight="1" x14ac:dyDescent="0.25">
      <c r="A616" s="32"/>
      <c r="B616" s="33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79"/>
    </row>
    <row r="617" spans="1:16" ht="12.75" customHeight="1" x14ac:dyDescent="0.25">
      <c r="A617" s="32"/>
      <c r="B617" s="33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79"/>
    </row>
    <row r="618" spans="1:16" ht="12.75" customHeight="1" x14ac:dyDescent="0.25">
      <c r="A618" s="32"/>
      <c r="B618" s="33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79"/>
    </row>
    <row r="619" spans="1:16" ht="12.75" customHeight="1" x14ac:dyDescent="0.25">
      <c r="A619" s="32"/>
      <c r="B619" s="33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79"/>
    </row>
    <row r="620" spans="1:16" ht="12.75" customHeight="1" x14ac:dyDescent="0.25">
      <c r="A620" s="32"/>
      <c r="B620" s="33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79"/>
    </row>
    <row r="621" spans="1:16" ht="12.75" customHeight="1" x14ac:dyDescent="0.25">
      <c r="A621" s="32"/>
      <c r="B621" s="33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79"/>
    </row>
    <row r="622" spans="1:16" ht="12.75" customHeight="1" x14ac:dyDescent="0.25">
      <c r="A622" s="32"/>
      <c r="B622" s="33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79"/>
    </row>
    <row r="623" spans="1:16" ht="12.75" customHeight="1" x14ac:dyDescent="0.25">
      <c r="A623" s="32"/>
      <c r="B623" s="33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79"/>
    </row>
    <row r="624" spans="1:16" ht="12.75" customHeight="1" x14ac:dyDescent="0.25">
      <c r="A624" s="32"/>
      <c r="B624" s="33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79"/>
    </row>
    <row r="625" spans="1:16" ht="12.75" customHeight="1" x14ac:dyDescent="0.25">
      <c r="A625" s="32"/>
      <c r="B625" s="33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79"/>
    </row>
    <row r="626" spans="1:16" ht="12.75" customHeight="1" x14ac:dyDescent="0.25">
      <c r="A626" s="32"/>
      <c r="B626" s="33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79"/>
    </row>
    <row r="627" spans="1:16" ht="12.75" customHeight="1" x14ac:dyDescent="0.25">
      <c r="A627" s="32"/>
      <c r="B627" s="33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79"/>
    </row>
    <row r="628" spans="1:16" ht="12.75" customHeight="1" x14ac:dyDescent="0.25">
      <c r="A628" s="32"/>
      <c r="B628" s="33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79"/>
    </row>
    <row r="629" spans="1:16" ht="12.75" customHeight="1" x14ac:dyDescent="0.25">
      <c r="A629" s="32"/>
      <c r="B629" s="33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79"/>
    </row>
    <row r="630" spans="1:16" ht="12.75" customHeight="1" x14ac:dyDescent="0.25">
      <c r="A630" s="32"/>
      <c r="B630" s="33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79"/>
    </row>
    <row r="631" spans="1:16" ht="12.75" customHeight="1" x14ac:dyDescent="0.25">
      <c r="A631" s="32"/>
      <c r="B631" s="33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79"/>
    </row>
    <row r="632" spans="1:16" ht="12.75" customHeight="1" x14ac:dyDescent="0.25">
      <c r="A632" s="32"/>
      <c r="B632" s="33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79"/>
    </row>
    <row r="633" spans="1:16" ht="12.75" customHeight="1" x14ac:dyDescent="0.25">
      <c r="A633" s="32"/>
      <c r="B633" s="33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79"/>
    </row>
    <row r="634" spans="1:16" ht="12.75" customHeight="1" x14ac:dyDescent="0.25">
      <c r="A634" s="32"/>
      <c r="B634" s="33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79"/>
    </row>
    <row r="635" spans="1:16" ht="12.75" customHeight="1" x14ac:dyDescent="0.25">
      <c r="A635" s="32"/>
      <c r="B635" s="33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79"/>
    </row>
    <row r="636" spans="1:16" ht="12.75" customHeight="1" x14ac:dyDescent="0.25">
      <c r="A636" s="32"/>
      <c r="B636" s="33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79"/>
    </row>
    <row r="637" spans="1:16" ht="12.75" customHeight="1" x14ac:dyDescent="0.25">
      <c r="A637" s="32"/>
      <c r="B637" s="33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79"/>
    </row>
    <row r="638" spans="1:16" ht="12.75" customHeight="1" x14ac:dyDescent="0.25">
      <c r="A638" s="32"/>
      <c r="B638" s="33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79"/>
    </row>
    <row r="639" spans="1:16" ht="12.75" customHeight="1" x14ac:dyDescent="0.25">
      <c r="A639" s="32"/>
      <c r="B639" s="33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79"/>
    </row>
    <row r="640" spans="1:16" ht="12.75" customHeight="1" x14ac:dyDescent="0.25">
      <c r="A640" s="32"/>
      <c r="B640" s="33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79"/>
    </row>
    <row r="641" spans="1:16" ht="12.75" customHeight="1" x14ac:dyDescent="0.25">
      <c r="A641" s="32"/>
      <c r="B641" s="33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79"/>
    </row>
    <row r="642" spans="1:16" ht="12.75" customHeight="1" x14ac:dyDescent="0.25">
      <c r="A642" s="32"/>
      <c r="B642" s="33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79"/>
    </row>
    <row r="643" spans="1:16" ht="12.75" customHeight="1" x14ac:dyDescent="0.25">
      <c r="A643" s="32"/>
      <c r="B643" s="33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79"/>
    </row>
    <row r="644" spans="1:16" ht="12.75" customHeight="1" x14ac:dyDescent="0.25">
      <c r="A644" s="32"/>
      <c r="B644" s="33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79"/>
    </row>
    <row r="645" spans="1:16" ht="12.75" customHeight="1" x14ac:dyDescent="0.25">
      <c r="A645" s="32"/>
      <c r="B645" s="33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79"/>
    </row>
    <row r="646" spans="1:16" ht="12.75" customHeight="1" x14ac:dyDescent="0.25">
      <c r="A646" s="32"/>
      <c r="B646" s="33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79"/>
    </row>
    <row r="647" spans="1:16" ht="12.75" customHeight="1" x14ac:dyDescent="0.25">
      <c r="A647" s="32"/>
      <c r="B647" s="33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79"/>
    </row>
    <row r="648" spans="1:16" ht="12.75" customHeight="1" x14ac:dyDescent="0.25">
      <c r="A648" s="32"/>
      <c r="B648" s="33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79"/>
    </row>
    <row r="649" spans="1:16" ht="12.75" customHeight="1" x14ac:dyDescent="0.25">
      <c r="A649" s="32"/>
      <c r="B649" s="33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79"/>
    </row>
    <row r="650" spans="1:16" ht="12.75" customHeight="1" x14ac:dyDescent="0.25">
      <c r="A650" s="32"/>
      <c r="B650" s="33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79"/>
    </row>
    <row r="651" spans="1:16" ht="12.75" customHeight="1" x14ac:dyDescent="0.25">
      <c r="A651" s="32"/>
      <c r="B651" s="33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79"/>
    </row>
    <row r="652" spans="1:16" ht="12.75" customHeight="1" x14ac:dyDescent="0.25">
      <c r="A652" s="32"/>
      <c r="B652" s="33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79"/>
    </row>
    <row r="653" spans="1:16" ht="12.75" customHeight="1" x14ac:dyDescent="0.25">
      <c r="A653" s="32"/>
      <c r="B653" s="33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79"/>
    </row>
    <row r="654" spans="1:16" ht="12.75" customHeight="1" x14ac:dyDescent="0.25">
      <c r="A654" s="32"/>
      <c r="B654" s="33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79"/>
    </row>
    <row r="655" spans="1:16" ht="12.75" customHeight="1" x14ac:dyDescent="0.25">
      <c r="A655" s="32"/>
      <c r="B655" s="33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79"/>
    </row>
    <row r="656" spans="1:16" ht="12.75" customHeight="1" x14ac:dyDescent="0.25">
      <c r="A656" s="32"/>
      <c r="B656" s="33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79"/>
    </row>
    <row r="657" spans="1:16" ht="12.75" customHeight="1" x14ac:dyDescent="0.25">
      <c r="A657" s="32"/>
      <c r="B657" s="33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79"/>
    </row>
    <row r="658" spans="1:16" ht="12.75" customHeight="1" x14ac:dyDescent="0.25">
      <c r="A658" s="32"/>
      <c r="B658" s="33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79"/>
    </row>
    <row r="659" spans="1:16" ht="12.75" customHeight="1" x14ac:dyDescent="0.25">
      <c r="A659" s="32"/>
      <c r="B659" s="33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79"/>
    </row>
    <row r="660" spans="1:16" ht="12.75" customHeight="1" x14ac:dyDescent="0.25">
      <c r="A660" s="32"/>
      <c r="B660" s="33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79"/>
    </row>
    <row r="661" spans="1:16" ht="12.75" customHeight="1" x14ac:dyDescent="0.25">
      <c r="A661" s="32"/>
      <c r="B661" s="33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79"/>
    </row>
    <row r="662" spans="1:16" ht="12.75" customHeight="1" x14ac:dyDescent="0.25">
      <c r="A662" s="32"/>
      <c r="B662" s="33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79"/>
    </row>
    <row r="663" spans="1:16" ht="12.75" customHeight="1" x14ac:dyDescent="0.25">
      <c r="A663" s="32"/>
      <c r="B663" s="33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79"/>
    </row>
    <row r="664" spans="1:16" ht="12.75" customHeight="1" x14ac:dyDescent="0.25">
      <c r="A664" s="32"/>
      <c r="B664" s="33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79"/>
    </row>
    <row r="665" spans="1:16" ht="12.75" customHeight="1" x14ac:dyDescent="0.25">
      <c r="A665" s="32"/>
      <c r="B665" s="33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79"/>
    </row>
    <row r="666" spans="1:16" ht="12.75" customHeight="1" x14ac:dyDescent="0.25">
      <c r="A666" s="32"/>
      <c r="B666" s="33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79"/>
    </row>
    <row r="667" spans="1:16" ht="12.75" customHeight="1" x14ac:dyDescent="0.25">
      <c r="A667" s="32"/>
      <c r="B667" s="33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79"/>
    </row>
    <row r="668" spans="1:16" ht="12.75" customHeight="1" x14ac:dyDescent="0.25">
      <c r="A668" s="32"/>
      <c r="B668" s="33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79"/>
    </row>
    <row r="669" spans="1:16" ht="12.75" customHeight="1" x14ac:dyDescent="0.25">
      <c r="A669" s="32"/>
      <c r="B669" s="33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79"/>
    </row>
    <row r="670" spans="1:16" ht="12.75" customHeight="1" x14ac:dyDescent="0.25">
      <c r="A670" s="32"/>
      <c r="B670" s="33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79"/>
    </row>
    <row r="671" spans="1:16" ht="12.75" customHeight="1" x14ac:dyDescent="0.25">
      <c r="A671" s="32"/>
      <c r="B671" s="33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79"/>
    </row>
    <row r="672" spans="1:16" ht="12.75" customHeight="1" x14ac:dyDescent="0.25">
      <c r="A672" s="32"/>
      <c r="B672" s="33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79"/>
    </row>
    <row r="673" spans="1:16" ht="12.75" customHeight="1" x14ac:dyDescent="0.25">
      <c r="A673" s="32"/>
      <c r="B673" s="33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79"/>
    </row>
    <row r="674" spans="1:16" ht="12.75" customHeight="1" x14ac:dyDescent="0.25">
      <c r="A674" s="32"/>
      <c r="B674" s="33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79"/>
    </row>
    <row r="675" spans="1:16" ht="12.75" customHeight="1" x14ac:dyDescent="0.25">
      <c r="A675" s="32"/>
      <c r="B675" s="33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79"/>
    </row>
    <row r="676" spans="1:16" ht="12.75" customHeight="1" x14ac:dyDescent="0.25">
      <c r="A676" s="32"/>
      <c r="B676" s="33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79"/>
    </row>
    <row r="677" spans="1:16" ht="12.75" customHeight="1" x14ac:dyDescent="0.25">
      <c r="A677" s="32"/>
      <c r="B677" s="33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79"/>
    </row>
    <row r="678" spans="1:16" ht="12.75" customHeight="1" x14ac:dyDescent="0.25">
      <c r="A678" s="32"/>
      <c r="B678" s="33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79"/>
    </row>
    <row r="679" spans="1:16" ht="12.75" customHeight="1" x14ac:dyDescent="0.25">
      <c r="A679" s="32"/>
      <c r="B679" s="33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79"/>
    </row>
    <row r="680" spans="1:16" ht="12.75" customHeight="1" x14ac:dyDescent="0.25">
      <c r="A680" s="32"/>
      <c r="B680" s="33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79"/>
    </row>
    <row r="681" spans="1:16" ht="12.75" customHeight="1" x14ac:dyDescent="0.25">
      <c r="A681" s="32"/>
      <c r="B681" s="33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79"/>
    </row>
    <row r="682" spans="1:16" ht="12.75" customHeight="1" x14ac:dyDescent="0.25">
      <c r="A682" s="32"/>
      <c r="B682" s="33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79"/>
    </row>
    <row r="683" spans="1:16" ht="12.75" customHeight="1" x14ac:dyDescent="0.25">
      <c r="A683" s="32"/>
      <c r="B683" s="33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79"/>
    </row>
    <row r="684" spans="1:16" ht="12.75" customHeight="1" x14ac:dyDescent="0.25">
      <c r="A684" s="32"/>
      <c r="B684" s="33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79"/>
    </row>
    <row r="685" spans="1:16" ht="12.75" customHeight="1" x14ac:dyDescent="0.25">
      <c r="A685" s="32"/>
      <c r="B685" s="33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79"/>
    </row>
    <row r="686" spans="1:16" ht="12.75" customHeight="1" x14ac:dyDescent="0.25">
      <c r="A686" s="32"/>
      <c r="B686" s="33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79"/>
    </row>
    <row r="687" spans="1:16" ht="12.75" customHeight="1" x14ac:dyDescent="0.25">
      <c r="A687" s="32"/>
      <c r="B687" s="33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79"/>
    </row>
    <row r="688" spans="1:16" ht="12.75" customHeight="1" x14ac:dyDescent="0.25">
      <c r="A688" s="32"/>
      <c r="B688" s="33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79"/>
    </row>
    <row r="689" spans="1:16" ht="12.75" customHeight="1" x14ac:dyDescent="0.25">
      <c r="A689" s="32"/>
      <c r="B689" s="33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79"/>
    </row>
    <row r="690" spans="1:16" ht="12.75" customHeight="1" x14ac:dyDescent="0.25">
      <c r="A690" s="32"/>
      <c r="B690" s="33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79"/>
    </row>
    <row r="691" spans="1:16" ht="12.75" customHeight="1" x14ac:dyDescent="0.25">
      <c r="A691" s="32"/>
      <c r="B691" s="33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79"/>
    </row>
    <row r="692" spans="1:16" ht="12.75" customHeight="1" x14ac:dyDescent="0.25">
      <c r="A692" s="32"/>
      <c r="B692" s="33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79"/>
    </row>
    <row r="693" spans="1:16" ht="12.75" customHeight="1" x14ac:dyDescent="0.25">
      <c r="A693" s="32"/>
      <c r="B693" s="33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79"/>
    </row>
    <row r="694" spans="1:16" ht="12.75" customHeight="1" x14ac:dyDescent="0.25">
      <c r="A694" s="32"/>
      <c r="B694" s="33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79"/>
    </row>
    <row r="695" spans="1:16" ht="12.75" customHeight="1" x14ac:dyDescent="0.25">
      <c r="A695" s="32"/>
      <c r="B695" s="33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79"/>
    </row>
    <row r="696" spans="1:16" ht="12.75" customHeight="1" x14ac:dyDescent="0.25">
      <c r="A696" s="32"/>
      <c r="B696" s="33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79"/>
    </row>
    <row r="697" spans="1:16" ht="12.75" customHeight="1" x14ac:dyDescent="0.25">
      <c r="A697" s="32"/>
      <c r="B697" s="33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79"/>
    </row>
    <row r="698" spans="1:16" ht="12.75" customHeight="1" x14ac:dyDescent="0.25">
      <c r="A698" s="32"/>
      <c r="B698" s="33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79"/>
    </row>
    <row r="699" spans="1:16" ht="12.75" customHeight="1" x14ac:dyDescent="0.25">
      <c r="A699" s="32"/>
      <c r="B699" s="33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79"/>
    </row>
    <row r="700" spans="1:16" ht="12.75" customHeight="1" x14ac:dyDescent="0.25">
      <c r="A700" s="32"/>
      <c r="B700" s="33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79"/>
    </row>
    <row r="701" spans="1:16" ht="12.75" customHeight="1" x14ac:dyDescent="0.25">
      <c r="A701" s="32"/>
      <c r="B701" s="33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79"/>
    </row>
    <row r="702" spans="1:16" ht="12.75" customHeight="1" x14ac:dyDescent="0.25">
      <c r="A702" s="32"/>
      <c r="B702" s="33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79"/>
    </row>
    <row r="703" spans="1:16" ht="12.75" customHeight="1" x14ac:dyDescent="0.25">
      <c r="A703" s="32"/>
      <c r="B703" s="33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79"/>
    </row>
    <row r="704" spans="1:16" ht="12.75" customHeight="1" x14ac:dyDescent="0.25">
      <c r="A704" s="32"/>
      <c r="B704" s="33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79"/>
    </row>
    <row r="705" spans="1:16" ht="12.75" customHeight="1" x14ac:dyDescent="0.25">
      <c r="A705" s="32"/>
      <c r="B705" s="33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79"/>
    </row>
    <row r="706" spans="1:16" ht="12.75" customHeight="1" x14ac:dyDescent="0.25">
      <c r="A706" s="32"/>
      <c r="B706" s="33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79"/>
    </row>
    <row r="707" spans="1:16" ht="12.75" customHeight="1" x14ac:dyDescent="0.25">
      <c r="A707" s="32"/>
      <c r="B707" s="33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79"/>
    </row>
    <row r="708" spans="1:16" ht="12.75" customHeight="1" x14ac:dyDescent="0.25">
      <c r="A708" s="32"/>
      <c r="B708" s="33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79"/>
    </row>
    <row r="709" spans="1:16" ht="12.75" customHeight="1" x14ac:dyDescent="0.25">
      <c r="A709" s="32"/>
      <c r="B709" s="33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79"/>
    </row>
    <row r="710" spans="1:16" ht="12.75" customHeight="1" x14ac:dyDescent="0.25">
      <c r="A710" s="32"/>
      <c r="B710" s="33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79"/>
    </row>
    <row r="711" spans="1:16" ht="12.75" customHeight="1" x14ac:dyDescent="0.25">
      <c r="A711" s="32"/>
      <c r="B711" s="33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79"/>
    </row>
    <row r="712" spans="1:16" ht="12.75" customHeight="1" x14ac:dyDescent="0.25">
      <c r="A712" s="32"/>
      <c r="B712" s="33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79"/>
    </row>
    <row r="713" spans="1:16" ht="12.75" customHeight="1" x14ac:dyDescent="0.25">
      <c r="A713" s="32"/>
      <c r="B713" s="33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79"/>
    </row>
    <row r="714" spans="1:16" ht="12.75" customHeight="1" x14ac:dyDescent="0.25">
      <c r="A714" s="32"/>
      <c r="B714" s="33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79"/>
    </row>
    <row r="715" spans="1:16" ht="12.75" customHeight="1" x14ac:dyDescent="0.25">
      <c r="A715" s="32"/>
      <c r="B715" s="33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79"/>
    </row>
    <row r="716" spans="1:16" ht="12.75" customHeight="1" x14ac:dyDescent="0.25">
      <c r="A716" s="32"/>
      <c r="B716" s="33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79"/>
    </row>
    <row r="717" spans="1:16" ht="12.75" customHeight="1" x14ac:dyDescent="0.25">
      <c r="A717" s="32"/>
      <c r="B717" s="33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79"/>
    </row>
    <row r="718" spans="1:16" ht="12.75" customHeight="1" x14ac:dyDescent="0.25">
      <c r="A718" s="32"/>
      <c r="B718" s="33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79"/>
    </row>
    <row r="719" spans="1:16" ht="12.75" customHeight="1" x14ac:dyDescent="0.25">
      <c r="A719" s="32"/>
      <c r="B719" s="33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79"/>
    </row>
    <row r="720" spans="1:16" ht="12.75" customHeight="1" x14ac:dyDescent="0.25">
      <c r="A720" s="32"/>
      <c r="B720" s="33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79"/>
    </row>
    <row r="721" spans="1:16" ht="12.75" customHeight="1" x14ac:dyDescent="0.25">
      <c r="A721" s="32"/>
      <c r="B721" s="33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79"/>
    </row>
    <row r="722" spans="1:16" ht="12.75" customHeight="1" x14ac:dyDescent="0.25">
      <c r="A722" s="32"/>
      <c r="B722" s="33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79"/>
    </row>
    <row r="723" spans="1:16" ht="12.75" customHeight="1" x14ac:dyDescent="0.25">
      <c r="A723" s="32"/>
      <c r="B723" s="33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79"/>
    </row>
    <row r="724" spans="1:16" ht="12.75" customHeight="1" x14ac:dyDescent="0.25">
      <c r="A724" s="32"/>
      <c r="B724" s="33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79"/>
    </row>
    <row r="725" spans="1:16" ht="12.75" customHeight="1" x14ac:dyDescent="0.25">
      <c r="A725" s="32"/>
      <c r="B725" s="33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79"/>
    </row>
    <row r="726" spans="1:16" ht="12.75" customHeight="1" x14ac:dyDescent="0.25">
      <c r="A726" s="32"/>
      <c r="B726" s="33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79"/>
    </row>
    <row r="727" spans="1:16" ht="12.75" customHeight="1" x14ac:dyDescent="0.25">
      <c r="A727" s="32"/>
      <c r="B727" s="33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79"/>
    </row>
    <row r="728" spans="1:16" ht="12.75" customHeight="1" x14ac:dyDescent="0.25">
      <c r="A728" s="32"/>
      <c r="B728" s="33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79"/>
    </row>
    <row r="729" spans="1:16" ht="12.75" customHeight="1" x14ac:dyDescent="0.25">
      <c r="A729" s="32"/>
      <c r="B729" s="33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79"/>
    </row>
    <row r="730" spans="1:16" ht="12.75" customHeight="1" x14ac:dyDescent="0.25">
      <c r="A730" s="32"/>
      <c r="B730" s="33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79"/>
    </row>
    <row r="731" spans="1:16" ht="12.75" customHeight="1" x14ac:dyDescent="0.25">
      <c r="A731" s="32"/>
      <c r="B731" s="33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79"/>
    </row>
    <row r="732" spans="1:16" ht="12.75" customHeight="1" x14ac:dyDescent="0.25">
      <c r="A732" s="32"/>
      <c r="B732" s="33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79"/>
    </row>
    <row r="733" spans="1:16" ht="12.75" customHeight="1" x14ac:dyDescent="0.25">
      <c r="A733" s="32"/>
      <c r="B733" s="33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79"/>
    </row>
    <row r="734" spans="1:16" ht="12.75" customHeight="1" x14ac:dyDescent="0.25">
      <c r="A734" s="32"/>
      <c r="B734" s="33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79"/>
    </row>
    <row r="735" spans="1:16" ht="12.75" customHeight="1" x14ac:dyDescent="0.25">
      <c r="A735" s="32"/>
      <c r="B735" s="33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79"/>
    </row>
    <row r="736" spans="1:16" ht="12.75" customHeight="1" x14ac:dyDescent="0.25">
      <c r="A736" s="32"/>
      <c r="B736" s="33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79"/>
    </row>
    <row r="737" spans="1:16" ht="12.75" customHeight="1" x14ac:dyDescent="0.25">
      <c r="A737" s="32"/>
      <c r="B737" s="33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79"/>
    </row>
    <row r="738" spans="1:16" ht="12.75" customHeight="1" x14ac:dyDescent="0.25">
      <c r="A738" s="32"/>
      <c r="B738" s="33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79"/>
    </row>
    <row r="739" spans="1:16" ht="12.75" customHeight="1" x14ac:dyDescent="0.25">
      <c r="A739" s="32"/>
      <c r="B739" s="33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79"/>
    </row>
    <row r="740" spans="1:16" ht="12.75" customHeight="1" x14ac:dyDescent="0.25">
      <c r="A740" s="32"/>
      <c r="B740" s="33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79"/>
    </row>
    <row r="741" spans="1:16" ht="12.75" customHeight="1" x14ac:dyDescent="0.25">
      <c r="A741" s="32"/>
      <c r="B741" s="33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79"/>
    </row>
    <row r="742" spans="1:16" ht="12.75" customHeight="1" x14ac:dyDescent="0.25">
      <c r="A742" s="32"/>
      <c r="B742" s="33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79"/>
    </row>
    <row r="743" spans="1:16" ht="12.75" customHeight="1" x14ac:dyDescent="0.25">
      <c r="A743" s="32"/>
      <c r="B743" s="33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79"/>
    </row>
    <row r="744" spans="1:16" ht="12.75" customHeight="1" x14ac:dyDescent="0.25">
      <c r="A744" s="32"/>
      <c r="B744" s="33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79"/>
    </row>
    <row r="745" spans="1:16" ht="12.75" customHeight="1" x14ac:dyDescent="0.25">
      <c r="A745" s="32"/>
      <c r="B745" s="33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79"/>
    </row>
    <row r="746" spans="1:16" ht="12.75" customHeight="1" x14ac:dyDescent="0.25">
      <c r="A746" s="32"/>
      <c r="B746" s="33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79"/>
    </row>
    <row r="747" spans="1:16" ht="12.75" customHeight="1" x14ac:dyDescent="0.25">
      <c r="A747" s="32"/>
      <c r="B747" s="33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79"/>
    </row>
    <row r="748" spans="1:16" ht="12.75" customHeight="1" x14ac:dyDescent="0.25">
      <c r="A748" s="32"/>
      <c r="B748" s="33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79"/>
    </row>
    <row r="749" spans="1:16" ht="12.75" customHeight="1" x14ac:dyDescent="0.25">
      <c r="A749" s="32"/>
      <c r="B749" s="33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79"/>
    </row>
    <row r="750" spans="1:16" ht="12.75" customHeight="1" x14ac:dyDescent="0.25">
      <c r="A750" s="32"/>
      <c r="B750" s="33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79"/>
    </row>
    <row r="751" spans="1:16" ht="12.75" customHeight="1" x14ac:dyDescent="0.25">
      <c r="A751" s="32"/>
      <c r="B751" s="33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79"/>
    </row>
    <row r="752" spans="1:16" ht="12.75" customHeight="1" x14ac:dyDescent="0.25">
      <c r="A752" s="32"/>
      <c r="B752" s="33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79"/>
    </row>
    <row r="753" spans="1:16" ht="12.75" customHeight="1" x14ac:dyDescent="0.25">
      <c r="A753" s="32"/>
      <c r="B753" s="33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79"/>
    </row>
    <row r="754" spans="1:16" ht="12.75" customHeight="1" x14ac:dyDescent="0.25">
      <c r="A754" s="32"/>
      <c r="B754" s="33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79"/>
    </row>
    <row r="755" spans="1:16" ht="12.75" customHeight="1" x14ac:dyDescent="0.25">
      <c r="A755" s="32"/>
      <c r="B755" s="33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79"/>
    </row>
    <row r="756" spans="1:16" ht="12.75" customHeight="1" x14ac:dyDescent="0.25">
      <c r="A756" s="32"/>
      <c r="B756" s="33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79"/>
    </row>
    <row r="757" spans="1:16" ht="12.75" customHeight="1" x14ac:dyDescent="0.25">
      <c r="A757" s="32"/>
      <c r="B757" s="33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79"/>
    </row>
    <row r="758" spans="1:16" ht="12.75" customHeight="1" x14ac:dyDescent="0.25">
      <c r="A758" s="32"/>
      <c r="B758" s="33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79"/>
    </row>
    <row r="759" spans="1:16" ht="12.75" customHeight="1" x14ac:dyDescent="0.25">
      <c r="A759" s="32"/>
      <c r="B759" s="33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79"/>
    </row>
    <row r="760" spans="1:16" ht="12.75" customHeight="1" x14ac:dyDescent="0.25">
      <c r="A760" s="32"/>
      <c r="B760" s="33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79"/>
    </row>
    <row r="761" spans="1:16" ht="12.75" customHeight="1" x14ac:dyDescent="0.25">
      <c r="A761" s="32"/>
      <c r="B761" s="33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79"/>
    </row>
    <row r="762" spans="1:16" ht="12.75" customHeight="1" x14ac:dyDescent="0.25">
      <c r="A762" s="32"/>
      <c r="B762" s="33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79"/>
    </row>
    <row r="763" spans="1:16" ht="12.75" customHeight="1" x14ac:dyDescent="0.25">
      <c r="A763" s="32"/>
      <c r="B763" s="33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79"/>
    </row>
    <row r="764" spans="1:16" ht="12.75" customHeight="1" x14ac:dyDescent="0.25">
      <c r="A764" s="32"/>
      <c r="B764" s="33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79"/>
    </row>
    <row r="765" spans="1:16" ht="12.75" customHeight="1" x14ac:dyDescent="0.25">
      <c r="A765" s="32"/>
      <c r="B765" s="33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79"/>
    </row>
    <row r="766" spans="1:16" ht="12.75" customHeight="1" x14ac:dyDescent="0.25">
      <c r="A766" s="32"/>
      <c r="B766" s="33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79"/>
    </row>
    <row r="767" spans="1:16" ht="12.75" customHeight="1" x14ac:dyDescent="0.25">
      <c r="A767" s="32"/>
      <c r="B767" s="33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79"/>
    </row>
    <row r="768" spans="1:16" ht="12.75" customHeight="1" x14ac:dyDescent="0.25">
      <c r="A768" s="32"/>
      <c r="B768" s="33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79"/>
    </row>
    <row r="769" spans="1:16" ht="12.75" customHeight="1" x14ac:dyDescent="0.25">
      <c r="A769" s="32"/>
      <c r="B769" s="33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79"/>
    </row>
    <row r="770" spans="1:16" ht="12.75" customHeight="1" x14ac:dyDescent="0.25">
      <c r="A770" s="32"/>
      <c r="B770" s="33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79"/>
    </row>
    <row r="771" spans="1:16" ht="12.75" customHeight="1" x14ac:dyDescent="0.25">
      <c r="A771" s="32"/>
      <c r="B771" s="33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79"/>
    </row>
    <row r="772" spans="1:16" ht="12.75" customHeight="1" x14ac:dyDescent="0.25">
      <c r="A772" s="32"/>
      <c r="B772" s="33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79"/>
    </row>
    <row r="773" spans="1:16" ht="12.75" customHeight="1" x14ac:dyDescent="0.25">
      <c r="A773" s="32"/>
      <c r="B773" s="33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79"/>
    </row>
    <row r="774" spans="1:16" ht="12.75" customHeight="1" x14ac:dyDescent="0.25">
      <c r="A774" s="32"/>
      <c r="B774" s="33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79"/>
    </row>
    <row r="775" spans="1:16" ht="12.75" customHeight="1" x14ac:dyDescent="0.25">
      <c r="A775" s="32"/>
      <c r="B775" s="33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79"/>
    </row>
    <row r="776" spans="1:16" ht="12.75" customHeight="1" x14ac:dyDescent="0.25">
      <c r="A776" s="32"/>
      <c r="B776" s="33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79"/>
    </row>
    <row r="777" spans="1:16" ht="12.75" customHeight="1" x14ac:dyDescent="0.25">
      <c r="A777" s="32"/>
      <c r="B777" s="33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79"/>
    </row>
    <row r="778" spans="1:16" ht="12.75" customHeight="1" x14ac:dyDescent="0.25">
      <c r="A778" s="32"/>
      <c r="B778" s="33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79"/>
    </row>
    <row r="779" spans="1:16" ht="12.75" customHeight="1" x14ac:dyDescent="0.25">
      <c r="A779" s="32"/>
      <c r="B779" s="33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79"/>
    </row>
    <row r="780" spans="1:16" ht="12.75" customHeight="1" x14ac:dyDescent="0.25">
      <c r="A780" s="32"/>
      <c r="B780" s="33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79"/>
    </row>
    <row r="781" spans="1:16" ht="12.75" customHeight="1" x14ac:dyDescent="0.25">
      <c r="A781" s="32"/>
      <c r="B781" s="33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79"/>
    </row>
    <row r="782" spans="1:16" ht="12.75" customHeight="1" x14ac:dyDescent="0.25">
      <c r="A782" s="32"/>
      <c r="B782" s="33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79"/>
    </row>
    <row r="783" spans="1:16" ht="12.75" customHeight="1" x14ac:dyDescent="0.25">
      <c r="A783" s="32"/>
      <c r="B783" s="33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79"/>
    </row>
    <row r="784" spans="1:16" ht="12.75" customHeight="1" x14ac:dyDescent="0.25">
      <c r="A784" s="32"/>
      <c r="B784" s="33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79"/>
    </row>
    <row r="785" spans="1:16" ht="12.75" customHeight="1" x14ac:dyDescent="0.25">
      <c r="A785" s="32"/>
      <c r="B785" s="33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79"/>
    </row>
    <row r="786" spans="1:16" ht="12.75" customHeight="1" x14ac:dyDescent="0.25">
      <c r="A786" s="32"/>
      <c r="B786" s="33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79"/>
    </row>
    <row r="787" spans="1:16" ht="12.75" customHeight="1" x14ac:dyDescent="0.25">
      <c r="A787" s="32"/>
      <c r="B787" s="33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79"/>
    </row>
    <row r="788" spans="1:16" ht="12.75" customHeight="1" x14ac:dyDescent="0.25">
      <c r="A788" s="32"/>
      <c r="B788" s="33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79"/>
    </row>
    <row r="789" spans="1:16" ht="12.75" customHeight="1" x14ac:dyDescent="0.25">
      <c r="A789" s="32"/>
      <c r="B789" s="33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79"/>
    </row>
    <row r="790" spans="1:16" ht="12.75" customHeight="1" x14ac:dyDescent="0.25">
      <c r="A790" s="32"/>
      <c r="B790" s="33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79"/>
    </row>
    <row r="791" spans="1:16" ht="12.75" customHeight="1" x14ac:dyDescent="0.25">
      <c r="A791" s="32"/>
      <c r="B791" s="33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79"/>
    </row>
    <row r="792" spans="1:16" ht="12.75" customHeight="1" x14ac:dyDescent="0.25">
      <c r="A792" s="32"/>
      <c r="B792" s="33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79"/>
    </row>
    <row r="793" spans="1:16" ht="12.75" customHeight="1" x14ac:dyDescent="0.25">
      <c r="A793" s="32"/>
      <c r="B793" s="33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79"/>
    </row>
    <row r="794" spans="1:16" ht="12.75" customHeight="1" x14ac:dyDescent="0.25">
      <c r="A794" s="32"/>
      <c r="B794" s="33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79"/>
    </row>
    <row r="795" spans="1:16" ht="12.75" customHeight="1" x14ac:dyDescent="0.25">
      <c r="A795" s="32"/>
      <c r="B795" s="33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79"/>
    </row>
    <row r="796" spans="1:16" ht="12.75" customHeight="1" x14ac:dyDescent="0.25">
      <c r="A796" s="32"/>
      <c r="B796" s="33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79"/>
    </row>
    <row r="797" spans="1:16" ht="12.75" customHeight="1" x14ac:dyDescent="0.25">
      <c r="A797" s="32"/>
      <c r="B797" s="33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79"/>
    </row>
    <row r="798" spans="1:16" ht="12.75" customHeight="1" x14ac:dyDescent="0.25">
      <c r="A798" s="32"/>
      <c r="B798" s="33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79"/>
    </row>
    <row r="799" spans="1:16" ht="12.75" customHeight="1" x14ac:dyDescent="0.25">
      <c r="A799" s="32"/>
      <c r="B799" s="33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79"/>
    </row>
    <row r="800" spans="1:16" ht="12.75" customHeight="1" x14ac:dyDescent="0.25">
      <c r="A800" s="32"/>
      <c r="B800" s="33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79"/>
    </row>
    <row r="801" spans="1:16" ht="12.75" customHeight="1" x14ac:dyDescent="0.25">
      <c r="A801" s="32"/>
      <c r="B801" s="33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79"/>
    </row>
    <row r="802" spans="1:16" ht="12.75" customHeight="1" x14ac:dyDescent="0.25">
      <c r="A802" s="32"/>
      <c r="B802" s="33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79"/>
    </row>
    <row r="803" spans="1:16" ht="12.75" customHeight="1" x14ac:dyDescent="0.25">
      <c r="A803" s="32"/>
      <c r="B803" s="33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79"/>
    </row>
    <row r="804" spans="1:16" ht="12.75" customHeight="1" x14ac:dyDescent="0.25">
      <c r="A804" s="32"/>
      <c r="B804" s="33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79"/>
    </row>
    <row r="805" spans="1:16" ht="12.75" customHeight="1" x14ac:dyDescent="0.25">
      <c r="A805" s="32"/>
      <c r="B805" s="33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79"/>
    </row>
    <row r="806" spans="1:16" ht="12.75" customHeight="1" x14ac:dyDescent="0.25">
      <c r="A806" s="32"/>
      <c r="B806" s="33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79"/>
    </row>
    <row r="807" spans="1:16" ht="12.75" customHeight="1" x14ac:dyDescent="0.25">
      <c r="A807" s="32"/>
      <c r="B807" s="33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79"/>
    </row>
    <row r="808" spans="1:16" ht="12.75" customHeight="1" x14ac:dyDescent="0.25">
      <c r="A808" s="32"/>
      <c r="B808" s="33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79"/>
    </row>
    <row r="809" spans="1:16" ht="12.75" customHeight="1" x14ac:dyDescent="0.25">
      <c r="A809" s="32"/>
      <c r="B809" s="33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79"/>
    </row>
    <row r="810" spans="1:16" ht="12.75" customHeight="1" x14ac:dyDescent="0.25">
      <c r="A810" s="32"/>
      <c r="B810" s="33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79"/>
    </row>
    <row r="811" spans="1:16" ht="12.75" customHeight="1" x14ac:dyDescent="0.25">
      <c r="A811" s="32"/>
      <c r="B811" s="33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79"/>
    </row>
    <row r="812" spans="1:16" ht="12.75" customHeight="1" x14ac:dyDescent="0.25">
      <c r="A812" s="32"/>
      <c r="B812" s="33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79"/>
    </row>
    <row r="813" spans="1:16" ht="12.75" customHeight="1" x14ac:dyDescent="0.25">
      <c r="A813" s="32"/>
      <c r="B813" s="33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79"/>
    </row>
    <row r="814" spans="1:16" ht="12.75" customHeight="1" x14ac:dyDescent="0.25">
      <c r="A814" s="32"/>
      <c r="B814" s="33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79"/>
    </row>
    <row r="815" spans="1:16" ht="12.75" customHeight="1" x14ac:dyDescent="0.25">
      <c r="A815" s="32"/>
      <c r="B815" s="33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79"/>
    </row>
    <row r="816" spans="1:16" ht="12.75" customHeight="1" x14ac:dyDescent="0.25">
      <c r="A816" s="32"/>
      <c r="B816" s="33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79"/>
    </row>
    <row r="817" spans="1:16" ht="12.75" customHeight="1" x14ac:dyDescent="0.25">
      <c r="A817" s="32"/>
      <c r="B817" s="33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79"/>
    </row>
    <row r="818" spans="1:16" ht="12.75" customHeight="1" x14ac:dyDescent="0.25">
      <c r="A818" s="32"/>
      <c r="B818" s="33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79"/>
    </row>
    <row r="819" spans="1:16" ht="12.75" customHeight="1" x14ac:dyDescent="0.25">
      <c r="A819" s="32"/>
      <c r="B819" s="33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79"/>
    </row>
    <row r="820" spans="1:16" ht="12.75" customHeight="1" x14ac:dyDescent="0.25">
      <c r="A820" s="32"/>
      <c r="B820" s="33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79"/>
    </row>
    <row r="821" spans="1:16" ht="12.75" customHeight="1" x14ac:dyDescent="0.25">
      <c r="A821" s="32"/>
      <c r="B821" s="33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79"/>
    </row>
    <row r="822" spans="1:16" ht="12.75" customHeight="1" x14ac:dyDescent="0.25">
      <c r="A822" s="32"/>
      <c r="B822" s="33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79"/>
    </row>
    <row r="823" spans="1:16" ht="12.75" customHeight="1" x14ac:dyDescent="0.25">
      <c r="A823" s="32"/>
      <c r="B823" s="33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79"/>
    </row>
    <row r="824" spans="1:16" ht="12.75" customHeight="1" x14ac:dyDescent="0.25">
      <c r="A824" s="32"/>
      <c r="B824" s="33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79"/>
    </row>
    <row r="825" spans="1:16" ht="12.75" customHeight="1" x14ac:dyDescent="0.25">
      <c r="A825" s="32"/>
      <c r="B825" s="33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79"/>
    </row>
    <row r="826" spans="1:16" ht="12.75" customHeight="1" x14ac:dyDescent="0.25">
      <c r="A826" s="32"/>
      <c r="B826" s="33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79"/>
    </row>
    <row r="827" spans="1:16" ht="12.75" customHeight="1" x14ac:dyDescent="0.25">
      <c r="A827" s="32"/>
      <c r="B827" s="33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79"/>
    </row>
    <row r="828" spans="1:16" ht="12.75" customHeight="1" x14ac:dyDescent="0.25">
      <c r="A828" s="32"/>
      <c r="B828" s="33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79"/>
    </row>
    <row r="829" spans="1:16" ht="12.75" customHeight="1" x14ac:dyDescent="0.25">
      <c r="A829" s="32"/>
      <c r="B829" s="33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79"/>
    </row>
    <row r="830" spans="1:16" ht="12.75" customHeight="1" x14ac:dyDescent="0.25">
      <c r="A830" s="32"/>
      <c r="B830" s="33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79"/>
    </row>
    <row r="831" spans="1:16" ht="12.75" customHeight="1" x14ac:dyDescent="0.25">
      <c r="A831" s="32"/>
      <c r="B831" s="33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79"/>
    </row>
    <row r="832" spans="1:16" ht="12.75" customHeight="1" x14ac:dyDescent="0.25">
      <c r="A832" s="32"/>
      <c r="B832" s="33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79"/>
    </row>
    <row r="833" spans="1:16" ht="12.75" customHeight="1" x14ac:dyDescent="0.25">
      <c r="A833" s="32"/>
      <c r="B833" s="33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79"/>
    </row>
    <row r="834" spans="1:16" ht="12.75" customHeight="1" x14ac:dyDescent="0.25">
      <c r="A834" s="32"/>
      <c r="B834" s="33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79"/>
    </row>
    <row r="835" spans="1:16" ht="12.75" customHeight="1" x14ac:dyDescent="0.25">
      <c r="A835" s="32"/>
      <c r="B835" s="33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79"/>
    </row>
    <row r="836" spans="1:16" ht="12.75" customHeight="1" x14ac:dyDescent="0.25">
      <c r="A836" s="32"/>
      <c r="B836" s="33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79"/>
    </row>
    <row r="837" spans="1:16" ht="12.75" customHeight="1" x14ac:dyDescent="0.25">
      <c r="A837" s="32"/>
      <c r="B837" s="33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79"/>
    </row>
    <row r="838" spans="1:16" ht="12.75" customHeight="1" x14ac:dyDescent="0.25">
      <c r="A838" s="32"/>
      <c r="B838" s="33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79"/>
    </row>
    <row r="839" spans="1:16" ht="12.75" customHeight="1" x14ac:dyDescent="0.25">
      <c r="A839" s="32"/>
      <c r="B839" s="33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79"/>
    </row>
    <row r="840" spans="1:16" ht="12.75" customHeight="1" x14ac:dyDescent="0.25">
      <c r="A840" s="32"/>
      <c r="B840" s="33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79"/>
    </row>
    <row r="841" spans="1:16" ht="12.75" customHeight="1" x14ac:dyDescent="0.25">
      <c r="A841" s="32"/>
      <c r="B841" s="33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79"/>
    </row>
    <row r="842" spans="1:16" ht="12.75" customHeight="1" x14ac:dyDescent="0.25">
      <c r="A842" s="32"/>
      <c r="B842" s="33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79"/>
    </row>
    <row r="843" spans="1:16" ht="12.75" customHeight="1" x14ac:dyDescent="0.25">
      <c r="A843" s="32"/>
      <c r="B843" s="33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79"/>
    </row>
    <row r="844" spans="1:16" ht="12.75" customHeight="1" x14ac:dyDescent="0.25">
      <c r="A844" s="32"/>
      <c r="B844" s="33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79"/>
    </row>
    <row r="845" spans="1:16" ht="12.75" customHeight="1" x14ac:dyDescent="0.25">
      <c r="A845" s="32"/>
      <c r="B845" s="33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79"/>
    </row>
    <row r="846" spans="1:16" ht="12.75" customHeight="1" x14ac:dyDescent="0.25">
      <c r="A846" s="32"/>
      <c r="B846" s="33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79"/>
    </row>
    <row r="847" spans="1:16" ht="12.75" customHeight="1" x14ac:dyDescent="0.25">
      <c r="A847" s="32"/>
      <c r="B847" s="33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79"/>
    </row>
    <row r="848" spans="1:16" ht="12.75" customHeight="1" x14ac:dyDescent="0.25">
      <c r="A848" s="32"/>
      <c r="B848" s="33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79"/>
    </row>
    <row r="849" spans="1:16" ht="12.75" customHeight="1" x14ac:dyDescent="0.25">
      <c r="A849" s="32"/>
      <c r="B849" s="33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79"/>
    </row>
    <row r="850" spans="1:16" ht="12.75" customHeight="1" x14ac:dyDescent="0.25">
      <c r="A850" s="32"/>
      <c r="B850" s="33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79"/>
    </row>
    <row r="851" spans="1:16" ht="12.75" customHeight="1" x14ac:dyDescent="0.25">
      <c r="A851" s="32"/>
      <c r="B851" s="33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79"/>
    </row>
    <row r="852" spans="1:16" ht="12.75" customHeight="1" x14ac:dyDescent="0.25">
      <c r="A852" s="32"/>
      <c r="B852" s="33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79"/>
    </row>
    <row r="853" spans="1:16" ht="12.75" customHeight="1" x14ac:dyDescent="0.25">
      <c r="A853" s="32"/>
      <c r="B853" s="33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79"/>
    </row>
    <row r="854" spans="1:16" ht="12.75" customHeight="1" x14ac:dyDescent="0.25">
      <c r="A854" s="32"/>
      <c r="B854" s="33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79"/>
    </row>
    <row r="855" spans="1:16" ht="12.75" customHeight="1" x14ac:dyDescent="0.25">
      <c r="A855" s="32"/>
      <c r="B855" s="33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79"/>
    </row>
    <row r="856" spans="1:16" ht="12.75" customHeight="1" x14ac:dyDescent="0.25">
      <c r="A856" s="32"/>
      <c r="B856" s="33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79"/>
    </row>
    <row r="857" spans="1:16" ht="12.75" customHeight="1" x14ac:dyDescent="0.25">
      <c r="A857" s="32"/>
      <c r="B857" s="33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79"/>
    </row>
    <row r="858" spans="1:16" ht="12.75" customHeight="1" x14ac:dyDescent="0.25">
      <c r="A858" s="32"/>
      <c r="B858" s="33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79"/>
    </row>
    <row r="859" spans="1:16" ht="12.75" customHeight="1" x14ac:dyDescent="0.25">
      <c r="A859" s="32"/>
      <c r="B859" s="33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79"/>
    </row>
    <row r="860" spans="1:16" ht="12.75" customHeight="1" x14ac:dyDescent="0.25">
      <c r="A860" s="32"/>
      <c r="B860" s="33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79"/>
    </row>
    <row r="861" spans="1:16" ht="12.75" customHeight="1" x14ac:dyDescent="0.25">
      <c r="A861" s="32"/>
      <c r="B861" s="33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79"/>
    </row>
    <row r="862" spans="1:16" ht="12.75" customHeight="1" x14ac:dyDescent="0.25">
      <c r="A862" s="32"/>
      <c r="B862" s="33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79"/>
    </row>
    <row r="863" spans="1:16" ht="12.75" customHeight="1" x14ac:dyDescent="0.25">
      <c r="A863" s="32"/>
      <c r="B863" s="33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79"/>
    </row>
    <row r="864" spans="1:16" ht="12.75" customHeight="1" x14ac:dyDescent="0.25">
      <c r="A864" s="32"/>
      <c r="B864" s="33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79"/>
    </row>
    <row r="865" spans="1:16" ht="12.75" customHeight="1" x14ac:dyDescent="0.25">
      <c r="A865" s="32"/>
      <c r="B865" s="33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79"/>
    </row>
    <row r="866" spans="1:16" ht="12.75" customHeight="1" x14ac:dyDescent="0.25">
      <c r="A866" s="32"/>
      <c r="B866" s="33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79"/>
    </row>
    <row r="867" spans="1:16" ht="12.75" customHeight="1" x14ac:dyDescent="0.25">
      <c r="A867" s="32"/>
      <c r="B867" s="33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79"/>
    </row>
    <row r="868" spans="1:16" ht="12.75" customHeight="1" x14ac:dyDescent="0.25">
      <c r="A868" s="32"/>
      <c r="B868" s="33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79"/>
    </row>
    <row r="869" spans="1:16" ht="12.75" customHeight="1" x14ac:dyDescent="0.25">
      <c r="A869" s="32"/>
      <c r="B869" s="33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79"/>
    </row>
    <row r="870" spans="1:16" ht="12.75" customHeight="1" x14ac:dyDescent="0.25">
      <c r="A870" s="32"/>
      <c r="B870" s="33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79"/>
    </row>
    <row r="871" spans="1:16" ht="12.75" customHeight="1" x14ac:dyDescent="0.25">
      <c r="A871" s="32"/>
      <c r="B871" s="33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79"/>
    </row>
    <row r="872" spans="1:16" ht="12.75" customHeight="1" x14ac:dyDescent="0.25">
      <c r="A872" s="32"/>
      <c r="B872" s="33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79"/>
    </row>
    <row r="873" spans="1:16" ht="12.75" customHeight="1" x14ac:dyDescent="0.25">
      <c r="A873" s="32"/>
      <c r="B873" s="33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79"/>
    </row>
    <row r="874" spans="1:16" ht="12.75" customHeight="1" x14ac:dyDescent="0.25">
      <c r="A874" s="32"/>
      <c r="B874" s="33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79"/>
    </row>
    <row r="875" spans="1:16" ht="12.75" customHeight="1" x14ac:dyDescent="0.25">
      <c r="A875" s="32"/>
      <c r="B875" s="33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79"/>
    </row>
    <row r="876" spans="1:16" ht="12.75" customHeight="1" x14ac:dyDescent="0.25">
      <c r="A876" s="32"/>
      <c r="B876" s="33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79"/>
    </row>
    <row r="877" spans="1:16" ht="12.75" customHeight="1" x14ac:dyDescent="0.25">
      <c r="A877" s="32"/>
      <c r="B877" s="33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79"/>
    </row>
    <row r="878" spans="1:16" ht="12.75" customHeight="1" x14ac:dyDescent="0.25">
      <c r="A878" s="32"/>
      <c r="B878" s="33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79"/>
    </row>
    <row r="879" spans="1:16" ht="12.75" customHeight="1" x14ac:dyDescent="0.25">
      <c r="A879" s="32"/>
      <c r="B879" s="33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79"/>
    </row>
    <row r="880" spans="1:16" ht="12.75" customHeight="1" x14ac:dyDescent="0.25">
      <c r="A880" s="32"/>
      <c r="B880" s="33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79"/>
    </row>
    <row r="881" spans="1:16" ht="12.75" customHeight="1" x14ac:dyDescent="0.25">
      <c r="A881" s="32"/>
      <c r="B881" s="33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79"/>
    </row>
    <row r="882" spans="1:16" ht="12.75" customHeight="1" x14ac:dyDescent="0.25">
      <c r="A882" s="32"/>
      <c r="B882" s="33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79"/>
    </row>
    <row r="883" spans="1:16" ht="12.75" customHeight="1" x14ac:dyDescent="0.25">
      <c r="A883" s="32"/>
      <c r="B883" s="33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79"/>
    </row>
    <row r="884" spans="1:16" ht="12.75" customHeight="1" x14ac:dyDescent="0.25">
      <c r="A884" s="32"/>
      <c r="B884" s="33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79"/>
    </row>
    <row r="885" spans="1:16" ht="12.75" customHeight="1" x14ac:dyDescent="0.25">
      <c r="A885" s="32"/>
      <c r="B885" s="33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79"/>
    </row>
    <row r="886" spans="1:16" ht="12.75" customHeight="1" x14ac:dyDescent="0.25">
      <c r="A886" s="32"/>
      <c r="B886" s="33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79"/>
    </row>
    <row r="887" spans="1:16" ht="12.75" customHeight="1" x14ac:dyDescent="0.25">
      <c r="A887" s="32"/>
      <c r="B887" s="33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79"/>
    </row>
    <row r="888" spans="1:16" ht="12.75" customHeight="1" x14ac:dyDescent="0.25">
      <c r="A888" s="32"/>
      <c r="B888" s="33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79"/>
    </row>
    <row r="889" spans="1:16" ht="12.75" customHeight="1" x14ac:dyDescent="0.25">
      <c r="A889" s="32"/>
      <c r="B889" s="33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79"/>
    </row>
    <row r="890" spans="1:16" ht="12.75" customHeight="1" x14ac:dyDescent="0.25">
      <c r="A890" s="32"/>
      <c r="B890" s="33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79"/>
    </row>
    <row r="891" spans="1:16" ht="12.75" customHeight="1" x14ac:dyDescent="0.25">
      <c r="A891" s="32"/>
      <c r="B891" s="33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79"/>
    </row>
    <row r="892" spans="1:16" ht="12.75" customHeight="1" x14ac:dyDescent="0.25">
      <c r="A892" s="32"/>
      <c r="B892" s="33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79"/>
    </row>
    <row r="893" spans="1:16" ht="12.75" customHeight="1" x14ac:dyDescent="0.25">
      <c r="A893" s="32"/>
      <c r="B893" s="33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79"/>
    </row>
    <row r="894" spans="1:16" ht="12.75" customHeight="1" x14ac:dyDescent="0.25">
      <c r="A894" s="32"/>
      <c r="B894" s="33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79"/>
    </row>
    <row r="895" spans="1:16" ht="12.75" customHeight="1" x14ac:dyDescent="0.25">
      <c r="A895" s="32"/>
      <c r="B895" s="33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79"/>
    </row>
    <row r="896" spans="1:16" ht="12.75" customHeight="1" x14ac:dyDescent="0.25">
      <c r="A896" s="32"/>
      <c r="B896" s="33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79"/>
    </row>
    <row r="897" spans="1:16" ht="12.75" customHeight="1" x14ac:dyDescent="0.25">
      <c r="A897" s="32"/>
      <c r="B897" s="33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79"/>
    </row>
    <row r="898" spans="1:16" ht="12.75" customHeight="1" x14ac:dyDescent="0.25">
      <c r="A898" s="32"/>
      <c r="B898" s="33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79"/>
    </row>
    <row r="899" spans="1:16" ht="12.75" customHeight="1" x14ac:dyDescent="0.25">
      <c r="A899" s="32"/>
      <c r="B899" s="33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79"/>
    </row>
    <row r="900" spans="1:16" ht="12.75" customHeight="1" x14ac:dyDescent="0.25">
      <c r="A900" s="32"/>
      <c r="B900" s="33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79"/>
    </row>
    <row r="901" spans="1:16" ht="12.75" customHeight="1" x14ac:dyDescent="0.25">
      <c r="A901" s="32"/>
      <c r="B901" s="33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79"/>
    </row>
    <row r="902" spans="1:16" ht="12.75" customHeight="1" x14ac:dyDescent="0.25">
      <c r="A902" s="32"/>
      <c r="B902" s="33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79"/>
    </row>
    <row r="903" spans="1:16" ht="12.75" customHeight="1" x14ac:dyDescent="0.25">
      <c r="A903" s="32"/>
      <c r="B903" s="33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79"/>
    </row>
    <row r="904" spans="1:16" ht="12.75" customHeight="1" x14ac:dyDescent="0.25">
      <c r="A904" s="32"/>
      <c r="B904" s="33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79"/>
    </row>
    <row r="905" spans="1:16" ht="12.75" customHeight="1" x14ac:dyDescent="0.25">
      <c r="A905" s="32"/>
      <c r="B905" s="33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79"/>
    </row>
    <row r="906" spans="1:16" ht="12.75" customHeight="1" x14ac:dyDescent="0.25">
      <c r="A906" s="32"/>
      <c r="B906" s="33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79"/>
    </row>
    <row r="907" spans="1:16" ht="12.75" customHeight="1" x14ac:dyDescent="0.25">
      <c r="A907" s="32"/>
      <c r="B907" s="33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79"/>
    </row>
    <row r="908" spans="1:16" ht="12.75" customHeight="1" x14ac:dyDescent="0.25">
      <c r="A908" s="32"/>
      <c r="B908" s="33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79"/>
    </row>
    <row r="909" spans="1:16" ht="12.75" customHeight="1" x14ac:dyDescent="0.25">
      <c r="A909" s="32"/>
      <c r="B909" s="33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79"/>
    </row>
    <row r="910" spans="1:16" ht="12.75" customHeight="1" x14ac:dyDescent="0.25">
      <c r="A910" s="32"/>
      <c r="B910" s="33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79"/>
    </row>
    <row r="911" spans="1:16" ht="12.75" customHeight="1" x14ac:dyDescent="0.25">
      <c r="A911" s="32"/>
      <c r="B911" s="33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79"/>
    </row>
    <row r="912" spans="1:16" ht="12.75" customHeight="1" x14ac:dyDescent="0.25">
      <c r="A912" s="32"/>
      <c r="B912" s="33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79"/>
    </row>
    <row r="913" spans="1:16" ht="12.75" customHeight="1" x14ac:dyDescent="0.25">
      <c r="A913" s="32"/>
      <c r="B913" s="33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79"/>
    </row>
    <row r="914" spans="1:16" ht="12.75" customHeight="1" x14ac:dyDescent="0.25">
      <c r="A914" s="32"/>
      <c r="B914" s="33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79"/>
    </row>
    <row r="915" spans="1:16" ht="12.75" customHeight="1" x14ac:dyDescent="0.25">
      <c r="A915" s="32"/>
      <c r="B915" s="33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79"/>
    </row>
    <row r="916" spans="1:16" ht="12.75" customHeight="1" x14ac:dyDescent="0.25">
      <c r="A916" s="32"/>
      <c r="B916" s="33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79"/>
    </row>
    <row r="917" spans="1:16" ht="12.75" customHeight="1" x14ac:dyDescent="0.25">
      <c r="A917" s="32"/>
      <c r="B917" s="33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79"/>
    </row>
    <row r="918" spans="1:16" ht="12.75" customHeight="1" x14ac:dyDescent="0.25">
      <c r="A918" s="32"/>
      <c r="B918" s="33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79"/>
    </row>
    <row r="919" spans="1:16" ht="12.75" customHeight="1" x14ac:dyDescent="0.25">
      <c r="A919" s="32"/>
      <c r="B919" s="33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79"/>
    </row>
    <row r="920" spans="1:16" ht="12.75" customHeight="1" x14ac:dyDescent="0.25">
      <c r="A920" s="32"/>
      <c r="B920" s="33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79"/>
    </row>
    <row r="921" spans="1:16" ht="12.75" customHeight="1" x14ac:dyDescent="0.25">
      <c r="A921" s="32"/>
      <c r="B921" s="33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79"/>
    </row>
    <row r="922" spans="1:16" ht="12.75" customHeight="1" x14ac:dyDescent="0.25">
      <c r="A922" s="32"/>
      <c r="B922" s="33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79"/>
    </row>
    <row r="923" spans="1:16" ht="12.75" customHeight="1" x14ac:dyDescent="0.25">
      <c r="A923" s="32"/>
      <c r="B923" s="33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79"/>
    </row>
    <row r="924" spans="1:16" ht="12.75" customHeight="1" x14ac:dyDescent="0.25">
      <c r="A924" s="32"/>
      <c r="B924" s="33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79"/>
    </row>
    <row r="925" spans="1:16" ht="12.75" customHeight="1" x14ac:dyDescent="0.25">
      <c r="A925" s="32"/>
      <c r="B925" s="33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79"/>
    </row>
    <row r="926" spans="1:16" ht="12.75" customHeight="1" x14ac:dyDescent="0.25">
      <c r="A926" s="32"/>
      <c r="B926" s="33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79"/>
    </row>
    <row r="927" spans="1:16" ht="12.75" customHeight="1" x14ac:dyDescent="0.25">
      <c r="A927" s="32"/>
      <c r="B927" s="33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79"/>
    </row>
    <row r="928" spans="1:16" ht="12.75" customHeight="1" x14ac:dyDescent="0.25">
      <c r="A928" s="32"/>
      <c r="B928" s="33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79"/>
    </row>
    <row r="929" spans="1:16" ht="12.75" customHeight="1" x14ac:dyDescent="0.25">
      <c r="A929" s="32"/>
      <c r="B929" s="33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79"/>
    </row>
    <row r="930" spans="1:16" ht="12.75" customHeight="1" x14ac:dyDescent="0.25">
      <c r="A930" s="32"/>
      <c r="B930" s="33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79"/>
    </row>
    <row r="931" spans="1:16" ht="12.75" customHeight="1" x14ac:dyDescent="0.25">
      <c r="A931" s="32"/>
      <c r="B931" s="33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79"/>
    </row>
    <row r="932" spans="1:16" ht="12.75" customHeight="1" x14ac:dyDescent="0.25">
      <c r="A932" s="32"/>
      <c r="B932" s="33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79"/>
    </row>
    <row r="933" spans="1:16" ht="12.75" customHeight="1" x14ac:dyDescent="0.25">
      <c r="A933" s="32"/>
      <c r="B933" s="33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79"/>
    </row>
    <row r="934" spans="1:16" ht="12.75" customHeight="1" x14ac:dyDescent="0.25">
      <c r="A934" s="32"/>
      <c r="B934" s="33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79"/>
    </row>
    <row r="935" spans="1:16" ht="12.75" customHeight="1" x14ac:dyDescent="0.25">
      <c r="A935" s="32"/>
      <c r="B935" s="33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79"/>
    </row>
    <row r="936" spans="1:16" ht="12.75" customHeight="1" x14ac:dyDescent="0.25">
      <c r="A936" s="32"/>
      <c r="B936" s="33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79"/>
    </row>
    <row r="937" spans="1:16" ht="12.75" customHeight="1" x14ac:dyDescent="0.25">
      <c r="A937" s="32"/>
      <c r="B937" s="33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79"/>
    </row>
    <row r="938" spans="1:16" ht="12.75" customHeight="1" x14ac:dyDescent="0.25">
      <c r="A938" s="32"/>
      <c r="B938" s="33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79"/>
    </row>
    <row r="939" spans="1:16" ht="12.75" customHeight="1" x14ac:dyDescent="0.25">
      <c r="A939" s="32"/>
      <c r="B939" s="33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79"/>
    </row>
    <row r="940" spans="1:16" ht="12.75" customHeight="1" x14ac:dyDescent="0.25">
      <c r="A940" s="32"/>
      <c r="B940" s="33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79"/>
    </row>
    <row r="941" spans="1:16" ht="12.75" customHeight="1" x14ac:dyDescent="0.25">
      <c r="A941" s="32"/>
      <c r="B941" s="33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79"/>
    </row>
    <row r="942" spans="1:16" ht="12.75" customHeight="1" x14ac:dyDescent="0.25">
      <c r="A942" s="32"/>
      <c r="B942" s="33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79"/>
    </row>
    <row r="943" spans="1:16" ht="12.75" customHeight="1" x14ac:dyDescent="0.25">
      <c r="A943" s="32"/>
      <c r="B943" s="33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79"/>
    </row>
    <row r="944" spans="1:16" ht="12.75" customHeight="1" x14ac:dyDescent="0.25">
      <c r="A944" s="32"/>
      <c r="B944" s="33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79"/>
    </row>
    <row r="945" spans="1:16" ht="12.75" customHeight="1" x14ac:dyDescent="0.25">
      <c r="A945" s="32"/>
      <c r="B945" s="33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79"/>
    </row>
    <row r="946" spans="1:16" ht="12.75" customHeight="1" x14ac:dyDescent="0.25">
      <c r="A946" s="32"/>
      <c r="B946" s="33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79"/>
    </row>
    <row r="947" spans="1:16" ht="12.75" customHeight="1" x14ac:dyDescent="0.25">
      <c r="A947" s="32"/>
      <c r="B947" s="33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79"/>
    </row>
    <row r="948" spans="1:16" ht="12.75" customHeight="1" x14ac:dyDescent="0.25">
      <c r="A948" s="32"/>
      <c r="B948" s="33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79"/>
    </row>
    <row r="949" spans="1:16" ht="12.75" customHeight="1" x14ac:dyDescent="0.25">
      <c r="A949" s="32"/>
      <c r="B949" s="33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79"/>
    </row>
    <row r="950" spans="1:16" ht="12.75" customHeight="1" x14ac:dyDescent="0.25">
      <c r="A950" s="32"/>
      <c r="B950" s="33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79"/>
    </row>
    <row r="951" spans="1:16" ht="12.75" customHeight="1" x14ac:dyDescent="0.25">
      <c r="A951" s="32"/>
      <c r="B951" s="33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79"/>
    </row>
    <row r="952" spans="1:16" ht="12.75" customHeight="1" x14ac:dyDescent="0.25">
      <c r="A952" s="32"/>
      <c r="B952" s="33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79"/>
    </row>
    <row r="953" spans="1:16" ht="12.75" customHeight="1" x14ac:dyDescent="0.25">
      <c r="A953" s="32"/>
      <c r="B953" s="33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79"/>
    </row>
    <row r="954" spans="1:16" ht="12.75" customHeight="1" x14ac:dyDescent="0.25">
      <c r="A954" s="32"/>
      <c r="B954" s="33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79"/>
    </row>
    <row r="955" spans="1:16" ht="12.75" customHeight="1" x14ac:dyDescent="0.25">
      <c r="A955" s="32"/>
      <c r="B955" s="33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79"/>
    </row>
    <row r="956" spans="1:16" ht="12.75" customHeight="1" x14ac:dyDescent="0.25">
      <c r="A956" s="32"/>
      <c r="B956" s="33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79"/>
    </row>
    <row r="957" spans="1:16" ht="12.75" customHeight="1" x14ac:dyDescent="0.25">
      <c r="A957" s="32"/>
      <c r="B957" s="33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79"/>
    </row>
    <row r="958" spans="1:16" ht="12.75" customHeight="1" x14ac:dyDescent="0.25">
      <c r="A958" s="32"/>
      <c r="B958" s="33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79"/>
    </row>
    <row r="959" spans="1:16" ht="12.75" customHeight="1" x14ac:dyDescent="0.25">
      <c r="A959" s="32"/>
      <c r="B959" s="33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79"/>
    </row>
    <row r="960" spans="1:16" ht="12.75" customHeight="1" x14ac:dyDescent="0.25">
      <c r="A960" s="32"/>
      <c r="B960" s="33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79"/>
    </row>
    <row r="961" spans="1:16" ht="12.75" customHeight="1" x14ac:dyDescent="0.25">
      <c r="A961" s="32"/>
      <c r="B961" s="33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79"/>
    </row>
    <row r="962" spans="1:16" ht="12.75" customHeight="1" x14ac:dyDescent="0.25">
      <c r="A962" s="32"/>
      <c r="B962" s="33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79"/>
    </row>
    <row r="963" spans="1:16" ht="12.75" customHeight="1" x14ac:dyDescent="0.25">
      <c r="A963" s="32"/>
      <c r="B963" s="33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79"/>
    </row>
    <row r="964" spans="1:16" ht="12.75" customHeight="1" x14ac:dyDescent="0.25">
      <c r="A964" s="32"/>
      <c r="B964" s="33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79"/>
    </row>
    <row r="965" spans="1:16" ht="12.75" customHeight="1" x14ac:dyDescent="0.25">
      <c r="A965" s="32"/>
      <c r="B965" s="33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79"/>
    </row>
    <row r="966" spans="1:16" ht="12.75" customHeight="1" x14ac:dyDescent="0.25">
      <c r="A966" s="32"/>
      <c r="B966" s="33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79"/>
    </row>
    <row r="967" spans="1:16" ht="12.75" customHeight="1" x14ac:dyDescent="0.25">
      <c r="A967" s="32"/>
      <c r="B967" s="33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79"/>
    </row>
    <row r="968" spans="1:16" ht="12.75" customHeight="1" x14ac:dyDescent="0.25">
      <c r="A968" s="32"/>
      <c r="B968" s="33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79"/>
    </row>
    <row r="969" spans="1:16" ht="12.75" customHeight="1" x14ac:dyDescent="0.25">
      <c r="A969" s="32"/>
      <c r="B969" s="33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79"/>
    </row>
    <row r="970" spans="1:16" ht="12.75" customHeight="1" x14ac:dyDescent="0.25">
      <c r="A970" s="32"/>
      <c r="B970" s="33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79"/>
    </row>
    <row r="971" spans="1:16" ht="12.75" customHeight="1" x14ac:dyDescent="0.25">
      <c r="A971" s="32"/>
      <c r="B971" s="33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79"/>
    </row>
    <row r="972" spans="1:16" ht="12.75" customHeight="1" x14ac:dyDescent="0.25">
      <c r="A972" s="32"/>
      <c r="B972" s="33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79"/>
    </row>
    <row r="973" spans="1:16" ht="12.75" customHeight="1" x14ac:dyDescent="0.25">
      <c r="A973" s="32"/>
      <c r="B973" s="33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79"/>
    </row>
    <row r="974" spans="1:16" ht="12.75" customHeight="1" x14ac:dyDescent="0.25">
      <c r="A974" s="32"/>
      <c r="B974" s="33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79"/>
    </row>
    <row r="975" spans="1:16" ht="12.75" customHeight="1" x14ac:dyDescent="0.25">
      <c r="A975" s="32"/>
      <c r="B975" s="33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79"/>
    </row>
    <row r="976" spans="1:16" ht="12.75" customHeight="1" x14ac:dyDescent="0.25">
      <c r="A976" s="32"/>
      <c r="B976" s="33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79"/>
    </row>
    <row r="977" spans="1:16" ht="12.75" customHeight="1" x14ac:dyDescent="0.25">
      <c r="A977" s="32"/>
      <c r="B977" s="33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79"/>
    </row>
    <row r="978" spans="1:16" ht="12.75" customHeight="1" x14ac:dyDescent="0.25">
      <c r="A978" s="32"/>
      <c r="B978" s="33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79"/>
    </row>
    <row r="979" spans="1:16" ht="12.75" customHeight="1" x14ac:dyDescent="0.25">
      <c r="A979" s="32"/>
      <c r="B979" s="33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79"/>
    </row>
    <row r="980" spans="1:16" ht="12.75" customHeight="1" x14ac:dyDescent="0.25">
      <c r="A980" s="32"/>
      <c r="B980" s="33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79"/>
    </row>
    <row r="981" spans="1:16" ht="12.75" customHeight="1" x14ac:dyDescent="0.25">
      <c r="A981" s="32"/>
      <c r="B981" s="33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79"/>
    </row>
    <row r="982" spans="1:16" ht="12.75" customHeight="1" x14ac:dyDescent="0.25">
      <c r="A982" s="32"/>
      <c r="B982" s="33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79"/>
    </row>
    <row r="983" spans="1:16" ht="12.75" customHeight="1" x14ac:dyDescent="0.25">
      <c r="A983" s="32"/>
      <c r="B983" s="33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79"/>
    </row>
    <row r="984" spans="1:16" ht="12.75" customHeight="1" x14ac:dyDescent="0.25">
      <c r="A984" s="32"/>
      <c r="B984" s="33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79"/>
    </row>
    <row r="985" spans="1:16" ht="12.75" customHeight="1" x14ac:dyDescent="0.25">
      <c r="A985" s="32"/>
      <c r="B985" s="33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79"/>
    </row>
    <row r="986" spans="1:16" ht="12.75" customHeight="1" x14ac:dyDescent="0.25">
      <c r="A986" s="32"/>
      <c r="B986" s="33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79"/>
    </row>
    <row r="987" spans="1:16" ht="12.75" customHeight="1" x14ac:dyDescent="0.25">
      <c r="A987" s="32"/>
      <c r="B987" s="33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79"/>
    </row>
    <row r="988" spans="1:16" ht="12.75" customHeight="1" x14ac:dyDescent="0.25">
      <c r="A988" s="32"/>
      <c r="B988" s="33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79"/>
    </row>
    <row r="989" spans="1:16" ht="12.75" customHeight="1" x14ac:dyDescent="0.25">
      <c r="A989" s="32"/>
      <c r="B989" s="33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79"/>
    </row>
    <row r="990" spans="1:16" ht="12.75" customHeight="1" x14ac:dyDescent="0.25">
      <c r="A990" s="32"/>
      <c r="B990" s="33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79"/>
    </row>
    <row r="991" spans="1:16" ht="12.75" customHeight="1" x14ac:dyDescent="0.25">
      <c r="A991" s="32"/>
      <c r="B991" s="33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79"/>
    </row>
    <row r="992" spans="1:16" ht="12.75" customHeight="1" x14ac:dyDescent="0.25">
      <c r="A992" s="32"/>
      <c r="B992" s="33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79"/>
    </row>
    <row r="993" spans="1:16" ht="12.75" customHeight="1" x14ac:dyDescent="0.25">
      <c r="A993" s="32"/>
      <c r="B993" s="33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79"/>
    </row>
    <row r="994" spans="1:16" ht="12.75" customHeight="1" x14ac:dyDescent="0.25">
      <c r="A994" s="32"/>
      <c r="B994" s="33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79"/>
    </row>
    <row r="995" spans="1:16" ht="12.75" customHeight="1" x14ac:dyDescent="0.25">
      <c r="A995" s="32"/>
      <c r="B995" s="33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79"/>
    </row>
    <row r="996" spans="1:16" ht="12.75" customHeight="1" x14ac:dyDescent="0.25">
      <c r="A996" s="32"/>
      <c r="B996" s="33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79"/>
    </row>
    <row r="997" spans="1:16" ht="12.75" customHeight="1" x14ac:dyDescent="0.25">
      <c r="A997" s="32"/>
      <c r="B997" s="33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79"/>
    </row>
    <row r="998" spans="1:16" ht="12.75" customHeight="1" x14ac:dyDescent="0.25">
      <c r="A998" s="32"/>
      <c r="B998" s="33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79"/>
    </row>
    <row r="999" spans="1:16" ht="12.75" customHeight="1" x14ac:dyDescent="0.25">
      <c r="A999" s="32"/>
      <c r="B999" s="33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79"/>
    </row>
    <row r="1000" spans="1:16" ht="12.75" customHeight="1" x14ac:dyDescent="0.25">
      <c r="A1000" s="32"/>
      <c r="B1000" s="33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79"/>
    </row>
  </sheetData>
  <autoFilter ref="A1:U2" xr:uid="{00000000-0009-0000-0000-000001000000}">
    <filterColumn colId="3" showButton="0"/>
    <filterColumn colId="5" showButton="0"/>
    <filterColumn colId="6" showButton="0"/>
    <filterColumn colId="8" showButton="0"/>
    <filterColumn colId="9" showButton="0"/>
    <filterColumn colId="15" showButton="0"/>
    <filterColumn colId="16" showButton="0"/>
    <filterColumn colId="17" showButton="0"/>
    <filterColumn colId="18" showButton="0"/>
    <sortState ref="A4:U223">
      <sortCondition descending="1" ref="U1:U2"/>
    </sortState>
  </autoFilter>
  <mergeCells count="12">
    <mergeCell ref="I1:K1"/>
    <mergeCell ref="L1:L2"/>
    <mergeCell ref="A1:A2"/>
    <mergeCell ref="B1:B2"/>
    <mergeCell ref="C1:C2"/>
    <mergeCell ref="D1:E1"/>
    <mergeCell ref="F1:H1"/>
    <mergeCell ref="V1:V2"/>
    <mergeCell ref="P1:T1"/>
    <mergeCell ref="M1:M2"/>
    <mergeCell ref="N1:N2"/>
    <mergeCell ref="O1:O2"/>
  </mergeCells>
  <conditionalFormatting sqref="T1:T2 T99:T1048576 U2 V1">
    <cfRule type="cellIs" dxfId="1" priority="2" operator="between">
      <formula>45</formula>
      <formula>50</formula>
    </cfRule>
  </conditionalFormatting>
  <conditionalFormatting sqref="V3:V98">
    <cfRule type="cellIs" dxfId="0" priority="1" operator="equal">
      <formula>"F"</formula>
    </cfRule>
  </conditionalFormatting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4140625" defaultRowHeight="15" customHeight="1" x14ac:dyDescent="0.25"/>
  <cols>
    <col min="1" max="8" width="8.88671875" customWidth="1"/>
    <col min="9" max="9" width="11" customWidth="1"/>
    <col min="10" max="10" width="12.109375" customWidth="1"/>
    <col min="11" max="26" width="8.88671875" customWidth="1"/>
  </cols>
  <sheetData>
    <row r="1" spans="1:26" ht="12.75" customHeight="1" x14ac:dyDescent="0.25">
      <c r="A1" s="4"/>
      <c r="B1" s="108" t="s">
        <v>490</v>
      </c>
      <c r="C1" s="109"/>
      <c r="D1" s="109"/>
      <c r="E1" s="34">
        <f>COUNTA(Spisak!$C$3:$C$1000)+2</f>
        <v>222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4"/>
      <c r="B3" s="110" t="s">
        <v>491</v>
      </c>
      <c r="C3" s="111"/>
      <c r="D3" s="111"/>
      <c r="E3" s="11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4"/>
      <c r="B4" s="35" t="s">
        <v>492</v>
      </c>
      <c r="C4" s="36" t="s">
        <v>493</v>
      </c>
      <c r="D4" s="36" t="s">
        <v>494</v>
      </c>
      <c r="E4" s="37" t="s">
        <v>495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4"/>
      <c r="B5" s="38">
        <f>COUNTA(Spisak!D3:D222)</f>
        <v>151</v>
      </c>
      <c r="C5" s="39">
        <f>COUNTIF(Spisak!D3:D222,"&gt;19")</f>
        <v>33</v>
      </c>
      <c r="D5" s="39">
        <f>COUNTIF(Spisak!D3:D222,"&lt;4")</f>
        <v>36</v>
      </c>
      <c r="E5" s="40">
        <f>COUNTIF(Spisak!D3:D222,"&gt;35")</f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4"/>
      <c r="B6" s="41" t="s">
        <v>496</v>
      </c>
      <c r="C6" s="42">
        <f t="shared" ref="C6:E6" si="0">IF($B$5&gt;0,C5/$B$5,"")</f>
        <v>0.2185430463576159</v>
      </c>
      <c r="D6" s="42">
        <f t="shared" si="0"/>
        <v>0.23841059602649006</v>
      </c>
      <c r="E6" s="43">
        <f t="shared" si="0"/>
        <v>6.6225165562913907E-3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5">
      <c r="A8" s="4"/>
      <c r="B8" s="110" t="s">
        <v>497</v>
      </c>
      <c r="C8" s="111"/>
      <c r="D8" s="111"/>
      <c r="E8" s="11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5">
      <c r="A9" s="4"/>
      <c r="B9" s="35" t="s">
        <v>492</v>
      </c>
      <c r="C9" s="36" t="s">
        <v>493</v>
      </c>
      <c r="D9" s="36" t="s">
        <v>494</v>
      </c>
      <c r="E9" s="37" t="s">
        <v>495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5">
      <c r="A10" s="4"/>
      <c r="B10" s="38">
        <f>COUNTA(Spisak!E3:E222)</f>
        <v>108</v>
      </c>
      <c r="C10" s="39">
        <f>COUNTIF(Spisak!E3:E222,"&gt;19")</f>
        <v>36</v>
      </c>
      <c r="D10" s="39">
        <f>COUNTIF(Spisak!E3:E222,"&lt;4")</f>
        <v>14</v>
      </c>
      <c r="E10" s="40">
        <f>COUNTIF(Spisak!D3:D222,"&gt;35")</f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5">
      <c r="A11" s="4"/>
      <c r="B11" s="41" t="s">
        <v>496</v>
      </c>
      <c r="C11" s="42">
        <f t="shared" ref="C11:E11" si="1">IF($B$10&gt;0,C10/$B$10,"")</f>
        <v>0.33333333333333331</v>
      </c>
      <c r="D11" s="42">
        <f t="shared" si="1"/>
        <v>0.12962962962962962</v>
      </c>
      <c r="E11" s="43">
        <f t="shared" si="1"/>
        <v>9.2592592592592587E-3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5">
      <c r="A13" s="4"/>
      <c r="B13" s="110" t="s">
        <v>498</v>
      </c>
      <c r="C13" s="111"/>
      <c r="D13" s="111"/>
      <c r="E13" s="11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5">
      <c r="A14" s="4"/>
      <c r="B14" s="35" t="s">
        <v>492</v>
      </c>
      <c r="C14" s="36" t="s">
        <v>493</v>
      </c>
      <c r="D14" s="36" t="s">
        <v>494</v>
      </c>
      <c r="E14" s="37" t="s">
        <v>495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4"/>
      <c r="B15" s="38">
        <f>+COUNT(Spisak!H3:H222)</f>
        <v>115</v>
      </c>
      <c r="C15" s="39">
        <f>COUNTIF(Spisak!H3:H222,"&gt;29")</f>
        <v>42</v>
      </c>
      <c r="D15" s="39">
        <f>COUNTIF(Spisak!H3:H222,"&lt;6")</f>
        <v>7</v>
      </c>
      <c r="E15" s="40">
        <f>COUNTIF(Spisak!H3:H222,"&gt;53")</f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5">
      <c r="A16" s="4"/>
      <c r="B16" s="41" t="s">
        <v>496</v>
      </c>
      <c r="C16" s="42">
        <f t="shared" ref="C16:E16" si="2">IF($B$15&gt;0,C15/$B$15,"")</f>
        <v>0.36521739130434783</v>
      </c>
      <c r="D16" s="42">
        <f t="shared" si="2"/>
        <v>6.0869565217391307E-2</v>
      </c>
      <c r="E16" s="43">
        <f t="shared" si="2"/>
        <v>8.6956521739130436E-3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5">
      <c r="A17" s="4"/>
      <c r="B17" s="4"/>
      <c r="C17" s="4"/>
      <c r="D17" s="4"/>
      <c r="E17" s="4"/>
      <c r="F17" s="4"/>
      <c r="G17" s="4"/>
      <c r="H17" s="4"/>
      <c r="I17" s="44"/>
      <c r="J17" s="44"/>
      <c r="K17" s="4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5">
      <c r="A19" s="4"/>
      <c r="B19" s="110" t="s">
        <v>499</v>
      </c>
      <c r="C19" s="111"/>
      <c r="D19" s="111"/>
      <c r="E19" s="11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5">
      <c r="A20" s="4"/>
      <c r="B20" s="35" t="s">
        <v>492</v>
      </c>
      <c r="C20" s="36" t="s">
        <v>493</v>
      </c>
      <c r="D20" s="36" t="s">
        <v>494</v>
      </c>
      <c r="E20" s="37" t="s">
        <v>495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4"/>
      <c r="B21" s="38">
        <f>+COUNT(Spisak!K3:K222)</f>
        <v>64</v>
      </c>
      <c r="C21" s="39">
        <f>COUNTIF(Spisak!K3:K222,"&gt;29")</f>
        <v>6</v>
      </c>
      <c r="D21" s="39">
        <f>COUNTIF(Spisak!K3:K222,"&lt;6")</f>
        <v>13</v>
      </c>
      <c r="E21" s="40">
        <f>COUNTIF(Spisak!K3:K222,"&gt;53")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4"/>
      <c r="B22" s="41" t="s">
        <v>496</v>
      </c>
      <c r="C22" s="42">
        <f t="shared" ref="C22:E22" si="3">IF($B$15&gt;0,C21/$B$15,"")</f>
        <v>5.2173913043478258E-2</v>
      </c>
      <c r="D22" s="42">
        <f t="shared" si="3"/>
        <v>0.11304347826086956</v>
      </c>
      <c r="E22" s="43">
        <f t="shared" si="3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B1:D1"/>
    <mergeCell ref="B3:E3"/>
    <mergeCell ref="B8:E8"/>
    <mergeCell ref="B13:E13"/>
    <mergeCell ref="B19:E19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99"/>
  <sheetViews>
    <sheetView workbookViewId="0">
      <selection sqref="A1:L1"/>
    </sheetView>
  </sheetViews>
  <sheetFormatPr defaultColWidth="14.44140625" defaultRowHeight="15" customHeight="1" x14ac:dyDescent="0.25"/>
  <cols>
    <col min="1" max="1" width="8.6640625" customWidth="1"/>
    <col min="2" max="2" width="27.5546875" customWidth="1"/>
    <col min="3" max="3" width="2.88671875" customWidth="1"/>
    <col min="4" max="4" width="4.33203125" customWidth="1"/>
    <col min="5" max="5" width="3.6640625" customWidth="1"/>
    <col min="6" max="6" width="2.6640625" customWidth="1"/>
    <col min="7" max="7" width="7.44140625" customWidth="1"/>
    <col min="8" max="8" width="4.44140625" customWidth="1"/>
    <col min="9" max="10" width="9.33203125" customWidth="1"/>
    <col min="11" max="11" width="9.6640625" customWidth="1"/>
    <col min="12" max="12" width="14.6640625" customWidth="1"/>
    <col min="13" max="22" width="8.6640625" customWidth="1"/>
  </cols>
  <sheetData>
    <row r="1" spans="1:22" ht="29.25" customHeight="1" x14ac:dyDescent="0.25">
      <c r="A1" s="122" t="s">
        <v>500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92"/>
    </row>
    <row r="2" spans="1:22" ht="19.5" customHeight="1" x14ac:dyDescent="0.25">
      <c r="A2" s="123" t="s">
        <v>501</v>
      </c>
      <c r="B2" s="124"/>
      <c r="C2" s="124"/>
      <c r="D2" s="124"/>
      <c r="E2" s="124"/>
      <c r="F2" s="125"/>
      <c r="G2" s="126" t="s">
        <v>502</v>
      </c>
      <c r="H2" s="124"/>
      <c r="I2" s="124"/>
      <c r="J2" s="124"/>
      <c r="K2" s="124"/>
      <c r="L2" s="127"/>
    </row>
    <row r="3" spans="1:22" ht="30" customHeight="1" x14ac:dyDescent="0.25">
      <c r="A3" s="128" t="s">
        <v>503</v>
      </c>
      <c r="B3" s="129"/>
      <c r="C3" s="116" t="s">
        <v>504</v>
      </c>
      <c r="D3" s="117"/>
      <c r="E3" s="117"/>
      <c r="F3" s="129"/>
      <c r="G3" s="116" t="s">
        <v>505</v>
      </c>
      <c r="H3" s="117"/>
      <c r="I3" s="129"/>
      <c r="J3" s="116" t="s">
        <v>506</v>
      </c>
      <c r="K3" s="117"/>
      <c r="L3" s="118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24" customHeight="1" x14ac:dyDescent="0.25">
      <c r="A4" s="112" t="s">
        <v>507</v>
      </c>
      <c r="B4" s="114" t="s">
        <v>508</v>
      </c>
      <c r="C4" s="130" t="s">
        <v>509</v>
      </c>
      <c r="D4" s="107"/>
      <c r="E4" s="107"/>
      <c r="F4" s="107"/>
      <c r="G4" s="107"/>
      <c r="H4" s="107"/>
      <c r="I4" s="107"/>
      <c r="J4" s="106"/>
      <c r="K4" s="114" t="s">
        <v>510</v>
      </c>
      <c r="L4" s="119" t="s">
        <v>511</v>
      </c>
    </row>
    <row r="5" spans="1:22" ht="12.75" customHeight="1" x14ac:dyDescent="0.25">
      <c r="A5" s="113"/>
      <c r="B5" s="115"/>
      <c r="C5" s="131" t="s">
        <v>512</v>
      </c>
      <c r="D5" s="132"/>
      <c r="E5" s="132"/>
      <c r="F5" s="132"/>
      <c r="G5" s="132"/>
      <c r="H5" s="133"/>
      <c r="I5" s="134" t="s">
        <v>513</v>
      </c>
      <c r="J5" s="125"/>
      <c r="K5" s="115"/>
      <c r="L5" s="120"/>
    </row>
    <row r="6" spans="1:22" ht="12.75" customHeight="1" x14ac:dyDescent="0.25">
      <c r="A6" s="104"/>
      <c r="B6" s="100"/>
      <c r="C6" s="135" t="s">
        <v>514</v>
      </c>
      <c r="D6" s="109"/>
      <c r="E6" s="109"/>
      <c r="F6" s="109"/>
      <c r="G6" s="136" t="s">
        <v>515</v>
      </c>
      <c r="H6" s="137"/>
      <c r="I6" s="46" t="s">
        <v>514</v>
      </c>
      <c r="J6" s="46" t="s">
        <v>515</v>
      </c>
      <c r="K6" s="100"/>
      <c r="L6" s="121"/>
    </row>
    <row r="7" spans="1:22" ht="12.75" customHeight="1" x14ac:dyDescent="0.25">
      <c r="A7" s="47" t="str">
        <f>Spisak!B3</f>
        <v>3/2020</v>
      </c>
      <c r="B7" s="48" t="str">
        <f>Spisak!C3</f>
        <v>Pejović Miljan</v>
      </c>
      <c r="C7" s="138">
        <f>Spisak!D3</f>
        <v>8</v>
      </c>
      <c r="D7" s="124"/>
      <c r="E7" s="124"/>
      <c r="F7" s="125"/>
      <c r="G7" s="138">
        <f>Spisak!E3</f>
        <v>12</v>
      </c>
      <c r="H7" s="125"/>
      <c r="I7" s="49" t="str">
        <f>Spisak!H3</f>
        <v/>
      </c>
      <c r="J7" s="49" t="str">
        <f>Spisak!K3</f>
        <v/>
      </c>
      <c r="K7" s="49">
        <f>Spisak!N3</f>
        <v>12</v>
      </c>
      <c r="L7" s="50" t="str">
        <f>Spisak!O3</f>
        <v>F</v>
      </c>
    </row>
    <row r="8" spans="1:22" ht="12.75" customHeight="1" x14ac:dyDescent="0.25">
      <c r="A8" s="47" t="str">
        <f>Spisak!B4</f>
        <v>9/2020</v>
      </c>
      <c r="B8" s="48" t="str">
        <f>Spisak!C4</f>
        <v>Senić Maja</v>
      </c>
      <c r="C8" s="138">
        <f>Spisak!D4</f>
        <v>8</v>
      </c>
      <c r="D8" s="124"/>
      <c r="E8" s="124"/>
      <c r="F8" s="125"/>
      <c r="G8" s="138">
        <f>Spisak!E4</f>
        <v>13</v>
      </c>
      <c r="H8" s="125"/>
      <c r="I8" s="49">
        <f>Spisak!H4</f>
        <v>33</v>
      </c>
      <c r="J8" s="49" t="str">
        <f>Spisak!K4</f>
        <v/>
      </c>
      <c r="K8" s="49">
        <f>Spisak!N4</f>
        <v>46</v>
      </c>
      <c r="L8" s="50" t="str">
        <f>Spisak!O4</f>
        <v>F</v>
      </c>
    </row>
    <row r="9" spans="1:22" ht="12.75" customHeight="1" x14ac:dyDescent="0.25">
      <c r="A9" s="47" t="str">
        <f>Spisak!B5</f>
        <v>12/2020</v>
      </c>
      <c r="B9" s="48" t="str">
        <f>Spisak!C5</f>
        <v>Bušković Vidak</v>
      </c>
      <c r="C9" s="138">
        <f>Spisak!D5</f>
        <v>22</v>
      </c>
      <c r="D9" s="124"/>
      <c r="E9" s="124"/>
      <c r="F9" s="125"/>
      <c r="G9" s="138">
        <f>Spisak!E5</f>
        <v>0</v>
      </c>
      <c r="H9" s="125"/>
      <c r="I9" s="49">
        <f>Spisak!H5</f>
        <v>14</v>
      </c>
      <c r="J9" s="49">
        <f>Spisak!K5</f>
        <v>19</v>
      </c>
      <c r="K9" s="49">
        <f>Spisak!N5</f>
        <v>41</v>
      </c>
      <c r="L9" s="50" t="str">
        <f>Spisak!O5</f>
        <v>F</v>
      </c>
    </row>
    <row r="10" spans="1:22" ht="12.75" customHeight="1" x14ac:dyDescent="0.25">
      <c r="A10" s="47" t="str">
        <f>Spisak!B6</f>
        <v>14/2020</v>
      </c>
      <c r="B10" s="48" t="str">
        <f>Spisak!C6</f>
        <v>Čolović David</v>
      </c>
      <c r="C10" s="138">
        <f>Spisak!D6</f>
        <v>14</v>
      </c>
      <c r="D10" s="124"/>
      <c r="E10" s="124"/>
      <c r="F10" s="125"/>
      <c r="G10" s="138">
        <f>Spisak!E6</f>
        <v>4</v>
      </c>
      <c r="H10" s="125"/>
      <c r="I10" s="49">
        <f>Spisak!H6</f>
        <v>11</v>
      </c>
      <c r="J10" s="49">
        <f>Spisak!K6</f>
        <v>3</v>
      </c>
      <c r="K10" s="49">
        <f>Spisak!N6</f>
        <v>7</v>
      </c>
      <c r="L10" s="49" t="str">
        <f>Spisak!O6</f>
        <v>F</v>
      </c>
    </row>
    <row r="11" spans="1:22" ht="12.75" customHeight="1" x14ac:dyDescent="0.25">
      <c r="A11" s="47" t="str">
        <f>Spisak!B7</f>
        <v>18/2020</v>
      </c>
      <c r="B11" s="48" t="str">
        <f>Spisak!C7</f>
        <v>Zečević Vasilije</v>
      </c>
      <c r="C11" s="138">
        <f>Spisak!D7</f>
        <v>0</v>
      </c>
      <c r="D11" s="124"/>
      <c r="E11" s="124"/>
      <c r="F11" s="125"/>
      <c r="G11" s="138">
        <f>Spisak!E7</f>
        <v>5</v>
      </c>
      <c r="H11" s="125"/>
      <c r="I11" s="49" t="str">
        <f>Spisak!H7</f>
        <v/>
      </c>
      <c r="J11" s="49">
        <f>Spisak!K7</f>
        <v>4</v>
      </c>
      <c r="K11" s="49">
        <f>Spisak!N7</f>
        <v>9</v>
      </c>
      <c r="L11" s="49" t="str">
        <f>Spisak!O7</f>
        <v>F</v>
      </c>
    </row>
    <row r="12" spans="1:22" ht="12.75" customHeight="1" x14ac:dyDescent="0.25">
      <c r="A12" s="47" t="str">
        <f>Spisak!B8</f>
        <v>23/2020</v>
      </c>
      <c r="B12" s="48" t="str">
        <f>Spisak!C8</f>
        <v>Knežević Stefan</v>
      </c>
      <c r="C12" s="138">
        <f>Spisak!D8</f>
        <v>18</v>
      </c>
      <c r="D12" s="124"/>
      <c r="E12" s="124"/>
      <c r="F12" s="125"/>
      <c r="G12" s="138">
        <f>Spisak!E8</f>
        <v>16</v>
      </c>
      <c r="H12" s="125"/>
      <c r="I12" s="49">
        <f>Spisak!H8</f>
        <v>29</v>
      </c>
      <c r="J12" s="49">
        <f>Spisak!K8</f>
        <v>24</v>
      </c>
      <c r="K12" s="49">
        <f>Spisak!N8</f>
        <v>40</v>
      </c>
      <c r="L12" s="49" t="str">
        <f>Spisak!O8</f>
        <v>F</v>
      </c>
    </row>
    <row r="13" spans="1:22" ht="12.75" customHeight="1" x14ac:dyDescent="0.25">
      <c r="A13" s="47" t="str">
        <f>Spisak!B9</f>
        <v>25/2020</v>
      </c>
      <c r="B13" s="48" t="str">
        <f>Spisak!C9</f>
        <v>Dragović Filip</v>
      </c>
      <c r="C13" s="138">
        <f>Spisak!D9</f>
        <v>8</v>
      </c>
      <c r="D13" s="124"/>
      <c r="E13" s="124"/>
      <c r="F13" s="125"/>
      <c r="G13" s="138">
        <f>Spisak!E9</f>
        <v>25</v>
      </c>
      <c r="H13" s="125"/>
      <c r="I13" s="49">
        <f>Spisak!H9</f>
        <v>18.5</v>
      </c>
      <c r="J13" s="49">
        <f>Spisak!K9</f>
        <v>0</v>
      </c>
      <c r="K13" s="49">
        <f>Spisak!N9</f>
        <v>25</v>
      </c>
      <c r="L13" s="50" t="str">
        <f>Spisak!O9</f>
        <v>F</v>
      </c>
    </row>
    <row r="14" spans="1:22" ht="12.75" customHeight="1" x14ac:dyDescent="0.25">
      <c r="A14" s="47" t="str">
        <f>Spisak!B10</f>
        <v>26/2020</v>
      </c>
      <c r="B14" s="48" t="str">
        <f>Spisak!C10</f>
        <v>Burdžović Ilma</v>
      </c>
      <c r="C14" s="138">
        <f>Spisak!D10</f>
        <v>13</v>
      </c>
      <c r="D14" s="124"/>
      <c r="E14" s="124"/>
      <c r="F14" s="125"/>
      <c r="G14" s="138">
        <f>Spisak!E10</f>
        <v>15</v>
      </c>
      <c r="H14" s="125"/>
      <c r="I14" s="49">
        <f>Spisak!H10</f>
        <v>24</v>
      </c>
      <c r="J14" s="49">
        <f>Spisak!K10</f>
        <v>29</v>
      </c>
      <c r="K14" s="49">
        <f>Spisak!N10</f>
        <v>44</v>
      </c>
      <c r="L14" s="50" t="str">
        <f>Spisak!O10</f>
        <v>F</v>
      </c>
    </row>
    <row r="15" spans="1:22" ht="12.75" customHeight="1" x14ac:dyDescent="0.25">
      <c r="A15" s="47" t="str">
        <f>Spisak!B11</f>
        <v>27/2020</v>
      </c>
      <c r="B15" s="48" t="str">
        <f>Spisak!C11</f>
        <v>Mihajlović Danilo</v>
      </c>
      <c r="C15" s="138">
        <f>Spisak!D11</f>
        <v>20</v>
      </c>
      <c r="D15" s="124"/>
      <c r="E15" s="124"/>
      <c r="F15" s="125"/>
      <c r="G15" s="138">
        <f>Spisak!E11</f>
        <v>0</v>
      </c>
      <c r="H15" s="125"/>
      <c r="I15" s="49">
        <f>Spisak!H11</f>
        <v>4</v>
      </c>
      <c r="J15" s="49">
        <f>Spisak!K11</f>
        <v>0</v>
      </c>
      <c r="K15" s="49">
        <f>Spisak!N11</f>
        <v>20</v>
      </c>
      <c r="L15" s="50" t="str">
        <f>Spisak!O11</f>
        <v>F</v>
      </c>
    </row>
    <row r="16" spans="1:22" ht="12.75" customHeight="1" x14ac:dyDescent="0.25">
      <c r="A16" s="47" t="str">
        <f>Spisak!B12</f>
        <v>32/2020</v>
      </c>
      <c r="B16" s="48" t="str">
        <f>Spisak!C12</f>
        <v>Adžija Ernest</v>
      </c>
      <c r="C16" s="138">
        <f>Spisak!D12</f>
        <v>11</v>
      </c>
      <c r="D16" s="124"/>
      <c r="E16" s="124"/>
      <c r="F16" s="125"/>
      <c r="G16" s="138">
        <f>Spisak!E12</f>
        <v>16</v>
      </c>
      <c r="H16" s="125"/>
      <c r="I16" s="49">
        <f>Spisak!H12</f>
        <v>18.5</v>
      </c>
      <c r="J16" s="49">
        <f>Spisak!K12</f>
        <v>24</v>
      </c>
      <c r="K16" s="49">
        <f>Spisak!N12</f>
        <v>40</v>
      </c>
      <c r="L16" s="49" t="str">
        <f>Spisak!O12</f>
        <v>F</v>
      </c>
    </row>
    <row r="17" spans="1:12" ht="12.75" customHeight="1" x14ac:dyDescent="0.25">
      <c r="A17" s="47" t="str">
        <f>Spisak!B13</f>
        <v>34/2020</v>
      </c>
      <c r="B17" s="48" t="str">
        <f>Spisak!C13</f>
        <v>Vojinović Vuk</v>
      </c>
      <c r="C17" s="138">
        <f>Spisak!D13</f>
        <v>19</v>
      </c>
      <c r="D17" s="124"/>
      <c r="E17" s="124"/>
      <c r="F17" s="125"/>
      <c r="G17" s="138">
        <f>Spisak!E13</f>
        <v>0</v>
      </c>
      <c r="H17" s="125"/>
      <c r="I17" s="49">
        <f>Spisak!H13</f>
        <v>11</v>
      </c>
      <c r="J17" s="49">
        <f>Spisak!K13</f>
        <v>8</v>
      </c>
      <c r="K17" s="49">
        <f>Spisak!N13</f>
        <v>27</v>
      </c>
      <c r="L17" s="50" t="str">
        <f>Spisak!O13</f>
        <v>F</v>
      </c>
    </row>
    <row r="18" spans="1:12" ht="12.75" customHeight="1" x14ac:dyDescent="0.25">
      <c r="A18" s="47" t="str">
        <f>Spisak!B14</f>
        <v>36/2020</v>
      </c>
      <c r="B18" s="48" t="str">
        <f>Spisak!C14</f>
        <v>Ljujić Mirjana</v>
      </c>
      <c r="C18" s="138">
        <f>Spisak!D14</f>
        <v>0</v>
      </c>
      <c r="D18" s="124"/>
      <c r="E18" s="124"/>
      <c r="F18" s="125"/>
      <c r="G18" s="138">
        <f>Spisak!E14</f>
        <v>3</v>
      </c>
      <c r="H18" s="125"/>
      <c r="I18" s="49" t="str">
        <f>Spisak!H14</f>
        <v/>
      </c>
      <c r="J18" s="49">
        <f>Spisak!K14</f>
        <v>9</v>
      </c>
      <c r="K18" s="49">
        <f>Spisak!N14</f>
        <v>12</v>
      </c>
      <c r="L18" s="50" t="str">
        <f>Spisak!O14</f>
        <v>F</v>
      </c>
    </row>
    <row r="19" spans="1:12" ht="12.75" customHeight="1" x14ac:dyDescent="0.25">
      <c r="A19" s="47" t="str">
        <f>Spisak!B15</f>
        <v>47/2020</v>
      </c>
      <c r="B19" s="48" t="str">
        <f>Spisak!C15</f>
        <v>Kalač Ajla</v>
      </c>
      <c r="C19" s="138">
        <f>Spisak!D15</f>
        <v>6</v>
      </c>
      <c r="D19" s="124"/>
      <c r="E19" s="124"/>
      <c r="F19" s="125"/>
      <c r="G19" s="138">
        <f>Spisak!E15</f>
        <v>8</v>
      </c>
      <c r="H19" s="125"/>
      <c r="I19" s="49" t="str">
        <f>Spisak!H15</f>
        <v/>
      </c>
      <c r="J19" s="49" t="str">
        <f>Spisak!K15</f>
        <v/>
      </c>
      <c r="K19" s="49">
        <f>Spisak!N15</f>
        <v>8</v>
      </c>
      <c r="L19" s="50" t="str">
        <f>Spisak!O15</f>
        <v>F</v>
      </c>
    </row>
    <row r="20" spans="1:12" ht="12.75" customHeight="1" x14ac:dyDescent="0.25">
      <c r="A20" s="47" t="str">
        <f>Spisak!B16</f>
        <v>48/2020</v>
      </c>
      <c r="B20" s="48" t="str">
        <f>Spisak!C16</f>
        <v>Blagojević Tijana</v>
      </c>
      <c r="C20" s="138">
        <f>Spisak!D16</f>
        <v>4</v>
      </c>
      <c r="D20" s="124"/>
      <c r="E20" s="124"/>
      <c r="F20" s="125"/>
      <c r="G20" s="138">
        <f>Spisak!E16</f>
        <v>19</v>
      </c>
      <c r="H20" s="125"/>
      <c r="I20" s="49" t="str">
        <f>Spisak!H16</f>
        <v/>
      </c>
      <c r="J20" s="49">
        <f>Spisak!K16</f>
        <v>19</v>
      </c>
      <c r="K20" s="49">
        <f>Spisak!N16</f>
        <v>38</v>
      </c>
      <c r="L20" s="50" t="str">
        <f>Spisak!O16</f>
        <v>F</v>
      </c>
    </row>
    <row r="21" spans="1:12" ht="12.75" customHeight="1" x14ac:dyDescent="0.25">
      <c r="A21" s="47" t="str">
        <f>Spisak!B17</f>
        <v>52/2020</v>
      </c>
      <c r="B21" s="48" t="str">
        <f>Spisak!C17</f>
        <v>Grba Aleksandra</v>
      </c>
      <c r="C21" s="138">
        <f>Spisak!D17</f>
        <v>16</v>
      </c>
      <c r="D21" s="124"/>
      <c r="E21" s="124"/>
      <c r="F21" s="125"/>
      <c r="G21" s="138">
        <f>Spisak!E17</f>
        <v>0</v>
      </c>
      <c r="H21" s="125"/>
      <c r="I21" s="49">
        <f>Spisak!H17</f>
        <v>23</v>
      </c>
      <c r="J21" s="49">
        <f>Spisak!K17</f>
        <v>23</v>
      </c>
      <c r="K21" s="49">
        <f>Spisak!N17</f>
        <v>39</v>
      </c>
      <c r="L21" s="50" t="str">
        <f>Spisak!O17</f>
        <v>F</v>
      </c>
    </row>
    <row r="22" spans="1:12" ht="12.75" customHeight="1" x14ac:dyDescent="0.25">
      <c r="A22" s="47" t="str">
        <f>Spisak!B18</f>
        <v>58/2020</v>
      </c>
      <c r="B22" s="48" t="str">
        <f>Spisak!C18</f>
        <v>Purišić Samir</v>
      </c>
      <c r="C22" s="138">
        <f>Spisak!D18</f>
        <v>14</v>
      </c>
      <c r="D22" s="124"/>
      <c r="E22" s="124"/>
      <c r="F22" s="125"/>
      <c r="G22" s="138">
        <f>Spisak!E18</f>
        <v>21</v>
      </c>
      <c r="H22" s="125"/>
      <c r="I22" s="49">
        <f>Spisak!H18</f>
        <v>21</v>
      </c>
      <c r="J22" s="49">
        <f>Spisak!K18</f>
        <v>26</v>
      </c>
      <c r="K22" s="49">
        <f>Spisak!N18</f>
        <v>47</v>
      </c>
      <c r="L22" s="50" t="str">
        <f>Spisak!O18</f>
        <v>F</v>
      </c>
    </row>
    <row r="23" spans="1:12" ht="12.75" customHeight="1" x14ac:dyDescent="0.25">
      <c r="A23" s="47" t="str">
        <f>Spisak!B19</f>
        <v>59/2020</v>
      </c>
      <c r="B23" s="48" t="str">
        <f>Spisak!C19</f>
        <v>Kalender Almir</v>
      </c>
      <c r="C23" s="138">
        <f>Spisak!D19</f>
        <v>1</v>
      </c>
      <c r="D23" s="124"/>
      <c r="E23" s="124"/>
      <c r="F23" s="125"/>
      <c r="G23" s="138">
        <f>Spisak!E19</f>
        <v>16</v>
      </c>
      <c r="H23" s="125"/>
      <c r="I23" s="49">
        <f>Spisak!H19</f>
        <v>16</v>
      </c>
      <c r="J23" s="49">
        <f>Spisak!K19</f>
        <v>2</v>
      </c>
      <c r="K23" s="49">
        <f>Spisak!N19</f>
        <v>18</v>
      </c>
      <c r="L23" s="50" t="str">
        <f>Spisak!O19</f>
        <v>F</v>
      </c>
    </row>
    <row r="24" spans="1:12" ht="12.75" customHeight="1" x14ac:dyDescent="0.25">
      <c r="A24" s="47" t="str">
        <f>Spisak!B20</f>
        <v>61/2020</v>
      </c>
      <c r="B24" s="48" t="str">
        <f>Spisak!C20</f>
        <v>Šukurica Adis</v>
      </c>
      <c r="C24" s="138">
        <f>Spisak!D20</f>
        <v>7</v>
      </c>
      <c r="D24" s="124"/>
      <c r="E24" s="124"/>
      <c r="F24" s="125"/>
      <c r="G24" s="138">
        <f>Spisak!E20</f>
        <v>16</v>
      </c>
      <c r="H24" s="125"/>
      <c r="I24" s="49">
        <f>Spisak!H20</f>
        <v>23</v>
      </c>
      <c r="J24" s="49">
        <f>Spisak!K20</f>
        <v>24</v>
      </c>
      <c r="K24" s="49">
        <f>Spisak!N20</f>
        <v>40</v>
      </c>
      <c r="L24" s="50" t="str">
        <f>Spisak!O20</f>
        <v>F</v>
      </c>
    </row>
    <row r="25" spans="1:12" ht="12.75" customHeight="1" x14ac:dyDescent="0.25">
      <c r="A25" s="47" t="str">
        <f>Spisak!B21</f>
        <v>62/2020</v>
      </c>
      <c r="B25" s="48" t="str">
        <f>Spisak!C21</f>
        <v>Damjanović Nikola</v>
      </c>
      <c r="C25" s="138">
        <f>Spisak!D21</f>
        <v>16</v>
      </c>
      <c r="D25" s="124"/>
      <c r="E25" s="124"/>
      <c r="F25" s="125"/>
      <c r="G25" s="138">
        <f>Spisak!E21</f>
        <v>8</v>
      </c>
      <c r="H25" s="125"/>
      <c r="I25" s="49">
        <f>Spisak!H21</f>
        <v>19</v>
      </c>
      <c r="J25" s="49">
        <f>Spisak!K21</f>
        <v>17</v>
      </c>
      <c r="K25" s="49">
        <f>Spisak!N21</f>
        <v>25</v>
      </c>
      <c r="L25" s="50" t="str">
        <f>Spisak!O21</f>
        <v>F</v>
      </c>
    </row>
    <row r="26" spans="1:12" ht="12.75" customHeight="1" x14ac:dyDescent="0.25">
      <c r="A26" s="47" t="str">
        <f>Spisak!B22</f>
        <v>63/2020</v>
      </c>
      <c r="B26" s="48" t="str">
        <f>Spisak!C22</f>
        <v>Kalač Nejla</v>
      </c>
      <c r="C26" s="138">
        <f>Spisak!D22</f>
        <v>29</v>
      </c>
      <c r="D26" s="124"/>
      <c r="E26" s="124"/>
      <c r="F26" s="125"/>
      <c r="G26" s="138">
        <f>Spisak!E22</f>
        <v>0</v>
      </c>
      <c r="H26" s="125"/>
      <c r="I26" s="49">
        <f>Spisak!H22</f>
        <v>14</v>
      </c>
      <c r="J26" s="49">
        <f>Spisak!K22</f>
        <v>9</v>
      </c>
      <c r="K26" s="49">
        <f>Spisak!N22</f>
        <v>38</v>
      </c>
      <c r="L26" s="50" t="str">
        <f>Spisak!O22</f>
        <v>F</v>
      </c>
    </row>
    <row r="27" spans="1:12" ht="12.75" customHeight="1" x14ac:dyDescent="0.25">
      <c r="A27" s="47" t="str">
        <f>Spisak!B23</f>
        <v>67/2020</v>
      </c>
      <c r="B27" s="48" t="str">
        <f>Spisak!C23</f>
        <v>Hašinović Belma</v>
      </c>
      <c r="C27" s="138">
        <f>Spisak!D23</f>
        <v>1</v>
      </c>
      <c r="D27" s="124"/>
      <c r="E27" s="124"/>
      <c r="F27" s="125"/>
      <c r="G27" s="138">
        <f>Spisak!E23</f>
        <v>7</v>
      </c>
      <c r="H27" s="125"/>
      <c r="I27" s="49">
        <f>Spisak!H23</f>
        <v>33.5</v>
      </c>
      <c r="J27" s="49">
        <f>Spisak!K23</f>
        <v>19</v>
      </c>
      <c r="K27" s="49">
        <f>Spisak!N23</f>
        <v>26</v>
      </c>
      <c r="L27" s="50" t="str">
        <f>Spisak!O23</f>
        <v>F</v>
      </c>
    </row>
    <row r="28" spans="1:12" ht="12.75" customHeight="1" x14ac:dyDescent="0.25">
      <c r="A28" s="47" t="str">
        <f>Spisak!B24</f>
        <v>68/2020</v>
      </c>
      <c r="B28" s="48" t="str">
        <f>Spisak!C24</f>
        <v>Ibrahimović Elvis</v>
      </c>
      <c r="C28" s="138">
        <f>Spisak!D24</f>
        <v>10</v>
      </c>
      <c r="D28" s="124"/>
      <c r="E28" s="124"/>
      <c r="F28" s="125"/>
      <c r="G28" s="138">
        <f>Spisak!E24</f>
        <v>12</v>
      </c>
      <c r="H28" s="125"/>
      <c r="I28" s="49">
        <f>Spisak!H24</f>
        <v>23</v>
      </c>
      <c r="J28" s="49">
        <f>Spisak!K24</f>
        <v>19</v>
      </c>
      <c r="K28" s="49">
        <f>Spisak!N24</f>
        <v>31</v>
      </c>
      <c r="L28" s="49" t="str">
        <f>Spisak!O24</f>
        <v>F</v>
      </c>
    </row>
    <row r="29" spans="1:12" ht="12.75" customHeight="1" x14ac:dyDescent="0.25">
      <c r="A29" s="47" t="str">
        <f>Spisak!B25</f>
        <v>69/2020</v>
      </c>
      <c r="B29" s="48" t="str">
        <f>Spisak!C25</f>
        <v>Kljajević Kristina</v>
      </c>
      <c r="C29" s="138">
        <f>Spisak!D25</f>
        <v>18</v>
      </c>
      <c r="D29" s="124"/>
      <c r="E29" s="124"/>
      <c r="F29" s="125"/>
      <c r="G29" s="138">
        <f>Spisak!E25</f>
        <v>0</v>
      </c>
      <c r="H29" s="125"/>
      <c r="I29" s="49">
        <f>Spisak!H25</f>
        <v>15</v>
      </c>
      <c r="J29" s="49">
        <f>Spisak!K25</f>
        <v>15.5</v>
      </c>
      <c r="K29" s="49">
        <f>Spisak!N25</f>
        <v>33.5</v>
      </c>
      <c r="L29" s="50" t="str">
        <f>Spisak!O25</f>
        <v>F</v>
      </c>
    </row>
    <row r="30" spans="1:12" ht="12.75" customHeight="1" x14ac:dyDescent="0.25">
      <c r="A30" s="47" t="str">
        <f>Spisak!B26</f>
        <v>72/2020</v>
      </c>
      <c r="B30" s="48" t="str">
        <f>Spisak!C26</f>
        <v>Radović Jovana</v>
      </c>
      <c r="C30" s="138">
        <f>Spisak!D26</f>
        <v>3</v>
      </c>
      <c r="D30" s="124"/>
      <c r="E30" s="124"/>
      <c r="F30" s="125"/>
      <c r="G30" s="138">
        <f>Spisak!E26</f>
        <v>17</v>
      </c>
      <c r="H30" s="125"/>
      <c r="I30" s="49">
        <f>Spisak!H26</f>
        <v>20</v>
      </c>
      <c r="J30" s="49">
        <f>Spisak!K26</f>
        <v>11</v>
      </c>
      <c r="K30" s="49">
        <f>Spisak!N26</f>
        <v>28</v>
      </c>
      <c r="L30" s="50" t="str">
        <f>Spisak!O26</f>
        <v>F</v>
      </c>
    </row>
    <row r="31" spans="1:12" ht="12.75" customHeight="1" x14ac:dyDescent="0.25">
      <c r="A31" s="47" t="str">
        <f>Spisak!B27</f>
        <v>73/2020</v>
      </c>
      <c r="B31" s="48" t="str">
        <f>Spisak!C27</f>
        <v>Popović Kristina</v>
      </c>
      <c r="C31" s="138">
        <f>Spisak!D27</f>
        <v>25</v>
      </c>
      <c r="D31" s="124"/>
      <c r="E31" s="124"/>
      <c r="F31" s="125"/>
      <c r="G31" s="138">
        <f>Spisak!E27</f>
        <v>0</v>
      </c>
      <c r="H31" s="125"/>
      <c r="I31" s="49">
        <f>Spisak!H27</f>
        <v>23</v>
      </c>
      <c r="J31" s="49">
        <f>Spisak!K27</f>
        <v>19</v>
      </c>
      <c r="K31" s="49">
        <f>Spisak!N27</f>
        <v>44</v>
      </c>
      <c r="L31" s="50" t="str">
        <f>Spisak!O27</f>
        <v>F</v>
      </c>
    </row>
    <row r="32" spans="1:12" ht="12.75" customHeight="1" x14ac:dyDescent="0.25">
      <c r="A32" s="47" t="str">
        <f>Spisak!B28</f>
        <v>74/2020</v>
      </c>
      <c r="B32" s="48" t="str">
        <f>Spisak!C28</f>
        <v>Mitrović Miroslav</v>
      </c>
      <c r="C32" s="138">
        <f>Spisak!D28</f>
        <v>4</v>
      </c>
      <c r="D32" s="124"/>
      <c r="E32" s="124"/>
      <c r="F32" s="125"/>
      <c r="G32" s="138">
        <f>Spisak!E28</f>
        <v>1</v>
      </c>
      <c r="H32" s="125"/>
      <c r="I32" s="49">
        <f>Spisak!H28</f>
        <v>1</v>
      </c>
      <c r="J32" s="49" t="str">
        <f>Spisak!K28</f>
        <v/>
      </c>
      <c r="K32" s="49">
        <f>Spisak!N28</f>
        <v>2</v>
      </c>
      <c r="L32" s="50" t="str">
        <f>Spisak!O28</f>
        <v>F</v>
      </c>
    </row>
    <row r="33" spans="1:12" ht="12.75" customHeight="1" x14ac:dyDescent="0.25">
      <c r="A33" s="47" t="str">
        <f>Spisak!B29</f>
        <v>79/2020</v>
      </c>
      <c r="B33" s="48" t="str">
        <f>Spisak!C29</f>
        <v>Nišavić Ognjen</v>
      </c>
      <c r="C33" s="138">
        <f>Spisak!D29</f>
        <v>3</v>
      </c>
      <c r="D33" s="124"/>
      <c r="E33" s="124"/>
      <c r="F33" s="125"/>
      <c r="G33" s="138">
        <f>Spisak!E29</f>
        <v>0</v>
      </c>
      <c r="H33" s="125"/>
      <c r="I33" s="49">
        <f>Spisak!H29</f>
        <v>12</v>
      </c>
      <c r="J33" s="49">
        <f>Spisak!K29</f>
        <v>13.5</v>
      </c>
      <c r="K33" s="49">
        <f>Spisak!N29</f>
        <v>16.5</v>
      </c>
      <c r="L33" s="50" t="str">
        <f>Spisak!O29</f>
        <v>F</v>
      </c>
    </row>
    <row r="34" spans="1:12" ht="12.75" customHeight="1" x14ac:dyDescent="0.25">
      <c r="A34" s="47" t="str">
        <f>Spisak!B30</f>
        <v>83/2020</v>
      </c>
      <c r="B34" s="48" t="str">
        <f>Spisak!C30</f>
        <v>Mraković Neda</v>
      </c>
      <c r="C34" s="138">
        <f>Spisak!D30</f>
        <v>0</v>
      </c>
      <c r="D34" s="124"/>
      <c r="E34" s="124"/>
      <c r="F34" s="125"/>
      <c r="G34" s="138">
        <f>Spisak!E30</f>
        <v>3</v>
      </c>
      <c r="H34" s="125"/>
      <c r="I34" s="49">
        <f>Spisak!H30</f>
        <v>20.5</v>
      </c>
      <c r="J34" s="49">
        <f>Spisak!K30</f>
        <v>13</v>
      </c>
      <c r="K34" s="49">
        <f>Spisak!N30</f>
        <v>16</v>
      </c>
      <c r="L34" s="49" t="str">
        <f>Spisak!O30</f>
        <v>F</v>
      </c>
    </row>
    <row r="35" spans="1:12" ht="12.75" customHeight="1" x14ac:dyDescent="0.25">
      <c r="A35" s="47" t="str">
        <f>Spisak!B31</f>
        <v>84/2020</v>
      </c>
      <c r="B35" s="48" t="str">
        <f>Spisak!C31</f>
        <v>Murić Belmin</v>
      </c>
      <c r="C35" s="138">
        <f>Spisak!D31</f>
        <v>0</v>
      </c>
      <c r="D35" s="124"/>
      <c r="E35" s="124"/>
      <c r="F35" s="125"/>
      <c r="G35" s="138">
        <f>Spisak!E31</f>
        <v>0</v>
      </c>
      <c r="H35" s="125"/>
      <c r="I35" s="49">
        <f>Spisak!H31</f>
        <v>0</v>
      </c>
      <c r="J35" s="49">
        <f>Spisak!K31</f>
        <v>0</v>
      </c>
      <c r="K35" s="49">
        <f>Spisak!N31</f>
        <v>0</v>
      </c>
      <c r="L35" s="50" t="str">
        <f>Spisak!O31</f>
        <v>F</v>
      </c>
    </row>
    <row r="36" spans="1:12" ht="12.75" customHeight="1" x14ac:dyDescent="0.25">
      <c r="A36" s="47" t="str">
        <f>Spisak!B32</f>
        <v>85/2020</v>
      </c>
      <c r="B36" s="48" t="str">
        <f>Spisak!C32</f>
        <v>Radoičić Jelena</v>
      </c>
      <c r="C36" s="138">
        <f>Spisak!D32</f>
        <v>13</v>
      </c>
      <c r="D36" s="124"/>
      <c r="E36" s="124"/>
      <c r="F36" s="125"/>
      <c r="G36" s="138">
        <f>Spisak!E32</f>
        <v>7</v>
      </c>
      <c r="H36" s="125"/>
      <c r="I36" s="49">
        <f>Spisak!H32</f>
        <v>13</v>
      </c>
      <c r="J36" s="49" t="str">
        <f>Spisak!K32</f>
        <v/>
      </c>
      <c r="K36" s="49">
        <f>Spisak!N32</f>
        <v>20</v>
      </c>
      <c r="L36" s="50" t="str">
        <f>Spisak!O32</f>
        <v>F</v>
      </c>
    </row>
    <row r="37" spans="1:12" ht="12.75" customHeight="1" x14ac:dyDescent="0.25">
      <c r="A37" s="47" t="str">
        <f>Spisak!B33</f>
        <v>88/2020</v>
      </c>
      <c r="B37" s="48" t="str">
        <f>Spisak!C33</f>
        <v>Petrović Dijana</v>
      </c>
      <c r="C37" s="138">
        <f>Spisak!D33</f>
        <v>12</v>
      </c>
      <c r="D37" s="124"/>
      <c r="E37" s="124"/>
      <c r="F37" s="125"/>
      <c r="G37" s="138">
        <f>Spisak!E33</f>
        <v>23</v>
      </c>
      <c r="H37" s="125"/>
      <c r="I37" s="49">
        <f>Spisak!H33</f>
        <v>16</v>
      </c>
      <c r="J37" s="49">
        <f>Spisak!K33</f>
        <v>19</v>
      </c>
      <c r="K37" s="49">
        <f>Spisak!N33</f>
        <v>42</v>
      </c>
      <c r="L37" s="50" t="str">
        <f>Spisak!O33</f>
        <v>F</v>
      </c>
    </row>
    <row r="38" spans="1:12" ht="12.75" customHeight="1" x14ac:dyDescent="0.25">
      <c r="A38" s="47" t="str">
        <f>Spisak!B34</f>
        <v>91/2020</v>
      </c>
      <c r="B38" s="48" t="str">
        <f>Spisak!C34</f>
        <v>Jakšić Mina</v>
      </c>
      <c r="C38" s="138">
        <f>Spisak!D34</f>
        <v>0</v>
      </c>
      <c r="D38" s="124"/>
      <c r="E38" s="124"/>
      <c r="F38" s="125"/>
      <c r="G38" s="138">
        <f>Spisak!E34</f>
        <v>18</v>
      </c>
      <c r="H38" s="125"/>
      <c r="I38" s="49">
        <f>Spisak!H34</f>
        <v>14</v>
      </c>
      <c r="J38" s="49">
        <f>Spisak!K34</f>
        <v>30</v>
      </c>
      <c r="K38" s="49">
        <f>Spisak!N34</f>
        <v>48</v>
      </c>
      <c r="L38" s="50" t="str">
        <f>Spisak!O34</f>
        <v>F</v>
      </c>
    </row>
    <row r="39" spans="1:12" ht="12.75" customHeight="1" x14ac:dyDescent="0.25">
      <c r="A39" s="47" t="str">
        <f>Spisak!B35</f>
        <v>93/2020</v>
      </c>
      <c r="B39" s="48" t="str">
        <f>Spisak!C35</f>
        <v>Nikić Ivana</v>
      </c>
      <c r="C39" s="138">
        <f>Spisak!D35</f>
        <v>16</v>
      </c>
      <c r="D39" s="124"/>
      <c r="E39" s="124"/>
      <c r="F39" s="125"/>
      <c r="G39" s="138">
        <f>Spisak!E35</f>
        <v>19</v>
      </c>
      <c r="H39" s="125"/>
      <c r="I39" s="49">
        <f>Spisak!H35</f>
        <v>27</v>
      </c>
      <c r="J39" s="49">
        <f>Spisak!K35</f>
        <v>26</v>
      </c>
      <c r="K39" s="49">
        <f>Spisak!N35</f>
        <v>45</v>
      </c>
      <c r="L39" s="50" t="str">
        <f>Spisak!O35</f>
        <v>F</v>
      </c>
    </row>
    <row r="40" spans="1:12" ht="12.75" customHeight="1" x14ac:dyDescent="0.25">
      <c r="A40" s="47" t="str">
        <f>Spisak!B36</f>
        <v>94/2020</v>
      </c>
      <c r="B40" s="48" t="str">
        <f>Spisak!C36</f>
        <v>Lončar Tijana</v>
      </c>
      <c r="C40" s="138">
        <f>Spisak!D36</f>
        <v>8</v>
      </c>
      <c r="D40" s="124"/>
      <c r="E40" s="124"/>
      <c r="F40" s="125"/>
      <c r="G40" s="138">
        <f>Spisak!E36</f>
        <v>14</v>
      </c>
      <c r="H40" s="125"/>
      <c r="I40" s="49">
        <f>Spisak!H36</f>
        <v>28</v>
      </c>
      <c r="J40" s="49" t="str">
        <f>Spisak!K36</f>
        <v/>
      </c>
      <c r="K40" s="49">
        <f>Spisak!N36</f>
        <v>42</v>
      </c>
      <c r="L40" s="50" t="str">
        <f>Spisak!O36</f>
        <v>F</v>
      </c>
    </row>
    <row r="41" spans="1:12" ht="12.75" customHeight="1" x14ac:dyDescent="0.25">
      <c r="A41" s="47" t="str">
        <f>Spisak!B37</f>
        <v>95/2020</v>
      </c>
      <c r="B41" s="48" t="str">
        <f>Spisak!C37</f>
        <v>Husović Melida</v>
      </c>
      <c r="C41" s="138">
        <f>Spisak!D37</f>
        <v>1</v>
      </c>
      <c r="D41" s="124"/>
      <c r="E41" s="124"/>
      <c r="F41" s="125"/>
      <c r="G41" s="138">
        <f>Spisak!E37</f>
        <v>0</v>
      </c>
      <c r="H41" s="125"/>
      <c r="I41" s="49">
        <f>Spisak!H37</f>
        <v>8</v>
      </c>
      <c r="J41" s="49">
        <f>Spisak!K37</f>
        <v>0</v>
      </c>
      <c r="K41" s="49">
        <f>Spisak!N37</f>
        <v>1</v>
      </c>
      <c r="L41" s="50" t="str">
        <f>Spisak!O37</f>
        <v>F</v>
      </c>
    </row>
    <row r="42" spans="1:12" ht="12.75" customHeight="1" x14ac:dyDescent="0.25">
      <c r="A42" s="47" t="str">
        <f>Spisak!B38</f>
        <v>98/2020</v>
      </c>
      <c r="B42" s="48" t="str">
        <f>Spisak!C38</f>
        <v>Soković Vasilije</v>
      </c>
      <c r="C42" s="138">
        <f>Spisak!D38</f>
        <v>11</v>
      </c>
      <c r="D42" s="124"/>
      <c r="E42" s="124"/>
      <c r="F42" s="125"/>
      <c r="G42" s="138">
        <f>Spisak!E38</f>
        <v>5</v>
      </c>
      <c r="H42" s="125"/>
      <c r="I42" s="49" t="str">
        <f>Spisak!H38</f>
        <v/>
      </c>
      <c r="J42" s="49" t="str">
        <f>Spisak!K38</f>
        <v/>
      </c>
      <c r="K42" s="49">
        <f>Spisak!N38</f>
        <v>5</v>
      </c>
      <c r="L42" s="50" t="str">
        <f>Spisak!O38</f>
        <v>F</v>
      </c>
    </row>
    <row r="43" spans="1:12" ht="12.75" customHeight="1" x14ac:dyDescent="0.25">
      <c r="A43" s="47" t="str">
        <f>Spisak!B39</f>
        <v>100/2020</v>
      </c>
      <c r="B43" s="48" t="str">
        <f>Spisak!C39</f>
        <v>Jaćimović Tamara</v>
      </c>
      <c r="C43" s="138">
        <f>Spisak!D39</f>
        <v>0</v>
      </c>
      <c r="D43" s="124"/>
      <c r="E43" s="124"/>
      <c r="F43" s="125"/>
      <c r="G43" s="138">
        <f>Spisak!E39</f>
        <v>19</v>
      </c>
      <c r="H43" s="125"/>
      <c r="I43" s="49" t="str">
        <f>Spisak!H39</f>
        <v/>
      </c>
      <c r="J43" s="49" t="str">
        <f>Spisak!K39</f>
        <v/>
      </c>
      <c r="K43" s="49">
        <f>Spisak!N39</f>
        <v>19</v>
      </c>
      <c r="L43" s="50" t="str">
        <f>Spisak!O39</f>
        <v>F</v>
      </c>
    </row>
    <row r="44" spans="1:12" ht="12.75" customHeight="1" x14ac:dyDescent="0.25">
      <c r="A44" s="47" t="str">
        <f>Spisak!B40</f>
        <v>102/2020</v>
      </c>
      <c r="B44" s="48" t="str">
        <f>Spisak!C40</f>
        <v>Suljević Arnela</v>
      </c>
      <c r="C44" s="138">
        <f>Spisak!D40</f>
        <v>3</v>
      </c>
      <c r="D44" s="124"/>
      <c r="E44" s="124"/>
      <c r="F44" s="125"/>
      <c r="G44" s="138">
        <f>Spisak!E40</f>
        <v>0</v>
      </c>
      <c r="H44" s="125"/>
      <c r="I44" s="49" t="str">
        <f>Spisak!H40</f>
        <v/>
      </c>
      <c r="J44" s="49" t="str">
        <f>Spisak!K40</f>
        <v/>
      </c>
      <c r="K44" s="49">
        <f>Spisak!N40</f>
        <v>0</v>
      </c>
      <c r="L44" s="50" t="str">
        <f>Spisak!O40</f>
        <v>F</v>
      </c>
    </row>
    <row r="45" spans="1:12" ht="12.75" customHeight="1" x14ac:dyDescent="0.25">
      <c r="A45" s="47" t="str">
        <f>Spisak!B41</f>
        <v>103/2020</v>
      </c>
      <c r="B45" s="48" t="str">
        <f>Spisak!C41</f>
        <v>Vučeraković Nataša</v>
      </c>
      <c r="C45" s="138">
        <f>Spisak!D41</f>
        <v>0</v>
      </c>
      <c r="D45" s="124"/>
      <c r="E45" s="124"/>
      <c r="F45" s="125"/>
      <c r="G45" s="138">
        <f>Spisak!E41</f>
        <v>2</v>
      </c>
      <c r="H45" s="125"/>
      <c r="I45" s="49" t="str">
        <f>Spisak!H41</f>
        <v/>
      </c>
      <c r="J45" s="49" t="str">
        <f>Spisak!K41</f>
        <v/>
      </c>
      <c r="K45" s="49">
        <f>Spisak!N41</f>
        <v>2</v>
      </c>
      <c r="L45" s="49" t="str">
        <f>Spisak!O41</f>
        <v>F</v>
      </c>
    </row>
    <row r="46" spans="1:12" ht="12.75" customHeight="1" x14ac:dyDescent="0.25">
      <c r="A46" s="47" t="str">
        <f>Spisak!B42</f>
        <v>107/2020</v>
      </c>
      <c r="B46" s="48" t="str">
        <f>Spisak!C42</f>
        <v>Šećerović Deniz</v>
      </c>
      <c r="C46" s="138">
        <f>Spisak!D42</f>
        <v>8</v>
      </c>
      <c r="D46" s="124"/>
      <c r="E46" s="124"/>
      <c r="F46" s="125"/>
      <c r="G46" s="138">
        <f>Spisak!E42</f>
        <v>4</v>
      </c>
      <c r="H46" s="125"/>
      <c r="I46" s="49">
        <f>Spisak!H42</f>
        <v>14</v>
      </c>
      <c r="J46" s="49">
        <f>Spisak!K42</f>
        <v>18</v>
      </c>
      <c r="K46" s="49">
        <f>Spisak!N42</f>
        <v>22</v>
      </c>
      <c r="L46" s="50" t="str">
        <f>Spisak!O42</f>
        <v>F</v>
      </c>
    </row>
    <row r="47" spans="1:12" ht="12.75" customHeight="1" x14ac:dyDescent="0.25">
      <c r="A47" s="47" t="str">
        <f>Spisak!B43</f>
        <v>108/2020</v>
      </c>
      <c r="B47" s="48" t="str">
        <f>Spisak!C43</f>
        <v>Stojanović Stefan</v>
      </c>
      <c r="C47" s="138">
        <f>Spisak!D43</f>
        <v>2</v>
      </c>
      <c r="D47" s="124"/>
      <c r="E47" s="124"/>
      <c r="F47" s="125"/>
      <c r="G47" s="138">
        <f>Spisak!E43</f>
        <v>15</v>
      </c>
      <c r="H47" s="125"/>
      <c r="I47" s="49">
        <f>Spisak!H43</f>
        <v>21</v>
      </c>
      <c r="J47" s="49">
        <f>Spisak!K43</f>
        <v>16</v>
      </c>
      <c r="K47" s="49">
        <f>Spisak!N43</f>
        <v>31</v>
      </c>
      <c r="L47" s="50" t="str">
        <f>Spisak!O43</f>
        <v>F</v>
      </c>
    </row>
    <row r="48" spans="1:12" ht="12.75" customHeight="1" x14ac:dyDescent="0.25">
      <c r="A48" s="47" t="str">
        <f>Spisak!B44</f>
        <v>109/2020</v>
      </c>
      <c r="B48" s="48" t="str">
        <f>Spisak!C44</f>
        <v>Ćeman Emir</v>
      </c>
      <c r="C48" s="138">
        <f>Spisak!D44</f>
        <v>0</v>
      </c>
      <c r="D48" s="124"/>
      <c r="E48" s="124"/>
      <c r="F48" s="125"/>
      <c r="G48" s="138">
        <f>Spisak!E44</f>
        <v>5</v>
      </c>
      <c r="H48" s="125"/>
      <c r="I48" s="49" t="str">
        <f>Spisak!H44</f>
        <v/>
      </c>
      <c r="J48" s="49" t="str">
        <f>Spisak!K44</f>
        <v/>
      </c>
      <c r="K48" s="49">
        <f>Spisak!N44</f>
        <v>5</v>
      </c>
      <c r="L48" s="49" t="str">
        <f>Spisak!O44</f>
        <v>F</v>
      </c>
    </row>
    <row r="49" spans="1:12" ht="12.75" customHeight="1" x14ac:dyDescent="0.25">
      <c r="A49" s="47" t="str">
        <f>Spisak!B45</f>
        <v>14/2019</v>
      </c>
      <c r="B49" s="48" t="str">
        <f>Spisak!C45</f>
        <v>Mirotić Ivan</v>
      </c>
      <c r="C49" s="138">
        <f>Spisak!D45</f>
        <v>0</v>
      </c>
      <c r="D49" s="124"/>
      <c r="E49" s="124"/>
      <c r="F49" s="125"/>
      <c r="G49" s="138">
        <f>Spisak!E45</f>
        <v>0</v>
      </c>
      <c r="H49" s="125"/>
      <c r="I49" s="49" t="str">
        <f>Spisak!H45</f>
        <v/>
      </c>
      <c r="J49" s="49" t="str">
        <f>Spisak!K45</f>
        <v/>
      </c>
      <c r="K49" s="49" t="str">
        <f>Spisak!N45</f>
        <v/>
      </c>
      <c r="L49" s="50" t="str">
        <f>Spisak!O45</f>
        <v/>
      </c>
    </row>
    <row r="50" spans="1:12" ht="12.75" customHeight="1" x14ac:dyDescent="0.25">
      <c r="A50" s="47" t="str">
        <f>Spisak!B46</f>
        <v>23/2019</v>
      </c>
      <c r="B50" s="48" t="str">
        <f>Spisak!C46</f>
        <v>Zejak Anđela</v>
      </c>
      <c r="C50" s="138">
        <f>Spisak!D46</f>
        <v>10</v>
      </c>
      <c r="D50" s="124"/>
      <c r="E50" s="124"/>
      <c r="F50" s="125"/>
      <c r="G50" s="138">
        <f>Spisak!E46</f>
        <v>18</v>
      </c>
      <c r="H50" s="125"/>
      <c r="I50" s="49" t="str">
        <f>Spisak!H46</f>
        <v/>
      </c>
      <c r="J50" s="49">
        <f>Spisak!K46</f>
        <v>12</v>
      </c>
      <c r="K50" s="49">
        <f>Spisak!N46</f>
        <v>30</v>
      </c>
      <c r="L50" s="50" t="str">
        <f>Spisak!O46</f>
        <v>F</v>
      </c>
    </row>
    <row r="51" spans="1:12" ht="12.75" customHeight="1" x14ac:dyDescent="0.25">
      <c r="A51" s="47" t="str">
        <f>Spisak!B47</f>
        <v>27/2019</v>
      </c>
      <c r="B51" s="48" t="str">
        <f>Spisak!C47</f>
        <v>Brnović Nikolina</v>
      </c>
      <c r="C51" s="138">
        <f>Spisak!D47</f>
        <v>6</v>
      </c>
      <c r="D51" s="124"/>
      <c r="E51" s="124"/>
      <c r="F51" s="125"/>
      <c r="G51" s="138">
        <f>Spisak!E47</f>
        <v>7</v>
      </c>
      <c r="H51" s="125"/>
      <c r="I51" s="49" t="str">
        <f>Spisak!H47</f>
        <v/>
      </c>
      <c r="J51" s="49" t="str">
        <f>Spisak!K47</f>
        <v/>
      </c>
      <c r="K51" s="49">
        <f>Spisak!N47</f>
        <v>7</v>
      </c>
      <c r="L51" s="50" t="str">
        <f>Spisak!O47</f>
        <v>F</v>
      </c>
    </row>
    <row r="52" spans="1:12" ht="12.75" customHeight="1" x14ac:dyDescent="0.25">
      <c r="A52" s="47" t="str">
        <f>Spisak!B48</f>
        <v>31/2019</v>
      </c>
      <c r="B52" s="48" t="str">
        <f>Spisak!C48</f>
        <v>Stanišić Luka</v>
      </c>
      <c r="C52" s="138">
        <f>Spisak!D48</f>
        <v>0</v>
      </c>
      <c r="D52" s="124"/>
      <c r="E52" s="124"/>
      <c r="F52" s="125"/>
      <c r="G52" s="138">
        <f>Spisak!E48</f>
        <v>11</v>
      </c>
      <c r="H52" s="125"/>
      <c r="I52" s="49" t="str">
        <f>Spisak!H48</f>
        <v/>
      </c>
      <c r="J52" s="49" t="str">
        <f>Spisak!K48</f>
        <v/>
      </c>
      <c r="K52" s="49">
        <f>Spisak!N48</f>
        <v>11</v>
      </c>
      <c r="L52" s="49" t="str">
        <f>Spisak!O48</f>
        <v>F</v>
      </c>
    </row>
    <row r="53" spans="1:12" ht="12.75" customHeight="1" x14ac:dyDescent="0.25">
      <c r="A53" s="47" t="str">
        <f>Spisak!B49</f>
        <v>53/2019</v>
      </c>
      <c r="B53" s="48" t="str">
        <f>Spisak!C49</f>
        <v>Kustudić Bogdan</v>
      </c>
      <c r="C53" s="138">
        <f>Spisak!D49</f>
        <v>26</v>
      </c>
      <c r="D53" s="124"/>
      <c r="E53" s="124"/>
      <c r="F53" s="125"/>
      <c r="G53" s="138">
        <f>Spisak!E49</f>
        <v>0</v>
      </c>
      <c r="H53" s="125"/>
      <c r="I53" s="49" t="str">
        <f>Spisak!H49</f>
        <v/>
      </c>
      <c r="J53" s="49">
        <f>Spisak!K49</f>
        <v>22</v>
      </c>
      <c r="K53" s="49">
        <f>Spisak!N49</f>
        <v>48</v>
      </c>
      <c r="L53" s="50" t="str">
        <f>Spisak!O49</f>
        <v>F</v>
      </c>
    </row>
    <row r="54" spans="1:12" ht="12.75" customHeight="1" x14ac:dyDescent="0.25">
      <c r="A54" s="47" t="str">
        <f>Spisak!B50</f>
        <v>57/2019</v>
      </c>
      <c r="B54" s="48" t="str">
        <f>Spisak!C50</f>
        <v>Kljajević Radenko</v>
      </c>
      <c r="C54" s="138">
        <f>Spisak!D50</f>
        <v>3</v>
      </c>
      <c r="D54" s="124"/>
      <c r="E54" s="124"/>
      <c r="F54" s="125"/>
      <c r="G54" s="138">
        <f>Spisak!E50</f>
        <v>17</v>
      </c>
      <c r="H54" s="125"/>
      <c r="I54" s="49">
        <f>Spisak!H50</f>
        <v>23</v>
      </c>
      <c r="J54" s="49">
        <f>Spisak!K50</f>
        <v>25</v>
      </c>
      <c r="K54" s="49">
        <f>Spisak!N50</f>
        <v>42</v>
      </c>
      <c r="L54" s="50" t="str">
        <f>Spisak!O50</f>
        <v>F</v>
      </c>
    </row>
    <row r="55" spans="1:12" ht="12.75" customHeight="1" x14ac:dyDescent="0.25">
      <c r="A55" s="47" t="str">
        <f>Spisak!B51</f>
        <v>71/2019</v>
      </c>
      <c r="B55" s="48" t="str">
        <f>Spisak!C51</f>
        <v>Sekulović Luka</v>
      </c>
      <c r="C55" s="138">
        <f>Spisak!D51</f>
        <v>19</v>
      </c>
      <c r="D55" s="124"/>
      <c r="E55" s="124"/>
      <c r="F55" s="125"/>
      <c r="G55" s="138">
        <f>Spisak!E51</f>
        <v>0</v>
      </c>
      <c r="H55" s="125"/>
      <c r="I55" s="49" t="str">
        <f>Spisak!H51</f>
        <v/>
      </c>
      <c r="J55" s="49" t="str">
        <f>Spisak!K51</f>
        <v/>
      </c>
      <c r="K55" s="49">
        <f>Spisak!N51</f>
        <v>19</v>
      </c>
      <c r="L55" s="50" t="str">
        <f>Spisak!O51</f>
        <v>F</v>
      </c>
    </row>
    <row r="56" spans="1:12" ht="12.75" customHeight="1" x14ac:dyDescent="0.25">
      <c r="A56" s="47" t="str">
        <f>Spisak!B52</f>
        <v>73/2019</v>
      </c>
      <c r="B56" s="48" t="str">
        <f>Spisak!C52</f>
        <v>Šutović Jovana</v>
      </c>
      <c r="C56" s="138">
        <f>Spisak!D52</f>
        <v>3</v>
      </c>
      <c r="D56" s="124"/>
      <c r="E56" s="124"/>
      <c r="F56" s="125"/>
      <c r="G56" s="138">
        <f>Spisak!E52</f>
        <v>0</v>
      </c>
      <c r="H56" s="125"/>
      <c r="I56" s="49">
        <f>Spisak!H52</f>
        <v>27</v>
      </c>
      <c r="J56" s="49" t="str">
        <f>Spisak!K52</f>
        <v/>
      </c>
      <c r="K56" s="49">
        <f>Spisak!N52</f>
        <v>30</v>
      </c>
      <c r="L56" s="49" t="str">
        <f>Spisak!O52</f>
        <v>F</v>
      </c>
    </row>
    <row r="57" spans="1:12" ht="12.75" customHeight="1" x14ac:dyDescent="0.25">
      <c r="A57" s="47" t="str">
        <f>Spisak!B53</f>
        <v>74/2019</v>
      </c>
      <c r="B57" s="48" t="str">
        <f>Spisak!C53</f>
        <v>Šorović Marko</v>
      </c>
      <c r="C57" s="138">
        <f>Spisak!D53</f>
        <v>0</v>
      </c>
      <c r="D57" s="124"/>
      <c r="E57" s="124"/>
      <c r="F57" s="125"/>
      <c r="G57" s="138">
        <f>Spisak!E53</f>
        <v>6</v>
      </c>
      <c r="H57" s="125"/>
      <c r="I57" s="49" t="str">
        <f>Spisak!H53</f>
        <v/>
      </c>
      <c r="J57" s="49" t="str">
        <f>Spisak!K53</f>
        <v/>
      </c>
      <c r="K57" s="49">
        <f>Spisak!N53</f>
        <v>6</v>
      </c>
      <c r="L57" s="50" t="str">
        <f>Spisak!O53</f>
        <v>F</v>
      </c>
    </row>
    <row r="58" spans="1:12" ht="12.75" customHeight="1" x14ac:dyDescent="0.25">
      <c r="A58" s="47" t="str">
        <f>Spisak!B54</f>
        <v>75/2019</v>
      </c>
      <c r="B58" s="48" t="str">
        <f>Spisak!C54</f>
        <v>Bojović Anja</v>
      </c>
      <c r="C58" s="138">
        <f>Spisak!D54</f>
        <v>23</v>
      </c>
      <c r="D58" s="124"/>
      <c r="E58" s="124"/>
      <c r="F58" s="125"/>
      <c r="G58" s="138">
        <f>Spisak!E54</f>
        <v>0</v>
      </c>
      <c r="H58" s="125"/>
      <c r="I58" s="49">
        <f>Spisak!H54</f>
        <v>24</v>
      </c>
      <c r="J58" s="49">
        <f>Spisak!K54</f>
        <v>6</v>
      </c>
      <c r="K58" s="49">
        <f>Spisak!N54</f>
        <v>29</v>
      </c>
      <c r="L58" s="49" t="str">
        <f>Spisak!O54</f>
        <v>F</v>
      </c>
    </row>
    <row r="59" spans="1:12" ht="12.75" customHeight="1" x14ac:dyDescent="0.25">
      <c r="A59" s="47" t="str">
        <f>Spisak!B55</f>
        <v>76/2019</v>
      </c>
      <c r="B59" s="48" t="str">
        <f>Spisak!C55</f>
        <v>Lučić Ivan</v>
      </c>
      <c r="C59" s="138">
        <f>Spisak!D55</f>
        <v>11</v>
      </c>
      <c r="D59" s="124"/>
      <c r="E59" s="124"/>
      <c r="F59" s="125"/>
      <c r="G59" s="138">
        <f>Spisak!E55</f>
        <v>13</v>
      </c>
      <c r="H59" s="125"/>
      <c r="I59" s="49" t="str">
        <f>Spisak!H55</f>
        <v/>
      </c>
      <c r="J59" s="49">
        <f>Spisak!K55</f>
        <v>15</v>
      </c>
      <c r="K59" s="49">
        <f>Spisak!N55</f>
        <v>28</v>
      </c>
      <c r="L59" s="50" t="str">
        <f>Spisak!O55</f>
        <v>F</v>
      </c>
    </row>
    <row r="60" spans="1:12" ht="12.75" customHeight="1" x14ac:dyDescent="0.25">
      <c r="A60" s="47" t="str">
        <f>Spisak!B56</f>
        <v>77/2019</v>
      </c>
      <c r="B60" s="48" t="str">
        <f>Spisak!C56</f>
        <v>Petrić Ivona</v>
      </c>
      <c r="C60" s="138">
        <f>Spisak!D56</f>
        <v>5</v>
      </c>
      <c r="D60" s="124"/>
      <c r="E60" s="124"/>
      <c r="F60" s="125"/>
      <c r="G60" s="138">
        <f>Spisak!E56</f>
        <v>13</v>
      </c>
      <c r="H60" s="125"/>
      <c r="I60" s="49">
        <f>Spisak!H56</f>
        <v>18</v>
      </c>
      <c r="J60" s="49">
        <f>Spisak!K56</f>
        <v>22</v>
      </c>
      <c r="K60" s="49">
        <f>Spisak!N56</f>
        <v>35</v>
      </c>
      <c r="L60" s="49" t="str">
        <f>Spisak!O56</f>
        <v>F</v>
      </c>
    </row>
    <row r="61" spans="1:12" ht="12.75" customHeight="1" x14ac:dyDescent="0.25">
      <c r="A61" s="47" t="str">
        <f>Spisak!B57</f>
        <v>78/2019</v>
      </c>
      <c r="B61" s="48" t="str">
        <f>Spisak!C57</f>
        <v>Hadžisalihović Benjamin</v>
      </c>
      <c r="C61" s="138">
        <f>Spisak!D57</f>
        <v>0</v>
      </c>
      <c r="D61" s="124"/>
      <c r="E61" s="124"/>
      <c r="F61" s="125"/>
      <c r="G61" s="138">
        <f>Spisak!E57</f>
        <v>3</v>
      </c>
      <c r="H61" s="125"/>
      <c r="I61" s="49" t="str">
        <f>Spisak!H57</f>
        <v/>
      </c>
      <c r="J61" s="49" t="str">
        <f>Spisak!K57</f>
        <v/>
      </c>
      <c r="K61" s="49">
        <f>Spisak!N57</f>
        <v>3</v>
      </c>
      <c r="L61" s="50" t="str">
        <f>Spisak!O57</f>
        <v>F</v>
      </c>
    </row>
    <row r="62" spans="1:12" ht="12.75" customHeight="1" x14ac:dyDescent="0.25">
      <c r="A62" s="47" t="str">
        <f>Spisak!B58</f>
        <v>79/2019</v>
      </c>
      <c r="B62" s="48" t="str">
        <f>Spisak!C58</f>
        <v>Džaković Ivona</v>
      </c>
      <c r="C62" s="138">
        <f>Spisak!D58</f>
        <v>16</v>
      </c>
      <c r="D62" s="124"/>
      <c r="E62" s="124"/>
      <c r="F62" s="125"/>
      <c r="G62" s="138">
        <f>Spisak!E58</f>
        <v>0</v>
      </c>
      <c r="H62" s="125"/>
      <c r="I62" s="49" t="str">
        <f>Spisak!H58</f>
        <v/>
      </c>
      <c r="J62" s="49" t="str">
        <f>Spisak!K58</f>
        <v/>
      </c>
      <c r="K62" s="49">
        <f>Spisak!N58</f>
        <v>16</v>
      </c>
      <c r="L62" s="50" t="str">
        <f>Spisak!O58</f>
        <v>F</v>
      </c>
    </row>
    <row r="63" spans="1:12" ht="12.75" customHeight="1" x14ac:dyDescent="0.25">
      <c r="A63" s="47" t="str">
        <f>Spisak!B59</f>
        <v>82/2019</v>
      </c>
      <c r="B63" s="48" t="str">
        <f>Spisak!C59</f>
        <v>Uskoković Nikola</v>
      </c>
      <c r="C63" s="138">
        <f>Spisak!D59</f>
        <v>0</v>
      </c>
      <c r="D63" s="124"/>
      <c r="E63" s="124"/>
      <c r="F63" s="125"/>
      <c r="G63" s="138">
        <f>Spisak!E59</f>
        <v>8</v>
      </c>
      <c r="H63" s="125"/>
      <c r="I63" s="49" t="str">
        <f>Spisak!H59</f>
        <v/>
      </c>
      <c r="J63" s="49" t="str">
        <f>Spisak!K59</f>
        <v/>
      </c>
      <c r="K63" s="49">
        <f>Spisak!N59</f>
        <v>8</v>
      </c>
      <c r="L63" s="50" t="str">
        <f>Spisak!O59</f>
        <v>F</v>
      </c>
    </row>
    <row r="64" spans="1:12" ht="12.75" customHeight="1" x14ac:dyDescent="0.25">
      <c r="A64" s="47" t="str">
        <f>Spisak!B60</f>
        <v>83/2019</v>
      </c>
      <c r="B64" s="48" t="str">
        <f>Spisak!C60</f>
        <v>Mojašević Novo</v>
      </c>
      <c r="C64" s="138">
        <f>Spisak!D60</f>
        <v>4</v>
      </c>
      <c r="D64" s="124"/>
      <c r="E64" s="124"/>
      <c r="F64" s="125"/>
      <c r="G64" s="138">
        <f>Spisak!E60</f>
        <v>7</v>
      </c>
      <c r="H64" s="125"/>
      <c r="I64" s="49" t="str">
        <f>Spisak!H60</f>
        <v/>
      </c>
      <c r="J64" s="49" t="str">
        <f>Spisak!K60</f>
        <v/>
      </c>
      <c r="K64" s="49">
        <f>Spisak!N60</f>
        <v>7</v>
      </c>
      <c r="L64" s="50" t="str">
        <f>Spisak!O60</f>
        <v>F</v>
      </c>
    </row>
    <row r="65" spans="1:12" ht="12.75" customHeight="1" x14ac:dyDescent="0.25">
      <c r="A65" s="47" t="str">
        <f>Spisak!B61</f>
        <v>89/2019</v>
      </c>
      <c r="B65" s="48" t="str">
        <f>Spisak!C61</f>
        <v>Jelić Dušan</v>
      </c>
      <c r="C65" s="138">
        <f>Spisak!D61</f>
        <v>0</v>
      </c>
      <c r="D65" s="124"/>
      <c r="E65" s="124"/>
      <c r="F65" s="125"/>
      <c r="G65" s="138">
        <f>Spisak!E61</f>
        <v>0</v>
      </c>
      <c r="H65" s="125"/>
      <c r="I65" s="49" t="str">
        <f>Spisak!H61</f>
        <v/>
      </c>
      <c r="J65" s="49" t="str">
        <f>Spisak!K61</f>
        <v/>
      </c>
      <c r="K65" s="49" t="str">
        <f>Spisak!N61</f>
        <v/>
      </c>
      <c r="L65" s="50" t="str">
        <f>Spisak!O61</f>
        <v/>
      </c>
    </row>
    <row r="66" spans="1:12" ht="12.75" customHeight="1" x14ac:dyDescent="0.25">
      <c r="A66" s="47" t="str">
        <f>Spisak!B62</f>
        <v>96/2019</v>
      </c>
      <c r="B66" s="48" t="str">
        <f>Spisak!C62</f>
        <v>Krpuljević Cano</v>
      </c>
      <c r="C66" s="138">
        <f>Spisak!D62</f>
        <v>0</v>
      </c>
      <c r="D66" s="124"/>
      <c r="E66" s="124"/>
      <c r="F66" s="125"/>
      <c r="G66" s="138">
        <f>Spisak!E62</f>
        <v>1</v>
      </c>
      <c r="H66" s="125"/>
      <c r="I66" s="49" t="str">
        <f>Spisak!H62</f>
        <v/>
      </c>
      <c r="J66" s="49" t="str">
        <f>Spisak!K62</f>
        <v/>
      </c>
      <c r="K66" s="49">
        <f>Spisak!N62</f>
        <v>1</v>
      </c>
      <c r="L66" s="50" t="str">
        <f>Spisak!O62</f>
        <v>F</v>
      </c>
    </row>
    <row r="67" spans="1:12" ht="12.75" customHeight="1" x14ac:dyDescent="0.25">
      <c r="A67" s="47" t="str">
        <f>Spisak!B63</f>
        <v>110/2019</v>
      </c>
      <c r="B67" s="48" t="str">
        <f>Spisak!C63</f>
        <v>Radulović Natalija</v>
      </c>
      <c r="C67" s="138">
        <f>Spisak!D63</f>
        <v>6</v>
      </c>
      <c r="D67" s="124"/>
      <c r="E67" s="124"/>
      <c r="F67" s="125"/>
      <c r="G67" s="138">
        <f>Spisak!E63</f>
        <v>4</v>
      </c>
      <c r="H67" s="125"/>
      <c r="I67" s="49">
        <f>Spisak!H63</f>
        <v>20.5</v>
      </c>
      <c r="J67" s="49" t="str">
        <f>Spisak!K63</f>
        <v/>
      </c>
      <c r="K67" s="49">
        <f>Spisak!N63</f>
        <v>24.5</v>
      </c>
      <c r="L67" s="50" t="str">
        <f>Spisak!O63</f>
        <v>F</v>
      </c>
    </row>
    <row r="68" spans="1:12" ht="12.75" customHeight="1" x14ac:dyDescent="0.25">
      <c r="A68" s="47" t="str">
        <f>Spisak!B64</f>
        <v>3/2018</v>
      </c>
      <c r="B68" s="48" t="str">
        <f>Spisak!C64</f>
        <v>Džogović Adis</v>
      </c>
      <c r="C68" s="138">
        <f>Spisak!D64</f>
        <v>13</v>
      </c>
      <c r="D68" s="124"/>
      <c r="E68" s="124"/>
      <c r="F68" s="125"/>
      <c r="G68" s="138">
        <f>Spisak!E64</f>
        <v>0</v>
      </c>
      <c r="H68" s="125"/>
      <c r="I68" s="49">
        <f>Spisak!H64</f>
        <v>2</v>
      </c>
      <c r="J68" s="49">
        <f>Spisak!K64</f>
        <v>34</v>
      </c>
      <c r="K68" s="49">
        <f>Spisak!N64</f>
        <v>47</v>
      </c>
      <c r="L68" s="50" t="str">
        <f>Spisak!O64</f>
        <v>F</v>
      </c>
    </row>
    <row r="69" spans="1:12" ht="12.75" customHeight="1" x14ac:dyDescent="0.25">
      <c r="A69" s="47" t="str">
        <f>Spisak!B65</f>
        <v>12/2018</v>
      </c>
      <c r="B69" s="48" t="str">
        <f>Spisak!C65</f>
        <v>Stojković Đina</v>
      </c>
      <c r="C69" s="138">
        <f>Spisak!D65</f>
        <v>0</v>
      </c>
      <c r="D69" s="124"/>
      <c r="E69" s="124"/>
      <c r="F69" s="125"/>
      <c r="G69" s="138">
        <f>Spisak!E65</f>
        <v>10</v>
      </c>
      <c r="H69" s="125"/>
      <c r="I69" s="49">
        <f>Spisak!H65</f>
        <v>11</v>
      </c>
      <c r="J69" s="49">
        <f>Spisak!K65</f>
        <v>1</v>
      </c>
      <c r="K69" s="49">
        <f>Spisak!N65</f>
        <v>11</v>
      </c>
      <c r="L69" s="50" t="str">
        <f>Spisak!O65</f>
        <v>F</v>
      </c>
    </row>
    <row r="70" spans="1:12" ht="12.75" customHeight="1" x14ac:dyDescent="0.25">
      <c r="A70" s="47" t="str">
        <f>Spisak!B66</f>
        <v>21/2018</v>
      </c>
      <c r="B70" s="48" t="str">
        <f>Spisak!C66</f>
        <v>Drpljanin Edin</v>
      </c>
      <c r="C70" s="138">
        <f>Spisak!D66</f>
        <v>0</v>
      </c>
      <c r="D70" s="124"/>
      <c r="E70" s="124"/>
      <c r="F70" s="125"/>
      <c r="G70" s="138">
        <f>Spisak!E66</f>
        <v>0</v>
      </c>
      <c r="H70" s="125"/>
      <c r="I70" s="49" t="str">
        <f>Spisak!H66</f>
        <v/>
      </c>
      <c r="J70" s="49" t="str">
        <f>Spisak!K66</f>
        <v/>
      </c>
      <c r="K70" s="49" t="str">
        <f>Spisak!N66</f>
        <v/>
      </c>
      <c r="L70" s="50" t="str">
        <f>Spisak!O66</f>
        <v/>
      </c>
    </row>
    <row r="71" spans="1:12" ht="12.75" customHeight="1" x14ac:dyDescent="0.25">
      <c r="A71" s="47" t="str">
        <f>Spisak!B67</f>
        <v>39/2018</v>
      </c>
      <c r="B71" s="48" t="str">
        <f>Spisak!C67</f>
        <v>Perišić Anja</v>
      </c>
      <c r="C71" s="138">
        <f>Spisak!D67</f>
        <v>0</v>
      </c>
      <c r="D71" s="124"/>
      <c r="E71" s="124"/>
      <c r="F71" s="125"/>
      <c r="G71" s="138">
        <f>Spisak!E67</f>
        <v>13</v>
      </c>
      <c r="H71" s="125"/>
      <c r="I71" s="49">
        <f>Spisak!H67</f>
        <v>19</v>
      </c>
      <c r="J71" s="49">
        <f>Spisak!K67</f>
        <v>3</v>
      </c>
      <c r="K71" s="49">
        <f>Spisak!N67</f>
        <v>16</v>
      </c>
      <c r="L71" s="50" t="str">
        <f>Spisak!O67</f>
        <v>F</v>
      </c>
    </row>
    <row r="72" spans="1:12" ht="12.75" customHeight="1" x14ac:dyDescent="0.25">
      <c r="A72" s="47" t="str">
        <f>Spisak!B68</f>
        <v>46/2018</v>
      </c>
      <c r="B72" s="48" t="str">
        <f>Spisak!C68</f>
        <v>Traparić Damjan</v>
      </c>
      <c r="C72" s="138">
        <f>Spisak!D68</f>
        <v>6</v>
      </c>
      <c r="D72" s="124"/>
      <c r="E72" s="124"/>
      <c r="F72" s="125"/>
      <c r="G72" s="138">
        <f>Spisak!E68</f>
        <v>0</v>
      </c>
      <c r="H72" s="125"/>
      <c r="I72" s="49">
        <f>Spisak!H68</f>
        <v>14</v>
      </c>
      <c r="J72" s="49" t="str">
        <f>Spisak!K68</f>
        <v/>
      </c>
      <c r="K72" s="49">
        <f>Spisak!N68</f>
        <v>20</v>
      </c>
      <c r="L72" s="50" t="str">
        <f>Spisak!O68</f>
        <v>F</v>
      </c>
    </row>
    <row r="73" spans="1:12" ht="12.75" customHeight="1" x14ac:dyDescent="0.25">
      <c r="A73" s="47" t="str">
        <f>Spisak!B69</f>
        <v>50/2018</v>
      </c>
      <c r="B73" s="48" t="str">
        <f>Spisak!C69</f>
        <v>Domazet Nikola</v>
      </c>
      <c r="C73" s="138">
        <f>Spisak!D69</f>
        <v>14</v>
      </c>
      <c r="D73" s="124"/>
      <c r="E73" s="124"/>
      <c r="F73" s="125"/>
      <c r="G73" s="138">
        <f>Spisak!E69</f>
        <v>20</v>
      </c>
      <c r="H73" s="125"/>
      <c r="I73" s="49">
        <f>Spisak!H69</f>
        <v>21</v>
      </c>
      <c r="J73" s="49">
        <f>Spisak!K69</f>
        <v>17.5</v>
      </c>
      <c r="K73" s="49">
        <f>Spisak!N69</f>
        <v>37.5</v>
      </c>
      <c r="L73" s="50" t="str">
        <f>Spisak!O69</f>
        <v>F</v>
      </c>
    </row>
    <row r="74" spans="1:12" ht="12.75" customHeight="1" x14ac:dyDescent="0.25">
      <c r="A74" s="47" t="str">
        <f>Spisak!B70</f>
        <v>59/2018</v>
      </c>
      <c r="B74" s="48" t="str">
        <f>Spisak!C70</f>
        <v>Mrdak Balša</v>
      </c>
      <c r="C74" s="138">
        <f>Spisak!D70</f>
        <v>9</v>
      </c>
      <c r="D74" s="124"/>
      <c r="E74" s="124"/>
      <c r="F74" s="125"/>
      <c r="G74" s="138">
        <f>Spisak!E70</f>
        <v>21</v>
      </c>
      <c r="H74" s="125"/>
      <c r="I74" s="49">
        <f>Spisak!H70</f>
        <v>13</v>
      </c>
      <c r="J74" s="49">
        <f>Spisak!K70</f>
        <v>14</v>
      </c>
      <c r="K74" s="49">
        <f>Spisak!N70</f>
        <v>35</v>
      </c>
      <c r="L74" s="50" t="str">
        <f>Spisak!O70</f>
        <v>F</v>
      </c>
    </row>
    <row r="75" spans="1:12" ht="12.75" customHeight="1" x14ac:dyDescent="0.25">
      <c r="A75" s="47" t="str">
        <f>Spisak!B71</f>
        <v>62/2018</v>
      </c>
      <c r="B75" s="48" t="str">
        <f>Spisak!C71</f>
        <v>Demić Adis</v>
      </c>
      <c r="C75" s="138">
        <f>Spisak!D71</f>
        <v>0</v>
      </c>
      <c r="D75" s="124"/>
      <c r="E75" s="124"/>
      <c r="F75" s="125"/>
      <c r="G75" s="138">
        <f>Spisak!E71</f>
        <v>0</v>
      </c>
      <c r="H75" s="125"/>
      <c r="I75" s="49">
        <f>Spisak!H71</f>
        <v>0</v>
      </c>
      <c r="J75" s="49" t="str">
        <f>Spisak!K71</f>
        <v/>
      </c>
      <c r="K75" s="49">
        <f>Spisak!N71</f>
        <v>0</v>
      </c>
      <c r="L75" s="50" t="str">
        <f>Spisak!O71</f>
        <v>F</v>
      </c>
    </row>
    <row r="76" spans="1:12" ht="12.75" customHeight="1" x14ac:dyDescent="0.25">
      <c r="A76" s="47" t="str">
        <f>Spisak!B72</f>
        <v>73/2018</v>
      </c>
      <c r="B76" s="48" t="str">
        <f>Spisak!C72</f>
        <v>Ralević Dražen</v>
      </c>
      <c r="C76" s="138">
        <f>Spisak!D72</f>
        <v>11</v>
      </c>
      <c r="D76" s="124"/>
      <c r="E76" s="124"/>
      <c r="F76" s="125"/>
      <c r="G76" s="138">
        <f>Spisak!E72</f>
        <v>21</v>
      </c>
      <c r="H76" s="125"/>
      <c r="I76" s="49">
        <f>Spisak!H72</f>
        <v>17</v>
      </c>
      <c r="J76" s="49">
        <f>Spisak!K72</f>
        <v>24.5</v>
      </c>
      <c r="K76" s="49">
        <f>Spisak!N72</f>
        <v>45.5</v>
      </c>
      <c r="L76" s="50" t="str">
        <f>Spisak!O72</f>
        <v>F</v>
      </c>
    </row>
    <row r="77" spans="1:12" ht="12.75" customHeight="1" x14ac:dyDescent="0.25">
      <c r="A77" s="47" t="str">
        <f>Spisak!B73</f>
        <v>78/2018</v>
      </c>
      <c r="B77" s="48" t="str">
        <f>Spisak!C73</f>
        <v>Ćetković Gabrijela</v>
      </c>
      <c r="C77" s="138">
        <f>Spisak!D73</f>
        <v>0</v>
      </c>
      <c r="D77" s="124"/>
      <c r="E77" s="124"/>
      <c r="F77" s="125"/>
      <c r="G77" s="138">
        <f>Spisak!E73</f>
        <v>11</v>
      </c>
      <c r="H77" s="125"/>
      <c r="I77" s="49">
        <f>Spisak!H73</f>
        <v>9</v>
      </c>
      <c r="J77" s="49" t="str">
        <f>Spisak!K73</f>
        <v/>
      </c>
      <c r="K77" s="49">
        <f>Spisak!N73</f>
        <v>20</v>
      </c>
      <c r="L77" s="50" t="str">
        <f>Spisak!O73</f>
        <v>F</v>
      </c>
    </row>
    <row r="78" spans="1:12" ht="12.75" customHeight="1" x14ac:dyDescent="0.25">
      <c r="A78" s="47" t="str">
        <f>Spisak!B74</f>
        <v>79/2018</v>
      </c>
      <c r="B78" s="48" t="str">
        <f>Spisak!C74</f>
        <v>Bubanja Bogdan</v>
      </c>
      <c r="C78" s="138">
        <f>Spisak!D74</f>
        <v>0</v>
      </c>
      <c r="D78" s="124"/>
      <c r="E78" s="124"/>
      <c r="F78" s="125"/>
      <c r="G78" s="138">
        <f>Spisak!E74</f>
        <v>14</v>
      </c>
      <c r="H78" s="125"/>
      <c r="I78" s="49">
        <f>Spisak!H74</f>
        <v>10</v>
      </c>
      <c r="J78" s="49">
        <f>Spisak!K74</f>
        <v>2</v>
      </c>
      <c r="K78" s="49">
        <f>Spisak!N74</f>
        <v>16</v>
      </c>
      <c r="L78" s="50" t="str">
        <f>Spisak!O74</f>
        <v>F</v>
      </c>
    </row>
    <row r="79" spans="1:12" ht="12.75" customHeight="1" x14ac:dyDescent="0.25">
      <c r="A79" s="47" t="str">
        <f>Spisak!B75</f>
        <v>84/2018</v>
      </c>
      <c r="B79" s="48" t="str">
        <f>Spisak!C75</f>
        <v>Svičević Vojislav</v>
      </c>
      <c r="C79" s="138">
        <f>Spisak!D75</f>
        <v>17</v>
      </c>
      <c r="D79" s="124"/>
      <c r="E79" s="124"/>
      <c r="F79" s="125"/>
      <c r="G79" s="138">
        <f>Spisak!E75</f>
        <v>20</v>
      </c>
      <c r="H79" s="125"/>
      <c r="I79" s="49" t="str">
        <f>Spisak!H75</f>
        <v/>
      </c>
      <c r="J79" s="49">
        <f>Spisak!K75</f>
        <v>24</v>
      </c>
      <c r="K79" s="49">
        <f>Spisak!N75</f>
        <v>44</v>
      </c>
      <c r="L79" s="50" t="str">
        <f>Spisak!O75</f>
        <v>F</v>
      </c>
    </row>
    <row r="80" spans="1:12" ht="12.75" customHeight="1" x14ac:dyDescent="0.25">
      <c r="A80" s="47" t="str">
        <f>Spisak!B76</f>
        <v>95/2018</v>
      </c>
      <c r="B80" s="48" t="str">
        <f>Spisak!C76</f>
        <v>Jošović Maša</v>
      </c>
      <c r="C80" s="138">
        <f>Spisak!D76</f>
        <v>5</v>
      </c>
      <c r="D80" s="124"/>
      <c r="E80" s="124"/>
      <c r="F80" s="125"/>
      <c r="G80" s="138">
        <f>Spisak!E76</f>
        <v>14</v>
      </c>
      <c r="H80" s="125"/>
      <c r="I80" s="49">
        <f>Spisak!H76</f>
        <v>16</v>
      </c>
      <c r="J80" s="49">
        <f>Spisak!K76</f>
        <v>14</v>
      </c>
      <c r="K80" s="49">
        <f>Spisak!N76</f>
        <v>28</v>
      </c>
      <c r="L80" s="50" t="str">
        <f>Spisak!O76</f>
        <v>F</v>
      </c>
    </row>
    <row r="81" spans="1:12" ht="12.75" customHeight="1" x14ac:dyDescent="0.25">
      <c r="A81" s="47" t="str">
        <f>Spisak!B77</f>
        <v>16/2017</v>
      </c>
      <c r="B81" s="48" t="str">
        <f>Spisak!C77</f>
        <v>Cimbaljević Jana</v>
      </c>
      <c r="C81" s="138">
        <f>Spisak!D77</f>
        <v>8</v>
      </c>
      <c r="D81" s="124"/>
      <c r="E81" s="124"/>
      <c r="F81" s="125"/>
      <c r="G81" s="138">
        <f>Spisak!E77</f>
        <v>11</v>
      </c>
      <c r="H81" s="125"/>
      <c r="I81" s="49" t="str">
        <f>Spisak!H77</f>
        <v/>
      </c>
      <c r="J81" s="49" t="str">
        <f>Spisak!K77</f>
        <v/>
      </c>
      <c r="K81" s="49">
        <f>Spisak!N77</f>
        <v>11</v>
      </c>
      <c r="L81" s="50" t="str">
        <f>Spisak!O77</f>
        <v>F</v>
      </c>
    </row>
    <row r="82" spans="1:12" ht="12.75" customHeight="1" x14ac:dyDescent="0.25">
      <c r="A82" s="47" t="str">
        <f>Spisak!B78</f>
        <v>19/2017</v>
      </c>
      <c r="B82" s="48" t="str">
        <f>Spisak!C78</f>
        <v>Muzurović Adin</v>
      </c>
      <c r="C82" s="138">
        <f>Spisak!D78</f>
        <v>0</v>
      </c>
      <c r="D82" s="124"/>
      <c r="E82" s="124"/>
      <c r="F82" s="125"/>
      <c r="G82" s="138">
        <f>Spisak!E78</f>
        <v>0</v>
      </c>
      <c r="H82" s="125"/>
      <c r="I82" s="49" t="str">
        <f>Spisak!H78</f>
        <v/>
      </c>
      <c r="J82" s="49" t="str">
        <f>Spisak!K78</f>
        <v/>
      </c>
      <c r="K82" s="49" t="str">
        <f>Spisak!N78</f>
        <v/>
      </c>
      <c r="L82" s="50" t="str">
        <f>Spisak!O78</f>
        <v/>
      </c>
    </row>
    <row r="83" spans="1:12" ht="12.75" customHeight="1" x14ac:dyDescent="0.25">
      <c r="A83" s="47" t="str">
        <f>Spisak!B79</f>
        <v>22/2017</v>
      </c>
      <c r="B83" s="48" t="str">
        <f>Spisak!C79</f>
        <v>Jakovljević Duško</v>
      </c>
      <c r="C83" s="138">
        <f>Spisak!D79</f>
        <v>5</v>
      </c>
      <c r="D83" s="124"/>
      <c r="E83" s="124"/>
      <c r="F83" s="125"/>
      <c r="G83" s="138">
        <f>Spisak!E79</f>
        <v>0</v>
      </c>
      <c r="H83" s="125"/>
      <c r="I83" s="49" t="str">
        <f>Spisak!H79</f>
        <v/>
      </c>
      <c r="J83" s="49" t="str">
        <f>Spisak!K79</f>
        <v/>
      </c>
      <c r="K83" s="49">
        <f>Spisak!N79</f>
        <v>5</v>
      </c>
      <c r="L83" s="50" t="str">
        <f>Spisak!O79</f>
        <v>F</v>
      </c>
    </row>
    <row r="84" spans="1:12" ht="12.75" customHeight="1" x14ac:dyDescent="0.25">
      <c r="A84" s="47" t="str">
        <f>Spisak!B80</f>
        <v>44/2017</v>
      </c>
      <c r="B84" s="48" t="str">
        <f>Spisak!C80</f>
        <v>Pejović Vaso</v>
      </c>
      <c r="C84" s="138">
        <f>Spisak!D80</f>
        <v>10</v>
      </c>
      <c r="D84" s="124"/>
      <c r="E84" s="124"/>
      <c r="F84" s="125"/>
      <c r="G84" s="138">
        <f>Spisak!E80</f>
        <v>23</v>
      </c>
      <c r="H84" s="125"/>
      <c r="I84" s="49" t="str">
        <f>Spisak!H80</f>
        <v/>
      </c>
      <c r="J84" s="49" t="str">
        <f>Spisak!K80</f>
        <v/>
      </c>
      <c r="K84" s="49">
        <f>Spisak!N80</f>
        <v>23</v>
      </c>
      <c r="L84" s="50" t="str">
        <f>Spisak!O80</f>
        <v>F</v>
      </c>
    </row>
    <row r="85" spans="1:12" ht="12.75" customHeight="1" x14ac:dyDescent="0.25">
      <c r="A85" s="47" t="str">
        <f>Spisak!B81</f>
        <v>65/2017</v>
      </c>
      <c r="B85" s="48" t="str">
        <f>Spisak!C81</f>
        <v>Konjević Ratko</v>
      </c>
      <c r="C85" s="138">
        <f>Spisak!D81</f>
        <v>0</v>
      </c>
      <c r="D85" s="124"/>
      <c r="E85" s="124"/>
      <c r="F85" s="125"/>
      <c r="G85" s="138">
        <f>Spisak!E81</f>
        <v>5</v>
      </c>
      <c r="H85" s="125"/>
      <c r="I85" s="49">
        <f>Spisak!H81</f>
        <v>0</v>
      </c>
      <c r="J85" s="49">
        <f>Spisak!K81</f>
        <v>7</v>
      </c>
      <c r="K85" s="49">
        <f>Spisak!N81</f>
        <v>12</v>
      </c>
      <c r="L85" s="50" t="str">
        <f>Spisak!O81</f>
        <v>F</v>
      </c>
    </row>
    <row r="86" spans="1:12" ht="12.75" customHeight="1" x14ac:dyDescent="0.25">
      <c r="A86" s="47" t="str">
        <f>Spisak!B82</f>
        <v>91/2017</v>
      </c>
      <c r="B86" s="48" t="str">
        <f>Spisak!C82</f>
        <v>Đurović Milica</v>
      </c>
      <c r="C86" s="138">
        <f>Spisak!D82</f>
        <v>0</v>
      </c>
      <c r="D86" s="124"/>
      <c r="E86" s="124"/>
      <c r="F86" s="125"/>
      <c r="G86" s="138">
        <f>Spisak!E82</f>
        <v>0</v>
      </c>
      <c r="H86" s="125"/>
      <c r="I86" s="49" t="str">
        <f>Spisak!H82</f>
        <v/>
      </c>
      <c r="J86" s="49" t="str">
        <f>Spisak!K82</f>
        <v/>
      </c>
      <c r="K86" s="49" t="str">
        <f>Spisak!N82</f>
        <v/>
      </c>
      <c r="L86" s="50" t="str">
        <f>Spisak!O82</f>
        <v/>
      </c>
    </row>
    <row r="87" spans="1:12" ht="12.75" customHeight="1" x14ac:dyDescent="0.25">
      <c r="A87" s="47" t="str">
        <f>Spisak!B83</f>
        <v>102/2017</v>
      </c>
      <c r="B87" s="48" t="str">
        <f>Spisak!C83</f>
        <v>Todorović Stanko</v>
      </c>
      <c r="C87" s="138">
        <f>Spisak!D83</f>
        <v>0</v>
      </c>
      <c r="D87" s="124"/>
      <c r="E87" s="124"/>
      <c r="F87" s="125"/>
      <c r="G87" s="138">
        <f>Spisak!E83</f>
        <v>0</v>
      </c>
      <c r="H87" s="125"/>
      <c r="I87" s="49" t="str">
        <f>Spisak!H83</f>
        <v/>
      </c>
      <c r="J87" s="49" t="str">
        <f>Spisak!K83</f>
        <v/>
      </c>
      <c r="K87" s="49" t="str">
        <f>Spisak!N83</f>
        <v/>
      </c>
      <c r="L87" s="50" t="str">
        <f>Spisak!O83</f>
        <v/>
      </c>
    </row>
    <row r="88" spans="1:12" ht="12.75" customHeight="1" x14ac:dyDescent="0.25">
      <c r="A88" s="47" t="str">
        <f>Spisak!B84</f>
        <v>104/2017</v>
      </c>
      <c r="B88" s="48" t="str">
        <f>Spisak!C84</f>
        <v>Marićević Aleksa</v>
      </c>
      <c r="C88" s="138">
        <f>Spisak!D84</f>
        <v>0</v>
      </c>
      <c r="D88" s="124"/>
      <c r="E88" s="124"/>
      <c r="F88" s="125"/>
      <c r="G88" s="138">
        <f>Spisak!E84</f>
        <v>0</v>
      </c>
      <c r="H88" s="125"/>
      <c r="I88" s="49" t="str">
        <f>Spisak!H84</f>
        <v/>
      </c>
      <c r="J88" s="49" t="str">
        <f>Spisak!K84</f>
        <v/>
      </c>
      <c r="K88" s="49" t="str">
        <f>Spisak!N84</f>
        <v/>
      </c>
      <c r="L88" s="50" t="str">
        <f>Spisak!O84</f>
        <v/>
      </c>
    </row>
    <row r="89" spans="1:12" ht="12.75" customHeight="1" x14ac:dyDescent="0.25">
      <c r="A89" s="47" t="str">
        <f>Spisak!B85</f>
        <v>118/2017</v>
      </c>
      <c r="B89" s="48" t="str">
        <f>Spisak!C85</f>
        <v>Krnjević Radovan</v>
      </c>
      <c r="C89" s="138">
        <f>Spisak!D85</f>
        <v>13</v>
      </c>
      <c r="D89" s="124"/>
      <c r="E89" s="124"/>
      <c r="F89" s="125"/>
      <c r="G89" s="138">
        <f>Spisak!E85</f>
        <v>13</v>
      </c>
      <c r="H89" s="125"/>
      <c r="I89" s="49">
        <f>Spisak!H85</f>
        <v>15.5</v>
      </c>
      <c r="J89" s="49">
        <f>Spisak!K85</f>
        <v>6</v>
      </c>
      <c r="K89" s="49">
        <f>Spisak!N85</f>
        <v>19</v>
      </c>
      <c r="L89" s="50" t="str">
        <f>Spisak!O85</f>
        <v>F</v>
      </c>
    </row>
    <row r="90" spans="1:12" ht="12.75" customHeight="1" x14ac:dyDescent="0.25">
      <c r="A90" s="47" t="str">
        <f>Spisak!B86</f>
        <v>87/2016</v>
      </c>
      <c r="B90" s="48" t="str">
        <f>Spisak!C86</f>
        <v>Pavlović Goran</v>
      </c>
      <c r="C90" s="138">
        <f>Spisak!D86</f>
        <v>0</v>
      </c>
      <c r="D90" s="124"/>
      <c r="E90" s="124"/>
      <c r="F90" s="125"/>
      <c r="G90" s="138">
        <f>Spisak!E86</f>
        <v>0</v>
      </c>
      <c r="H90" s="125"/>
      <c r="I90" s="49" t="str">
        <f>Spisak!H86</f>
        <v/>
      </c>
      <c r="J90" s="49" t="str">
        <f>Spisak!K86</f>
        <v/>
      </c>
      <c r="K90" s="49" t="str">
        <f>Spisak!N86</f>
        <v/>
      </c>
      <c r="L90" s="50" t="str">
        <f>Spisak!O86</f>
        <v/>
      </c>
    </row>
    <row r="91" spans="1:12" ht="12.75" customHeight="1" x14ac:dyDescent="0.25">
      <c r="A91" s="47" t="str">
        <f>Spisak!B87</f>
        <v>3/2015</v>
      </c>
      <c r="B91" s="48" t="str">
        <f>Spisak!C87</f>
        <v>Ivanović Željko</v>
      </c>
      <c r="C91" s="138">
        <f>Spisak!D87</f>
        <v>29</v>
      </c>
      <c r="D91" s="124"/>
      <c r="E91" s="124"/>
      <c r="F91" s="125"/>
      <c r="G91" s="138">
        <f>Spisak!E87</f>
        <v>0</v>
      </c>
      <c r="H91" s="125"/>
      <c r="I91" s="49" t="str">
        <f>Spisak!H87</f>
        <v/>
      </c>
      <c r="J91" s="49">
        <f>Spisak!K87</f>
        <v>14</v>
      </c>
      <c r="K91" s="49">
        <f>Spisak!N87</f>
        <v>43</v>
      </c>
      <c r="L91" s="50" t="str">
        <f>Spisak!O87</f>
        <v>F</v>
      </c>
    </row>
    <row r="92" spans="1:12" ht="12.75" customHeight="1" x14ac:dyDescent="0.25">
      <c r="A92" s="47" t="str">
        <f>Spisak!B88</f>
        <v>9/2015</v>
      </c>
      <c r="B92" s="48" t="str">
        <f>Spisak!C88</f>
        <v>Popović Andrija</v>
      </c>
      <c r="C92" s="138">
        <f>Spisak!D88</f>
        <v>0</v>
      </c>
      <c r="D92" s="124"/>
      <c r="E92" s="124"/>
      <c r="F92" s="125"/>
      <c r="G92" s="138">
        <f>Spisak!E88</f>
        <v>0</v>
      </c>
      <c r="H92" s="125"/>
      <c r="I92" s="49" t="str">
        <f>Spisak!H88</f>
        <v/>
      </c>
      <c r="J92" s="49" t="str">
        <f>Spisak!K88</f>
        <v/>
      </c>
      <c r="K92" s="49" t="str">
        <f>Spisak!N88</f>
        <v/>
      </c>
      <c r="L92" s="49" t="str">
        <f>Spisak!O88</f>
        <v/>
      </c>
    </row>
    <row r="93" spans="1:12" ht="12.75" customHeight="1" x14ac:dyDescent="0.25">
      <c r="A93" s="47" t="str">
        <f>Spisak!B89</f>
        <v>26/2015</v>
      </c>
      <c r="B93" s="48" t="str">
        <f>Spisak!C89</f>
        <v>Ćetković Nikoleta</v>
      </c>
      <c r="C93" s="138">
        <f>Spisak!D89</f>
        <v>0</v>
      </c>
      <c r="D93" s="124"/>
      <c r="E93" s="124"/>
      <c r="F93" s="125"/>
      <c r="G93" s="138">
        <f>Spisak!E89</f>
        <v>0</v>
      </c>
      <c r="H93" s="125"/>
      <c r="I93" s="49" t="str">
        <f>Spisak!H89</f>
        <v/>
      </c>
      <c r="J93" s="49" t="str">
        <f>Spisak!K89</f>
        <v/>
      </c>
      <c r="K93" s="49" t="str">
        <f>Spisak!N89</f>
        <v/>
      </c>
      <c r="L93" s="50" t="str">
        <f>Spisak!O89</f>
        <v/>
      </c>
    </row>
    <row r="94" spans="1:12" ht="12.75" customHeight="1" x14ac:dyDescent="0.25">
      <c r="A94" s="47" t="str">
        <f>Spisak!B90</f>
        <v>94/2015</v>
      </c>
      <c r="B94" s="48" t="str">
        <f>Spisak!C90</f>
        <v>Đurković Ljilja</v>
      </c>
      <c r="C94" s="138">
        <f>Spisak!D90</f>
        <v>8</v>
      </c>
      <c r="D94" s="124"/>
      <c r="E94" s="124"/>
      <c r="F94" s="125"/>
      <c r="G94" s="138">
        <f>Spisak!E90</f>
        <v>11</v>
      </c>
      <c r="H94" s="125"/>
      <c r="I94" s="49">
        <f>Spisak!H90</f>
        <v>14</v>
      </c>
      <c r="J94" s="49">
        <f>Spisak!K90</f>
        <v>38</v>
      </c>
      <c r="K94" s="49">
        <f>Spisak!N90</f>
        <v>49</v>
      </c>
      <c r="L94" s="50" t="str">
        <f>Spisak!O90</f>
        <v>F</v>
      </c>
    </row>
    <row r="95" spans="1:12" ht="12.75" customHeight="1" x14ac:dyDescent="0.25">
      <c r="A95" s="47" t="str">
        <f>Spisak!B91</f>
        <v>41/2014</v>
      </c>
      <c r="B95" s="48" t="str">
        <f>Spisak!C91</f>
        <v>Lončarević Marija</v>
      </c>
      <c r="C95" s="138">
        <f>Spisak!D91</f>
        <v>0</v>
      </c>
      <c r="D95" s="124"/>
      <c r="E95" s="124"/>
      <c r="F95" s="125"/>
      <c r="G95" s="138">
        <f>Spisak!E91</f>
        <v>0</v>
      </c>
      <c r="H95" s="125"/>
      <c r="I95" s="49">
        <f>Spisak!H91</f>
        <v>28</v>
      </c>
      <c r="J95" s="49" t="str">
        <f>Spisak!K91</f>
        <v/>
      </c>
      <c r="K95" s="49">
        <f>Spisak!N91</f>
        <v>28</v>
      </c>
      <c r="L95" s="49" t="str">
        <f>Spisak!O91</f>
        <v>F</v>
      </c>
    </row>
    <row r="96" spans="1:12" ht="12.75" customHeight="1" x14ac:dyDescent="0.25">
      <c r="A96" s="47" t="str">
        <f>Spisak!B92</f>
        <v>120/2014</v>
      </c>
      <c r="B96" s="48" t="str">
        <f>Spisak!C92</f>
        <v>Čolović Armin</v>
      </c>
      <c r="C96" s="138">
        <f>Spisak!D92</f>
        <v>7</v>
      </c>
      <c r="D96" s="124"/>
      <c r="E96" s="124"/>
      <c r="F96" s="125"/>
      <c r="G96" s="138">
        <f>Spisak!E92</f>
        <v>17</v>
      </c>
      <c r="H96" s="125"/>
      <c r="I96" s="49" t="str">
        <f>Spisak!H92</f>
        <v/>
      </c>
      <c r="J96" s="49">
        <f>Spisak!K92</f>
        <v>9</v>
      </c>
      <c r="K96" s="49">
        <f>Spisak!N92</f>
        <v>26</v>
      </c>
      <c r="L96" s="50" t="str">
        <f>Spisak!O92</f>
        <v>F</v>
      </c>
    </row>
    <row r="97" spans="1:12" ht="12.75" customHeight="1" x14ac:dyDescent="0.25">
      <c r="A97" s="47" t="str">
        <f>Spisak!B93</f>
        <v>132/2014</v>
      </c>
      <c r="B97" s="48" t="str">
        <f>Spisak!C93</f>
        <v>Kise Marko</v>
      </c>
      <c r="C97" s="138">
        <f>Spisak!D93</f>
        <v>15</v>
      </c>
      <c r="D97" s="124"/>
      <c r="E97" s="124"/>
      <c r="F97" s="125"/>
      <c r="G97" s="138">
        <f>Spisak!E93</f>
        <v>21</v>
      </c>
      <c r="H97" s="125"/>
      <c r="I97" s="49" t="str">
        <f>Spisak!H93</f>
        <v/>
      </c>
      <c r="J97" s="49" t="str">
        <f>Spisak!K93</f>
        <v/>
      </c>
      <c r="K97" s="49">
        <f>Spisak!N93</f>
        <v>21</v>
      </c>
      <c r="L97" s="50" t="str">
        <f>Spisak!O93</f>
        <v>F</v>
      </c>
    </row>
    <row r="98" spans="1:12" ht="12.75" customHeight="1" x14ac:dyDescent="0.25">
      <c r="A98" s="47" t="str">
        <f>Spisak!B94</f>
        <v>138/2014</v>
      </c>
      <c r="B98" s="48" t="str">
        <f>Spisak!C94</f>
        <v>Medojević Srđan</v>
      </c>
      <c r="C98" s="138">
        <f>Spisak!D94</f>
        <v>0</v>
      </c>
      <c r="D98" s="124"/>
      <c r="E98" s="124"/>
      <c r="F98" s="125"/>
      <c r="G98" s="138">
        <f>Spisak!E94</f>
        <v>0</v>
      </c>
      <c r="H98" s="125"/>
      <c r="I98" s="49" t="str">
        <f>Spisak!H94</f>
        <v/>
      </c>
      <c r="J98" s="49" t="str">
        <f>Spisak!K94</f>
        <v/>
      </c>
      <c r="K98" s="49" t="str">
        <f>Spisak!N94</f>
        <v/>
      </c>
      <c r="L98" s="50" t="str">
        <f>Spisak!O94</f>
        <v/>
      </c>
    </row>
    <row r="99" spans="1:12" ht="12.75" customHeight="1" x14ac:dyDescent="0.25">
      <c r="A99" s="47" t="str">
        <f>Spisak!B95</f>
        <v>78/2013</v>
      </c>
      <c r="B99" s="48" t="str">
        <f>Spisak!C95</f>
        <v>Pepić Ersan</v>
      </c>
      <c r="C99" s="138">
        <f>Spisak!D95</f>
        <v>1</v>
      </c>
      <c r="D99" s="124"/>
      <c r="E99" s="124"/>
      <c r="F99" s="125"/>
      <c r="G99" s="138">
        <f>Spisak!E95</f>
        <v>0</v>
      </c>
      <c r="H99" s="125"/>
      <c r="I99" s="49" t="str">
        <f>Spisak!H95</f>
        <v/>
      </c>
      <c r="J99" s="49" t="str">
        <f>Spisak!K95</f>
        <v/>
      </c>
      <c r="K99" s="49">
        <f>Spisak!N95</f>
        <v>1</v>
      </c>
      <c r="L99" s="49" t="str">
        <f>Spisak!O95</f>
        <v>F</v>
      </c>
    </row>
    <row r="100" spans="1:12" ht="12.75" customHeight="1" x14ac:dyDescent="0.25">
      <c r="A100" s="47" t="str">
        <f>Spisak!B96</f>
        <v>124/2013</v>
      </c>
      <c r="B100" s="48" t="str">
        <f>Spisak!C96</f>
        <v>Marojević Aleksandra</v>
      </c>
      <c r="C100" s="138">
        <f>Spisak!D96</f>
        <v>0</v>
      </c>
      <c r="D100" s="124"/>
      <c r="E100" s="124"/>
      <c r="F100" s="125"/>
      <c r="G100" s="138">
        <f>Spisak!E96</f>
        <v>0</v>
      </c>
      <c r="H100" s="125"/>
      <c r="I100" s="49" t="str">
        <f>Spisak!H96</f>
        <v/>
      </c>
      <c r="J100" s="49" t="str">
        <f>Spisak!K96</f>
        <v/>
      </c>
      <c r="K100" s="49" t="str">
        <f>Spisak!N96</f>
        <v/>
      </c>
      <c r="L100" s="50" t="str">
        <f>Spisak!O96</f>
        <v/>
      </c>
    </row>
    <row r="101" spans="1:12" ht="12.75" customHeight="1" x14ac:dyDescent="0.25">
      <c r="A101" s="47" t="str">
        <f>Spisak!B97</f>
        <v>101/2012</v>
      </c>
      <c r="B101" s="48" t="str">
        <f>Spisak!C97</f>
        <v>Mijanović Stefan</v>
      </c>
      <c r="C101" s="138">
        <f>Spisak!D97</f>
        <v>15</v>
      </c>
      <c r="D101" s="124"/>
      <c r="E101" s="124"/>
      <c r="F101" s="125"/>
      <c r="G101" s="138">
        <f>Spisak!E97</f>
        <v>0</v>
      </c>
      <c r="H101" s="125"/>
      <c r="I101" s="49" t="str">
        <f>Spisak!H97</f>
        <v/>
      </c>
      <c r="J101" s="49" t="str">
        <f>Spisak!K97</f>
        <v/>
      </c>
      <c r="K101" s="49">
        <f>Spisak!N97</f>
        <v>15</v>
      </c>
      <c r="L101" s="50" t="str">
        <f>Spisak!O97</f>
        <v>F</v>
      </c>
    </row>
    <row r="102" spans="1:12" ht="12.75" customHeight="1" x14ac:dyDescent="0.25">
      <c r="A102" s="47" t="str">
        <f>Spisak!B98</f>
        <v>109/2008</v>
      </c>
      <c r="B102" s="48" t="str">
        <f>Spisak!C98</f>
        <v>Radunović Petar</v>
      </c>
      <c r="C102" s="138">
        <f>Spisak!D98</f>
        <v>0</v>
      </c>
      <c r="D102" s="124"/>
      <c r="E102" s="124"/>
      <c r="F102" s="125"/>
      <c r="G102" s="138">
        <f>Spisak!E98</f>
        <v>0</v>
      </c>
      <c r="H102" s="125"/>
      <c r="I102" s="49" t="str">
        <f>Spisak!H98</f>
        <v/>
      </c>
      <c r="J102" s="49" t="str">
        <f>Spisak!K98</f>
        <v/>
      </c>
      <c r="K102" s="49" t="str">
        <f>Spisak!N98</f>
        <v/>
      </c>
      <c r="L102" s="49" t="str">
        <f>Spisak!O98</f>
        <v/>
      </c>
    </row>
    <row r="103" spans="1:12" ht="12.75" customHeight="1" x14ac:dyDescent="0.25">
      <c r="A103" s="47" t="str">
        <f>Spisak!B99</f>
        <v>1/2020</v>
      </c>
      <c r="B103" s="48" t="str">
        <f>Spisak!C99</f>
        <v>Roganović Jovana</v>
      </c>
      <c r="C103" s="138">
        <f>Spisak!D99</f>
        <v>26</v>
      </c>
      <c r="D103" s="124"/>
      <c r="E103" s="124"/>
      <c r="F103" s="125"/>
      <c r="G103" s="138">
        <f>Spisak!E99</f>
        <v>0</v>
      </c>
      <c r="H103" s="125"/>
      <c r="I103" s="49">
        <f>Spisak!H99</f>
        <v>47</v>
      </c>
      <c r="J103" s="49" t="str">
        <f>Spisak!K99</f>
        <v/>
      </c>
      <c r="K103" s="49">
        <f>Spisak!N99</f>
        <v>73</v>
      </c>
      <c r="L103" s="50" t="str">
        <f>Spisak!O99</f>
        <v>C</v>
      </c>
    </row>
    <row r="104" spans="1:12" ht="12.75" customHeight="1" x14ac:dyDescent="0.25">
      <c r="A104" s="47" t="str">
        <f>Spisak!B100</f>
        <v>2/2020</v>
      </c>
      <c r="B104" s="48" t="str">
        <f>Spisak!C100</f>
        <v>Grebović Mina</v>
      </c>
      <c r="C104" s="138">
        <f>Spisak!D100</f>
        <v>35</v>
      </c>
      <c r="D104" s="124"/>
      <c r="E104" s="124"/>
      <c r="F104" s="125"/>
      <c r="G104" s="138">
        <f>Spisak!E100</f>
        <v>0</v>
      </c>
      <c r="H104" s="125"/>
      <c r="I104" s="49">
        <f>Spisak!H100</f>
        <v>45</v>
      </c>
      <c r="J104" s="49" t="str">
        <f>Spisak!K100</f>
        <v/>
      </c>
      <c r="K104" s="49">
        <f>Spisak!N100</f>
        <v>80</v>
      </c>
      <c r="L104" s="49" t="str">
        <f>Spisak!O100</f>
        <v>B</v>
      </c>
    </row>
    <row r="105" spans="1:12" ht="12.75" customHeight="1" x14ac:dyDescent="0.25">
      <c r="A105" s="47" t="str">
        <f>Spisak!B101</f>
        <v>4/2020</v>
      </c>
      <c r="B105" s="48" t="str">
        <f>Spisak!C101</f>
        <v>Bjelić Dragana</v>
      </c>
      <c r="C105" s="138">
        <f>Spisak!D101</f>
        <v>0</v>
      </c>
      <c r="D105" s="124"/>
      <c r="E105" s="124"/>
      <c r="F105" s="125"/>
      <c r="G105" s="138">
        <f>Spisak!E101</f>
        <v>0</v>
      </c>
      <c r="H105" s="125"/>
      <c r="I105" s="49" t="str">
        <f>Spisak!H101</f>
        <v/>
      </c>
      <c r="J105" s="49" t="str">
        <f>Spisak!K101</f>
        <v/>
      </c>
      <c r="K105" s="49" t="str">
        <f>Spisak!N101</f>
        <v/>
      </c>
      <c r="L105" s="50" t="str">
        <f>Spisak!O101</f>
        <v/>
      </c>
    </row>
    <row r="106" spans="1:12" ht="12.75" customHeight="1" x14ac:dyDescent="0.25">
      <c r="A106" s="47" t="str">
        <f>Spisak!B102</f>
        <v>5/2020</v>
      </c>
      <c r="B106" s="48" t="str">
        <f>Spisak!C102</f>
        <v>Šuković Nikolina</v>
      </c>
      <c r="C106" s="138">
        <f>Spisak!D102</f>
        <v>0</v>
      </c>
      <c r="D106" s="124"/>
      <c r="E106" s="124"/>
      <c r="F106" s="125"/>
      <c r="G106" s="138">
        <f>Spisak!E102</f>
        <v>0</v>
      </c>
      <c r="H106" s="125"/>
      <c r="I106" s="49" t="str">
        <f>Spisak!H102</f>
        <v/>
      </c>
      <c r="J106" s="49" t="str">
        <f>Spisak!K102</f>
        <v/>
      </c>
      <c r="K106" s="49" t="str">
        <f>Spisak!N102</f>
        <v/>
      </c>
      <c r="L106" s="50" t="str">
        <f>Spisak!O102</f>
        <v/>
      </c>
    </row>
    <row r="107" spans="1:12" ht="12.75" customHeight="1" x14ac:dyDescent="0.25">
      <c r="A107" s="47" t="str">
        <f>Spisak!B103</f>
        <v>6/2020</v>
      </c>
      <c r="B107" s="48" t="str">
        <f>Spisak!C103</f>
        <v>Raičević Luka</v>
      </c>
      <c r="C107" s="138">
        <f>Spisak!D103</f>
        <v>0</v>
      </c>
      <c r="D107" s="124"/>
      <c r="E107" s="124"/>
      <c r="F107" s="125"/>
      <c r="G107" s="138">
        <f>Spisak!E103</f>
        <v>0</v>
      </c>
      <c r="H107" s="125"/>
      <c r="I107" s="49" t="str">
        <f>Spisak!H103</f>
        <v/>
      </c>
      <c r="J107" s="49" t="str">
        <f>Spisak!K103</f>
        <v/>
      </c>
      <c r="K107" s="49" t="str">
        <f>Spisak!N103</f>
        <v/>
      </c>
      <c r="L107" s="50" t="str">
        <f>Spisak!O103</f>
        <v/>
      </c>
    </row>
    <row r="108" spans="1:12" ht="12.75" customHeight="1" x14ac:dyDescent="0.25">
      <c r="A108" s="47" t="str">
        <f>Spisak!B104</f>
        <v>7/2020</v>
      </c>
      <c r="B108" s="48" t="str">
        <f>Spisak!C104</f>
        <v>Terzić Kristina</v>
      </c>
      <c r="C108" s="138">
        <f>Spisak!D104</f>
        <v>0</v>
      </c>
      <c r="D108" s="124"/>
      <c r="E108" s="124"/>
      <c r="F108" s="125"/>
      <c r="G108" s="138">
        <f>Spisak!E104</f>
        <v>0</v>
      </c>
      <c r="H108" s="125"/>
      <c r="I108" s="49" t="str">
        <f>Spisak!H104</f>
        <v/>
      </c>
      <c r="J108" s="49" t="str">
        <f>Spisak!K104</f>
        <v/>
      </c>
      <c r="K108" s="49">
        <f>Spisak!N104</f>
        <v>0</v>
      </c>
      <c r="L108" s="49" t="str">
        <f>Spisak!O104</f>
        <v>F</v>
      </c>
    </row>
    <row r="109" spans="1:12" ht="12.75" customHeight="1" x14ac:dyDescent="0.25">
      <c r="A109" s="47" t="str">
        <f>Spisak!B105</f>
        <v>8/2020</v>
      </c>
      <c r="B109" s="48" t="str">
        <f>Spisak!C105</f>
        <v>Raičević Anja</v>
      </c>
      <c r="C109" s="138">
        <f>Spisak!D105</f>
        <v>33</v>
      </c>
      <c r="D109" s="124"/>
      <c r="E109" s="124"/>
      <c r="F109" s="125"/>
      <c r="G109" s="138">
        <f>Spisak!E105</f>
        <v>0</v>
      </c>
      <c r="H109" s="125"/>
      <c r="I109" s="49">
        <f>Spisak!H105</f>
        <v>39</v>
      </c>
      <c r="J109" s="49" t="str">
        <f>Spisak!K105</f>
        <v/>
      </c>
      <c r="K109" s="49">
        <f>Spisak!N105</f>
        <v>72</v>
      </c>
      <c r="L109" s="50" t="str">
        <f>Spisak!O105</f>
        <v>C</v>
      </c>
    </row>
    <row r="110" spans="1:12" ht="12.75" customHeight="1" x14ac:dyDescent="0.25">
      <c r="A110" s="47" t="str">
        <f>Spisak!B106</f>
        <v>10/2020</v>
      </c>
      <c r="B110" s="48" t="str">
        <f>Spisak!C106</f>
        <v>Perović Jelena</v>
      </c>
      <c r="C110" s="138">
        <f>Spisak!D106</f>
        <v>0</v>
      </c>
      <c r="D110" s="124"/>
      <c r="E110" s="124"/>
      <c r="F110" s="125"/>
      <c r="G110" s="138">
        <f>Spisak!E106</f>
        <v>0</v>
      </c>
      <c r="H110" s="125"/>
      <c r="I110" s="49" t="str">
        <f>Spisak!H106</f>
        <v/>
      </c>
      <c r="J110" s="49" t="str">
        <f>Spisak!K106</f>
        <v/>
      </c>
      <c r="K110" s="49" t="str">
        <f>Spisak!N106</f>
        <v/>
      </c>
      <c r="L110" s="50" t="str">
        <f>Spisak!O106</f>
        <v/>
      </c>
    </row>
    <row r="111" spans="1:12" ht="12.75" customHeight="1" x14ac:dyDescent="0.25">
      <c r="A111" s="47" t="str">
        <f>Spisak!B107</f>
        <v>11/2020</v>
      </c>
      <c r="B111" s="48" t="str">
        <f>Spisak!C107</f>
        <v>Rakonjac Drago</v>
      </c>
      <c r="C111" s="138">
        <f>Spisak!D107</f>
        <v>12</v>
      </c>
      <c r="D111" s="124"/>
      <c r="E111" s="124"/>
      <c r="F111" s="125"/>
      <c r="G111" s="138">
        <f>Spisak!E107</f>
        <v>22</v>
      </c>
      <c r="H111" s="125"/>
      <c r="I111" s="49">
        <f>Spisak!H107</f>
        <v>31</v>
      </c>
      <c r="J111" s="49" t="str">
        <f>Spisak!K107</f>
        <v/>
      </c>
      <c r="K111" s="49">
        <f>Spisak!N107</f>
        <v>53</v>
      </c>
      <c r="L111" s="50" t="str">
        <f>Spisak!O107</f>
        <v>E</v>
      </c>
    </row>
    <row r="112" spans="1:12" ht="12.75" customHeight="1" x14ac:dyDescent="0.25">
      <c r="A112" s="47" t="str">
        <f>Spisak!B108</f>
        <v>13/2020</v>
      </c>
      <c r="B112" s="48" t="str">
        <f>Spisak!C108</f>
        <v>Rudanović Savo</v>
      </c>
      <c r="C112" s="138">
        <f>Spisak!D108</f>
        <v>14</v>
      </c>
      <c r="D112" s="124"/>
      <c r="E112" s="124"/>
      <c r="F112" s="125"/>
      <c r="G112" s="138">
        <f>Spisak!E108</f>
        <v>18</v>
      </c>
      <c r="H112" s="125"/>
      <c r="I112" s="49">
        <f>Spisak!H108</f>
        <v>35</v>
      </c>
      <c r="J112" s="49" t="str">
        <f>Spisak!K108</f>
        <v/>
      </c>
      <c r="K112" s="49">
        <f>Spisak!N108</f>
        <v>53</v>
      </c>
      <c r="L112" s="50" t="str">
        <f>Spisak!O108</f>
        <v>E</v>
      </c>
    </row>
    <row r="113" spans="1:12" ht="12.75" customHeight="1" x14ac:dyDescent="0.25">
      <c r="A113" s="47" t="str">
        <f>Spisak!B109</f>
        <v>15/2020</v>
      </c>
      <c r="B113" s="48" t="str">
        <f>Spisak!C109</f>
        <v>Žarić Sanja</v>
      </c>
      <c r="C113" s="138">
        <f>Spisak!D109</f>
        <v>26</v>
      </c>
      <c r="D113" s="124"/>
      <c r="E113" s="124"/>
      <c r="F113" s="125"/>
      <c r="G113" s="138">
        <f>Spisak!E109</f>
        <v>0</v>
      </c>
      <c r="H113" s="125"/>
      <c r="I113" s="49">
        <f>Spisak!H109</f>
        <v>43</v>
      </c>
      <c r="J113" s="49" t="str">
        <f>Spisak!K109</f>
        <v/>
      </c>
      <c r="K113" s="49">
        <f>Spisak!N109</f>
        <v>69</v>
      </c>
      <c r="L113" s="49" t="str">
        <f>Spisak!O109</f>
        <v>D</v>
      </c>
    </row>
    <row r="114" spans="1:12" ht="12.75" customHeight="1" x14ac:dyDescent="0.25">
      <c r="A114" s="47" t="str">
        <f>Spisak!B110</f>
        <v>16/2020</v>
      </c>
      <c r="B114" s="48" t="str">
        <f>Spisak!C110</f>
        <v>Potpara Milica</v>
      </c>
      <c r="C114" s="138">
        <f>Spisak!D110</f>
        <v>34</v>
      </c>
      <c r="D114" s="124"/>
      <c r="E114" s="124"/>
      <c r="F114" s="125"/>
      <c r="G114" s="138">
        <f>Spisak!E110</f>
        <v>0</v>
      </c>
      <c r="H114" s="125"/>
      <c r="I114" s="49">
        <f>Spisak!H110</f>
        <v>36</v>
      </c>
      <c r="J114" s="49" t="str">
        <f>Spisak!K110</f>
        <v/>
      </c>
      <c r="K114" s="49">
        <f>Spisak!N110</f>
        <v>70</v>
      </c>
      <c r="L114" s="50" t="str">
        <f>Spisak!O110</f>
        <v>C</v>
      </c>
    </row>
    <row r="115" spans="1:12" ht="12.75" customHeight="1" x14ac:dyDescent="0.25">
      <c r="A115" s="47" t="str">
        <f>Spisak!B111</f>
        <v>17/2020</v>
      </c>
      <c r="B115" s="48" t="str">
        <f>Spisak!C111</f>
        <v>Raičević Lazar</v>
      </c>
      <c r="C115" s="138">
        <f>Spisak!D111</f>
        <v>0</v>
      </c>
      <c r="D115" s="124"/>
      <c r="E115" s="124"/>
      <c r="F115" s="125"/>
      <c r="G115" s="138">
        <f>Spisak!E111</f>
        <v>0</v>
      </c>
      <c r="H115" s="125"/>
      <c r="I115" s="49" t="str">
        <f>Spisak!H111</f>
        <v/>
      </c>
      <c r="J115" s="49" t="str">
        <f>Spisak!K111</f>
        <v/>
      </c>
      <c r="K115" s="49">
        <f>Spisak!N111</f>
        <v>0</v>
      </c>
      <c r="L115" s="49" t="str">
        <f>Spisak!O111</f>
        <v>F</v>
      </c>
    </row>
    <row r="116" spans="1:12" ht="12.75" customHeight="1" x14ac:dyDescent="0.25">
      <c r="A116" s="47" t="str">
        <f>Spisak!B112</f>
        <v>19/2020</v>
      </c>
      <c r="B116" s="48" t="str">
        <f>Spisak!C112</f>
        <v>Kankaraš Milutin</v>
      </c>
      <c r="C116" s="138">
        <f>Spisak!D112</f>
        <v>22</v>
      </c>
      <c r="D116" s="124"/>
      <c r="E116" s="124"/>
      <c r="F116" s="125"/>
      <c r="G116" s="138">
        <f>Spisak!E112</f>
        <v>30</v>
      </c>
      <c r="H116" s="125"/>
      <c r="I116" s="49">
        <f>Spisak!H112</f>
        <v>45</v>
      </c>
      <c r="J116" s="49" t="str">
        <f>Spisak!K112</f>
        <v/>
      </c>
      <c r="K116" s="49">
        <f>Spisak!N112</f>
        <v>75</v>
      </c>
      <c r="L116" s="49" t="str">
        <f>Spisak!O112</f>
        <v>C</v>
      </c>
    </row>
    <row r="117" spans="1:12" ht="12.75" customHeight="1" x14ac:dyDescent="0.25">
      <c r="A117" s="47" t="str">
        <f>Spisak!B113</f>
        <v>20/2020</v>
      </c>
      <c r="B117" s="48" t="str">
        <f>Spisak!C113</f>
        <v>Krsmanović Ivana</v>
      </c>
      <c r="C117" s="138">
        <f>Spisak!D113</f>
        <v>20</v>
      </c>
      <c r="D117" s="124"/>
      <c r="E117" s="124"/>
      <c r="F117" s="125"/>
      <c r="G117" s="138">
        <f>Spisak!E113</f>
        <v>0</v>
      </c>
      <c r="H117" s="125"/>
      <c r="I117" s="49">
        <f>Spisak!H113</f>
        <v>30</v>
      </c>
      <c r="J117" s="49" t="str">
        <f>Spisak!K113</f>
        <v/>
      </c>
      <c r="K117" s="49">
        <f>Spisak!N113</f>
        <v>50</v>
      </c>
      <c r="L117" s="50" t="str">
        <f>Spisak!O113</f>
        <v>E</v>
      </c>
    </row>
    <row r="118" spans="1:12" ht="12.75" customHeight="1" x14ac:dyDescent="0.25">
      <c r="A118" s="47" t="str">
        <f>Spisak!B114</f>
        <v>21/2020</v>
      </c>
      <c r="B118" s="48" t="str">
        <f>Spisak!C114</f>
        <v>Radović Jovana</v>
      </c>
      <c r="C118" s="138">
        <f>Spisak!D114</f>
        <v>10</v>
      </c>
      <c r="D118" s="124"/>
      <c r="E118" s="124"/>
      <c r="F118" s="125"/>
      <c r="G118" s="138">
        <f>Spisak!E114</f>
        <v>32</v>
      </c>
      <c r="H118" s="125"/>
      <c r="I118" s="49">
        <f>Spisak!H114</f>
        <v>28</v>
      </c>
      <c r="J118" s="49" t="str">
        <f>Spisak!K114</f>
        <v/>
      </c>
      <c r="K118" s="49">
        <f>Spisak!N114</f>
        <v>60</v>
      </c>
      <c r="L118" s="50" t="str">
        <f>Spisak!O114</f>
        <v>D</v>
      </c>
    </row>
    <row r="119" spans="1:12" ht="12.75" customHeight="1" x14ac:dyDescent="0.25">
      <c r="A119" s="47" t="str">
        <f>Spisak!B115</f>
        <v>22/2020</v>
      </c>
      <c r="B119" s="48" t="str">
        <f>Spisak!C115</f>
        <v>Bojanić Strahinja</v>
      </c>
      <c r="C119" s="138">
        <f>Spisak!D115</f>
        <v>0</v>
      </c>
      <c r="D119" s="124"/>
      <c r="E119" s="124"/>
      <c r="F119" s="125"/>
      <c r="G119" s="138">
        <f>Spisak!E115</f>
        <v>0</v>
      </c>
      <c r="H119" s="125"/>
      <c r="I119" s="49" t="str">
        <f>Spisak!H115</f>
        <v/>
      </c>
      <c r="J119" s="49" t="str">
        <f>Spisak!K115</f>
        <v/>
      </c>
      <c r="K119" s="49" t="str">
        <f>Spisak!N115</f>
        <v/>
      </c>
      <c r="L119" s="50" t="str">
        <f>Spisak!O115</f>
        <v/>
      </c>
    </row>
    <row r="120" spans="1:12" ht="12.75" customHeight="1" x14ac:dyDescent="0.25">
      <c r="A120" s="47" t="str">
        <f>Spisak!B116</f>
        <v>24/2020</v>
      </c>
      <c r="B120" s="48" t="str">
        <f>Spisak!C116</f>
        <v>Živković Ivana</v>
      </c>
      <c r="C120" s="138">
        <f>Spisak!D116</f>
        <v>18</v>
      </c>
      <c r="D120" s="124"/>
      <c r="E120" s="124"/>
      <c r="F120" s="125"/>
      <c r="G120" s="138">
        <f>Spisak!E116</f>
        <v>24</v>
      </c>
      <c r="H120" s="125"/>
      <c r="I120" s="49">
        <f>Spisak!H116</f>
        <v>47</v>
      </c>
      <c r="J120" s="49" t="str">
        <f>Spisak!K116</f>
        <v/>
      </c>
      <c r="K120" s="49">
        <f>Spisak!N116</f>
        <v>71</v>
      </c>
      <c r="L120" s="50" t="str">
        <f>Spisak!O116</f>
        <v>C</v>
      </c>
    </row>
    <row r="121" spans="1:12" ht="12.75" customHeight="1" x14ac:dyDescent="0.25">
      <c r="A121" s="47" t="str">
        <f>Spisak!B117</f>
        <v>28/2020</v>
      </c>
      <c r="B121" s="48" t="str">
        <f>Spisak!C117</f>
        <v>Vujošević Nikola</v>
      </c>
      <c r="C121" s="138">
        <f>Spisak!D117</f>
        <v>0</v>
      </c>
      <c r="D121" s="124"/>
      <c r="E121" s="124"/>
      <c r="F121" s="125"/>
      <c r="G121" s="138">
        <f>Spisak!E117</f>
        <v>0</v>
      </c>
      <c r="H121" s="125"/>
      <c r="I121" s="49" t="str">
        <f>Spisak!H117</f>
        <v/>
      </c>
      <c r="J121" s="49" t="str">
        <f>Spisak!K117</f>
        <v/>
      </c>
      <c r="K121" s="49" t="str">
        <f>Spisak!N117</f>
        <v/>
      </c>
      <c r="L121" s="50" t="str">
        <f>Spisak!O117</f>
        <v/>
      </c>
    </row>
    <row r="122" spans="1:12" ht="12.75" customHeight="1" x14ac:dyDescent="0.25">
      <c r="A122" s="47" t="str">
        <f>Spisak!B118</f>
        <v>29/2020</v>
      </c>
      <c r="B122" s="48" t="str">
        <f>Spisak!C118</f>
        <v>Crnovršanin Adis</v>
      </c>
      <c r="C122" s="138">
        <f>Spisak!D118</f>
        <v>13</v>
      </c>
      <c r="D122" s="124"/>
      <c r="E122" s="124"/>
      <c r="F122" s="125"/>
      <c r="G122" s="138">
        <f>Spisak!E118</f>
        <v>24</v>
      </c>
      <c r="H122" s="125"/>
      <c r="I122" s="49">
        <f>Spisak!H118</f>
        <v>29</v>
      </c>
      <c r="J122" s="49" t="str">
        <f>Spisak!K118</f>
        <v/>
      </c>
      <c r="K122" s="49">
        <f>Spisak!N118</f>
        <v>53</v>
      </c>
      <c r="L122" s="50" t="str">
        <f>Spisak!O118</f>
        <v>E</v>
      </c>
    </row>
    <row r="123" spans="1:12" ht="12.75" customHeight="1" x14ac:dyDescent="0.25">
      <c r="A123" s="47" t="str">
        <f>Spisak!B119</f>
        <v>30/2020</v>
      </c>
      <c r="B123" s="48" t="str">
        <f>Spisak!C119</f>
        <v>Pivljanin Jana</v>
      </c>
      <c r="C123" s="138">
        <f>Spisak!D119</f>
        <v>0</v>
      </c>
      <c r="D123" s="124"/>
      <c r="E123" s="124"/>
      <c r="F123" s="125"/>
      <c r="G123" s="138">
        <f>Spisak!E119</f>
        <v>10</v>
      </c>
      <c r="H123" s="125"/>
      <c r="I123" s="49">
        <f>Spisak!H119</f>
        <v>14</v>
      </c>
      <c r="J123" s="49">
        <f>Spisak!K119</f>
        <v>5</v>
      </c>
      <c r="K123" s="49">
        <f>Spisak!N119</f>
        <v>15</v>
      </c>
      <c r="L123" s="49" t="str">
        <f>Spisak!O119</f>
        <v>F</v>
      </c>
    </row>
    <row r="124" spans="1:12" ht="12.75" customHeight="1" x14ac:dyDescent="0.25">
      <c r="A124" s="47" t="str">
        <f>Spisak!B120</f>
        <v>31/2020</v>
      </c>
      <c r="B124" s="48" t="str">
        <f>Spisak!C120</f>
        <v>Zejak Matija</v>
      </c>
      <c r="C124" s="138">
        <f>Spisak!D120</f>
        <v>32</v>
      </c>
      <c r="D124" s="124"/>
      <c r="E124" s="124"/>
      <c r="F124" s="125"/>
      <c r="G124" s="138">
        <f>Spisak!E120</f>
        <v>0</v>
      </c>
      <c r="H124" s="125"/>
      <c r="I124" s="49">
        <f>Spisak!H120</f>
        <v>41</v>
      </c>
      <c r="J124" s="49" t="str">
        <f>Spisak!K120</f>
        <v/>
      </c>
      <c r="K124" s="49">
        <f>Spisak!N120</f>
        <v>73</v>
      </c>
      <c r="L124" s="50" t="str">
        <f>Spisak!O120</f>
        <v>C</v>
      </c>
    </row>
    <row r="125" spans="1:12" ht="12.75" customHeight="1" x14ac:dyDescent="0.25">
      <c r="A125" s="47" t="str">
        <f>Spisak!B121</f>
        <v>33/2020</v>
      </c>
      <c r="B125" s="48" t="str">
        <f>Spisak!C121</f>
        <v>Vukanić Svetislav</v>
      </c>
      <c r="C125" s="138">
        <f>Spisak!D121</f>
        <v>7</v>
      </c>
      <c r="D125" s="124"/>
      <c r="E125" s="124"/>
      <c r="F125" s="125"/>
      <c r="G125" s="138">
        <f>Spisak!E121</f>
        <v>24</v>
      </c>
      <c r="H125" s="125"/>
      <c r="I125" s="49">
        <f>Spisak!H121</f>
        <v>31</v>
      </c>
      <c r="J125" s="49" t="str">
        <f>Spisak!K121</f>
        <v/>
      </c>
      <c r="K125" s="49">
        <f>Spisak!N121</f>
        <v>55</v>
      </c>
      <c r="L125" s="49" t="str">
        <f>Spisak!O121</f>
        <v>E</v>
      </c>
    </row>
    <row r="126" spans="1:12" ht="12.75" customHeight="1" x14ac:dyDescent="0.25">
      <c r="A126" s="47" t="str">
        <f>Spisak!B122</f>
        <v>35/2020</v>
      </c>
      <c r="B126" s="48" t="str">
        <f>Spisak!C122</f>
        <v>Bošković Stefan</v>
      </c>
      <c r="C126" s="138">
        <f>Spisak!D122</f>
        <v>38</v>
      </c>
      <c r="D126" s="124"/>
      <c r="E126" s="124"/>
      <c r="F126" s="125"/>
      <c r="G126" s="138">
        <f>Spisak!E122</f>
        <v>0</v>
      </c>
      <c r="H126" s="125"/>
      <c r="I126" s="49">
        <f>Spisak!H122</f>
        <v>43.5</v>
      </c>
      <c r="J126" s="49" t="str">
        <f>Spisak!K122</f>
        <v/>
      </c>
      <c r="K126" s="49">
        <f>Spisak!N122</f>
        <v>81.5</v>
      </c>
      <c r="L126" s="49" t="str">
        <f>Spisak!O122</f>
        <v>B</v>
      </c>
    </row>
    <row r="127" spans="1:12" ht="12.75" customHeight="1" x14ac:dyDescent="0.25">
      <c r="A127" s="47" t="str">
        <f>Spisak!B123</f>
        <v>37/2020</v>
      </c>
      <c r="B127" s="48" t="str">
        <f>Spisak!C123</f>
        <v>Veličković Ivana</v>
      </c>
      <c r="C127" s="138">
        <f>Spisak!D123</f>
        <v>34</v>
      </c>
      <c r="D127" s="124"/>
      <c r="E127" s="124"/>
      <c r="F127" s="125"/>
      <c r="G127" s="138">
        <f>Spisak!E123</f>
        <v>0</v>
      </c>
      <c r="H127" s="125"/>
      <c r="I127" s="49">
        <f>Spisak!H123</f>
        <v>39</v>
      </c>
      <c r="J127" s="49" t="str">
        <f>Spisak!K123</f>
        <v/>
      </c>
      <c r="K127" s="49">
        <f>Spisak!N123</f>
        <v>73</v>
      </c>
      <c r="L127" s="50" t="str">
        <f>Spisak!O123</f>
        <v>C</v>
      </c>
    </row>
    <row r="128" spans="1:12" ht="12.75" customHeight="1" x14ac:dyDescent="0.25">
      <c r="A128" s="47" t="str">
        <f>Spisak!B124</f>
        <v>38/2020</v>
      </c>
      <c r="B128" s="48" t="str">
        <f>Spisak!C124</f>
        <v>Rovčanin Jovana</v>
      </c>
      <c r="C128" s="138">
        <f>Spisak!D124</f>
        <v>18</v>
      </c>
      <c r="D128" s="124"/>
      <c r="E128" s="124"/>
      <c r="F128" s="125"/>
      <c r="G128" s="138">
        <f>Spisak!E124</f>
        <v>0</v>
      </c>
      <c r="H128" s="125"/>
      <c r="I128" s="49">
        <f>Spisak!H124</f>
        <v>32</v>
      </c>
      <c r="J128" s="49" t="str">
        <f>Spisak!K124</f>
        <v/>
      </c>
      <c r="K128" s="49">
        <f>Spisak!N124</f>
        <v>50</v>
      </c>
      <c r="L128" s="49" t="str">
        <f>Spisak!O124</f>
        <v>E</v>
      </c>
    </row>
    <row r="129" spans="1:12" ht="12.75" customHeight="1" x14ac:dyDescent="0.25">
      <c r="A129" s="47" t="str">
        <f>Spisak!B125</f>
        <v>39/2020</v>
      </c>
      <c r="B129" s="48" t="str">
        <f>Spisak!C125</f>
        <v>Babić Uroš</v>
      </c>
      <c r="C129" s="138">
        <f>Spisak!D125</f>
        <v>0</v>
      </c>
      <c r="D129" s="124"/>
      <c r="E129" s="124"/>
      <c r="F129" s="125"/>
      <c r="G129" s="138">
        <f>Spisak!E125</f>
        <v>0</v>
      </c>
      <c r="H129" s="125"/>
      <c r="I129" s="49" t="str">
        <f>Spisak!H125</f>
        <v/>
      </c>
      <c r="J129" s="49" t="str">
        <f>Spisak!K125</f>
        <v/>
      </c>
      <c r="K129" s="49" t="str">
        <f>Spisak!N125</f>
        <v/>
      </c>
      <c r="L129" s="49" t="str">
        <f>Spisak!O125</f>
        <v/>
      </c>
    </row>
    <row r="130" spans="1:12" ht="12.75" customHeight="1" x14ac:dyDescent="0.25">
      <c r="A130" s="47" t="str">
        <f>Spisak!B126</f>
        <v>40/2020</v>
      </c>
      <c r="B130" s="48" t="str">
        <f>Spisak!C126</f>
        <v>Knežević Pavle</v>
      </c>
      <c r="C130" s="138">
        <f>Spisak!D126</f>
        <v>0</v>
      </c>
      <c r="D130" s="124"/>
      <c r="E130" s="124"/>
      <c r="F130" s="125"/>
      <c r="G130" s="138">
        <f>Spisak!E126</f>
        <v>0</v>
      </c>
      <c r="H130" s="125"/>
      <c r="I130" s="49" t="str">
        <f>Spisak!H126</f>
        <v/>
      </c>
      <c r="J130" s="49" t="str">
        <f>Spisak!K126</f>
        <v/>
      </c>
      <c r="K130" s="49">
        <f>Spisak!N126</f>
        <v>0</v>
      </c>
      <c r="L130" s="50" t="str">
        <f>Spisak!O126</f>
        <v>F</v>
      </c>
    </row>
    <row r="131" spans="1:12" ht="12.75" customHeight="1" x14ac:dyDescent="0.25">
      <c r="A131" s="47" t="str">
        <f>Spisak!B127</f>
        <v>41/2020</v>
      </c>
      <c r="B131" s="48" t="str">
        <f>Spisak!C127</f>
        <v>Kosović Danilo</v>
      </c>
      <c r="C131" s="138">
        <f>Spisak!D127</f>
        <v>30</v>
      </c>
      <c r="D131" s="124"/>
      <c r="E131" s="124"/>
      <c r="F131" s="125"/>
      <c r="G131" s="138">
        <f>Spisak!E127</f>
        <v>0</v>
      </c>
      <c r="H131" s="125"/>
      <c r="I131" s="49">
        <f>Spisak!H127</f>
        <v>58</v>
      </c>
      <c r="J131" s="49" t="str">
        <f>Spisak!K127</f>
        <v/>
      </c>
      <c r="K131" s="49">
        <f>Spisak!N127</f>
        <v>88</v>
      </c>
      <c r="L131" s="50" t="str">
        <f>Spisak!O127</f>
        <v>B</v>
      </c>
    </row>
    <row r="132" spans="1:12" ht="12.75" customHeight="1" x14ac:dyDescent="0.25">
      <c r="A132" s="47" t="str">
        <f>Spisak!B128</f>
        <v>42/2020</v>
      </c>
      <c r="B132" s="48" t="str">
        <f>Spisak!C128</f>
        <v>Stamenković Aleksandra</v>
      </c>
      <c r="C132" s="138">
        <f>Spisak!D128</f>
        <v>0</v>
      </c>
      <c r="D132" s="124"/>
      <c r="E132" s="124"/>
      <c r="F132" s="125"/>
      <c r="G132" s="138">
        <f>Spisak!E128</f>
        <v>0</v>
      </c>
      <c r="H132" s="125"/>
      <c r="I132" s="49" t="str">
        <f>Spisak!H128</f>
        <v/>
      </c>
      <c r="J132" s="49" t="str">
        <f>Spisak!K128</f>
        <v/>
      </c>
      <c r="K132" s="49" t="str">
        <f>Spisak!N128</f>
        <v/>
      </c>
      <c r="L132" s="50" t="str">
        <f>Spisak!O128</f>
        <v/>
      </c>
    </row>
    <row r="133" spans="1:12" ht="12.75" customHeight="1" x14ac:dyDescent="0.25">
      <c r="A133" s="47" t="str">
        <f>Spisak!B129</f>
        <v>43/2020</v>
      </c>
      <c r="B133" s="48" t="str">
        <f>Spisak!C129</f>
        <v>Miletić Neda</v>
      </c>
      <c r="C133" s="138">
        <f>Spisak!D129</f>
        <v>17</v>
      </c>
      <c r="D133" s="124"/>
      <c r="E133" s="124"/>
      <c r="F133" s="125"/>
      <c r="G133" s="138">
        <f>Spisak!E129</f>
        <v>22</v>
      </c>
      <c r="H133" s="125"/>
      <c r="I133" s="49">
        <f>Spisak!H129</f>
        <v>33</v>
      </c>
      <c r="J133" s="49">
        <f>Spisak!K129</f>
        <v>35</v>
      </c>
      <c r="K133" s="49">
        <f>Spisak!N129</f>
        <v>57</v>
      </c>
      <c r="L133" s="50" t="str">
        <f>Spisak!O129</f>
        <v>E</v>
      </c>
    </row>
    <row r="134" spans="1:12" ht="12.75" customHeight="1" x14ac:dyDescent="0.25">
      <c r="A134" s="47" t="str">
        <f>Spisak!B130</f>
        <v>44/2020</v>
      </c>
      <c r="B134" s="48" t="str">
        <f>Spisak!C130</f>
        <v>Mujević Riad</v>
      </c>
      <c r="C134" s="138">
        <f>Spisak!D130</f>
        <v>21</v>
      </c>
      <c r="D134" s="124"/>
      <c r="E134" s="124"/>
      <c r="F134" s="125"/>
      <c r="G134" s="138">
        <f>Spisak!E130</f>
        <v>0</v>
      </c>
      <c r="H134" s="125"/>
      <c r="I134" s="49">
        <f>Spisak!H130</f>
        <v>39</v>
      </c>
      <c r="J134" s="49" t="str">
        <f>Spisak!K130</f>
        <v/>
      </c>
      <c r="K134" s="49">
        <f>Spisak!N130</f>
        <v>60</v>
      </c>
      <c r="L134" s="50" t="str">
        <f>Spisak!O130</f>
        <v>D</v>
      </c>
    </row>
    <row r="135" spans="1:12" ht="12.75" customHeight="1" x14ac:dyDescent="0.25">
      <c r="A135" s="47" t="str">
        <f>Spisak!B131</f>
        <v>45/2020</v>
      </c>
      <c r="B135" s="48" t="str">
        <f>Spisak!C131</f>
        <v>Mujević Elmin</v>
      </c>
      <c r="C135" s="138">
        <f>Spisak!D131</f>
        <v>12</v>
      </c>
      <c r="D135" s="124"/>
      <c r="E135" s="124"/>
      <c r="F135" s="125"/>
      <c r="G135" s="138">
        <f>Spisak!E131</f>
        <v>23</v>
      </c>
      <c r="H135" s="125"/>
      <c r="I135" s="49">
        <f>Spisak!H131</f>
        <v>21</v>
      </c>
      <c r="J135" s="49">
        <f>Spisak!K131</f>
        <v>28</v>
      </c>
      <c r="K135" s="49">
        <f>Spisak!N131</f>
        <v>51</v>
      </c>
      <c r="L135" s="50" t="str">
        <f>Spisak!O131</f>
        <v>E</v>
      </c>
    </row>
    <row r="136" spans="1:12" ht="12.75" customHeight="1" x14ac:dyDescent="0.25">
      <c r="A136" s="47" t="str">
        <f>Spisak!B132</f>
        <v>46/2020</v>
      </c>
      <c r="B136" s="48" t="str">
        <f>Spisak!C132</f>
        <v>Đeljošević Samra</v>
      </c>
      <c r="C136" s="138">
        <f>Spisak!D132</f>
        <v>0</v>
      </c>
      <c r="D136" s="124"/>
      <c r="E136" s="124"/>
      <c r="F136" s="125"/>
      <c r="G136" s="138">
        <f>Spisak!E132</f>
        <v>0</v>
      </c>
      <c r="H136" s="125"/>
      <c r="I136" s="49" t="str">
        <f>Spisak!H132</f>
        <v/>
      </c>
      <c r="J136" s="49" t="str">
        <f>Spisak!K132</f>
        <v/>
      </c>
      <c r="K136" s="49" t="str">
        <f>Spisak!N132</f>
        <v/>
      </c>
      <c r="L136" s="50" t="str">
        <f>Spisak!O132</f>
        <v/>
      </c>
    </row>
    <row r="137" spans="1:12" ht="12.75" customHeight="1" x14ac:dyDescent="0.25">
      <c r="A137" s="47" t="str">
        <f>Spisak!B133</f>
        <v>49/2020</v>
      </c>
      <c r="B137" s="48" t="str">
        <f>Spisak!C133</f>
        <v>Ralević Luka</v>
      </c>
      <c r="C137" s="138">
        <f>Spisak!D133</f>
        <v>27</v>
      </c>
      <c r="D137" s="124"/>
      <c r="E137" s="124"/>
      <c r="F137" s="125"/>
      <c r="G137" s="138">
        <f>Spisak!E133</f>
        <v>0</v>
      </c>
      <c r="H137" s="125"/>
      <c r="I137" s="49">
        <f>Spisak!H133</f>
        <v>32</v>
      </c>
      <c r="J137" s="49" t="str">
        <f>Spisak!K133</f>
        <v/>
      </c>
      <c r="K137" s="49">
        <f>Spisak!N133</f>
        <v>59</v>
      </c>
      <c r="L137" s="50" t="str">
        <f>Spisak!O133</f>
        <v>E</v>
      </c>
    </row>
    <row r="138" spans="1:12" ht="12.75" customHeight="1" x14ac:dyDescent="0.25">
      <c r="A138" s="47" t="str">
        <f>Spisak!B134</f>
        <v>51/2020</v>
      </c>
      <c r="B138" s="48" t="str">
        <f>Spisak!C134</f>
        <v>Pavićević Srđana</v>
      </c>
      <c r="C138" s="138">
        <f>Spisak!D134</f>
        <v>0</v>
      </c>
      <c r="D138" s="124"/>
      <c r="E138" s="124"/>
      <c r="F138" s="125"/>
      <c r="G138" s="138">
        <f>Spisak!E134</f>
        <v>0</v>
      </c>
      <c r="H138" s="125"/>
      <c r="I138" s="49" t="str">
        <f>Spisak!H134</f>
        <v/>
      </c>
      <c r="J138" s="49" t="str">
        <f>Spisak!K134</f>
        <v/>
      </c>
      <c r="K138" s="49" t="str">
        <f>Spisak!N134</f>
        <v/>
      </c>
      <c r="L138" s="49" t="str">
        <f>Spisak!O134</f>
        <v/>
      </c>
    </row>
    <row r="139" spans="1:12" ht="12.75" customHeight="1" x14ac:dyDescent="0.25">
      <c r="A139" s="47" t="str">
        <f>Spisak!B135</f>
        <v>53/2020</v>
      </c>
      <c r="B139" s="48" t="str">
        <f>Spisak!C135</f>
        <v>Medigović Stefan</v>
      </c>
      <c r="C139" s="138">
        <f>Spisak!D135</f>
        <v>0</v>
      </c>
      <c r="D139" s="124"/>
      <c r="E139" s="124"/>
      <c r="F139" s="125"/>
      <c r="G139" s="138">
        <f>Spisak!E135</f>
        <v>0</v>
      </c>
      <c r="H139" s="125"/>
      <c r="I139" s="49" t="str">
        <f>Spisak!H135</f>
        <v/>
      </c>
      <c r="J139" s="49" t="str">
        <f>Spisak!K135</f>
        <v/>
      </c>
      <c r="K139" s="49" t="str">
        <f>Spisak!N135</f>
        <v/>
      </c>
      <c r="L139" s="50" t="str">
        <f>Spisak!O135</f>
        <v/>
      </c>
    </row>
    <row r="140" spans="1:12" ht="12.75" customHeight="1" x14ac:dyDescent="0.25">
      <c r="A140" s="47" t="str">
        <f>Spisak!B136</f>
        <v>54/2020</v>
      </c>
      <c r="B140" s="48" t="str">
        <f>Spisak!C136</f>
        <v>Žižić Tijana</v>
      </c>
      <c r="C140" s="138">
        <f>Spisak!D136</f>
        <v>14</v>
      </c>
      <c r="D140" s="124"/>
      <c r="E140" s="124"/>
      <c r="F140" s="125"/>
      <c r="G140" s="138">
        <f>Spisak!E136</f>
        <v>19</v>
      </c>
      <c r="H140" s="125"/>
      <c r="I140" s="49">
        <f>Spisak!H136</f>
        <v>35</v>
      </c>
      <c r="J140" s="49" t="str">
        <f>Spisak!K136</f>
        <v/>
      </c>
      <c r="K140" s="49">
        <f>Spisak!N136</f>
        <v>54</v>
      </c>
      <c r="L140" s="50" t="str">
        <f>Spisak!O136</f>
        <v>E</v>
      </c>
    </row>
    <row r="141" spans="1:12" ht="12.75" customHeight="1" x14ac:dyDescent="0.25">
      <c r="A141" s="47" t="str">
        <f>Spisak!B137</f>
        <v>55/2020</v>
      </c>
      <c r="B141" s="48" t="str">
        <f>Spisak!C137</f>
        <v>Kovačević Danilo</v>
      </c>
      <c r="C141" s="138">
        <f>Spisak!D137</f>
        <v>0</v>
      </c>
      <c r="D141" s="124"/>
      <c r="E141" s="124"/>
      <c r="F141" s="125"/>
      <c r="G141" s="138">
        <f>Spisak!E137</f>
        <v>0</v>
      </c>
      <c r="H141" s="125"/>
      <c r="I141" s="49" t="str">
        <f>Spisak!H137</f>
        <v/>
      </c>
      <c r="J141" s="49" t="str">
        <f>Spisak!K137</f>
        <v/>
      </c>
      <c r="K141" s="49" t="str">
        <f>Spisak!N137</f>
        <v/>
      </c>
      <c r="L141" s="50" t="str">
        <f>Spisak!O137</f>
        <v/>
      </c>
    </row>
    <row r="142" spans="1:12" ht="12.75" customHeight="1" x14ac:dyDescent="0.25">
      <c r="A142" s="47" t="str">
        <f>Spisak!B138</f>
        <v>56/2020</v>
      </c>
      <c r="B142" s="48" t="str">
        <f>Spisak!C138</f>
        <v>Janković Andrijana</v>
      </c>
      <c r="C142" s="138">
        <f>Spisak!D138</f>
        <v>19</v>
      </c>
      <c r="D142" s="124"/>
      <c r="E142" s="124"/>
      <c r="F142" s="125"/>
      <c r="G142" s="138">
        <f>Spisak!E138</f>
        <v>0</v>
      </c>
      <c r="H142" s="125"/>
      <c r="I142" s="49">
        <f>Spisak!H138</f>
        <v>31</v>
      </c>
      <c r="J142" s="49" t="str">
        <f>Spisak!K138</f>
        <v/>
      </c>
      <c r="K142" s="49">
        <f>Spisak!N138</f>
        <v>50</v>
      </c>
      <c r="L142" s="50" t="str">
        <f>Spisak!O138</f>
        <v>E</v>
      </c>
    </row>
    <row r="143" spans="1:12" ht="12.75" customHeight="1" x14ac:dyDescent="0.25">
      <c r="A143" s="47" t="str">
        <f>Spisak!B139</f>
        <v>57/2020</v>
      </c>
      <c r="B143" s="48" t="str">
        <f>Spisak!C139</f>
        <v>Konatar Aleksa</v>
      </c>
      <c r="C143" s="138">
        <f>Spisak!D139</f>
        <v>0</v>
      </c>
      <c r="D143" s="124"/>
      <c r="E143" s="124"/>
      <c r="F143" s="125"/>
      <c r="G143" s="138">
        <f>Spisak!E139</f>
        <v>24</v>
      </c>
      <c r="H143" s="125"/>
      <c r="I143" s="49">
        <f>Spisak!H139</f>
        <v>37</v>
      </c>
      <c r="J143" s="49" t="str">
        <f>Spisak!K139</f>
        <v/>
      </c>
      <c r="K143" s="49">
        <f>Spisak!N139</f>
        <v>61</v>
      </c>
      <c r="L143" s="50" t="str">
        <f>Spisak!O139</f>
        <v>D</v>
      </c>
    </row>
    <row r="144" spans="1:12" ht="12.75" customHeight="1" x14ac:dyDescent="0.25">
      <c r="A144" s="47" t="str">
        <f>Spisak!B140</f>
        <v>60/2020</v>
      </c>
      <c r="B144" s="48" t="str">
        <f>Spisak!C140</f>
        <v>Đekić Luka</v>
      </c>
      <c r="C144" s="138">
        <f>Spisak!D140</f>
        <v>29</v>
      </c>
      <c r="D144" s="124"/>
      <c r="E144" s="124"/>
      <c r="F144" s="125"/>
      <c r="G144" s="138">
        <f>Spisak!E140</f>
        <v>0</v>
      </c>
      <c r="H144" s="125"/>
      <c r="I144" s="49">
        <f>Spisak!H140</f>
        <v>35</v>
      </c>
      <c r="J144" s="49" t="str">
        <f>Spisak!K140</f>
        <v/>
      </c>
      <c r="K144" s="49">
        <f>Spisak!N140</f>
        <v>64</v>
      </c>
      <c r="L144" s="50" t="str">
        <f>Spisak!O140</f>
        <v>D</v>
      </c>
    </row>
    <row r="145" spans="1:12" ht="12.75" customHeight="1" x14ac:dyDescent="0.25">
      <c r="A145" s="47" t="str">
        <f>Spisak!B141</f>
        <v>64/2020</v>
      </c>
      <c r="B145" s="48" t="str">
        <f>Spisak!C141</f>
        <v>Uković Adnan</v>
      </c>
      <c r="C145" s="138">
        <f>Spisak!D141</f>
        <v>14</v>
      </c>
      <c r="D145" s="124"/>
      <c r="E145" s="124"/>
      <c r="F145" s="125"/>
      <c r="G145" s="138">
        <f>Spisak!E141</f>
        <v>14</v>
      </c>
      <c r="H145" s="125"/>
      <c r="I145" s="49">
        <f>Spisak!H141</f>
        <v>36</v>
      </c>
      <c r="J145" s="49" t="str">
        <f>Spisak!K141</f>
        <v/>
      </c>
      <c r="K145" s="49">
        <f>Spisak!N141</f>
        <v>50</v>
      </c>
      <c r="L145" s="50" t="str">
        <f>Spisak!O141</f>
        <v>E</v>
      </c>
    </row>
    <row r="146" spans="1:12" ht="12.75" customHeight="1" x14ac:dyDescent="0.25">
      <c r="A146" s="47" t="str">
        <f>Spisak!B142</f>
        <v>65/2020</v>
      </c>
      <c r="B146" s="48" t="str">
        <f>Spisak!C142</f>
        <v>Ćeranić Andrea</v>
      </c>
      <c r="C146" s="138">
        <f>Spisak!D142</f>
        <v>14</v>
      </c>
      <c r="D146" s="124"/>
      <c r="E146" s="124"/>
      <c r="F146" s="125"/>
      <c r="G146" s="138">
        <f>Spisak!E142</f>
        <v>0</v>
      </c>
      <c r="H146" s="125"/>
      <c r="I146" s="49" t="str">
        <f>Spisak!H142</f>
        <v/>
      </c>
      <c r="J146" s="49">
        <f>Spisak!K142</f>
        <v>22.5</v>
      </c>
      <c r="K146" s="49">
        <f>Spisak!N142</f>
        <v>36.5</v>
      </c>
      <c r="L146" s="50" t="str">
        <f>Spisak!O142</f>
        <v>F</v>
      </c>
    </row>
    <row r="147" spans="1:12" ht="12.75" customHeight="1" x14ac:dyDescent="0.25">
      <c r="A147" s="47" t="str">
        <f>Spisak!B143</f>
        <v>66/2020</v>
      </c>
      <c r="B147" s="48" t="str">
        <f>Spisak!C143</f>
        <v>Jovović Aleksandra</v>
      </c>
      <c r="C147" s="138">
        <f>Spisak!D143</f>
        <v>23</v>
      </c>
      <c r="D147" s="124"/>
      <c r="E147" s="124"/>
      <c r="F147" s="125"/>
      <c r="G147" s="138">
        <f>Spisak!E143</f>
        <v>0</v>
      </c>
      <c r="H147" s="125"/>
      <c r="I147" s="49">
        <f>Spisak!H143</f>
        <v>35</v>
      </c>
      <c r="J147" s="49" t="str">
        <f>Spisak!K143</f>
        <v/>
      </c>
      <c r="K147" s="49">
        <f>Spisak!N143</f>
        <v>58</v>
      </c>
      <c r="L147" s="50" t="str">
        <f>Spisak!O143</f>
        <v>E</v>
      </c>
    </row>
    <row r="148" spans="1:12" ht="12.75" customHeight="1" x14ac:dyDescent="0.25">
      <c r="A148" s="47" t="str">
        <f>Spisak!B144</f>
        <v>70/2020</v>
      </c>
      <c r="B148" s="48" t="str">
        <f>Spisak!C144</f>
        <v>Perišić Lazar</v>
      </c>
      <c r="C148" s="138">
        <f>Spisak!D144</f>
        <v>25</v>
      </c>
      <c r="D148" s="124"/>
      <c r="E148" s="124"/>
      <c r="F148" s="125"/>
      <c r="G148" s="138">
        <f>Spisak!E144</f>
        <v>0</v>
      </c>
      <c r="H148" s="125"/>
      <c r="I148" s="49">
        <f>Spisak!H144</f>
        <v>31</v>
      </c>
      <c r="J148" s="49" t="str">
        <f>Spisak!K144</f>
        <v/>
      </c>
      <c r="K148" s="49">
        <f>Spisak!N144</f>
        <v>56</v>
      </c>
      <c r="L148" s="50" t="str">
        <f>Spisak!O144</f>
        <v>E</v>
      </c>
    </row>
    <row r="149" spans="1:12" ht="12.75" customHeight="1" x14ac:dyDescent="0.25">
      <c r="A149" s="47" t="str">
        <f>Spisak!B145</f>
        <v>76/2020</v>
      </c>
      <c r="B149" s="48" t="str">
        <f>Spisak!C145</f>
        <v>Vujisić Vladimir</v>
      </c>
      <c r="C149" s="138">
        <f>Spisak!D145</f>
        <v>27</v>
      </c>
      <c r="D149" s="124"/>
      <c r="E149" s="124"/>
      <c r="F149" s="125"/>
      <c r="G149" s="138">
        <f>Spisak!E145</f>
        <v>0</v>
      </c>
      <c r="H149" s="125"/>
      <c r="I149" s="49">
        <f>Spisak!H145</f>
        <v>24.5</v>
      </c>
      <c r="J149" s="49" t="str">
        <f>Spisak!K145</f>
        <v/>
      </c>
      <c r="K149" s="49">
        <f>Spisak!N145</f>
        <v>51.5</v>
      </c>
      <c r="L149" s="50" t="str">
        <f>Spisak!O145</f>
        <v>E</v>
      </c>
    </row>
    <row r="150" spans="1:12" ht="12.75" customHeight="1" x14ac:dyDescent="0.25">
      <c r="A150" s="47" t="str">
        <f>Spisak!B146</f>
        <v>77/2020</v>
      </c>
      <c r="B150" s="48" t="str">
        <f>Spisak!C146</f>
        <v>Mitrić Nikola</v>
      </c>
      <c r="C150" s="138">
        <f>Spisak!D146</f>
        <v>0</v>
      </c>
      <c r="D150" s="124"/>
      <c r="E150" s="124"/>
      <c r="F150" s="125"/>
      <c r="G150" s="138">
        <f>Spisak!E146</f>
        <v>0</v>
      </c>
      <c r="H150" s="125"/>
      <c r="I150" s="49" t="str">
        <f>Spisak!H146</f>
        <v/>
      </c>
      <c r="J150" s="49">
        <f>Spisak!K146</f>
        <v>0</v>
      </c>
      <c r="K150" s="49">
        <f>Spisak!N146</f>
        <v>0</v>
      </c>
      <c r="L150" s="50" t="str">
        <f>Spisak!O146</f>
        <v>F</v>
      </c>
    </row>
    <row r="151" spans="1:12" ht="12.75" customHeight="1" x14ac:dyDescent="0.25">
      <c r="A151" s="47" t="str">
        <f>Spisak!B147</f>
        <v>78/2020</v>
      </c>
      <c r="B151" s="48" t="str">
        <f>Spisak!C147</f>
        <v>Mehović Fako</v>
      </c>
      <c r="C151" s="138">
        <f>Spisak!D147</f>
        <v>0</v>
      </c>
      <c r="D151" s="124"/>
      <c r="E151" s="124"/>
      <c r="F151" s="125"/>
      <c r="G151" s="138">
        <f>Spisak!E147</f>
        <v>8</v>
      </c>
      <c r="H151" s="125"/>
      <c r="I151" s="49">
        <f>Spisak!H147</f>
        <v>11.5</v>
      </c>
      <c r="J151" s="49" t="str">
        <f>Spisak!K147</f>
        <v/>
      </c>
      <c r="K151" s="49">
        <f>Spisak!N147</f>
        <v>19.5</v>
      </c>
      <c r="L151" s="50" t="str">
        <f>Spisak!O147</f>
        <v>F</v>
      </c>
    </row>
    <row r="152" spans="1:12" ht="12.75" customHeight="1" x14ac:dyDescent="0.25">
      <c r="A152" s="47" t="str">
        <f>Spisak!B148</f>
        <v>80/2020</v>
      </c>
      <c r="B152" s="48" t="str">
        <f>Spisak!C148</f>
        <v>Agović Davud</v>
      </c>
      <c r="C152" s="138">
        <f>Spisak!D148</f>
        <v>3</v>
      </c>
      <c r="D152" s="124"/>
      <c r="E152" s="124"/>
      <c r="F152" s="125"/>
      <c r="G152" s="138">
        <f>Spisak!E148</f>
        <v>26</v>
      </c>
      <c r="H152" s="125"/>
      <c r="I152" s="49">
        <f>Spisak!H148</f>
        <v>42</v>
      </c>
      <c r="J152" s="49" t="str">
        <f>Spisak!K148</f>
        <v/>
      </c>
      <c r="K152" s="49">
        <f>Spisak!N148</f>
        <v>68</v>
      </c>
      <c r="L152" s="50" t="str">
        <f>Spisak!O148</f>
        <v>D</v>
      </c>
    </row>
    <row r="153" spans="1:12" ht="12.75" customHeight="1" x14ac:dyDescent="0.25">
      <c r="A153" s="47" t="str">
        <f>Spisak!B149</f>
        <v>81/2020</v>
      </c>
      <c r="B153" s="48" t="str">
        <f>Spisak!C149</f>
        <v>Nurković Dženisa</v>
      </c>
      <c r="C153" s="138">
        <f>Spisak!D149</f>
        <v>20</v>
      </c>
      <c r="D153" s="124"/>
      <c r="E153" s="124"/>
      <c r="F153" s="125"/>
      <c r="G153" s="138">
        <f>Spisak!E149</f>
        <v>0</v>
      </c>
      <c r="H153" s="125"/>
      <c r="I153" s="49">
        <f>Spisak!H149</f>
        <v>38</v>
      </c>
      <c r="J153" s="49" t="str">
        <f>Spisak!K149</f>
        <v/>
      </c>
      <c r="K153" s="49">
        <f>Spisak!N149</f>
        <v>58</v>
      </c>
      <c r="L153" s="49" t="str">
        <f>Spisak!O149</f>
        <v>E</v>
      </c>
    </row>
    <row r="154" spans="1:12" ht="12.75" customHeight="1" x14ac:dyDescent="0.25">
      <c r="A154" s="47" t="str">
        <f>Spisak!B150</f>
        <v>82/2020</v>
      </c>
      <c r="B154" s="48" t="str">
        <f>Spisak!C150</f>
        <v>Ralević Andrea</v>
      </c>
      <c r="C154" s="138">
        <f>Spisak!D150</f>
        <v>3</v>
      </c>
      <c r="D154" s="124"/>
      <c r="E154" s="124"/>
      <c r="F154" s="125"/>
      <c r="G154" s="138">
        <f>Spisak!E150</f>
        <v>24</v>
      </c>
      <c r="H154" s="125"/>
      <c r="I154" s="49">
        <f>Spisak!H150</f>
        <v>26</v>
      </c>
      <c r="J154" s="49" t="str">
        <f>Spisak!K150</f>
        <v/>
      </c>
      <c r="K154" s="49">
        <f>Spisak!N150</f>
        <v>50</v>
      </c>
      <c r="L154" s="49" t="str">
        <f>Spisak!O150</f>
        <v>E</v>
      </c>
    </row>
    <row r="155" spans="1:12" ht="12.75" customHeight="1" x14ac:dyDescent="0.25">
      <c r="A155" s="47" t="str">
        <f>Spisak!B151</f>
        <v>86/2020</v>
      </c>
      <c r="B155" s="48" t="str">
        <f>Spisak!C151</f>
        <v>Muradbašić Elvira</v>
      </c>
      <c r="C155" s="138">
        <f>Spisak!D151</f>
        <v>9</v>
      </c>
      <c r="D155" s="124"/>
      <c r="E155" s="124"/>
      <c r="F155" s="125"/>
      <c r="G155" s="138">
        <f>Spisak!E151</f>
        <v>25</v>
      </c>
      <c r="H155" s="125"/>
      <c r="I155" s="49">
        <f>Spisak!H151</f>
        <v>29</v>
      </c>
      <c r="J155" s="49" t="str">
        <f>Spisak!K151</f>
        <v/>
      </c>
      <c r="K155" s="49">
        <f>Spisak!N151</f>
        <v>54</v>
      </c>
      <c r="L155" s="50" t="str">
        <f>Spisak!O151</f>
        <v>E</v>
      </c>
    </row>
    <row r="156" spans="1:12" ht="12.75" customHeight="1" x14ac:dyDescent="0.25">
      <c r="A156" s="47" t="str">
        <f>Spisak!B152</f>
        <v>87/2020</v>
      </c>
      <c r="B156" s="48" t="str">
        <f>Spisak!C152</f>
        <v>Despot Jovan</v>
      </c>
      <c r="C156" s="138">
        <f>Spisak!D152</f>
        <v>18</v>
      </c>
      <c r="D156" s="124"/>
      <c r="E156" s="124"/>
      <c r="F156" s="125"/>
      <c r="G156" s="138">
        <f>Spisak!E152</f>
        <v>0</v>
      </c>
      <c r="H156" s="125"/>
      <c r="I156" s="49" t="str">
        <f>Spisak!H152</f>
        <v/>
      </c>
      <c r="J156" s="49">
        <f>Spisak!K152</f>
        <v>14</v>
      </c>
      <c r="K156" s="49">
        <f>Spisak!N152</f>
        <v>32</v>
      </c>
      <c r="L156" s="50" t="str">
        <f>Spisak!O152</f>
        <v>F</v>
      </c>
    </row>
    <row r="157" spans="1:12" ht="12.75" customHeight="1" x14ac:dyDescent="0.25">
      <c r="A157" s="47" t="str">
        <f>Spisak!B153</f>
        <v>89/2020</v>
      </c>
      <c r="B157" s="48" t="str">
        <f>Spisak!C153</f>
        <v>Dulović Jovan</v>
      </c>
      <c r="C157" s="138">
        <f>Spisak!D153</f>
        <v>0</v>
      </c>
      <c r="D157" s="124"/>
      <c r="E157" s="124"/>
      <c r="F157" s="125"/>
      <c r="G157" s="138">
        <f>Spisak!E153</f>
        <v>0</v>
      </c>
      <c r="H157" s="125"/>
      <c r="I157" s="49" t="str">
        <f>Spisak!H153</f>
        <v/>
      </c>
      <c r="J157" s="49" t="str">
        <f>Spisak!K153</f>
        <v/>
      </c>
      <c r="K157" s="49" t="str">
        <f>Spisak!N153</f>
        <v/>
      </c>
      <c r="L157" s="50" t="str">
        <f>Spisak!O153</f>
        <v/>
      </c>
    </row>
    <row r="158" spans="1:12" ht="12.75" customHeight="1" x14ac:dyDescent="0.25">
      <c r="A158" s="47" t="str">
        <f>Spisak!B154</f>
        <v>90/2020</v>
      </c>
      <c r="B158" s="48" t="str">
        <f>Spisak!C154</f>
        <v>Dragaš Dimitrije</v>
      </c>
      <c r="C158" s="138">
        <f>Spisak!D154</f>
        <v>0</v>
      </c>
      <c r="D158" s="124"/>
      <c r="E158" s="124"/>
      <c r="F158" s="125"/>
      <c r="G158" s="138">
        <f>Spisak!E154</f>
        <v>1</v>
      </c>
      <c r="H158" s="125"/>
      <c r="I158" s="49" t="str">
        <f>Spisak!H154</f>
        <v/>
      </c>
      <c r="J158" s="49" t="str">
        <f>Spisak!K154</f>
        <v/>
      </c>
      <c r="K158" s="49">
        <f>Spisak!N154</f>
        <v>1</v>
      </c>
      <c r="L158" s="50" t="str">
        <f>Spisak!O154</f>
        <v>F</v>
      </c>
    </row>
    <row r="159" spans="1:12" ht="12.75" customHeight="1" x14ac:dyDescent="0.25">
      <c r="A159" s="47" t="str">
        <f>Spisak!B155</f>
        <v>92/2020</v>
      </c>
      <c r="B159" s="48" t="str">
        <f>Spisak!C155</f>
        <v>Jovović Anđela</v>
      </c>
      <c r="C159" s="138">
        <f>Spisak!D155</f>
        <v>0</v>
      </c>
      <c r="D159" s="124"/>
      <c r="E159" s="124"/>
      <c r="F159" s="125"/>
      <c r="G159" s="138">
        <f>Spisak!E155</f>
        <v>0</v>
      </c>
      <c r="H159" s="125"/>
      <c r="I159" s="49" t="str">
        <f>Spisak!H155</f>
        <v/>
      </c>
      <c r="J159" s="49" t="str">
        <f>Spisak!K155</f>
        <v/>
      </c>
      <c r="K159" s="49" t="str">
        <f>Spisak!N155</f>
        <v/>
      </c>
      <c r="L159" s="50" t="str">
        <f>Spisak!O155</f>
        <v/>
      </c>
    </row>
    <row r="160" spans="1:12" ht="12.75" customHeight="1" x14ac:dyDescent="0.25">
      <c r="A160" s="47" t="str">
        <f>Spisak!B156</f>
        <v>96/2020</v>
      </c>
      <c r="B160" s="48" t="str">
        <f>Spisak!C156</f>
        <v>Vukčević Iva</v>
      </c>
      <c r="C160" s="138">
        <f>Spisak!D156</f>
        <v>0</v>
      </c>
      <c r="D160" s="124"/>
      <c r="E160" s="124"/>
      <c r="F160" s="125"/>
      <c r="G160" s="138">
        <f>Spisak!E156</f>
        <v>0</v>
      </c>
      <c r="H160" s="125"/>
      <c r="I160" s="49" t="str">
        <f>Spisak!H156</f>
        <v/>
      </c>
      <c r="J160" s="49" t="str">
        <f>Spisak!K156</f>
        <v/>
      </c>
      <c r="K160" s="49" t="str">
        <f>Spisak!N156</f>
        <v/>
      </c>
      <c r="L160" s="49" t="str">
        <f>Spisak!O156</f>
        <v/>
      </c>
    </row>
    <row r="161" spans="1:12" ht="12.75" customHeight="1" x14ac:dyDescent="0.25">
      <c r="A161" s="47" t="str">
        <f>Spisak!B157</f>
        <v>97/2020</v>
      </c>
      <c r="B161" s="48" t="str">
        <f>Spisak!C157</f>
        <v>Hasović Muhamed</v>
      </c>
      <c r="C161" s="138">
        <f>Spisak!D157</f>
        <v>0</v>
      </c>
      <c r="D161" s="124"/>
      <c r="E161" s="124"/>
      <c r="F161" s="125"/>
      <c r="G161" s="138">
        <f>Spisak!E157</f>
        <v>0</v>
      </c>
      <c r="H161" s="125"/>
      <c r="I161" s="49" t="str">
        <f>Spisak!H157</f>
        <v/>
      </c>
      <c r="J161" s="49" t="str">
        <f>Spisak!K157</f>
        <v/>
      </c>
      <c r="K161" s="49">
        <f>Spisak!N157</f>
        <v>0</v>
      </c>
      <c r="L161" s="50" t="str">
        <f>Spisak!O157</f>
        <v>F</v>
      </c>
    </row>
    <row r="162" spans="1:12" ht="12.75" customHeight="1" x14ac:dyDescent="0.25">
      <c r="A162" s="47" t="str">
        <f>Spisak!B158</f>
        <v>99/2020</v>
      </c>
      <c r="B162" s="48" t="str">
        <f>Spisak!C158</f>
        <v>Perunović Iva</v>
      </c>
      <c r="C162" s="138">
        <f>Spisak!D158</f>
        <v>0</v>
      </c>
      <c r="D162" s="124"/>
      <c r="E162" s="124"/>
      <c r="F162" s="125"/>
      <c r="G162" s="138">
        <f>Spisak!E158</f>
        <v>0</v>
      </c>
      <c r="H162" s="125"/>
      <c r="I162" s="49" t="str">
        <f>Spisak!H158</f>
        <v/>
      </c>
      <c r="J162" s="49" t="str">
        <f>Spisak!K158</f>
        <v/>
      </c>
      <c r="K162" s="49" t="str">
        <f>Spisak!N158</f>
        <v/>
      </c>
      <c r="L162" s="50" t="str">
        <f>Spisak!O158</f>
        <v/>
      </c>
    </row>
    <row r="163" spans="1:12" ht="12.75" customHeight="1" x14ac:dyDescent="0.25">
      <c r="A163" s="47" t="str">
        <f>Spisak!B159</f>
        <v>101/2020</v>
      </c>
      <c r="B163" s="48" t="str">
        <f>Spisak!C159</f>
        <v>Smolović Veljko</v>
      </c>
      <c r="C163" s="138">
        <f>Spisak!D159</f>
        <v>0</v>
      </c>
      <c r="D163" s="124"/>
      <c r="E163" s="124"/>
      <c r="F163" s="125"/>
      <c r="G163" s="138">
        <f>Spisak!E159</f>
        <v>0</v>
      </c>
      <c r="H163" s="125"/>
      <c r="I163" s="49" t="str">
        <f>Spisak!H159</f>
        <v/>
      </c>
      <c r="J163" s="49" t="str">
        <f>Spisak!K159</f>
        <v/>
      </c>
      <c r="K163" s="49" t="str">
        <f>Spisak!N159</f>
        <v/>
      </c>
      <c r="L163" s="50" t="str">
        <f>Spisak!O159</f>
        <v/>
      </c>
    </row>
    <row r="164" spans="1:12" ht="12.75" customHeight="1" x14ac:dyDescent="0.25">
      <c r="A164" s="47" t="str">
        <f>Spisak!B160</f>
        <v>104/2020</v>
      </c>
      <c r="B164" s="48" t="str">
        <f>Spisak!C160</f>
        <v>Lakušić Milena</v>
      </c>
      <c r="C164" s="138">
        <f>Spisak!D160</f>
        <v>0</v>
      </c>
      <c r="D164" s="124"/>
      <c r="E164" s="124"/>
      <c r="F164" s="125"/>
      <c r="G164" s="138">
        <f>Spisak!E160</f>
        <v>2</v>
      </c>
      <c r="H164" s="125"/>
      <c r="I164" s="49">
        <f>Spisak!H160</f>
        <v>10</v>
      </c>
      <c r="J164" s="49">
        <f>Spisak!K160</f>
        <v>2</v>
      </c>
      <c r="K164" s="49">
        <f>Spisak!N160</f>
        <v>4</v>
      </c>
      <c r="L164" s="50" t="str">
        <f>Spisak!O160</f>
        <v>F</v>
      </c>
    </row>
    <row r="165" spans="1:12" ht="12.75" customHeight="1" x14ac:dyDescent="0.25">
      <c r="A165" s="47" t="str">
        <f>Spisak!B161</f>
        <v>105/2020</v>
      </c>
      <c r="B165" s="48" t="str">
        <f>Spisak!C161</f>
        <v>Đokić Kasem</v>
      </c>
      <c r="C165" s="138">
        <f>Spisak!D161</f>
        <v>0</v>
      </c>
      <c r="D165" s="124"/>
      <c r="E165" s="124"/>
      <c r="F165" s="125"/>
      <c r="G165" s="138">
        <f>Spisak!E161</f>
        <v>0</v>
      </c>
      <c r="H165" s="125"/>
      <c r="I165" s="49" t="str">
        <f>Spisak!H161</f>
        <v/>
      </c>
      <c r="J165" s="49" t="str">
        <f>Spisak!K161</f>
        <v/>
      </c>
      <c r="K165" s="49" t="str">
        <f>Spisak!N161</f>
        <v/>
      </c>
      <c r="L165" s="49" t="str">
        <f>Spisak!O161</f>
        <v/>
      </c>
    </row>
    <row r="166" spans="1:12" ht="12.75" customHeight="1" x14ac:dyDescent="0.25">
      <c r="A166" s="47" t="str">
        <f>Spisak!B162</f>
        <v>106/2020</v>
      </c>
      <c r="B166" s="48" t="str">
        <f>Spisak!C162</f>
        <v>Murić Amrudin</v>
      </c>
      <c r="C166" s="138">
        <f>Spisak!D162</f>
        <v>0</v>
      </c>
      <c r="D166" s="124"/>
      <c r="E166" s="124"/>
      <c r="F166" s="125"/>
      <c r="G166" s="138">
        <f>Spisak!E162</f>
        <v>23</v>
      </c>
      <c r="H166" s="125"/>
      <c r="I166" s="49">
        <f>Spisak!H162</f>
        <v>5</v>
      </c>
      <c r="J166" s="49">
        <f>Spisak!K162</f>
        <v>27</v>
      </c>
      <c r="K166" s="49">
        <f>Spisak!N162</f>
        <v>50</v>
      </c>
      <c r="L166" s="50" t="str">
        <f>Spisak!O162</f>
        <v>E</v>
      </c>
    </row>
    <row r="167" spans="1:12" ht="12.75" customHeight="1" x14ac:dyDescent="0.25">
      <c r="A167" s="47" t="str">
        <f>Spisak!B163</f>
        <v>110/2020</v>
      </c>
      <c r="B167" s="48" t="str">
        <f>Spisak!C163</f>
        <v>Praščević Ratko</v>
      </c>
      <c r="C167" s="138">
        <f>Spisak!D163</f>
        <v>0</v>
      </c>
      <c r="D167" s="124"/>
      <c r="E167" s="124"/>
      <c r="F167" s="125"/>
      <c r="G167" s="138">
        <f>Spisak!E163</f>
        <v>0</v>
      </c>
      <c r="H167" s="125"/>
      <c r="I167" s="49" t="str">
        <f>Spisak!H163</f>
        <v/>
      </c>
      <c r="J167" s="49" t="str">
        <f>Spisak!K163</f>
        <v/>
      </c>
      <c r="K167" s="49" t="str">
        <f>Spisak!N163</f>
        <v/>
      </c>
      <c r="L167" s="50" t="str">
        <f>Spisak!O163</f>
        <v/>
      </c>
    </row>
    <row r="168" spans="1:12" ht="12.75" customHeight="1" x14ac:dyDescent="0.25">
      <c r="A168" s="47" t="str">
        <f>Spisak!B164</f>
        <v>2/2019</v>
      </c>
      <c r="B168" s="48" t="str">
        <f>Spisak!C164</f>
        <v>Gačević Jelena</v>
      </c>
      <c r="C168" s="138">
        <f>Spisak!D164</f>
        <v>32</v>
      </c>
      <c r="D168" s="124"/>
      <c r="E168" s="124"/>
      <c r="F168" s="125"/>
      <c r="G168" s="138">
        <f>Spisak!E164</f>
        <v>0</v>
      </c>
      <c r="H168" s="125"/>
      <c r="I168" s="49">
        <f>Spisak!H164</f>
        <v>23</v>
      </c>
      <c r="J168" s="49" t="str">
        <f>Spisak!K164</f>
        <v/>
      </c>
      <c r="K168" s="49">
        <f>Spisak!N164</f>
        <v>55</v>
      </c>
      <c r="L168" s="50" t="str">
        <f>Spisak!O164</f>
        <v>E</v>
      </c>
    </row>
    <row r="169" spans="1:12" ht="12.75" customHeight="1" x14ac:dyDescent="0.25">
      <c r="A169" s="47" t="str">
        <f>Spisak!B165</f>
        <v>15/2019</v>
      </c>
      <c r="B169" s="48" t="str">
        <f>Spisak!C165</f>
        <v>Rešetar Anđela</v>
      </c>
      <c r="C169" s="138">
        <f>Spisak!D165</f>
        <v>0</v>
      </c>
      <c r="D169" s="124"/>
      <c r="E169" s="124"/>
      <c r="F169" s="125"/>
      <c r="G169" s="138">
        <f>Spisak!E165</f>
        <v>0</v>
      </c>
      <c r="H169" s="125"/>
      <c r="I169" s="49" t="str">
        <f>Spisak!H165</f>
        <v/>
      </c>
      <c r="J169" s="49" t="str">
        <f>Spisak!K165</f>
        <v/>
      </c>
      <c r="K169" s="49" t="str">
        <f>Spisak!N165</f>
        <v/>
      </c>
      <c r="L169" s="50" t="str">
        <f>Spisak!O165</f>
        <v/>
      </c>
    </row>
    <row r="170" spans="1:12" ht="12.75" customHeight="1" x14ac:dyDescent="0.25">
      <c r="A170" s="47" t="str">
        <f>Spisak!B166</f>
        <v>24/2019</v>
      </c>
      <c r="B170" s="48" t="str">
        <f>Spisak!C166</f>
        <v>Stožinić Lazar</v>
      </c>
      <c r="C170" s="138">
        <f>Spisak!D166</f>
        <v>28</v>
      </c>
      <c r="D170" s="124"/>
      <c r="E170" s="124"/>
      <c r="F170" s="125"/>
      <c r="G170" s="138">
        <f>Spisak!E166</f>
        <v>0</v>
      </c>
      <c r="H170" s="125"/>
      <c r="I170" s="49" t="str">
        <f>Spisak!H166</f>
        <v/>
      </c>
      <c r="J170" s="49">
        <f>Spisak!K166</f>
        <v>31</v>
      </c>
      <c r="K170" s="49">
        <f>Spisak!N166</f>
        <v>59</v>
      </c>
      <c r="L170" s="50" t="str">
        <f>Spisak!O166</f>
        <v>E</v>
      </c>
    </row>
    <row r="171" spans="1:12" ht="12.75" customHeight="1" x14ac:dyDescent="0.25">
      <c r="A171" s="47" t="str">
        <f>Spisak!B167</f>
        <v>26/2019</v>
      </c>
      <c r="B171" s="48" t="str">
        <f>Spisak!C167</f>
        <v>Alomerović Sanida</v>
      </c>
      <c r="C171" s="138">
        <f>Spisak!D167</f>
        <v>15</v>
      </c>
      <c r="D171" s="124"/>
      <c r="E171" s="124"/>
      <c r="F171" s="125"/>
      <c r="G171" s="138">
        <f>Spisak!E167</f>
        <v>25</v>
      </c>
      <c r="H171" s="125"/>
      <c r="I171" s="49">
        <f>Spisak!H167</f>
        <v>39</v>
      </c>
      <c r="J171" s="49" t="str">
        <f>Spisak!K167</f>
        <v/>
      </c>
      <c r="K171" s="49">
        <f>Spisak!N167</f>
        <v>64</v>
      </c>
      <c r="L171" s="50" t="str">
        <f>Spisak!O167</f>
        <v>D</v>
      </c>
    </row>
    <row r="172" spans="1:12" ht="12.75" customHeight="1" x14ac:dyDescent="0.25">
      <c r="A172" s="47" t="str">
        <f>Spisak!B168</f>
        <v>30/2019</v>
      </c>
      <c r="B172" s="48" t="str">
        <f>Spisak!C168</f>
        <v>Murić Nijaz</v>
      </c>
      <c r="C172" s="138">
        <f>Spisak!D168</f>
        <v>20</v>
      </c>
      <c r="D172" s="124"/>
      <c r="E172" s="124"/>
      <c r="F172" s="125"/>
      <c r="G172" s="138">
        <f>Spisak!E168</f>
        <v>0</v>
      </c>
      <c r="H172" s="125"/>
      <c r="I172" s="49">
        <f>Spisak!H168</f>
        <v>32</v>
      </c>
      <c r="J172" s="49" t="str">
        <f>Spisak!K168</f>
        <v/>
      </c>
      <c r="K172" s="49">
        <f>Spisak!N168</f>
        <v>52</v>
      </c>
      <c r="L172" s="50" t="str">
        <f>Spisak!O168</f>
        <v>E</v>
      </c>
    </row>
    <row r="173" spans="1:12" ht="12.75" customHeight="1" x14ac:dyDescent="0.25">
      <c r="A173" s="47" t="str">
        <f>Spisak!B169</f>
        <v>33/2019</v>
      </c>
      <c r="B173" s="48" t="str">
        <f>Spisak!C169</f>
        <v>Kartal Danka</v>
      </c>
      <c r="C173" s="138">
        <f>Spisak!D169</f>
        <v>0</v>
      </c>
      <c r="D173" s="124"/>
      <c r="E173" s="124"/>
      <c r="F173" s="125"/>
      <c r="G173" s="138">
        <f>Spisak!E169</f>
        <v>0</v>
      </c>
      <c r="H173" s="125"/>
      <c r="I173" s="49" t="str">
        <f>Spisak!H169</f>
        <v/>
      </c>
      <c r="J173" s="49" t="str">
        <f>Spisak!K169</f>
        <v/>
      </c>
      <c r="K173" s="49" t="str">
        <f>Spisak!N169</f>
        <v/>
      </c>
      <c r="L173" s="50" t="str">
        <f>Spisak!O169</f>
        <v/>
      </c>
    </row>
    <row r="174" spans="1:12" ht="12.75" customHeight="1" x14ac:dyDescent="0.25">
      <c r="A174" s="47" t="str">
        <f>Spisak!B170</f>
        <v>34/2019</v>
      </c>
      <c r="B174" s="48" t="str">
        <f>Spisak!C170</f>
        <v>Jovićević Anja</v>
      </c>
      <c r="C174" s="138">
        <f>Spisak!D170</f>
        <v>4</v>
      </c>
      <c r="D174" s="124"/>
      <c r="E174" s="124"/>
      <c r="F174" s="125"/>
      <c r="G174" s="138">
        <f>Spisak!E170</f>
        <v>3</v>
      </c>
      <c r="H174" s="125"/>
      <c r="I174" s="49" t="str">
        <f>Spisak!H170</f>
        <v/>
      </c>
      <c r="J174" s="49" t="str">
        <f>Spisak!K170</f>
        <v/>
      </c>
      <c r="K174" s="49">
        <f>Spisak!N170</f>
        <v>3</v>
      </c>
      <c r="L174" s="50" t="str">
        <f>Spisak!O170</f>
        <v>F</v>
      </c>
    </row>
    <row r="175" spans="1:12" ht="12.75" customHeight="1" x14ac:dyDescent="0.25">
      <c r="A175" s="47" t="str">
        <f>Spisak!B171</f>
        <v>35/2019</v>
      </c>
      <c r="B175" s="48" t="str">
        <f>Spisak!C171</f>
        <v>Zećirović Lidija</v>
      </c>
      <c r="C175" s="138">
        <f>Spisak!D171</f>
        <v>0</v>
      </c>
      <c r="D175" s="124"/>
      <c r="E175" s="124"/>
      <c r="F175" s="125"/>
      <c r="G175" s="138">
        <f>Spisak!E171</f>
        <v>0</v>
      </c>
      <c r="H175" s="125"/>
      <c r="I175" s="49" t="str">
        <f>Spisak!H171</f>
        <v/>
      </c>
      <c r="J175" s="49" t="str">
        <f>Spisak!K171</f>
        <v/>
      </c>
      <c r="K175" s="49" t="str">
        <f>Spisak!N171</f>
        <v/>
      </c>
      <c r="L175" s="50" t="str">
        <f>Spisak!O171</f>
        <v/>
      </c>
    </row>
    <row r="176" spans="1:12" ht="12.75" customHeight="1" x14ac:dyDescent="0.25">
      <c r="A176" s="47" t="str">
        <f>Spisak!B172</f>
        <v>36/2019</v>
      </c>
      <c r="B176" s="48" t="str">
        <f>Spisak!C172</f>
        <v>Sekulić Vojin</v>
      </c>
      <c r="C176" s="138">
        <f>Spisak!D172</f>
        <v>0</v>
      </c>
      <c r="D176" s="124"/>
      <c r="E176" s="124"/>
      <c r="F176" s="125"/>
      <c r="G176" s="138">
        <f>Spisak!E172</f>
        <v>0</v>
      </c>
      <c r="H176" s="125"/>
      <c r="I176" s="49" t="str">
        <f>Spisak!H172</f>
        <v/>
      </c>
      <c r="J176" s="49" t="str">
        <f>Spisak!K172</f>
        <v/>
      </c>
      <c r="K176" s="49" t="str">
        <f>Spisak!N172</f>
        <v/>
      </c>
      <c r="L176" s="50" t="str">
        <f>Spisak!O172</f>
        <v/>
      </c>
    </row>
    <row r="177" spans="1:12" ht="12.75" customHeight="1" x14ac:dyDescent="0.25">
      <c r="A177" s="47" t="str">
        <f>Spisak!B173</f>
        <v>37/2019</v>
      </c>
      <c r="B177" s="48" t="str">
        <f>Spisak!C173</f>
        <v>Drašković Tamara</v>
      </c>
      <c r="C177" s="138">
        <f>Spisak!D173</f>
        <v>0</v>
      </c>
      <c r="D177" s="124"/>
      <c r="E177" s="124"/>
      <c r="F177" s="125"/>
      <c r="G177" s="138">
        <f>Spisak!E173</f>
        <v>8</v>
      </c>
      <c r="H177" s="125"/>
      <c r="I177" s="49" t="str">
        <f>Spisak!H173</f>
        <v/>
      </c>
      <c r="J177" s="49" t="str">
        <f>Spisak!K173</f>
        <v/>
      </c>
      <c r="K177" s="49">
        <f>Spisak!N173</f>
        <v>8</v>
      </c>
      <c r="L177" s="50" t="str">
        <f>Spisak!O173</f>
        <v>F</v>
      </c>
    </row>
    <row r="178" spans="1:12" ht="12.75" customHeight="1" x14ac:dyDescent="0.25">
      <c r="A178" s="47" t="str">
        <f>Spisak!B174</f>
        <v>42/2019</v>
      </c>
      <c r="B178" s="48" t="str">
        <f>Spisak!C174</f>
        <v>Zečević Miomir</v>
      </c>
      <c r="C178" s="138">
        <f>Spisak!D174</f>
        <v>0</v>
      </c>
      <c r="D178" s="124"/>
      <c r="E178" s="124"/>
      <c r="F178" s="125"/>
      <c r="G178" s="138">
        <f>Spisak!E174</f>
        <v>0</v>
      </c>
      <c r="H178" s="125"/>
      <c r="I178" s="49" t="str">
        <f>Spisak!H174</f>
        <v/>
      </c>
      <c r="J178" s="49" t="str">
        <f>Spisak!K174</f>
        <v/>
      </c>
      <c r="K178" s="49" t="str">
        <f>Spisak!N174</f>
        <v/>
      </c>
      <c r="L178" s="50" t="str">
        <f>Spisak!O174</f>
        <v/>
      </c>
    </row>
    <row r="179" spans="1:12" ht="12.75" customHeight="1" x14ac:dyDescent="0.25">
      <c r="A179" s="47" t="str">
        <f>Spisak!B175</f>
        <v>43/2019</v>
      </c>
      <c r="B179" s="48" t="str">
        <f>Spisak!C175</f>
        <v>Šljivančanin Vasilije</v>
      </c>
      <c r="C179" s="138">
        <f>Spisak!D175</f>
        <v>0</v>
      </c>
      <c r="D179" s="124"/>
      <c r="E179" s="124"/>
      <c r="F179" s="125"/>
      <c r="G179" s="138">
        <f>Spisak!E175</f>
        <v>0</v>
      </c>
      <c r="H179" s="125"/>
      <c r="I179" s="49" t="str">
        <f>Spisak!H175</f>
        <v/>
      </c>
      <c r="J179" s="49" t="str">
        <f>Spisak!K175</f>
        <v/>
      </c>
      <c r="K179" s="49" t="str">
        <f>Spisak!N175</f>
        <v/>
      </c>
      <c r="L179" s="50" t="str">
        <f>Spisak!O175</f>
        <v/>
      </c>
    </row>
    <row r="180" spans="1:12" ht="12.75" customHeight="1" x14ac:dyDescent="0.25">
      <c r="A180" s="47" t="str">
        <f>Spisak!B176</f>
        <v>44/2019</v>
      </c>
      <c r="B180" s="48" t="str">
        <f>Spisak!C176</f>
        <v>Stojović Anastasija</v>
      </c>
      <c r="C180" s="138">
        <f>Spisak!D176</f>
        <v>9</v>
      </c>
      <c r="D180" s="124"/>
      <c r="E180" s="124"/>
      <c r="F180" s="125"/>
      <c r="G180" s="138">
        <f>Spisak!E176</f>
        <v>22</v>
      </c>
      <c r="H180" s="125"/>
      <c r="I180" s="49">
        <f>Spisak!H176</f>
        <v>30</v>
      </c>
      <c r="J180" s="49" t="str">
        <f>Spisak!K176</f>
        <v/>
      </c>
      <c r="K180" s="49">
        <f>Spisak!N176</f>
        <v>52</v>
      </c>
      <c r="L180" s="50" t="str">
        <f>Spisak!O176</f>
        <v>E</v>
      </c>
    </row>
    <row r="181" spans="1:12" ht="12.75" customHeight="1" x14ac:dyDescent="0.25">
      <c r="A181" s="47" t="str">
        <f>Spisak!B177</f>
        <v>45/2019</v>
      </c>
      <c r="B181" s="48" t="str">
        <f>Spisak!C177</f>
        <v>Musić Mihailo</v>
      </c>
      <c r="C181" s="138">
        <f>Spisak!D177</f>
        <v>4</v>
      </c>
      <c r="D181" s="124"/>
      <c r="E181" s="124"/>
      <c r="F181" s="125"/>
      <c r="G181" s="138">
        <f>Spisak!E177</f>
        <v>6</v>
      </c>
      <c r="H181" s="125"/>
      <c r="I181" s="49" t="str">
        <f>Spisak!H177</f>
        <v/>
      </c>
      <c r="J181" s="49" t="str">
        <f>Spisak!K177</f>
        <v/>
      </c>
      <c r="K181" s="49">
        <f>Spisak!N177</f>
        <v>6</v>
      </c>
      <c r="L181" s="50" t="str">
        <f>Spisak!O177</f>
        <v>F</v>
      </c>
    </row>
    <row r="182" spans="1:12" ht="12.75" customHeight="1" x14ac:dyDescent="0.25">
      <c r="A182" s="47" t="str">
        <f>Spisak!B178</f>
        <v>48/2019</v>
      </c>
      <c r="B182" s="48" t="str">
        <f>Spisak!C178</f>
        <v>Fetahović Ruždija</v>
      </c>
      <c r="C182" s="138">
        <f>Spisak!D178</f>
        <v>18</v>
      </c>
      <c r="D182" s="124"/>
      <c r="E182" s="124"/>
      <c r="F182" s="125"/>
      <c r="G182" s="138">
        <f>Spisak!E178</f>
        <v>0</v>
      </c>
      <c r="H182" s="125"/>
      <c r="I182" s="49">
        <f>Spisak!H178</f>
        <v>32</v>
      </c>
      <c r="J182" s="49" t="str">
        <f>Spisak!K178</f>
        <v/>
      </c>
      <c r="K182" s="49">
        <f>Spisak!N178</f>
        <v>50</v>
      </c>
      <c r="L182" s="49" t="str">
        <f>Spisak!O178</f>
        <v>E</v>
      </c>
    </row>
    <row r="183" spans="1:12" ht="12.75" customHeight="1" x14ac:dyDescent="0.25">
      <c r="A183" s="47" t="str">
        <f>Spisak!B179</f>
        <v>49/2019</v>
      </c>
      <c r="B183" s="48" t="str">
        <f>Spisak!C179</f>
        <v>Stojanović Vasko</v>
      </c>
      <c r="C183" s="138">
        <f>Spisak!D179</f>
        <v>12</v>
      </c>
      <c r="D183" s="124"/>
      <c r="E183" s="124"/>
      <c r="F183" s="125"/>
      <c r="G183" s="138">
        <f>Spisak!E179</f>
        <v>26</v>
      </c>
      <c r="H183" s="125"/>
      <c r="I183" s="49">
        <f>Spisak!H179</f>
        <v>34</v>
      </c>
      <c r="J183" s="49" t="str">
        <f>Spisak!K179</f>
        <v/>
      </c>
      <c r="K183" s="49">
        <f>Spisak!N179</f>
        <v>60</v>
      </c>
      <c r="L183" s="50" t="str">
        <f>Spisak!O179</f>
        <v>D</v>
      </c>
    </row>
    <row r="184" spans="1:12" ht="12.75" customHeight="1" x14ac:dyDescent="0.25">
      <c r="A184" s="47" t="str">
        <f>Spisak!B180</f>
        <v>50/2019</v>
      </c>
      <c r="B184" s="48" t="str">
        <f>Spisak!C180</f>
        <v>Simonović Matija</v>
      </c>
      <c r="C184" s="138">
        <f>Spisak!D180</f>
        <v>9</v>
      </c>
      <c r="D184" s="124"/>
      <c r="E184" s="124"/>
      <c r="F184" s="125"/>
      <c r="G184" s="138">
        <f>Spisak!E180</f>
        <v>23</v>
      </c>
      <c r="H184" s="125"/>
      <c r="I184" s="49">
        <f>Spisak!H180</f>
        <v>29</v>
      </c>
      <c r="J184" s="49" t="str">
        <f>Spisak!K180</f>
        <v/>
      </c>
      <c r="K184" s="49">
        <f>Spisak!N180</f>
        <v>52</v>
      </c>
      <c r="L184" s="50" t="str">
        <f>Spisak!O180</f>
        <v>E</v>
      </c>
    </row>
    <row r="185" spans="1:12" ht="12.75" customHeight="1" x14ac:dyDescent="0.25">
      <c r="A185" s="47" t="str">
        <f>Spisak!B181</f>
        <v>52/2019</v>
      </c>
      <c r="B185" s="48" t="str">
        <f>Spisak!C181</f>
        <v>Lazarević Dragana</v>
      </c>
      <c r="C185" s="138">
        <f>Spisak!D181</f>
        <v>17</v>
      </c>
      <c r="D185" s="124"/>
      <c r="E185" s="124"/>
      <c r="F185" s="125"/>
      <c r="G185" s="138">
        <f>Spisak!E181</f>
        <v>27</v>
      </c>
      <c r="H185" s="125"/>
      <c r="I185" s="49">
        <f>Spisak!H181</f>
        <v>31</v>
      </c>
      <c r="J185" s="49" t="str">
        <f>Spisak!K181</f>
        <v/>
      </c>
      <c r="K185" s="49">
        <f>Spisak!N181</f>
        <v>58</v>
      </c>
      <c r="L185" s="49" t="str">
        <f>Spisak!O181</f>
        <v>E</v>
      </c>
    </row>
    <row r="186" spans="1:12" ht="12.75" customHeight="1" x14ac:dyDescent="0.25">
      <c r="A186" s="47" t="str">
        <f>Spisak!B182</f>
        <v>58/2019</v>
      </c>
      <c r="B186" s="48" t="str">
        <f>Spisak!C182</f>
        <v>Jelić Strahinja</v>
      </c>
      <c r="C186" s="138">
        <f>Spisak!D182</f>
        <v>0</v>
      </c>
      <c r="D186" s="124"/>
      <c r="E186" s="124"/>
      <c r="F186" s="125"/>
      <c r="G186" s="138">
        <f>Spisak!E182</f>
        <v>0</v>
      </c>
      <c r="H186" s="125"/>
      <c r="I186" s="49" t="str">
        <f>Spisak!H182</f>
        <v/>
      </c>
      <c r="J186" s="49" t="str">
        <f>Spisak!K182</f>
        <v/>
      </c>
      <c r="K186" s="49" t="str">
        <f>Spisak!N182</f>
        <v/>
      </c>
      <c r="L186" s="50" t="str">
        <f>Spisak!O182</f>
        <v/>
      </c>
    </row>
    <row r="187" spans="1:12" ht="12.75" customHeight="1" x14ac:dyDescent="0.25">
      <c r="A187" s="47" t="str">
        <f>Spisak!B183</f>
        <v>60/2019</v>
      </c>
      <c r="B187" s="48" t="str">
        <f>Spisak!C183</f>
        <v>Đeković Ivan</v>
      </c>
      <c r="C187" s="138">
        <f>Spisak!D183</f>
        <v>11</v>
      </c>
      <c r="D187" s="124"/>
      <c r="E187" s="124"/>
      <c r="F187" s="125"/>
      <c r="G187" s="138">
        <f>Spisak!E183</f>
        <v>26</v>
      </c>
      <c r="H187" s="125"/>
      <c r="I187" s="49">
        <f>Spisak!H183</f>
        <v>24</v>
      </c>
      <c r="J187" s="49" t="str">
        <f>Spisak!K183</f>
        <v/>
      </c>
      <c r="K187" s="49">
        <f>Spisak!N183</f>
        <v>50</v>
      </c>
      <c r="L187" s="49" t="str">
        <f>Spisak!O183</f>
        <v>E</v>
      </c>
    </row>
    <row r="188" spans="1:12" ht="12.75" customHeight="1" x14ac:dyDescent="0.25">
      <c r="A188" s="47" t="str">
        <f>Spisak!B184</f>
        <v>65/2019</v>
      </c>
      <c r="B188" s="48" t="str">
        <f>Spisak!C184</f>
        <v>Miljanić Kristina</v>
      </c>
      <c r="C188" s="138">
        <f>Spisak!D184</f>
        <v>14</v>
      </c>
      <c r="D188" s="124"/>
      <c r="E188" s="124"/>
      <c r="F188" s="125"/>
      <c r="G188" s="138">
        <f>Spisak!E184</f>
        <v>21</v>
      </c>
      <c r="H188" s="125"/>
      <c r="I188" s="49">
        <f>Spisak!H184</f>
        <v>40</v>
      </c>
      <c r="J188" s="49" t="str">
        <f>Spisak!K184</f>
        <v/>
      </c>
      <c r="K188" s="49">
        <f>Spisak!N184</f>
        <v>61</v>
      </c>
      <c r="L188" s="49" t="str">
        <f>Spisak!O184</f>
        <v>D</v>
      </c>
    </row>
    <row r="189" spans="1:12" ht="12.75" customHeight="1" x14ac:dyDescent="0.25">
      <c r="A189" s="47" t="str">
        <f>Spisak!B185</f>
        <v>69/2019</v>
      </c>
      <c r="B189" s="48" t="str">
        <f>Spisak!C185</f>
        <v>Vučić Andrea</v>
      </c>
      <c r="C189" s="138">
        <f>Spisak!D185</f>
        <v>11</v>
      </c>
      <c r="D189" s="124"/>
      <c r="E189" s="124"/>
      <c r="F189" s="125"/>
      <c r="G189" s="138">
        <f>Spisak!E185</f>
        <v>29</v>
      </c>
      <c r="H189" s="125"/>
      <c r="I189" s="49">
        <f>Spisak!H185</f>
        <v>33</v>
      </c>
      <c r="J189" s="49" t="str">
        <f>Spisak!K185</f>
        <v/>
      </c>
      <c r="K189" s="49">
        <f>Spisak!N185</f>
        <v>62</v>
      </c>
      <c r="L189" s="49" t="str">
        <f>Spisak!O185</f>
        <v>D</v>
      </c>
    </row>
    <row r="190" spans="1:12" ht="12.75" customHeight="1" x14ac:dyDescent="0.25">
      <c r="A190" s="47" t="str">
        <f>Spisak!B186</f>
        <v>70/2019</v>
      </c>
      <c r="B190" s="48" t="str">
        <f>Spisak!C186</f>
        <v>Nedović Andrijana</v>
      </c>
      <c r="C190" s="138">
        <f>Spisak!D186</f>
        <v>2</v>
      </c>
      <c r="D190" s="124"/>
      <c r="E190" s="124"/>
      <c r="F190" s="125"/>
      <c r="G190" s="138">
        <f>Spisak!E186</f>
        <v>0</v>
      </c>
      <c r="H190" s="125"/>
      <c r="I190" s="49" t="str">
        <f>Spisak!H186</f>
        <v/>
      </c>
      <c r="J190" s="49" t="str">
        <f>Spisak!K186</f>
        <v/>
      </c>
      <c r="K190" s="49">
        <f>Spisak!N186</f>
        <v>2</v>
      </c>
      <c r="L190" s="50" t="str">
        <f>Spisak!O186</f>
        <v>F</v>
      </c>
    </row>
    <row r="191" spans="1:12" ht="12.75" customHeight="1" x14ac:dyDescent="0.25">
      <c r="A191" s="47" t="str">
        <f>Spisak!B187</f>
        <v>94/2019</v>
      </c>
      <c r="B191" s="48" t="str">
        <f>Spisak!C187</f>
        <v>Korać Minja</v>
      </c>
      <c r="C191" s="138">
        <f>Spisak!D187</f>
        <v>0</v>
      </c>
      <c r="D191" s="124"/>
      <c r="E191" s="124"/>
      <c r="F191" s="125"/>
      <c r="G191" s="138">
        <f>Spisak!E187</f>
        <v>0</v>
      </c>
      <c r="H191" s="125"/>
      <c r="I191" s="49" t="str">
        <f>Spisak!H187</f>
        <v/>
      </c>
      <c r="J191" s="49" t="str">
        <f>Spisak!K187</f>
        <v/>
      </c>
      <c r="K191" s="49" t="str">
        <f>Spisak!N187</f>
        <v/>
      </c>
      <c r="L191" s="50" t="str">
        <f>Spisak!O187</f>
        <v/>
      </c>
    </row>
    <row r="192" spans="1:12" ht="12.75" customHeight="1" x14ac:dyDescent="0.25">
      <c r="A192" s="47" t="str">
        <f>Spisak!B188</f>
        <v>95/2019</v>
      </c>
      <c r="B192" s="48" t="str">
        <f>Spisak!C188</f>
        <v>Roganović Ksenija</v>
      </c>
      <c r="C192" s="138">
        <f>Spisak!D188</f>
        <v>0</v>
      </c>
      <c r="D192" s="124"/>
      <c r="E192" s="124"/>
      <c r="F192" s="125"/>
      <c r="G192" s="138">
        <f>Spisak!E188</f>
        <v>0</v>
      </c>
      <c r="H192" s="125"/>
      <c r="I192" s="49" t="str">
        <f>Spisak!H188</f>
        <v/>
      </c>
      <c r="J192" s="49" t="str">
        <f>Spisak!K188</f>
        <v/>
      </c>
      <c r="K192" s="49">
        <f>Spisak!N188</f>
        <v>0</v>
      </c>
      <c r="L192" s="49" t="str">
        <f>Spisak!O188</f>
        <v>F</v>
      </c>
    </row>
    <row r="193" spans="1:12" ht="12.75" customHeight="1" x14ac:dyDescent="0.25">
      <c r="A193" s="47" t="str">
        <f>Spisak!B189</f>
        <v>97/2019</v>
      </c>
      <c r="B193" s="48" t="str">
        <f>Spisak!C189</f>
        <v>Knez Mihaela</v>
      </c>
      <c r="C193" s="138">
        <f>Spisak!D189</f>
        <v>4</v>
      </c>
      <c r="D193" s="124"/>
      <c r="E193" s="124"/>
      <c r="F193" s="125"/>
      <c r="G193" s="138">
        <f>Spisak!E189</f>
        <v>6</v>
      </c>
      <c r="H193" s="125"/>
      <c r="I193" s="49" t="str">
        <f>Spisak!H189</f>
        <v/>
      </c>
      <c r="J193" s="49" t="str">
        <f>Spisak!K189</f>
        <v/>
      </c>
      <c r="K193" s="49">
        <f>Spisak!N189</f>
        <v>6</v>
      </c>
      <c r="L193" s="50" t="str">
        <f>Spisak!O189</f>
        <v>F</v>
      </c>
    </row>
    <row r="194" spans="1:12" ht="12.75" customHeight="1" x14ac:dyDescent="0.25">
      <c r="A194" s="47" t="str">
        <f>Spisak!B190</f>
        <v>98/2019</v>
      </c>
      <c r="B194" s="48" t="str">
        <f>Spisak!C190</f>
        <v>Ćirović Vanja</v>
      </c>
      <c r="C194" s="138">
        <f>Spisak!D190</f>
        <v>11</v>
      </c>
      <c r="D194" s="124"/>
      <c r="E194" s="124"/>
      <c r="F194" s="125"/>
      <c r="G194" s="138">
        <f>Spisak!E190</f>
        <v>14</v>
      </c>
      <c r="H194" s="125"/>
      <c r="I194" s="49">
        <f>Spisak!H190</f>
        <v>14</v>
      </c>
      <c r="J194" s="49">
        <f>Spisak!K190</f>
        <v>19</v>
      </c>
      <c r="K194" s="49">
        <f>Spisak!N190</f>
        <v>33</v>
      </c>
      <c r="L194" s="50" t="str">
        <f>Spisak!O190</f>
        <v>F</v>
      </c>
    </row>
    <row r="195" spans="1:12" ht="12.75" customHeight="1" x14ac:dyDescent="0.25">
      <c r="A195" s="47" t="str">
        <f>Spisak!B191</f>
        <v>100/2019</v>
      </c>
      <c r="B195" s="48" t="str">
        <f>Spisak!C191</f>
        <v>Radnjić Mila</v>
      </c>
      <c r="C195" s="138">
        <f>Spisak!D191</f>
        <v>4</v>
      </c>
      <c r="D195" s="124"/>
      <c r="E195" s="124"/>
      <c r="F195" s="125"/>
      <c r="G195" s="138">
        <f>Spisak!E191</f>
        <v>33</v>
      </c>
      <c r="H195" s="125"/>
      <c r="I195" s="49">
        <f>Spisak!H191</f>
        <v>23</v>
      </c>
      <c r="J195" s="49" t="str">
        <f>Spisak!K191</f>
        <v/>
      </c>
      <c r="K195" s="49">
        <f>Spisak!N191</f>
        <v>56</v>
      </c>
      <c r="L195" s="50" t="str">
        <f>Spisak!O191</f>
        <v>E</v>
      </c>
    </row>
    <row r="196" spans="1:12" ht="12.75" customHeight="1" x14ac:dyDescent="0.25">
      <c r="A196" s="47" t="str">
        <f>Spisak!B192</f>
        <v>101/2019</v>
      </c>
      <c r="B196" s="48" t="str">
        <f>Spisak!C192</f>
        <v>Vučetić Tatjana</v>
      </c>
      <c r="C196" s="138">
        <f>Spisak!D192</f>
        <v>0</v>
      </c>
      <c r="D196" s="124"/>
      <c r="E196" s="124"/>
      <c r="F196" s="125"/>
      <c r="G196" s="138">
        <f>Spisak!E192</f>
        <v>0</v>
      </c>
      <c r="H196" s="125"/>
      <c r="I196" s="49" t="str">
        <f>Spisak!H192</f>
        <v/>
      </c>
      <c r="J196" s="49" t="str">
        <f>Spisak!K192</f>
        <v/>
      </c>
      <c r="K196" s="49" t="str">
        <f>Spisak!N192</f>
        <v/>
      </c>
      <c r="L196" s="50" t="str">
        <f>Spisak!O192</f>
        <v/>
      </c>
    </row>
    <row r="197" spans="1:12" ht="12.75" customHeight="1" x14ac:dyDescent="0.25">
      <c r="A197" s="47" t="str">
        <f>Spisak!B193</f>
        <v>103/2019</v>
      </c>
      <c r="B197" s="48" t="str">
        <f>Spisak!C193</f>
        <v>Kovačević Emrah</v>
      </c>
      <c r="C197" s="138">
        <f>Spisak!D193</f>
        <v>8</v>
      </c>
      <c r="D197" s="124"/>
      <c r="E197" s="124"/>
      <c r="F197" s="125"/>
      <c r="G197" s="138">
        <f>Spisak!E193</f>
        <v>28</v>
      </c>
      <c r="H197" s="125"/>
      <c r="I197" s="49">
        <f>Spisak!H193</f>
        <v>25</v>
      </c>
      <c r="J197" s="49" t="str">
        <f>Spisak!K193</f>
        <v/>
      </c>
      <c r="K197" s="49">
        <f>Spisak!N193</f>
        <v>53</v>
      </c>
      <c r="L197" s="49" t="str">
        <f>Spisak!O193</f>
        <v>E</v>
      </c>
    </row>
    <row r="198" spans="1:12" ht="12.75" customHeight="1" x14ac:dyDescent="0.25">
      <c r="A198" s="47" t="str">
        <f>Spisak!B194</f>
        <v>25/2018</v>
      </c>
      <c r="B198" s="48" t="str">
        <f>Spisak!C194</f>
        <v>Kovačević Miloš</v>
      </c>
      <c r="C198" s="138">
        <f>Spisak!D194</f>
        <v>0</v>
      </c>
      <c r="D198" s="124"/>
      <c r="E198" s="124"/>
      <c r="F198" s="125"/>
      <c r="G198" s="138">
        <f>Spisak!E194</f>
        <v>2</v>
      </c>
      <c r="H198" s="125"/>
      <c r="I198" s="49" t="str">
        <f>Spisak!H194</f>
        <v/>
      </c>
      <c r="J198" s="49" t="str">
        <f>Spisak!K194</f>
        <v/>
      </c>
      <c r="K198" s="49">
        <f>Spisak!N194</f>
        <v>2</v>
      </c>
      <c r="L198" s="49" t="str">
        <f>Spisak!O194</f>
        <v>F</v>
      </c>
    </row>
    <row r="199" spans="1:12" ht="12.75" customHeight="1" x14ac:dyDescent="0.25">
      <c r="A199" s="47" t="str">
        <f>Spisak!B195</f>
        <v>33/2018</v>
      </c>
      <c r="B199" s="48" t="str">
        <f>Spisak!C195</f>
        <v>Kandić Edita</v>
      </c>
      <c r="C199" s="138">
        <f>Spisak!D195</f>
        <v>3</v>
      </c>
      <c r="D199" s="124"/>
      <c r="E199" s="124"/>
      <c r="F199" s="125"/>
      <c r="G199" s="138">
        <f>Spisak!E195</f>
        <v>26</v>
      </c>
      <c r="H199" s="125"/>
      <c r="I199" s="49">
        <f>Spisak!H195</f>
        <v>32</v>
      </c>
      <c r="J199" s="49" t="str">
        <f>Spisak!K195</f>
        <v/>
      </c>
      <c r="K199" s="49">
        <f>Spisak!N195</f>
        <v>58</v>
      </c>
      <c r="L199" s="49" t="str">
        <f>Spisak!O195</f>
        <v>E</v>
      </c>
    </row>
    <row r="200" spans="1:12" ht="12.75" customHeight="1" x14ac:dyDescent="0.25">
      <c r="A200" s="47" t="str">
        <f>Spisak!B196</f>
        <v>36/2018</v>
      </c>
      <c r="B200" s="48" t="str">
        <f>Spisak!C196</f>
        <v>Blečić Andrej</v>
      </c>
      <c r="C200" s="138">
        <f>Spisak!D196</f>
        <v>2</v>
      </c>
      <c r="D200" s="124"/>
      <c r="E200" s="124"/>
      <c r="F200" s="125"/>
      <c r="G200" s="138">
        <f>Spisak!E196</f>
        <v>0</v>
      </c>
      <c r="H200" s="125"/>
      <c r="I200" s="49" t="str">
        <f>Spisak!H196</f>
        <v/>
      </c>
      <c r="J200" s="49" t="str">
        <f>Spisak!K196</f>
        <v/>
      </c>
      <c r="K200" s="49">
        <f>Spisak!N196</f>
        <v>2</v>
      </c>
      <c r="L200" s="50" t="str">
        <f>Spisak!O196</f>
        <v>F</v>
      </c>
    </row>
    <row r="201" spans="1:12" ht="12.75" customHeight="1" x14ac:dyDescent="0.25">
      <c r="A201" s="47" t="str">
        <f>Spisak!B197</f>
        <v>45/2018</v>
      </c>
      <c r="B201" s="48" t="str">
        <f>Spisak!C197</f>
        <v>Agović Ermin</v>
      </c>
      <c r="C201" s="138">
        <f>Spisak!D197</f>
        <v>21</v>
      </c>
      <c r="D201" s="124"/>
      <c r="E201" s="124"/>
      <c r="F201" s="125"/>
      <c r="G201" s="138">
        <f>Spisak!E197</f>
        <v>0</v>
      </c>
      <c r="H201" s="125"/>
      <c r="I201" s="49">
        <f>Spisak!H197</f>
        <v>37</v>
      </c>
      <c r="J201" s="49" t="str">
        <f>Spisak!K197</f>
        <v/>
      </c>
      <c r="K201" s="49">
        <f>Spisak!N197</f>
        <v>58</v>
      </c>
      <c r="L201" s="50" t="str">
        <f>Spisak!O197</f>
        <v>E</v>
      </c>
    </row>
    <row r="202" spans="1:12" ht="12.75" customHeight="1" x14ac:dyDescent="0.25">
      <c r="A202" s="47" t="str">
        <f>Spisak!B198</f>
        <v>55/2018</v>
      </c>
      <c r="B202" s="48" t="str">
        <f>Spisak!C198</f>
        <v>Laketić Bojana</v>
      </c>
      <c r="C202" s="138">
        <f>Spisak!D198</f>
        <v>26</v>
      </c>
      <c r="D202" s="124"/>
      <c r="E202" s="124"/>
      <c r="F202" s="125"/>
      <c r="G202" s="138">
        <f>Spisak!E198</f>
        <v>0</v>
      </c>
      <c r="H202" s="125"/>
      <c r="I202" s="49">
        <f>Spisak!H198</f>
        <v>24</v>
      </c>
      <c r="J202" s="49" t="str">
        <f>Spisak!K198</f>
        <v/>
      </c>
      <c r="K202" s="49">
        <f>Spisak!N198</f>
        <v>50</v>
      </c>
      <c r="L202" s="49" t="str">
        <f>Spisak!O198</f>
        <v>E</v>
      </c>
    </row>
    <row r="203" spans="1:12" ht="12.75" customHeight="1" x14ac:dyDescent="0.25">
      <c r="A203" s="47" t="str">
        <f>Spisak!B199</f>
        <v>72/2018</v>
      </c>
      <c r="B203" s="48" t="str">
        <f>Spisak!C199</f>
        <v>Vučurović Jovana</v>
      </c>
      <c r="C203" s="138">
        <f>Spisak!D199</f>
        <v>9</v>
      </c>
      <c r="D203" s="124"/>
      <c r="E203" s="124"/>
      <c r="F203" s="125"/>
      <c r="G203" s="138">
        <f>Spisak!E199</f>
        <v>29</v>
      </c>
      <c r="H203" s="125"/>
      <c r="I203" s="49">
        <f>Spisak!H199</f>
        <v>24.5</v>
      </c>
      <c r="J203" s="49" t="str">
        <f>Spisak!K199</f>
        <v/>
      </c>
      <c r="K203" s="49">
        <f>Spisak!N199</f>
        <v>53.5</v>
      </c>
      <c r="L203" s="49" t="str">
        <f>Spisak!O199</f>
        <v>E</v>
      </c>
    </row>
    <row r="204" spans="1:12" ht="12.75" customHeight="1" x14ac:dyDescent="0.25">
      <c r="A204" s="47" t="str">
        <f>Spisak!B200</f>
        <v>86/2018</v>
      </c>
      <c r="B204" s="48" t="str">
        <f>Spisak!C200</f>
        <v>Beha Aleksandra</v>
      </c>
      <c r="C204" s="138">
        <f>Spisak!D200</f>
        <v>26</v>
      </c>
      <c r="D204" s="124"/>
      <c r="E204" s="124"/>
      <c r="F204" s="125"/>
      <c r="G204" s="138">
        <f>Spisak!E200</f>
        <v>0</v>
      </c>
      <c r="H204" s="125"/>
      <c r="I204" s="49">
        <f>Spisak!H200</f>
        <v>13</v>
      </c>
      <c r="J204" s="49">
        <f>Spisak!K200</f>
        <v>39</v>
      </c>
      <c r="K204" s="49">
        <f>Spisak!N200</f>
        <v>65</v>
      </c>
      <c r="L204" s="49" t="str">
        <f>Spisak!O200</f>
        <v>D</v>
      </c>
    </row>
    <row r="205" spans="1:12" ht="12.75" customHeight="1" x14ac:dyDescent="0.25">
      <c r="A205" s="47" t="str">
        <f>Spisak!B201</f>
        <v>87/2018</v>
      </c>
      <c r="B205" s="48" t="str">
        <f>Spisak!C201</f>
        <v>Mulalić Mirza</v>
      </c>
      <c r="C205" s="138">
        <f>Spisak!D201</f>
        <v>0</v>
      </c>
      <c r="D205" s="124"/>
      <c r="E205" s="124"/>
      <c r="F205" s="125"/>
      <c r="G205" s="138">
        <f>Spisak!E201</f>
        <v>0</v>
      </c>
      <c r="H205" s="125"/>
      <c r="I205" s="49" t="str">
        <f>Spisak!H201</f>
        <v/>
      </c>
      <c r="J205" s="49" t="str">
        <f>Spisak!K201</f>
        <v/>
      </c>
      <c r="K205" s="49" t="str">
        <f>Spisak!N201</f>
        <v/>
      </c>
      <c r="L205" s="49" t="str">
        <f>Spisak!O201</f>
        <v/>
      </c>
    </row>
    <row r="206" spans="1:12" ht="12.75" customHeight="1" x14ac:dyDescent="0.25">
      <c r="A206" s="47" t="str">
        <f>Spisak!B202</f>
        <v>28/2017</v>
      </c>
      <c r="B206" s="48" t="str">
        <f>Spisak!C202</f>
        <v>Beljkaš Aleksandar</v>
      </c>
      <c r="C206" s="138">
        <f>Spisak!D202</f>
        <v>0</v>
      </c>
      <c r="D206" s="124"/>
      <c r="E206" s="124"/>
      <c r="F206" s="125"/>
      <c r="G206" s="138">
        <f>Spisak!E202</f>
        <v>0</v>
      </c>
      <c r="H206" s="125"/>
      <c r="I206" s="49" t="str">
        <f>Spisak!H202</f>
        <v/>
      </c>
      <c r="J206" s="49" t="str">
        <f>Spisak!K202</f>
        <v/>
      </c>
      <c r="K206" s="49" t="str">
        <f>Spisak!N202</f>
        <v/>
      </c>
      <c r="L206" s="50" t="str">
        <f>Spisak!O202</f>
        <v/>
      </c>
    </row>
    <row r="207" spans="1:12" ht="12.75" customHeight="1" x14ac:dyDescent="0.25">
      <c r="A207" s="47" t="str">
        <f>Spisak!B203</f>
        <v>29/2017</v>
      </c>
      <c r="B207" s="48" t="str">
        <f>Spisak!C203</f>
        <v>Ćaćić Dimitrije</v>
      </c>
      <c r="C207" s="138">
        <f>Spisak!D203</f>
        <v>0</v>
      </c>
      <c r="D207" s="124"/>
      <c r="E207" s="124"/>
      <c r="F207" s="125"/>
      <c r="G207" s="138">
        <f>Spisak!E203</f>
        <v>0</v>
      </c>
      <c r="H207" s="125"/>
      <c r="I207" s="49" t="str">
        <f>Spisak!H203</f>
        <v/>
      </c>
      <c r="J207" s="49" t="str">
        <f>Spisak!K203</f>
        <v/>
      </c>
      <c r="K207" s="49" t="str">
        <f>Spisak!N203</f>
        <v/>
      </c>
      <c r="L207" s="49" t="str">
        <f>Spisak!O203</f>
        <v/>
      </c>
    </row>
    <row r="208" spans="1:12" ht="12.75" customHeight="1" x14ac:dyDescent="0.25">
      <c r="A208" s="47" t="str">
        <f>Spisak!B204</f>
        <v>32/2017</v>
      </c>
      <c r="B208" s="48" t="str">
        <f>Spisak!C204</f>
        <v>Golubović Vasilije</v>
      </c>
      <c r="C208" s="138">
        <f>Spisak!D204</f>
        <v>0</v>
      </c>
      <c r="D208" s="124"/>
      <c r="E208" s="124"/>
      <c r="F208" s="125"/>
      <c r="G208" s="138">
        <f>Spisak!E204</f>
        <v>0</v>
      </c>
      <c r="H208" s="125"/>
      <c r="I208" s="49" t="str">
        <f>Spisak!H204</f>
        <v/>
      </c>
      <c r="J208" s="49" t="str">
        <f>Spisak!K204</f>
        <v/>
      </c>
      <c r="K208" s="49" t="str">
        <f>Spisak!N204</f>
        <v/>
      </c>
      <c r="L208" s="50" t="str">
        <f>Spisak!O204</f>
        <v/>
      </c>
    </row>
    <row r="209" spans="1:12" ht="12.75" customHeight="1" x14ac:dyDescent="0.25">
      <c r="A209" s="47" t="str">
        <f>Spisak!B205</f>
        <v>49/2017</v>
      </c>
      <c r="B209" s="48" t="str">
        <f>Spisak!C205</f>
        <v>Roganović Marija</v>
      </c>
      <c r="C209" s="138">
        <f>Spisak!D205</f>
        <v>11</v>
      </c>
      <c r="D209" s="124"/>
      <c r="E209" s="124"/>
      <c r="F209" s="125"/>
      <c r="G209" s="138">
        <f>Spisak!E205</f>
        <v>25</v>
      </c>
      <c r="H209" s="125"/>
      <c r="I209" s="49">
        <f>Spisak!H205</f>
        <v>28</v>
      </c>
      <c r="J209" s="49" t="str">
        <f>Spisak!K205</f>
        <v/>
      </c>
      <c r="K209" s="49">
        <f>Spisak!N205</f>
        <v>53</v>
      </c>
      <c r="L209" s="49" t="str">
        <f>Spisak!O205</f>
        <v>E</v>
      </c>
    </row>
    <row r="210" spans="1:12" ht="12.75" customHeight="1" x14ac:dyDescent="0.25">
      <c r="A210" s="47" t="str">
        <f>Spisak!B206</f>
        <v>54/2017</v>
      </c>
      <c r="B210" s="48" t="str">
        <f>Spisak!C206</f>
        <v>Mehonjić Elma</v>
      </c>
      <c r="C210" s="138">
        <f>Spisak!D206</f>
        <v>0</v>
      </c>
      <c r="D210" s="124"/>
      <c r="E210" s="124"/>
      <c r="F210" s="125"/>
      <c r="G210" s="138">
        <f>Spisak!E206</f>
        <v>0</v>
      </c>
      <c r="H210" s="125"/>
      <c r="I210" s="49" t="str">
        <f>Spisak!H206</f>
        <v/>
      </c>
      <c r="J210" s="49" t="str">
        <f>Spisak!K206</f>
        <v/>
      </c>
      <c r="K210" s="49" t="str">
        <f>Spisak!N206</f>
        <v/>
      </c>
      <c r="L210" s="50" t="str">
        <f>Spisak!O206</f>
        <v/>
      </c>
    </row>
    <row r="211" spans="1:12" ht="12.75" customHeight="1" x14ac:dyDescent="0.25">
      <c r="A211" s="47" t="str">
        <f>Spisak!B207</f>
        <v>62/2017</v>
      </c>
      <c r="B211" s="48" t="str">
        <f>Spisak!C207</f>
        <v>Husović Alen</v>
      </c>
      <c r="C211" s="138">
        <f>Spisak!D207</f>
        <v>0</v>
      </c>
      <c r="D211" s="124"/>
      <c r="E211" s="124"/>
      <c r="F211" s="125"/>
      <c r="G211" s="138">
        <f>Spisak!E207</f>
        <v>16</v>
      </c>
      <c r="H211" s="125"/>
      <c r="I211" s="49">
        <f>Spisak!H207</f>
        <v>22</v>
      </c>
      <c r="J211" s="49">
        <f>Spisak!K207</f>
        <v>24</v>
      </c>
      <c r="K211" s="49">
        <f>Spisak!N207</f>
        <v>40</v>
      </c>
      <c r="L211" s="50" t="str">
        <f>Spisak!O207</f>
        <v>F</v>
      </c>
    </row>
    <row r="212" spans="1:12" ht="12.75" customHeight="1" x14ac:dyDescent="0.25">
      <c r="A212" s="47" t="str">
        <f>Spisak!B208</f>
        <v>72/2017</v>
      </c>
      <c r="B212" s="48" t="str">
        <f>Spisak!C208</f>
        <v>Cmiljanić Biljana</v>
      </c>
      <c r="C212" s="138">
        <f>Spisak!D208</f>
        <v>0</v>
      </c>
      <c r="D212" s="124"/>
      <c r="E212" s="124"/>
      <c r="F212" s="125"/>
      <c r="G212" s="138">
        <f>Spisak!E208</f>
        <v>2</v>
      </c>
      <c r="H212" s="125"/>
      <c r="I212" s="49" t="str">
        <f>Spisak!H208</f>
        <v/>
      </c>
      <c r="J212" s="49" t="str">
        <f>Spisak!K208</f>
        <v/>
      </c>
      <c r="K212" s="49">
        <f>Spisak!N208</f>
        <v>2</v>
      </c>
      <c r="L212" s="50" t="str">
        <f>Spisak!O208</f>
        <v>F</v>
      </c>
    </row>
    <row r="213" spans="1:12" ht="12.75" customHeight="1" x14ac:dyDescent="0.25">
      <c r="A213" s="47" t="str">
        <f>Spisak!B209</f>
        <v>83/2017</v>
      </c>
      <c r="B213" s="48" t="str">
        <f>Spisak!C209</f>
        <v>Jevrić Nikola</v>
      </c>
      <c r="C213" s="138">
        <f>Spisak!D209</f>
        <v>27</v>
      </c>
      <c r="D213" s="124"/>
      <c r="E213" s="124"/>
      <c r="F213" s="125"/>
      <c r="G213" s="138">
        <f>Spisak!E209</f>
        <v>0</v>
      </c>
      <c r="H213" s="125"/>
      <c r="I213" s="49">
        <f>Spisak!H209</f>
        <v>31</v>
      </c>
      <c r="J213" s="49" t="str">
        <f>Spisak!K209</f>
        <v/>
      </c>
      <c r="K213" s="49">
        <f>Spisak!N209</f>
        <v>58</v>
      </c>
      <c r="L213" s="49" t="str">
        <f>Spisak!O209</f>
        <v>E</v>
      </c>
    </row>
    <row r="214" spans="1:12" ht="12.75" customHeight="1" x14ac:dyDescent="0.25">
      <c r="A214" s="47" t="str">
        <f>Spisak!B210</f>
        <v>28/2016</v>
      </c>
      <c r="B214" s="48" t="str">
        <f>Spisak!C210</f>
        <v>Zečević Janko</v>
      </c>
      <c r="C214" s="138">
        <f>Spisak!D210</f>
        <v>23</v>
      </c>
      <c r="D214" s="124"/>
      <c r="E214" s="124"/>
      <c r="F214" s="125"/>
      <c r="G214" s="138">
        <f>Spisak!E210</f>
        <v>0</v>
      </c>
      <c r="H214" s="125"/>
      <c r="I214" s="49">
        <f>Spisak!H210</f>
        <v>27</v>
      </c>
      <c r="J214" s="49" t="str">
        <f>Spisak!K210</f>
        <v/>
      </c>
      <c r="K214" s="49">
        <f>Spisak!N210</f>
        <v>50</v>
      </c>
      <c r="L214" s="50" t="str">
        <f>Spisak!O210</f>
        <v>E</v>
      </c>
    </row>
    <row r="215" spans="1:12" ht="12.75" customHeight="1" x14ac:dyDescent="0.25">
      <c r="A215" s="47" t="str">
        <f>Spisak!B211</f>
        <v>48/2016</v>
      </c>
      <c r="B215" s="48" t="str">
        <f>Spisak!C211</f>
        <v>Džanković Haris</v>
      </c>
      <c r="C215" s="138">
        <f>Spisak!D211</f>
        <v>0</v>
      </c>
      <c r="D215" s="124"/>
      <c r="E215" s="124"/>
      <c r="F215" s="125"/>
      <c r="G215" s="138">
        <f>Spisak!E211</f>
        <v>0</v>
      </c>
      <c r="H215" s="125"/>
      <c r="I215" s="49" t="str">
        <f>Spisak!H211</f>
        <v/>
      </c>
      <c r="J215" s="49" t="str">
        <f>Spisak!K211</f>
        <v/>
      </c>
      <c r="K215" s="49" t="str">
        <f>Spisak!N211</f>
        <v/>
      </c>
      <c r="L215" s="50" t="str">
        <f>Spisak!O211</f>
        <v/>
      </c>
    </row>
    <row r="216" spans="1:12" ht="12.75" customHeight="1" x14ac:dyDescent="0.25">
      <c r="A216" s="47" t="str">
        <f>Spisak!B212</f>
        <v>54/2016</v>
      </c>
      <c r="B216" s="48" t="str">
        <f>Spisak!C212</f>
        <v>Gredić Afrudin</v>
      </c>
      <c r="C216" s="138">
        <f>Spisak!D212</f>
        <v>0</v>
      </c>
      <c r="D216" s="124"/>
      <c r="E216" s="124"/>
      <c r="F216" s="125"/>
      <c r="G216" s="138">
        <f>Spisak!E212</f>
        <v>0</v>
      </c>
      <c r="H216" s="125"/>
      <c r="I216" s="49" t="str">
        <f>Spisak!H212</f>
        <v/>
      </c>
      <c r="J216" s="49" t="str">
        <f>Spisak!K212</f>
        <v/>
      </c>
      <c r="K216" s="49" t="str">
        <f>Spisak!N212</f>
        <v/>
      </c>
      <c r="L216" s="49" t="str">
        <f>Spisak!O212</f>
        <v/>
      </c>
    </row>
    <row r="217" spans="1:12" ht="12.75" customHeight="1" x14ac:dyDescent="0.25">
      <c r="A217" s="47" t="str">
        <f>Spisak!B213</f>
        <v>70/2016</v>
      </c>
      <c r="B217" s="48" t="str">
        <f>Spisak!C213</f>
        <v>Muratović Damir</v>
      </c>
      <c r="C217" s="138">
        <f>Spisak!D213</f>
        <v>0</v>
      </c>
      <c r="D217" s="124"/>
      <c r="E217" s="124"/>
      <c r="F217" s="125"/>
      <c r="G217" s="138">
        <f>Spisak!E213</f>
        <v>0</v>
      </c>
      <c r="H217" s="125"/>
      <c r="I217" s="49" t="str">
        <f>Spisak!H213</f>
        <v/>
      </c>
      <c r="J217" s="49" t="str">
        <f>Spisak!K213</f>
        <v/>
      </c>
      <c r="K217" s="49" t="str">
        <f>Spisak!N213</f>
        <v/>
      </c>
      <c r="L217" s="50" t="str">
        <f>Spisak!O213</f>
        <v/>
      </c>
    </row>
    <row r="218" spans="1:12" ht="12.75" customHeight="1" x14ac:dyDescent="0.25">
      <c r="A218" s="47" t="str">
        <f>Spisak!B214</f>
        <v>16/2015</v>
      </c>
      <c r="B218" s="48" t="str">
        <f>Spisak!C214</f>
        <v>Kljajić Aleksandar</v>
      </c>
      <c r="C218" s="138">
        <f>Spisak!D214</f>
        <v>4</v>
      </c>
      <c r="D218" s="124"/>
      <c r="E218" s="124"/>
      <c r="F218" s="125"/>
      <c r="G218" s="138">
        <f>Spisak!E214</f>
        <v>0</v>
      </c>
      <c r="H218" s="125"/>
      <c r="I218" s="49" t="str">
        <f>Spisak!H214</f>
        <v/>
      </c>
      <c r="J218" s="49" t="str">
        <f>Spisak!K214</f>
        <v/>
      </c>
      <c r="K218" s="49">
        <f>Spisak!N214</f>
        <v>4</v>
      </c>
      <c r="L218" s="49" t="str">
        <f>Spisak!O214</f>
        <v>F</v>
      </c>
    </row>
    <row r="219" spans="1:12" ht="12.75" customHeight="1" x14ac:dyDescent="0.25">
      <c r="A219" s="47" t="str">
        <f>Spisak!B215</f>
        <v>100/2015</v>
      </c>
      <c r="B219" s="48" t="str">
        <f>Spisak!C215</f>
        <v>Ralević Miljan</v>
      </c>
      <c r="C219" s="138">
        <f>Spisak!D215</f>
        <v>6</v>
      </c>
      <c r="D219" s="124"/>
      <c r="E219" s="124"/>
      <c r="F219" s="125"/>
      <c r="G219" s="138">
        <f>Spisak!E215</f>
        <v>13</v>
      </c>
      <c r="H219" s="125"/>
      <c r="I219" s="49">
        <f>Spisak!H215</f>
        <v>37</v>
      </c>
      <c r="J219" s="49" t="str">
        <f>Spisak!K215</f>
        <v/>
      </c>
      <c r="K219" s="49">
        <f>Spisak!N215</f>
        <v>50</v>
      </c>
      <c r="L219" s="50" t="str">
        <f>Spisak!O215</f>
        <v>E</v>
      </c>
    </row>
    <row r="220" spans="1:12" ht="12.75" customHeight="1" x14ac:dyDescent="0.25">
      <c r="A220" s="47" t="str">
        <f>Spisak!B216</f>
        <v>119/2014</v>
      </c>
      <c r="B220" s="48" t="str">
        <f>Spisak!C216</f>
        <v>Čolović Anes</v>
      </c>
      <c r="C220" s="138">
        <f>Spisak!D216</f>
        <v>0</v>
      </c>
      <c r="D220" s="124"/>
      <c r="E220" s="124"/>
      <c r="F220" s="125"/>
      <c r="G220" s="138">
        <f>Spisak!E216</f>
        <v>0</v>
      </c>
      <c r="H220" s="125"/>
      <c r="I220" s="49" t="str">
        <f>Spisak!H216</f>
        <v/>
      </c>
      <c r="J220" s="49" t="str">
        <f>Spisak!K216</f>
        <v/>
      </c>
      <c r="K220" s="49" t="str">
        <f>Spisak!N216</f>
        <v/>
      </c>
      <c r="L220" s="49" t="str">
        <f>Spisak!O216</f>
        <v/>
      </c>
    </row>
    <row r="221" spans="1:12" ht="12.75" customHeight="1" x14ac:dyDescent="0.25">
      <c r="A221" s="47" t="str">
        <f>Spisak!B217</f>
        <v>143/2014</v>
      </c>
      <c r="B221" s="48" t="str">
        <f>Spisak!C217</f>
        <v>Bubanja Danilo</v>
      </c>
      <c r="C221" s="138">
        <f>Spisak!D217</f>
        <v>6</v>
      </c>
      <c r="D221" s="124"/>
      <c r="E221" s="124"/>
      <c r="F221" s="125"/>
      <c r="G221" s="138">
        <f>Spisak!E217</f>
        <v>5</v>
      </c>
      <c r="H221" s="125"/>
      <c r="I221" s="49" t="str">
        <f>Spisak!H217</f>
        <v/>
      </c>
      <c r="J221" s="49" t="str">
        <f>Spisak!K217</f>
        <v/>
      </c>
      <c r="K221" s="49">
        <f>Spisak!N217</f>
        <v>5</v>
      </c>
      <c r="L221" s="49" t="str">
        <f>Spisak!O217</f>
        <v>F</v>
      </c>
    </row>
    <row r="222" spans="1:12" ht="12.75" customHeight="1" x14ac:dyDescent="0.25">
      <c r="A222" s="47" t="str">
        <f>Spisak!B218</f>
        <v>74/2013</v>
      </c>
      <c r="B222" s="48" t="str">
        <f>Spisak!C218</f>
        <v>Kalač Arijan</v>
      </c>
      <c r="C222" s="138">
        <f>Spisak!D218</f>
        <v>0</v>
      </c>
      <c r="D222" s="124"/>
      <c r="E222" s="124"/>
      <c r="F222" s="125"/>
      <c r="G222" s="138">
        <f>Spisak!E218</f>
        <v>0</v>
      </c>
      <c r="H222" s="125"/>
      <c r="I222" s="49" t="str">
        <f>Spisak!H218</f>
        <v/>
      </c>
      <c r="J222" s="49" t="str">
        <f>Spisak!K218</f>
        <v/>
      </c>
      <c r="K222" s="49" t="str">
        <f>Spisak!N218</f>
        <v/>
      </c>
      <c r="L222" s="50" t="str">
        <f>Spisak!O218</f>
        <v/>
      </c>
    </row>
    <row r="223" spans="1:12" ht="12.75" customHeight="1" x14ac:dyDescent="0.25">
      <c r="A223" s="47" t="str">
        <f>Spisak!B219</f>
        <v>115/2013</v>
      </c>
      <c r="B223" s="48" t="str">
        <f>Spisak!C219</f>
        <v>Gutović Vuk</v>
      </c>
      <c r="C223" s="138">
        <f>Spisak!D219</f>
        <v>0</v>
      </c>
      <c r="D223" s="124"/>
      <c r="E223" s="124"/>
      <c r="F223" s="125"/>
      <c r="G223" s="138">
        <f>Spisak!E219</f>
        <v>0</v>
      </c>
      <c r="H223" s="125"/>
      <c r="I223" s="49" t="str">
        <f>Spisak!H219</f>
        <v/>
      </c>
      <c r="J223" s="49" t="str">
        <f>Spisak!K219</f>
        <v/>
      </c>
      <c r="K223" s="49" t="str">
        <f>Spisak!N219</f>
        <v/>
      </c>
      <c r="L223" s="50" t="str">
        <f>Spisak!O219</f>
        <v/>
      </c>
    </row>
    <row r="224" spans="1:12" ht="12.75" customHeight="1" x14ac:dyDescent="0.25">
      <c r="A224" s="47" t="str">
        <f>Spisak!B220</f>
        <v>105/2010</v>
      </c>
      <c r="B224" s="48" t="str">
        <f>Spisak!C220</f>
        <v>Femić Jelena</v>
      </c>
      <c r="C224" s="138">
        <f>Spisak!D220</f>
        <v>5</v>
      </c>
      <c r="D224" s="124"/>
      <c r="E224" s="124"/>
      <c r="F224" s="125"/>
      <c r="G224" s="138">
        <f>Spisak!E220</f>
        <v>10</v>
      </c>
      <c r="H224" s="125"/>
      <c r="I224" s="49" t="str">
        <f>Spisak!H220</f>
        <v/>
      </c>
      <c r="J224" s="49" t="str">
        <f>Spisak!K220</f>
        <v/>
      </c>
      <c r="K224" s="49">
        <f>Spisak!N220</f>
        <v>10</v>
      </c>
      <c r="L224" s="50" t="str">
        <f>Spisak!O220</f>
        <v>F</v>
      </c>
    </row>
    <row r="225" spans="1:12" ht="12.75" customHeight="1" x14ac:dyDescent="0.25">
      <c r="A225" s="47" t="str">
        <f>Spisak!B221</f>
        <v>123/2010</v>
      </c>
      <c r="B225" s="48" t="str">
        <f>Spisak!C221</f>
        <v>Kućević Caf</v>
      </c>
      <c r="C225" s="138">
        <f>Spisak!D221</f>
        <v>0</v>
      </c>
      <c r="D225" s="124"/>
      <c r="E225" s="124"/>
      <c r="F225" s="125"/>
      <c r="G225" s="138">
        <f>Spisak!E221</f>
        <v>21</v>
      </c>
      <c r="H225" s="125"/>
      <c r="I225" s="49">
        <f>Spisak!H221</f>
        <v>16</v>
      </c>
      <c r="J225" s="49">
        <f>Spisak!K221</f>
        <v>29</v>
      </c>
      <c r="K225" s="49">
        <f>Spisak!N221</f>
        <v>50</v>
      </c>
      <c r="L225" s="49" t="str">
        <f>Spisak!O221</f>
        <v>E</v>
      </c>
    </row>
    <row r="226" spans="1:12" ht="12.75" customHeight="1" x14ac:dyDescent="0.25">
      <c r="A226" s="47" t="str">
        <f>Spisak!B222</f>
        <v>104/2019</v>
      </c>
      <c r="B226" s="48" t="str">
        <f>Spisak!C222</f>
        <v xml:space="preserve"> Jušković Đorđe</v>
      </c>
      <c r="C226" s="138">
        <f>Spisak!D222</f>
        <v>0</v>
      </c>
      <c r="D226" s="124"/>
      <c r="E226" s="124"/>
      <c r="F226" s="125"/>
      <c r="G226" s="138">
        <f>Spisak!E222</f>
        <v>7</v>
      </c>
      <c r="H226" s="125"/>
      <c r="I226" s="49" t="str">
        <f>Spisak!H222</f>
        <v/>
      </c>
      <c r="J226" s="49" t="str">
        <f>Spisak!K222</f>
        <v/>
      </c>
      <c r="K226" s="49">
        <f>Spisak!N222</f>
        <v>7</v>
      </c>
      <c r="L226" s="50" t="str">
        <f>Spisak!O222</f>
        <v>F</v>
      </c>
    </row>
    <row r="227" spans="1:12" ht="12.75" customHeight="1" x14ac:dyDescent="0.25">
      <c r="A227" s="51">
        <f>Spisak!B223</f>
        <v>0</v>
      </c>
      <c r="G227" s="109"/>
      <c r="H227" s="109"/>
    </row>
    <row r="228" spans="1:12" ht="12.75" customHeight="1" x14ac:dyDescent="0.25">
      <c r="A228" s="51">
        <f>Spisak!B224</f>
        <v>0</v>
      </c>
      <c r="G228" s="109"/>
      <c r="H228" s="109"/>
    </row>
    <row r="229" spans="1:12" ht="12.75" customHeight="1" x14ac:dyDescent="0.25">
      <c r="A229" s="51">
        <f>Spisak!B225</f>
        <v>0</v>
      </c>
      <c r="G229" s="109"/>
      <c r="H229" s="109"/>
    </row>
    <row r="230" spans="1:12" ht="12.75" customHeight="1" x14ac:dyDescent="0.25">
      <c r="G230" s="109"/>
      <c r="H230" s="109"/>
      <c r="K230" s="52" t="s">
        <v>516</v>
      </c>
    </row>
    <row r="231" spans="1:12" ht="12.75" customHeight="1" x14ac:dyDescent="0.25"/>
    <row r="232" spans="1:12" ht="12.75" customHeight="1" x14ac:dyDescent="0.25"/>
    <row r="233" spans="1:12" ht="12.75" customHeight="1" x14ac:dyDescent="0.25">
      <c r="J233" s="53"/>
      <c r="K233" s="53"/>
    </row>
    <row r="234" spans="1:12" ht="12.75" customHeight="1" x14ac:dyDescent="0.25"/>
    <row r="235" spans="1:12" ht="12.75" customHeight="1" x14ac:dyDescent="0.25">
      <c r="I235" s="139" t="s">
        <v>31</v>
      </c>
      <c r="J235" s="109"/>
      <c r="K235" s="109"/>
    </row>
    <row r="236" spans="1:12" ht="12.75" customHeight="1" x14ac:dyDescent="0.3">
      <c r="I236" s="54"/>
    </row>
    <row r="237" spans="1:12" ht="12.75" customHeight="1" x14ac:dyDescent="0.25"/>
    <row r="238" spans="1:12" ht="12.75" customHeight="1" x14ac:dyDescent="0.25"/>
    <row r="239" spans="1:12" ht="12.75" customHeight="1" x14ac:dyDescent="0.25"/>
    <row r="240" spans="1:12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</sheetData>
  <mergeCells count="461">
    <mergeCell ref="I235:K235"/>
    <mergeCell ref="C175:F175"/>
    <mergeCell ref="G175:H175"/>
    <mergeCell ref="G176:H176"/>
    <mergeCell ref="C176:F176"/>
    <mergeCell ref="C177:F177"/>
    <mergeCell ref="G177:H177"/>
    <mergeCell ref="C178:F178"/>
    <mergeCell ref="G178:H178"/>
    <mergeCell ref="C179:F179"/>
    <mergeCell ref="G179:H179"/>
    <mergeCell ref="C226:F226"/>
    <mergeCell ref="G226:H226"/>
    <mergeCell ref="G227:H227"/>
    <mergeCell ref="G228:H228"/>
    <mergeCell ref="G229:H229"/>
    <mergeCell ref="G230:H230"/>
    <mergeCell ref="C222:F222"/>
    <mergeCell ref="G222:H222"/>
    <mergeCell ref="C223:F223"/>
    <mergeCell ref="G223:H223"/>
    <mergeCell ref="C224:F224"/>
    <mergeCell ref="G224:H224"/>
    <mergeCell ref="G225:H225"/>
    <mergeCell ref="C170:F170"/>
    <mergeCell ref="G170:H170"/>
    <mergeCell ref="C171:F171"/>
    <mergeCell ref="G171:H171"/>
    <mergeCell ref="C172:F172"/>
    <mergeCell ref="G172:H172"/>
    <mergeCell ref="C173:F173"/>
    <mergeCell ref="G173:H173"/>
    <mergeCell ref="C174:F174"/>
    <mergeCell ref="G174:H174"/>
    <mergeCell ref="C165:F165"/>
    <mergeCell ref="G165:H165"/>
    <mergeCell ref="C166:F166"/>
    <mergeCell ref="G166:H166"/>
    <mergeCell ref="C167:F167"/>
    <mergeCell ref="G167:H167"/>
    <mergeCell ref="C168:F168"/>
    <mergeCell ref="G168:H168"/>
    <mergeCell ref="G169:H169"/>
    <mergeCell ref="C169:F169"/>
    <mergeCell ref="C160:F160"/>
    <mergeCell ref="G160:H160"/>
    <mergeCell ref="C161:F161"/>
    <mergeCell ref="G161:H161"/>
    <mergeCell ref="G162:H162"/>
    <mergeCell ref="C162:F162"/>
    <mergeCell ref="C163:F163"/>
    <mergeCell ref="G163:H163"/>
    <mergeCell ref="C164:F164"/>
    <mergeCell ref="G164:H164"/>
    <mergeCell ref="G155:H155"/>
    <mergeCell ref="C155:F155"/>
    <mergeCell ref="C156:F156"/>
    <mergeCell ref="G156:H156"/>
    <mergeCell ref="C157:F157"/>
    <mergeCell ref="G157:H157"/>
    <mergeCell ref="C158:F158"/>
    <mergeCell ref="G158:H158"/>
    <mergeCell ref="C159:F159"/>
    <mergeCell ref="G159:H159"/>
    <mergeCell ref="C150:F150"/>
    <mergeCell ref="G150:H150"/>
    <mergeCell ref="C151:F151"/>
    <mergeCell ref="G151:H151"/>
    <mergeCell ref="C152:F152"/>
    <mergeCell ref="G152:H152"/>
    <mergeCell ref="C153:F153"/>
    <mergeCell ref="G153:H153"/>
    <mergeCell ref="C154:F154"/>
    <mergeCell ref="G154:H154"/>
    <mergeCell ref="G145:H145"/>
    <mergeCell ref="C146:F146"/>
    <mergeCell ref="G146:H146"/>
    <mergeCell ref="C147:F147"/>
    <mergeCell ref="G147:H147"/>
    <mergeCell ref="G148:H148"/>
    <mergeCell ref="C148:F148"/>
    <mergeCell ref="C149:F149"/>
    <mergeCell ref="G149:H149"/>
    <mergeCell ref="G36:H36"/>
    <mergeCell ref="C36:F36"/>
    <mergeCell ref="C37:F37"/>
    <mergeCell ref="G37:H37"/>
    <mergeCell ref="C38:F38"/>
    <mergeCell ref="G38:H38"/>
    <mergeCell ref="C39:F39"/>
    <mergeCell ref="G39:H39"/>
    <mergeCell ref="C225:F225"/>
    <mergeCell ref="C131:F131"/>
    <mergeCell ref="G131:H131"/>
    <mergeCell ref="C132:F132"/>
    <mergeCell ref="G132:H132"/>
    <mergeCell ref="C133:F133"/>
    <mergeCell ref="G133:H133"/>
    <mergeCell ref="G134:H134"/>
    <mergeCell ref="C134:F134"/>
    <mergeCell ref="C135:F135"/>
    <mergeCell ref="G135:H135"/>
    <mergeCell ref="C136:F136"/>
    <mergeCell ref="G136:H136"/>
    <mergeCell ref="C137:F137"/>
    <mergeCell ref="G137:H137"/>
    <mergeCell ref="C138:F138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C26:F26"/>
    <mergeCell ref="G26:H26"/>
    <mergeCell ref="C27:F27"/>
    <mergeCell ref="G27:H27"/>
    <mergeCell ref="C28:F28"/>
    <mergeCell ref="G28:H28"/>
    <mergeCell ref="G29:H29"/>
    <mergeCell ref="C29:F29"/>
    <mergeCell ref="C30:F30"/>
    <mergeCell ref="G30:H30"/>
    <mergeCell ref="C217:F217"/>
    <mergeCell ref="G217:H217"/>
    <mergeCell ref="G218:H218"/>
    <mergeCell ref="C218:F218"/>
    <mergeCell ref="C219:F219"/>
    <mergeCell ref="G219:H219"/>
    <mergeCell ref="C220:F220"/>
    <mergeCell ref="G220:H220"/>
    <mergeCell ref="C221:F221"/>
    <mergeCell ref="G221:H221"/>
    <mergeCell ref="C212:F212"/>
    <mergeCell ref="G212:H212"/>
    <mergeCell ref="C213:F213"/>
    <mergeCell ref="G213:H213"/>
    <mergeCell ref="C214:F214"/>
    <mergeCell ref="G214:H214"/>
    <mergeCell ref="C215:F215"/>
    <mergeCell ref="G215:H215"/>
    <mergeCell ref="C216:F216"/>
    <mergeCell ref="G216:H216"/>
    <mergeCell ref="C207:F207"/>
    <mergeCell ref="G207:H207"/>
    <mergeCell ref="C208:F208"/>
    <mergeCell ref="G208:H208"/>
    <mergeCell ref="C209:F209"/>
    <mergeCell ref="G209:H209"/>
    <mergeCell ref="C210:F210"/>
    <mergeCell ref="G210:H210"/>
    <mergeCell ref="G211:H211"/>
    <mergeCell ref="C211:F211"/>
    <mergeCell ref="C202:F202"/>
    <mergeCell ref="G202:H202"/>
    <mergeCell ref="C203:F203"/>
    <mergeCell ref="G203:H203"/>
    <mergeCell ref="G204:H204"/>
    <mergeCell ref="C204:F204"/>
    <mergeCell ref="C205:F205"/>
    <mergeCell ref="G205:H205"/>
    <mergeCell ref="C206:F206"/>
    <mergeCell ref="G206:H206"/>
    <mergeCell ref="G197:H197"/>
    <mergeCell ref="C197:F197"/>
    <mergeCell ref="C198:F198"/>
    <mergeCell ref="G198:H198"/>
    <mergeCell ref="C199:F199"/>
    <mergeCell ref="G199:H199"/>
    <mergeCell ref="C200:F200"/>
    <mergeCell ref="G200:H200"/>
    <mergeCell ref="C201:F201"/>
    <mergeCell ref="G201:H201"/>
    <mergeCell ref="C192:F192"/>
    <mergeCell ref="G192:H192"/>
    <mergeCell ref="C193:F193"/>
    <mergeCell ref="G193:H193"/>
    <mergeCell ref="C194:F194"/>
    <mergeCell ref="G194:H194"/>
    <mergeCell ref="C195:F195"/>
    <mergeCell ref="G195:H195"/>
    <mergeCell ref="C196:F196"/>
    <mergeCell ref="G196:H196"/>
    <mergeCell ref="C187:F187"/>
    <mergeCell ref="G187:H187"/>
    <mergeCell ref="C188:F188"/>
    <mergeCell ref="G188:H188"/>
    <mergeCell ref="C189:F189"/>
    <mergeCell ref="G189:H189"/>
    <mergeCell ref="G190:H190"/>
    <mergeCell ref="C190:F190"/>
    <mergeCell ref="C191:F191"/>
    <mergeCell ref="G191:H191"/>
    <mergeCell ref="C182:F182"/>
    <mergeCell ref="G182:H182"/>
    <mergeCell ref="G183:H183"/>
    <mergeCell ref="C183:F183"/>
    <mergeCell ref="C184:F184"/>
    <mergeCell ref="G184:H184"/>
    <mergeCell ref="C185:F185"/>
    <mergeCell ref="G185:H185"/>
    <mergeCell ref="C186:F186"/>
    <mergeCell ref="G186:H186"/>
    <mergeCell ref="C128:F128"/>
    <mergeCell ref="G128:H128"/>
    <mergeCell ref="C129:F129"/>
    <mergeCell ref="G129:H129"/>
    <mergeCell ref="C130:F130"/>
    <mergeCell ref="G130:H130"/>
    <mergeCell ref="C180:F180"/>
    <mergeCell ref="G180:H180"/>
    <mergeCell ref="C181:F181"/>
    <mergeCell ref="G181:H181"/>
    <mergeCell ref="G138:H138"/>
    <mergeCell ref="C139:F139"/>
    <mergeCell ref="G139:H139"/>
    <mergeCell ref="C140:F140"/>
    <mergeCell ref="G140:H140"/>
    <mergeCell ref="G141:H141"/>
    <mergeCell ref="C141:F141"/>
    <mergeCell ref="C142:F142"/>
    <mergeCell ref="G142:H142"/>
    <mergeCell ref="C143:F143"/>
    <mergeCell ref="G143:H143"/>
    <mergeCell ref="C144:F144"/>
    <mergeCell ref="G144:H144"/>
    <mergeCell ref="C145:F145"/>
    <mergeCell ref="C123:F123"/>
    <mergeCell ref="G123:H123"/>
    <mergeCell ref="C124:F124"/>
    <mergeCell ref="G124:H124"/>
    <mergeCell ref="C125:F125"/>
    <mergeCell ref="G125:H125"/>
    <mergeCell ref="C126:F126"/>
    <mergeCell ref="G126:H126"/>
    <mergeCell ref="G127:H127"/>
    <mergeCell ref="C127:F127"/>
    <mergeCell ref="C118:F118"/>
    <mergeCell ref="G118:H118"/>
    <mergeCell ref="C119:F119"/>
    <mergeCell ref="G119:H119"/>
    <mergeCell ref="G120:H120"/>
    <mergeCell ref="C120:F120"/>
    <mergeCell ref="C121:F121"/>
    <mergeCell ref="G121:H121"/>
    <mergeCell ref="C122:F122"/>
    <mergeCell ref="G122:H122"/>
    <mergeCell ref="G113:H113"/>
    <mergeCell ref="C113:F113"/>
    <mergeCell ref="C114:F114"/>
    <mergeCell ref="G114:H114"/>
    <mergeCell ref="C115:F115"/>
    <mergeCell ref="G115:H115"/>
    <mergeCell ref="C116:F116"/>
    <mergeCell ref="G116:H116"/>
    <mergeCell ref="C117:F117"/>
    <mergeCell ref="G117:H117"/>
    <mergeCell ref="C108:F108"/>
    <mergeCell ref="G108:H108"/>
    <mergeCell ref="C109:F109"/>
    <mergeCell ref="G109:H109"/>
    <mergeCell ref="C110:F110"/>
    <mergeCell ref="G110:H110"/>
    <mergeCell ref="C111:F111"/>
    <mergeCell ref="G111:H111"/>
    <mergeCell ref="C112:F112"/>
    <mergeCell ref="G112:H112"/>
    <mergeCell ref="C103:F103"/>
    <mergeCell ref="G103:H103"/>
    <mergeCell ref="C104:F104"/>
    <mergeCell ref="G104:H104"/>
    <mergeCell ref="C105:F105"/>
    <mergeCell ref="G105:H105"/>
    <mergeCell ref="G106:H106"/>
    <mergeCell ref="C106:F106"/>
    <mergeCell ref="C107:F107"/>
    <mergeCell ref="G107:H107"/>
    <mergeCell ref="C98:F98"/>
    <mergeCell ref="G98:H98"/>
    <mergeCell ref="G99:H99"/>
    <mergeCell ref="C99:F99"/>
    <mergeCell ref="C100:F100"/>
    <mergeCell ref="G100:H100"/>
    <mergeCell ref="C101:F101"/>
    <mergeCell ref="G101:H101"/>
    <mergeCell ref="C102:F102"/>
    <mergeCell ref="G102:H102"/>
    <mergeCell ref="C93:F93"/>
    <mergeCell ref="G93:H93"/>
    <mergeCell ref="C94:F94"/>
    <mergeCell ref="G94:H94"/>
    <mergeCell ref="C95:F95"/>
    <mergeCell ref="G95:H95"/>
    <mergeCell ref="C96:F96"/>
    <mergeCell ref="G96:H96"/>
    <mergeCell ref="C97:F97"/>
    <mergeCell ref="G97:H97"/>
    <mergeCell ref="C88:F88"/>
    <mergeCell ref="G88:H88"/>
    <mergeCell ref="C89:F89"/>
    <mergeCell ref="G89:H89"/>
    <mergeCell ref="C90:F90"/>
    <mergeCell ref="G90:H90"/>
    <mergeCell ref="C91:F91"/>
    <mergeCell ref="G91:H91"/>
    <mergeCell ref="G92:H92"/>
    <mergeCell ref="C92:F92"/>
    <mergeCell ref="C83:F83"/>
    <mergeCell ref="G83:H83"/>
    <mergeCell ref="C84:F84"/>
    <mergeCell ref="G84:H84"/>
    <mergeCell ref="G85:H85"/>
    <mergeCell ref="C85:F85"/>
    <mergeCell ref="C86:F86"/>
    <mergeCell ref="G86:H86"/>
    <mergeCell ref="C87:F87"/>
    <mergeCell ref="G87:H87"/>
    <mergeCell ref="G78:H78"/>
    <mergeCell ref="C78:F78"/>
    <mergeCell ref="C79:F79"/>
    <mergeCell ref="G79:H79"/>
    <mergeCell ref="C80:F80"/>
    <mergeCell ref="G80:H80"/>
    <mergeCell ref="C81:F81"/>
    <mergeCell ref="G81:H81"/>
    <mergeCell ref="C82:F82"/>
    <mergeCell ref="G82:H82"/>
    <mergeCell ref="C73:F73"/>
    <mergeCell ref="G73:H73"/>
    <mergeCell ref="C74:F74"/>
    <mergeCell ref="G74:H74"/>
    <mergeCell ref="C75:F75"/>
    <mergeCell ref="G75:H75"/>
    <mergeCell ref="C76:F76"/>
    <mergeCell ref="G76:H76"/>
    <mergeCell ref="C77:F77"/>
    <mergeCell ref="G77:H77"/>
    <mergeCell ref="C68:F68"/>
    <mergeCell ref="G68:H68"/>
    <mergeCell ref="C69:F69"/>
    <mergeCell ref="G69:H69"/>
    <mergeCell ref="C70:F70"/>
    <mergeCell ref="G70:H70"/>
    <mergeCell ref="G71:H71"/>
    <mergeCell ref="C71:F71"/>
    <mergeCell ref="C72:F72"/>
    <mergeCell ref="G72:H72"/>
    <mergeCell ref="C63:F63"/>
    <mergeCell ref="G63:H63"/>
    <mergeCell ref="G64:H64"/>
    <mergeCell ref="C64:F64"/>
    <mergeCell ref="C65:F65"/>
    <mergeCell ref="G65:H65"/>
    <mergeCell ref="C66:F66"/>
    <mergeCell ref="G66:H66"/>
    <mergeCell ref="C67:F67"/>
    <mergeCell ref="G67:H67"/>
    <mergeCell ref="C58:F58"/>
    <mergeCell ref="G58:H58"/>
    <mergeCell ref="C59:F59"/>
    <mergeCell ref="G59:H59"/>
    <mergeCell ref="C60:F60"/>
    <mergeCell ref="G60:H60"/>
    <mergeCell ref="C61:F61"/>
    <mergeCell ref="G61:H61"/>
    <mergeCell ref="C62:F62"/>
    <mergeCell ref="G62:H62"/>
    <mergeCell ref="C53:F53"/>
    <mergeCell ref="G53:H53"/>
    <mergeCell ref="C54:F54"/>
    <mergeCell ref="G54:H54"/>
    <mergeCell ref="C55:F55"/>
    <mergeCell ref="G55:H55"/>
    <mergeCell ref="C56:F56"/>
    <mergeCell ref="G56:H56"/>
    <mergeCell ref="G57:H57"/>
    <mergeCell ref="C57:F57"/>
    <mergeCell ref="C48:F48"/>
    <mergeCell ref="G48:H48"/>
    <mergeCell ref="C49:F49"/>
    <mergeCell ref="G49:H49"/>
    <mergeCell ref="G50:H50"/>
    <mergeCell ref="C50:F50"/>
    <mergeCell ref="C51:F51"/>
    <mergeCell ref="G51:H51"/>
    <mergeCell ref="C52:F52"/>
    <mergeCell ref="G52:H52"/>
    <mergeCell ref="G43:H43"/>
    <mergeCell ref="C43:F43"/>
    <mergeCell ref="C44:F44"/>
    <mergeCell ref="G44:H44"/>
    <mergeCell ref="C45:F45"/>
    <mergeCell ref="G45:H45"/>
    <mergeCell ref="C46:F46"/>
    <mergeCell ref="G46:H46"/>
    <mergeCell ref="C47:F47"/>
    <mergeCell ref="G47:H47"/>
    <mergeCell ref="C17:F17"/>
    <mergeCell ref="G17:H17"/>
    <mergeCell ref="C18:F18"/>
    <mergeCell ref="G18:H18"/>
    <mergeCell ref="C40:F40"/>
    <mergeCell ref="G40:H40"/>
    <mergeCell ref="C41:F41"/>
    <mergeCell ref="G41:H41"/>
    <mergeCell ref="C42:F42"/>
    <mergeCell ref="G42:H42"/>
    <mergeCell ref="C19:F19"/>
    <mergeCell ref="G19:H19"/>
    <mergeCell ref="C20:F20"/>
    <mergeCell ref="G20:H20"/>
    <mergeCell ref="C21:F21"/>
    <mergeCell ref="G21:H21"/>
    <mergeCell ref="G22:H22"/>
    <mergeCell ref="C22:F22"/>
    <mergeCell ref="C23:F23"/>
    <mergeCell ref="G23:H23"/>
    <mergeCell ref="C24:F24"/>
    <mergeCell ref="G24:H24"/>
    <mergeCell ref="C25:F25"/>
    <mergeCell ref="G25:H25"/>
    <mergeCell ref="C12:F12"/>
    <mergeCell ref="G12:H12"/>
    <mergeCell ref="C13:F13"/>
    <mergeCell ref="G13:H13"/>
    <mergeCell ref="C14:F14"/>
    <mergeCell ref="G14:H14"/>
    <mergeCell ref="G15:H15"/>
    <mergeCell ref="C15:F15"/>
    <mergeCell ref="C16:F16"/>
    <mergeCell ref="G16:H16"/>
    <mergeCell ref="C7:F7"/>
    <mergeCell ref="G7:H7"/>
    <mergeCell ref="G8:H8"/>
    <mergeCell ref="C8:F8"/>
    <mergeCell ref="C9:F9"/>
    <mergeCell ref="G9:H9"/>
    <mergeCell ref="C10:F10"/>
    <mergeCell ref="G10:H10"/>
    <mergeCell ref="C11:F11"/>
    <mergeCell ref="G11:H11"/>
    <mergeCell ref="A4:A6"/>
    <mergeCell ref="B4:B6"/>
    <mergeCell ref="J3:L3"/>
    <mergeCell ref="K4:K6"/>
    <mergeCell ref="L4:L6"/>
    <mergeCell ref="A1:L1"/>
    <mergeCell ref="A2:F2"/>
    <mergeCell ref="G2:L2"/>
    <mergeCell ref="A3:B3"/>
    <mergeCell ref="C3:F3"/>
    <mergeCell ref="G3:I3"/>
    <mergeCell ref="C4:J4"/>
    <mergeCell ref="C5:H5"/>
    <mergeCell ref="I5:J5"/>
    <mergeCell ref="C6:F6"/>
    <mergeCell ref="G6:H6"/>
  </mergeCells>
  <pageMargins left="0.55118110236220463" right="0.55118110236220463" top="0.59055118110236215" bottom="0.5905511811023621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>
      <selection sqref="A1:G1"/>
    </sheetView>
  </sheetViews>
  <sheetFormatPr defaultColWidth="14.44140625" defaultRowHeight="15" customHeight="1" x14ac:dyDescent="0.25"/>
  <cols>
    <col min="1" max="1" width="7.6640625" customWidth="1"/>
    <col min="2" max="2" width="10.6640625" customWidth="1"/>
    <col min="3" max="3" width="22.6640625" customWidth="1"/>
    <col min="4" max="6" width="11.6640625" customWidth="1"/>
    <col min="7" max="7" width="14.6640625" customWidth="1"/>
    <col min="8" max="26" width="8.6640625" customWidth="1"/>
  </cols>
  <sheetData>
    <row r="1" spans="1:7" ht="19.5" customHeight="1" x14ac:dyDescent="0.25">
      <c r="A1" s="140" t="s">
        <v>517</v>
      </c>
      <c r="B1" s="107"/>
      <c r="C1" s="107"/>
      <c r="D1" s="107"/>
      <c r="E1" s="107"/>
      <c r="F1" s="107"/>
      <c r="G1" s="92"/>
    </row>
    <row r="2" spans="1:7" ht="19.5" customHeight="1" x14ac:dyDescent="0.25">
      <c r="A2" s="123" t="s">
        <v>518</v>
      </c>
      <c r="B2" s="124"/>
      <c r="C2" s="124"/>
      <c r="D2" s="124"/>
      <c r="E2" s="124"/>
      <c r="F2" s="124"/>
      <c r="G2" s="127"/>
    </row>
    <row r="3" spans="1:7" ht="30" customHeight="1" x14ac:dyDescent="0.25">
      <c r="A3" s="123" t="s">
        <v>519</v>
      </c>
      <c r="B3" s="124"/>
      <c r="C3" s="125"/>
      <c r="D3" s="141" t="s">
        <v>520</v>
      </c>
      <c r="E3" s="124"/>
      <c r="F3" s="124"/>
      <c r="G3" s="127"/>
    </row>
    <row r="4" spans="1:7" ht="30" customHeight="1" x14ac:dyDescent="0.25">
      <c r="A4" s="142" t="s">
        <v>521</v>
      </c>
      <c r="B4" s="117"/>
      <c r="C4" s="129"/>
      <c r="D4" s="116" t="s">
        <v>522</v>
      </c>
      <c r="E4" s="117"/>
      <c r="F4" s="117"/>
      <c r="G4" s="118"/>
    </row>
    <row r="5" spans="1:7" ht="12.75" customHeight="1" x14ac:dyDescent="0.25"/>
    <row r="6" spans="1:7" ht="19.5" customHeight="1" x14ac:dyDescent="0.25">
      <c r="A6" s="112" t="s">
        <v>36</v>
      </c>
      <c r="B6" s="114" t="s">
        <v>523</v>
      </c>
      <c r="C6" s="114" t="s">
        <v>508</v>
      </c>
      <c r="D6" s="130" t="s">
        <v>524</v>
      </c>
      <c r="E6" s="107"/>
      <c r="F6" s="106"/>
      <c r="G6" s="119" t="s">
        <v>525</v>
      </c>
    </row>
    <row r="7" spans="1:7" ht="39.75" customHeight="1" x14ac:dyDescent="0.25">
      <c r="A7" s="104"/>
      <c r="B7" s="100"/>
      <c r="C7" s="100"/>
      <c r="D7" s="46" t="s">
        <v>526</v>
      </c>
      <c r="E7" s="46" t="s">
        <v>527</v>
      </c>
      <c r="F7" s="46" t="s">
        <v>44</v>
      </c>
      <c r="G7" s="121"/>
    </row>
    <row r="8" spans="1:7" ht="12.75" customHeight="1" x14ac:dyDescent="0.25">
      <c r="A8" s="55">
        <v>1</v>
      </c>
      <c r="B8" s="47" t="str">
        <f>Spisak!B3</f>
        <v>3/2020</v>
      </c>
      <c r="C8" s="48" t="str">
        <f>Spisak!C3</f>
        <v>Pejović Miljan</v>
      </c>
      <c r="D8" s="49">
        <f>Spisak!L3</f>
        <v>12</v>
      </c>
      <c r="E8" s="49" t="str">
        <f>Spisak!M3</f>
        <v/>
      </c>
      <c r="F8" s="49">
        <f>Spisak!N3</f>
        <v>12</v>
      </c>
      <c r="G8" s="50" t="str">
        <f>Spisak!O3</f>
        <v>F</v>
      </c>
    </row>
    <row r="9" spans="1:7" ht="12.75" customHeight="1" x14ac:dyDescent="0.25">
      <c r="A9" s="55">
        <f t="shared" ref="A9:A227" si="0">A8+1</f>
        <v>2</v>
      </c>
      <c r="B9" s="47" t="str">
        <f>Spisak!B4</f>
        <v>9/2020</v>
      </c>
      <c r="C9" s="48" t="str">
        <f>Spisak!C4</f>
        <v>Senić Maja</v>
      </c>
      <c r="D9" s="49">
        <f>Spisak!L4</f>
        <v>13</v>
      </c>
      <c r="E9" s="49">
        <f>Spisak!M4</f>
        <v>33</v>
      </c>
      <c r="F9" s="49">
        <f>Spisak!N4</f>
        <v>46</v>
      </c>
      <c r="G9" s="50" t="str">
        <f>Spisak!O4</f>
        <v>F</v>
      </c>
    </row>
    <row r="10" spans="1:7" ht="12.75" customHeight="1" x14ac:dyDescent="0.25">
      <c r="A10" s="55">
        <f t="shared" si="0"/>
        <v>3</v>
      </c>
      <c r="B10" s="47" t="str">
        <f>Spisak!B5</f>
        <v>12/2020</v>
      </c>
      <c r="C10" s="48" t="str">
        <f>Spisak!C5</f>
        <v>Bušković Vidak</v>
      </c>
      <c r="D10" s="49">
        <f>Spisak!L5</f>
        <v>22</v>
      </c>
      <c r="E10" s="49">
        <f>Spisak!M5</f>
        <v>19</v>
      </c>
      <c r="F10" s="49">
        <f>Spisak!N5</f>
        <v>41</v>
      </c>
      <c r="G10" s="50" t="str">
        <f>Spisak!O5</f>
        <v>F</v>
      </c>
    </row>
    <row r="11" spans="1:7" ht="12.75" customHeight="1" x14ac:dyDescent="0.25">
      <c r="A11" s="55">
        <f t="shared" si="0"/>
        <v>4</v>
      </c>
      <c r="B11" s="47" t="str">
        <f>Spisak!B6</f>
        <v>14/2020</v>
      </c>
      <c r="C11" s="48" t="str">
        <f>Spisak!C6</f>
        <v>Čolović David</v>
      </c>
      <c r="D11" s="49">
        <f>Spisak!L6</f>
        <v>4</v>
      </c>
      <c r="E11" s="49">
        <f>Spisak!M6</f>
        <v>3</v>
      </c>
      <c r="F11" s="49">
        <f>Spisak!N6</f>
        <v>7</v>
      </c>
      <c r="G11" s="49" t="str">
        <f>Spisak!O6</f>
        <v>F</v>
      </c>
    </row>
    <row r="12" spans="1:7" ht="12.75" customHeight="1" x14ac:dyDescent="0.25">
      <c r="A12" s="55">
        <f t="shared" si="0"/>
        <v>5</v>
      </c>
      <c r="B12" s="47" t="str">
        <f>Spisak!B7</f>
        <v>18/2020</v>
      </c>
      <c r="C12" s="48" t="str">
        <f>Spisak!C7</f>
        <v>Zečević Vasilije</v>
      </c>
      <c r="D12" s="49">
        <f>Spisak!L7</f>
        <v>5</v>
      </c>
      <c r="E12" s="49">
        <f>Spisak!M7</f>
        <v>4</v>
      </c>
      <c r="F12" s="49">
        <f>Spisak!N7</f>
        <v>9</v>
      </c>
      <c r="G12" s="49" t="str">
        <f>Spisak!O7</f>
        <v>F</v>
      </c>
    </row>
    <row r="13" spans="1:7" ht="12.75" customHeight="1" x14ac:dyDescent="0.25">
      <c r="A13" s="55">
        <f t="shared" si="0"/>
        <v>6</v>
      </c>
      <c r="B13" s="47" t="str">
        <f>Spisak!B8</f>
        <v>23/2020</v>
      </c>
      <c r="C13" s="48" t="str">
        <f>Spisak!C8</f>
        <v>Knežević Stefan</v>
      </c>
      <c r="D13" s="49">
        <f>Spisak!L8</f>
        <v>16</v>
      </c>
      <c r="E13" s="49">
        <f>Spisak!M8</f>
        <v>24</v>
      </c>
      <c r="F13" s="49">
        <f>Spisak!N8</f>
        <v>40</v>
      </c>
      <c r="G13" s="49" t="str">
        <f>Spisak!O8</f>
        <v>F</v>
      </c>
    </row>
    <row r="14" spans="1:7" ht="12.75" customHeight="1" x14ac:dyDescent="0.25">
      <c r="A14" s="55">
        <f t="shared" si="0"/>
        <v>7</v>
      </c>
      <c r="B14" s="47" t="str">
        <f>Spisak!B9</f>
        <v>25/2020</v>
      </c>
      <c r="C14" s="48" t="str">
        <f>Spisak!C9</f>
        <v>Dragović Filip</v>
      </c>
      <c r="D14" s="49">
        <f>Spisak!L9</f>
        <v>25</v>
      </c>
      <c r="E14" s="49">
        <f>Spisak!M9</f>
        <v>0</v>
      </c>
      <c r="F14" s="49">
        <f>Spisak!N9</f>
        <v>25</v>
      </c>
      <c r="G14" s="50" t="str">
        <f>Spisak!O9</f>
        <v>F</v>
      </c>
    </row>
    <row r="15" spans="1:7" ht="12.75" customHeight="1" x14ac:dyDescent="0.25">
      <c r="A15" s="55">
        <f t="shared" si="0"/>
        <v>8</v>
      </c>
      <c r="B15" s="47" t="str">
        <f>Spisak!B10</f>
        <v>26/2020</v>
      </c>
      <c r="C15" s="48" t="str">
        <f>Spisak!C10</f>
        <v>Burdžović Ilma</v>
      </c>
      <c r="D15" s="49">
        <f>Spisak!L10</f>
        <v>15</v>
      </c>
      <c r="E15" s="49">
        <f>Spisak!M10</f>
        <v>29</v>
      </c>
      <c r="F15" s="49">
        <f>Spisak!N10</f>
        <v>44</v>
      </c>
      <c r="G15" s="50" t="str">
        <f>Spisak!O10</f>
        <v>F</v>
      </c>
    </row>
    <row r="16" spans="1:7" ht="12.75" customHeight="1" x14ac:dyDescent="0.25">
      <c r="A16" s="55">
        <f t="shared" si="0"/>
        <v>9</v>
      </c>
      <c r="B16" s="47" t="str">
        <f>Spisak!B11</f>
        <v>27/2020</v>
      </c>
      <c r="C16" s="48" t="str">
        <f>Spisak!C11</f>
        <v>Mihajlović Danilo</v>
      </c>
      <c r="D16" s="49">
        <f>Spisak!L11</f>
        <v>20</v>
      </c>
      <c r="E16" s="49">
        <f>Spisak!M11</f>
        <v>0</v>
      </c>
      <c r="F16" s="49">
        <f>Spisak!N11</f>
        <v>20</v>
      </c>
      <c r="G16" s="50" t="str">
        <f>Spisak!O11</f>
        <v>F</v>
      </c>
    </row>
    <row r="17" spans="1:7" ht="12.75" customHeight="1" x14ac:dyDescent="0.25">
      <c r="A17" s="55">
        <f t="shared" si="0"/>
        <v>10</v>
      </c>
      <c r="B17" s="47" t="str">
        <f>Spisak!B12</f>
        <v>32/2020</v>
      </c>
      <c r="C17" s="48" t="str">
        <f>Spisak!C12</f>
        <v>Adžija Ernest</v>
      </c>
      <c r="D17" s="49">
        <f>Spisak!L12</f>
        <v>16</v>
      </c>
      <c r="E17" s="49">
        <f>Spisak!M12</f>
        <v>24</v>
      </c>
      <c r="F17" s="49">
        <f>Spisak!N12</f>
        <v>40</v>
      </c>
      <c r="G17" s="49" t="str">
        <f>Spisak!O12</f>
        <v>F</v>
      </c>
    </row>
    <row r="18" spans="1:7" ht="12.75" customHeight="1" x14ac:dyDescent="0.25">
      <c r="A18" s="55">
        <f t="shared" si="0"/>
        <v>11</v>
      </c>
      <c r="B18" s="47" t="str">
        <f>Spisak!B13</f>
        <v>34/2020</v>
      </c>
      <c r="C18" s="48" t="str">
        <f>Spisak!C13</f>
        <v>Vojinović Vuk</v>
      </c>
      <c r="D18" s="49">
        <f>Spisak!L13</f>
        <v>19</v>
      </c>
      <c r="E18" s="49">
        <f>Spisak!M13</f>
        <v>8</v>
      </c>
      <c r="F18" s="49">
        <f>Spisak!N13</f>
        <v>27</v>
      </c>
      <c r="G18" s="50" t="str">
        <f>Spisak!O13</f>
        <v>F</v>
      </c>
    </row>
    <row r="19" spans="1:7" ht="12.75" customHeight="1" x14ac:dyDescent="0.25">
      <c r="A19" s="55">
        <f t="shared" si="0"/>
        <v>12</v>
      </c>
      <c r="B19" s="47" t="str">
        <f>Spisak!B14</f>
        <v>36/2020</v>
      </c>
      <c r="C19" s="48" t="str">
        <f>Spisak!C14</f>
        <v>Ljujić Mirjana</v>
      </c>
      <c r="D19" s="49">
        <f>Spisak!L14</f>
        <v>3</v>
      </c>
      <c r="E19" s="49">
        <f>Spisak!M14</f>
        <v>9</v>
      </c>
      <c r="F19" s="49">
        <f>Spisak!N14</f>
        <v>12</v>
      </c>
      <c r="G19" s="50" t="str">
        <f>Spisak!O14</f>
        <v>F</v>
      </c>
    </row>
    <row r="20" spans="1:7" ht="12.75" customHeight="1" x14ac:dyDescent="0.25">
      <c r="A20" s="55">
        <f t="shared" si="0"/>
        <v>13</v>
      </c>
      <c r="B20" s="47" t="str">
        <f>Spisak!B15</f>
        <v>47/2020</v>
      </c>
      <c r="C20" s="48" t="str">
        <f>Spisak!C15</f>
        <v>Kalač Ajla</v>
      </c>
      <c r="D20" s="49">
        <f>Spisak!L15</f>
        <v>8</v>
      </c>
      <c r="E20" s="49" t="str">
        <f>Spisak!M15</f>
        <v/>
      </c>
      <c r="F20" s="49">
        <f>Spisak!N15</f>
        <v>8</v>
      </c>
      <c r="G20" s="50" t="str">
        <f>Spisak!O15</f>
        <v>F</v>
      </c>
    </row>
    <row r="21" spans="1:7" ht="12.75" customHeight="1" x14ac:dyDescent="0.25">
      <c r="A21" s="55">
        <f t="shared" si="0"/>
        <v>14</v>
      </c>
      <c r="B21" s="47" t="str">
        <f>Spisak!B16</f>
        <v>48/2020</v>
      </c>
      <c r="C21" s="48" t="str">
        <f>Spisak!C16</f>
        <v>Blagojević Tijana</v>
      </c>
      <c r="D21" s="49">
        <f>Spisak!L16</f>
        <v>19</v>
      </c>
      <c r="E21" s="49">
        <f>Spisak!M16</f>
        <v>19</v>
      </c>
      <c r="F21" s="49">
        <f>Spisak!N16</f>
        <v>38</v>
      </c>
      <c r="G21" s="50" t="str">
        <f>Spisak!O16</f>
        <v>F</v>
      </c>
    </row>
    <row r="22" spans="1:7" ht="12.75" customHeight="1" x14ac:dyDescent="0.25">
      <c r="A22" s="55">
        <f t="shared" si="0"/>
        <v>15</v>
      </c>
      <c r="B22" s="47" t="str">
        <f>Spisak!B17</f>
        <v>52/2020</v>
      </c>
      <c r="C22" s="48" t="str">
        <f>Spisak!C17</f>
        <v>Grba Aleksandra</v>
      </c>
      <c r="D22" s="49">
        <f>Spisak!L17</f>
        <v>16</v>
      </c>
      <c r="E22" s="49">
        <f>Spisak!M17</f>
        <v>23</v>
      </c>
      <c r="F22" s="49">
        <f>Spisak!N17</f>
        <v>39</v>
      </c>
      <c r="G22" s="50" t="str">
        <f>Spisak!O17</f>
        <v>F</v>
      </c>
    </row>
    <row r="23" spans="1:7" ht="12.75" customHeight="1" x14ac:dyDescent="0.25">
      <c r="A23" s="55">
        <f t="shared" si="0"/>
        <v>16</v>
      </c>
      <c r="B23" s="47" t="str">
        <f>Spisak!B18</f>
        <v>58/2020</v>
      </c>
      <c r="C23" s="48" t="str">
        <f>Spisak!C18</f>
        <v>Purišić Samir</v>
      </c>
      <c r="D23" s="49">
        <f>Spisak!L18</f>
        <v>21</v>
      </c>
      <c r="E23" s="49">
        <f>Spisak!M18</f>
        <v>26</v>
      </c>
      <c r="F23" s="49">
        <f>Spisak!N18</f>
        <v>47</v>
      </c>
      <c r="G23" s="50" t="str">
        <f>Spisak!O18</f>
        <v>F</v>
      </c>
    </row>
    <row r="24" spans="1:7" ht="12.75" customHeight="1" x14ac:dyDescent="0.25">
      <c r="A24" s="55">
        <f t="shared" si="0"/>
        <v>17</v>
      </c>
      <c r="B24" s="47" t="str">
        <f>Spisak!B19</f>
        <v>59/2020</v>
      </c>
      <c r="C24" s="48" t="str">
        <f>Spisak!C19</f>
        <v>Kalender Almir</v>
      </c>
      <c r="D24" s="49">
        <f>Spisak!L19</f>
        <v>16</v>
      </c>
      <c r="E24" s="49">
        <f>Spisak!M19</f>
        <v>2</v>
      </c>
      <c r="F24" s="49">
        <f>Spisak!N19</f>
        <v>18</v>
      </c>
      <c r="G24" s="50" t="str">
        <f>Spisak!O19</f>
        <v>F</v>
      </c>
    </row>
    <row r="25" spans="1:7" ht="12.75" customHeight="1" x14ac:dyDescent="0.25">
      <c r="A25" s="55">
        <f t="shared" si="0"/>
        <v>18</v>
      </c>
      <c r="B25" s="47" t="str">
        <f>Spisak!B20</f>
        <v>61/2020</v>
      </c>
      <c r="C25" s="48" t="str">
        <f>Spisak!C20</f>
        <v>Šukurica Adis</v>
      </c>
      <c r="D25" s="49">
        <f>Spisak!L20</f>
        <v>16</v>
      </c>
      <c r="E25" s="49">
        <f>Spisak!M20</f>
        <v>24</v>
      </c>
      <c r="F25" s="49">
        <f>Spisak!N20</f>
        <v>40</v>
      </c>
      <c r="G25" s="50" t="str">
        <f>Spisak!O20</f>
        <v>F</v>
      </c>
    </row>
    <row r="26" spans="1:7" ht="12.75" customHeight="1" x14ac:dyDescent="0.25">
      <c r="A26" s="55">
        <f t="shared" si="0"/>
        <v>19</v>
      </c>
      <c r="B26" s="47" t="str">
        <f>Spisak!B21</f>
        <v>62/2020</v>
      </c>
      <c r="C26" s="48" t="str">
        <f>Spisak!C21</f>
        <v>Damjanović Nikola</v>
      </c>
      <c r="D26" s="49">
        <f>Spisak!L21</f>
        <v>8</v>
      </c>
      <c r="E26" s="49">
        <f>Spisak!M21</f>
        <v>17</v>
      </c>
      <c r="F26" s="49">
        <f>Spisak!N21</f>
        <v>25</v>
      </c>
      <c r="G26" s="50" t="str">
        <f>Spisak!O21</f>
        <v>F</v>
      </c>
    </row>
    <row r="27" spans="1:7" ht="12.75" customHeight="1" x14ac:dyDescent="0.25">
      <c r="A27" s="55">
        <f t="shared" si="0"/>
        <v>20</v>
      </c>
      <c r="B27" s="47" t="str">
        <f>Spisak!B22</f>
        <v>63/2020</v>
      </c>
      <c r="C27" s="48" t="str">
        <f>Spisak!C22</f>
        <v>Kalač Nejla</v>
      </c>
      <c r="D27" s="49">
        <f>Spisak!L22</f>
        <v>29</v>
      </c>
      <c r="E27" s="49">
        <f>Spisak!M22</f>
        <v>9</v>
      </c>
      <c r="F27" s="49">
        <f>Spisak!N22</f>
        <v>38</v>
      </c>
      <c r="G27" s="50" t="str">
        <f>Spisak!O22</f>
        <v>F</v>
      </c>
    </row>
    <row r="28" spans="1:7" ht="12.75" customHeight="1" x14ac:dyDescent="0.25">
      <c r="A28" s="55">
        <f t="shared" si="0"/>
        <v>21</v>
      </c>
      <c r="B28" s="47" t="str">
        <f>Spisak!B23</f>
        <v>67/2020</v>
      </c>
      <c r="C28" s="48" t="str">
        <f>Spisak!C23</f>
        <v>Hašinović Belma</v>
      </c>
      <c r="D28" s="49">
        <f>Spisak!L23</f>
        <v>7</v>
      </c>
      <c r="E28" s="49">
        <f>Spisak!M23</f>
        <v>19</v>
      </c>
      <c r="F28" s="49">
        <f>Spisak!N23</f>
        <v>26</v>
      </c>
      <c r="G28" s="50" t="str">
        <f>Spisak!O23</f>
        <v>F</v>
      </c>
    </row>
    <row r="29" spans="1:7" ht="12.75" customHeight="1" x14ac:dyDescent="0.25">
      <c r="A29" s="55">
        <f t="shared" si="0"/>
        <v>22</v>
      </c>
      <c r="B29" s="47" t="str">
        <f>Spisak!B24</f>
        <v>68/2020</v>
      </c>
      <c r="C29" s="48" t="str">
        <f>Spisak!C24</f>
        <v>Ibrahimović Elvis</v>
      </c>
      <c r="D29" s="49">
        <f>Spisak!L24</f>
        <v>12</v>
      </c>
      <c r="E29" s="49">
        <f>Spisak!M24</f>
        <v>19</v>
      </c>
      <c r="F29" s="49">
        <f>Spisak!N24</f>
        <v>31</v>
      </c>
      <c r="G29" s="49" t="str">
        <f>Spisak!O24</f>
        <v>F</v>
      </c>
    </row>
    <row r="30" spans="1:7" ht="12.75" customHeight="1" x14ac:dyDescent="0.25">
      <c r="A30" s="55">
        <f t="shared" si="0"/>
        <v>23</v>
      </c>
      <c r="B30" s="47" t="str">
        <f>Spisak!B25</f>
        <v>69/2020</v>
      </c>
      <c r="C30" s="48" t="str">
        <f>Spisak!C25</f>
        <v>Kljajević Kristina</v>
      </c>
      <c r="D30" s="49">
        <f>Spisak!L25</f>
        <v>18</v>
      </c>
      <c r="E30" s="49">
        <f>Spisak!M25</f>
        <v>15.5</v>
      </c>
      <c r="F30" s="49">
        <f>Spisak!N25</f>
        <v>33.5</v>
      </c>
      <c r="G30" s="50" t="str">
        <f>Spisak!O25</f>
        <v>F</v>
      </c>
    </row>
    <row r="31" spans="1:7" ht="12.75" customHeight="1" x14ac:dyDescent="0.25">
      <c r="A31" s="55">
        <f t="shared" si="0"/>
        <v>24</v>
      </c>
      <c r="B31" s="47" t="str">
        <f>Spisak!B26</f>
        <v>72/2020</v>
      </c>
      <c r="C31" s="48" t="str">
        <f>Spisak!C26</f>
        <v>Radović Jovana</v>
      </c>
      <c r="D31" s="49">
        <f>Spisak!L26</f>
        <v>17</v>
      </c>
      <c r="E31" s="49">
        <f>Spisak!M26</f>
        <v>11</v>
      </c>
      <c r="F31" s="49">
        <f>Spisak!N26</f>
        <v>28</v>
      </c>
      <c r="G31" s="50" t="str">
        <f>Spisak!O26</f>
        <v>F</v>
      </c>
    </row>
    <row r="32" spans="1:7" ht="12.75" customHeight="1" x14ac:dyDescent="0.25">
      <c r="A32" s="55">
        <f t="shared" si="0"/>
        <v>25</v>
      </c>
      <c r="B32" s="47" t="str">
        <f>Spisak!B27</f>
        <v>73/2020</v>
      </c>
      <c r="C32" s="48" t="str">
        <f>Spisak!C27</f>
        <v>Popović Kristina</v>
      </c>
      <c r="D32" s="49">
        <f>Spisak!L27</f>
        <v>25</v>
      </c>
      <c r="E32" s="49">
        <f>Spisak!M27</f>
        <v>19</v>
      </c>
      <c r="F32" s="49">
        <f>Spisak!N27</f>
        <v>44</v>
      </c>
      <c r="G32" s="50" t="str">
        <f>Spisak!O27</f>
        <v>F</v>
      </c>
    </row>
    <row r="33" spans="1:7" ht="12.75" customHeight="1" x14ac:dyDescent="0.25">
      <c r="A33" s="55">
        <f t="shared" si="0"/>
        <v>26</v>
      </c>
      <c r="B33" s="47" t="str">
        <f>Spisak!B28</f>
        <v>74/2020</v>
      </c>
      <c r="C33" s="48" t="str">
        <f>Spisak!C28</f>
        <v>Mitrović Miroslav</v>
      </c>
      <c r="D33" s="49">
        <f>Spisak!L28</f>
        <v>1</v>
      </c>
      <c r="E33" s="49">
        <f>Spisak!M28</f>
        <v>1</v>
      </c>
      <c r="F33" s="49">
        <f>Spisak!N28</f>
        <v>2</v>
      </c>
      <c r="G33" s="50" t="str">
        <f>Spisak!O28</f>
        <v>F</v>
      </c>
    </row>
    <row r="34" spans="1:7" ht="12.75" customHeight="1" x14ac:dyDescent="0.25">
      <c r="A34" s="55">
        <f t="shared" si="0"/>
        <v>27</v>
      </c>
      <c r="B34" s="47" t="str">
        <f>Spisak!B29</f>
        <v>79/2020</v>
      </c>
      <c r="C34" s="48" t="str">
        <f>Spisak!C29</f>
        <v>Nišavić Ognjen</v>
      </c>
      <c r="D34" s="49">
        <f>Spisak!L29</f>
        <v>3</v>
      </c>
      <c r="E34" s="49">
        <f>Spisak!M29</f>
        <v>13.5</v>
      </c>
      <c r="F34" s="49">
        <f>Spisak!N29</f>
        <v>16.5</v>
      </c>
      <c r="G34" s="50" t="str">
        <f>Spisak!O29</f>
        <v>F</v>
      </c>
    </row>
    <row r="35" spans="1:7" ht="12.75" customHeight="1" x14ac:dyDescent="0.25">
      <c r="A35" s="55">
        <f t="shared" si="0"/>
        <v>28</v>
      </c>
      <c r="B35" s="47" t="str">
        <f>Spisak!B30</f>
        <v>83/2020</v>
      </c>
      <c r="C35" s="48" t="str">
        <f>Spisak!C30</f>
        <v>Mraković Neda</v>
      </c>
      <c r="D35" s="49">
        <f>Spisak!L30</f>
        <v>3</v>
      </c>
      <c r="E35" s="49">
        <f>Spisak!M30</f>
        <v>13</v>
      </c>
      <c r="F35" s="49">
        <f>Spisak!N30</f>
        <v>16</v>
      </c>
      <c r="G35" s="49" t="str">
        <f>Spisak!O30</f>
        <v>F</v>
      </c>
    </row>
    <row r="36" spans="1:7" ht="12.75" customHeight="1" x14ac:dyDescent="0.25">
      <c r="A36" s="55">
        <f t="shared" si="0"/>
        <v>29</v>
      </c>
      <c r="B36" s="47" t="str">
        <f>Spisak!B31</f>
        <v>84/2020</v>
      </c>
      <c r="C36" s="48" t="str">
        <f>Spisak!C31</f>
        <v>Murić Belmin</v>
      </c>
      <c r="D36" s="49">
        <f>Spisak!L31</f>
        <v>0</v>
      </c>
      <c r="E36" s="49">
        <f>Spisak!M31</f>
        <v>0</v>
      </c>
      <c r="F36" s="49">
        <f>Spisak!N31</f>
        <v>0</v>
      </c>
      <c r="G36" s="50" t="str">
        <f>Spisak!O31</f>
        <v>F</v>
      </c>
    </row>
    <row r="37" spans="1:7" ht="12.75" customHeight="1" x14ac:dyDescent="0.25">
      <c r="A37" s="55">
        <f t="shared" si="0"/>
        <v>30</v>
      </c>
      <c r="B37" s="47" t="str">
        <f>Spisak!B32</f>
        <v>85/2020</v>
      </c>
      <c r="C37" s="48" t="str">
        <f>Spisak!C32</f>
        <v>Radoičić Jelena</v>
      </c>
      <c r="D37" s="49">
        <f>Spisak!L32</f>
        <v>7</v>
      </c>
      <c r="E37" s="49">
        <f>Spisak!M32</f>
        <v>13</v>
      </c>
      <c r="F37" s="49">
        <f>Spisak!N32</f>
        <v>20</v>
      </c>
      <c r="G37" s="50" t="str">
        <f>Spisak!O32</f>
        <v>F</v>
      </c>
    </row>
    <row r="38" spans="1:7" ht="12.75" customHeight="1" x14ac:dyDescent="0.25">
      <c r="A38" s="55">
        <f t="shared" si="0"/>
        <v>31</v>
      </c>
      <c r="B38" s="47" t="str">
        <f>Spisak!B33</f>
        <v>88/2020</v>
      </c>
      <c r="C38" s="48" t="str">
        <f>Spisak!C33</f>
        <v>Petrović Dijana</v>
      </c>
      <c r="D38" s="49">
        <f>Spisak!L33</f>
        <v>23</v>
      </c>
      <c r="E38" s="49">
        <f>Spisak!M33</f>
        <v>19</v>
      </c>
      <c r="F38" s="49">
        <f>Spisak!N33</f>
        <v>42</v>
      </c>
      <c r="G38" s="50" t="str">
        <f>Spisak!O33</f>
        <v>F</v>
      </c>
    </row>
    <row r="39" spans="1:7" ht="12.75" customHeight="1" x14ac:dyDescent="0.25">
      <c r="A39" s="55">
        <f t="shared" si="0"/>
        <v>32</v>
      </c>
      <c r="B39" s="47" t="str">
        <f>Spisak!B34</f>
        <v>91/2020</v>
      </c>
      <c r="C39" s="48" t="str">
        <f>Spisak!C34</f>
        <v>Jakšić Mina</v>
      </c>
      <c r="D39" s="49">
        <f>Spisak!L34</f>
        <v>18</v>
      </c>
      <c r="E39" s="49">
        <f>Spisak!M34</f>
        <v>30</v>
      </c>
      <c r="F39" s="49">
        <f>Spisak!N34</f>
        <v>48</v>
      </c>
      <c r="G39" s="50" t="str">
        <f>Spisak!O34</f>
        <v>F</v>
      </c>
    </row>
    <row r="40" spans="1:7" ht="12.75" customHeight="1" x14ac:dyDescent="0.25">
      <c r="A40" s="55">
        <f t="shared" si="0"/>
        <v>33</v>
      </c>
      <c r="B40" s="47" t="str">
        <f>Spisak!B35</f>
        <v>93/2020</v>
      </c>
      <c r="C40" s="48" t="str">
        <f>Spisak!C35</f>
        <v>Nikić Ivana</v>
      </c>
      <c r="D40" s="49">
        <f>Spisak!L35</f>
        <v>19</v>
      </c>
      <c r="E40" s="49">
        <f>Spisak!M35</f>
        <v>26</v>
      </c>
      <c r="F40" s="49">
        <f>Spisak!N35</f>
        <v>45</v>
      </c>
      <c r="G40" s="50" t="str">
        <f>Spisak!O35</f>
        <v>F</v>
      </c>
    </row>
    <row r="41" spans="1:7" ht="12.75" customHeight="1" x14ac:dyDescent="0.25">
      <c r="A41" s="55">
        <f t="shared" si="0"/>
        <v>34</v>
      </c>
      <c r="B41" s="47" t="str">
        <f>Spisak!B36</f>
        <v>94/2020</v>
      </c>
      <c r="C41" s="48" t="str">
        <f>Spisak!C36</f>
        <v>Lončar Tijana</v>
      </c>
      <c r="D41" s="49">
        <f>Spisak!L36</f>
        <v>14</v>
      </c>
      <c r="E41" s="49">
        <f>Spisak!M36</f>
        <v>28</v>
      </c>
      <c r="F41" s="49">
        <f>Spisak!N36</f>
        <v>42</v>
      </c>
      <c r="G41" s="50" t="str">
        <f>Spisak!O36</f>
        <v>F</v>
      </c>
    </row>
    <row r="42" spans="1:7" ht="12.75" customHeight="1" x14ac:dyDescent="0.25">
      <c r="A42" s="55">
        <f t="shared" si="0"/>
        <v>35</v>
      </c>
      <c r="B42" s="47" t="str">
        <f>Spisak!B37</f>
        <v>95/2020</v>
      </c>
      <c r="C42" s="48" t="str">
        <f>Spisak!C37</f>
        <v>Husović Melida</v>
      </c>
      <c r="D42" s="49">
        <f>Spisak!L37</f>
        <v>1</v>
      </c>
      <c r="E42" s="49">
        <f>Spisak!M37</f>
        <v>0</v>
      </c>
      <c r="F42" s="49">
        <f>Spisak!N37</f>
        <v>1</v>
      </c>
      <c r="G42" s="50" t="str">
        <f>Spisak!O37</f>
        <v>F</v>
      </c>
    </row>
    <row r="43" spans="1:7" ht="12.75" customHeight="1" x14ac:dyDescent="0.25">
      <c r="A43" s="55">
        <f t="shared" si="0"/>
        <v>36</v>
      </c>
      <c r="B43" s="47" t="str">
        <f>Spisak!B38</f>
        <v>98/2020</v>
      </c>
      <c r="C43" s="48" t="str">
        <f>Spisak!C38</f>
        <v>Soković Vasilije</v>
      </c>
      <c r="D43" s="49">
        <f>Spisak!L38</f>
        <v>5</v>
      </c>
      <c r="E43" s="49" t="str">
        <f>Spisak!M38</f>
        <v/>
      </c>
      <c r="F43" s="49">
        <f>Spisak!N38</f>
        <v>5</v>
      </c>
      <c r="G43" s="50" t="str">
        <f>Spisak!O38</f>
        <v>F</v>
      </c>
    </row>
    <row r="44" spans="1:7" ht="12.75" customHeight="1" x14ac:dyDescent="0.25">
      <c r="A44" s="55">
        <f t="shared" si="0"/>
        <v>37</v>
      </c>
      <c r="B44" s="47" t="str">
        <f>Spisak!B39</f>
        <v>100/2020</v>
      </c>
      <c r="C44" s="48" t="str">
        <f>Spisak!C39</f>
        <v>Jaćimović Tamara</v>
      </c>
      <c r="D44" s="49">
        <f>Spisak!L39</f>
        <v>19</v>
      </c>
      <c r="E44" s="49" t="str">
        <f>Spisak!M39</f>
        <v/>
      </c>
      <c r="F44" s="49">
        <f>Spisak!N39</f>
        <v>19</v>
      </c>
      <c r="G44" s="50" t="str">
        <f>Spisak!O39</f>
        <v>F</v>
      </c>
    </row>
    <row r="45" spans="1:7" ht="12.75" customHeight="1" x14ac:dyDescent="0.25">
      <c r="A45" s="55">
        <f t="shared" si="0"/>
        <v>38</v>
      </c>
      <c r="B45" s="47" t="str">
        <f>Spisak!B40</f>
        <v>102/2020</v>
      </c>
      <c r="C45" s="48" t="str">
        <f>Spisak!C40</f>
        <v>Suljević Arnela</v>
      </c>
      <c r="D45" s="49">
        <f>Spisak!L40</f>
        <v>0</v>
      </c>
      <c r="E45" s="49" t="str">
        <f>Spisak!M40</f>
        <v/>
      </c>
      <c r="F45" s="49">
        <f>Spisak!N40</f>
        <v>0</v>
      </c>
      <c r="G45" s="50" t="str">
        <f>Spisak!O40</f>
        <v>F</v>
      </c>
    </row>
    <row r="46" spans="1:7" ht="12.75" customHeight="1" x14ac:dyDescent="0.25">
      <c r="A46" s="55">
        <f t="shared" si="0"/>
        <v>39</v>
      </c>
      <c r="B46" s="47" t="str">
        <f>Spisak!B41</f>
        <v>103/2020</v>
      </c>
      <c r="C46" s="48" t="str">
        <f>Spisak!C41</f>
        <v>Vučeraković Nataša</v>
      </c>
      <c r="D46" s="49">
        <f>Spisak!L41</f>
        <v>2</v>
      </c>
      <c r="E46" s="49" t="str">
        <f>Spisak!M41</f>
        <v/>
      </c>
      <c r="F46" s="49">
        <f>Spisak!N41</f>
        <v>2</v>
      </c>
      <c r="G46" s="49" t="str">
        <f>Spisak!O41</f>
        <v>F</v>
      </c>
    </row>
    <row r="47" spans="1:7" ht="12.75" customHeight="1" x14ac:dyDescent="0.25">
      <c r="A47" s="55">
        <f t="shared" si="0"/>
        <v>40</v>
      </c>
      <c r="B47" s="47" t="str">
        <f>Spisak!B42</f>
        <v>107/2020</v>
      </c>
      <c r="C47" s="48" t="str">
        <f>Spisak!C42</f>
        <v>Šećerović Deniz</v>
      </c>
      <c r="D47" s="49">
        <f>Spisak!L42</f>
        <v>4</v>
      </c>
      <c r="E47" s="49">
        <f>Spisak!M42</f>
        <v>18</v>
      </c>
      <c r="F47" s="49">
        <f>Spisak!N42</f>
        <v>22</v>
      </c>
      <c r="G47" s="50" t="str">
        <f>Spisak!O42</f>
        <v>F</v>
      </c>
    </row>
    <row r="48" spans="1:7" ht="12.75" customHeight="1" x14ac:dyDescent="0.25">
      <c r="A48" s="55">
        <f t="shared" si="0"/>
        <v>41</v>
      </c>
      <c r="B48" s="47" t="str">
        <f>Spisak!B43</f>
        <v>108/2020</v>
      </c>
      <c r="C48" s="48" t="str">
        <f>Spisak!C43</f>
        <v>Stojanović Stefan</v>
      </c>
      <c r="D48" s="49">
        <f>Spisak!L43</f>
        <v>15</v>
      </c>
      <c r="E48" s="49">
        <f>Spisak!M43</f>
        <v>16</v>
      </c>
      <c r="F48" s="49">
        <f>Spisak!N43</f>
        <v>31</v>
      </c>
      <c r="G48" s="50" t="str">
        <f>Spisak!O43</f>
        <v>F</v>
      </c>
    </row>
    <row r="49" spans="1:7" ht="12.75" customHeight="1" x14ac:dyDescent="0.25">
      <c r="A49" s="55">
        <f t="shared" si="0"/>
        <v>42</v>
      </c>
      <c r="B49" s="47" t="str">
        <f>Spisak!B44</f>
        <v>109/2020</v>
      </c>
      <c r="C49" s="48" t="str">
        <f>Spisak!C44</f>
        <v>Ćeman Emir</v>
      </c>
      <c r="D49" s="49">
        <f>Spisak!L44</f>
        <v>5</v>
      </c>
      <c r="E49" s="49" t="str">
        <f>Spisak!M44</f>
        <v/>
      </c>
      <c r="F49" s="49">
        <f>Spisak!N44</f>
        <v>5</v>
      </c>
      <c r="G49" s="49" t="str">
        <f>Spisak!O44</f>
        <v>F</v>
      </c>
    </row>
    <row r="50" spans="1:7" ht="12.75" customHeight="1" x14ac:dyDescent="0.25">
      <c r="A50" s="55">
        <f t="shared" si="0"/>
        <v>43</v>
      </c>
      <c r="B50" s="47" t="str">
        <f>Spisak!B45</f>
        <v>14/2019</v>
      </c>
      <c r="C50" s="48" t="str">
        <f>Spisak!C45</f>
        <v>Mirotić Ivan</v>
      </c>
      <c r="D50" s="49" t="str">
        <f>Spisak!L45</f>
        <v/>
      </c>
      <c r="E50" s="49" t="str">
        <f>Spisak!M45</f>
        <v/>
      </c>
      <c r="F50" s="49" t="str">
        <f>Spisak!N45</f>
        <v/>
      </c>
      <c r="G50" s="50" t="str">
        <f>Spisak!O45</f>
        <v/>
      </c>
    </row>
    <row r="51" spans="1:7" ht="12.75" customHeight="1" x14ac:dyDescent="0.25">
      <c r="A51" s="55">
        <f t="shared" si="0"/>
        <v>44</v>
      </c>
      <c r="B51" s="47" t="str">
        <f>Spisak!B46</f>
        <v>23/2019</v>
      </c>
      <c r="C51" s="48" t="str">
        <f>Spisak!C46</f>
        <v>Zejak Anđela</v>
      </c>
      <c r="D51" s="49">
        <f>Spisak!L46</f>
        <v>18</v>
      </c>
      <c r="E51" s="49">
        <f>Spisak!M46</f>
        <v>12</v>
      </c>
      <c r="F51" s="49">
        <f>Spisak!N46</f>
        <v>30</v>
      </c>
      <c r="G51" s="50" t="str">
        <f>Spisak!O46</f>
        <v>F</v>
      </c>
    </row>
    <row r="52" spans="1:7" ht="12.75" customHeight="1" x14ac:dyDescent="0.25">
      <c r="A52" s="55">
        <f t="shared" si="0"/>
        <v>45</v>
      </c>
      <c r="B52" s="47" t="str">
        <f>Spisak!B47</f>
        <v>27/2019</v>
      </c>
      <c r="C52" s="48" t="str">
        <f>Spisak!C47</f>
        <v>Brnović Nikolina</v>
      </c>
      <c r="D52" s="49">
        <f>Spisak!L47</f>
        <v>7</v>
      </c>
      <c r="E52" s="49" t="str">
        <f>Spisak!M47</f>
        <v/>
      </c>
      <c r="F52" s="49">
        <f>Spisak!N47</f>
        <v>7</v>
      </c>
      <c r="G52" s="50" t="str">
        <f>Spisak!O47</f>
        <v>F</v>
      </c>
    </row>
    <row r="53" spans="1:7" ht="12.75" customHeight="1" x14ac:dyDescent="0.25">
      <c r="A53" s="55">
        <f t="shared" si="0"/>
        <v>46</v>
      </c>
      <c r="B53" s="47" t="str">
        <f>Spisak!B48</f>
        <v>31/2019</v>
      </c>
      <c r="C53" s="48" t="str">
        <f>Spisak!C48</f>
        <v>Stanišić Luka</v>
      </c>
      <c r="D53" s="49">
        <f>Spisak!L48</f>
        <v>11</v>
      </c>
      <c r="E53" s="49" t="str">
        <f>Spisak!M48</f>
        <v/>
      </c>
      <c r="F53" s="49">
        <f>Spisak!N48</f>
        <v>11</v>
      </c>
      <c r="G53" s="49" t="str">
        <f>Spisak!O48</f>
        <v>F</v>
      </c>
    </row>
    <row r="54" spans="1:7" ht="12.75" customHeight="1" x14ac:dyDescent="0.25">
      <c r="A54" s="55">
        <f t="shared" si="0"/>
        <v>47</v>
      </c>
      <c r="B54" s="47" t="str">
        <f>Spisak!B49</f>
        <v>53/2019</v>
      </c>
      <c r="C54" s="48" t="str">
        <f>Spisak!C49</f>
        <v>Kustudić Bogdan</v>
      </c>
      <c r="D54" s="49">
        <f>Spisak!L49</f>
        <v>26</v>
      </c>
      <c r="E54" s="49">
        <f>Spisak!M49</f>
        <v>22</v>
      </c>
      <c r="F54" s="49">
        <f>Spisak!N49</f>
        <v>48</v>
      </c>
      <c r="G54" s="50" t="str">
        <f>Spisak!O49</f>
        <v>F</v>
      </c>
    </row>
    <row r="55" spans="1:7" ht="12.75" customHeight="1" x14ac:dyDescent="0.25">
      <c r="A55" s="55">
        <f t="shared" si="0"/>
        <v>48</v>
      </c>
      <c r="B55" s="47" t="str">
        <f>Spisak!B50</f>
        <v>57/2019</v>
      </c>
      <c r="C55" s="48" t="str">
        <f>Spisak!C50</f>
        <v>Kljajević Radenko</v>
      </c>
      <c r="D55" s="49">
        <f>Spisak!L50</f>
        <v>17</v>
      </c>
      <c r="E55" s="49">
        <f>Spisak!M50</f>
        <v>25</v>
      </c>
      <c r="F55" s="49">
        <f>Spisak!N50</f>
        <v>42</v>
      </c>
      <c r="G55" s="50" t="str">
        <f>Spisak!O50</f>
        <v>F</v>
      </c>
    </row>
    <row r="56" spans="1:7" ht="12.75" customHeight="1" x14ac:dyDescent="0.25">
      <c r="A56" s="55">
        <f t="shared" si="0"/>
        <v>49</v>
      </c>
      <c r="B56" s="47" t="str">
        <f>Spisak!B51</f>
        <v>71/2019</v>
      </c>
      <c r="C56" s="48" t="str">
        <f>Spisak!C51</f>
        <v>Sekulović Luka</v>
      </c>
      <c r="D56" s="49">
        <f>Spisak!L51</f>
        <v>19</v>
      </c>
      <c r="E56" s="49" t="str">
        <f>Spisak!M51</f>
        <v/>
      </c>
      <c r="F56" s="49">
        <f>Spisak!N51</f>
        <v>19</v>
      </c>
      <c r="G56" s="50" t="str">
        <f>Spisak!O51</f>
        <v>F</v>
      </c>
    </row>
    <row r="57" spans="1:7" ht="12.75" customHeight="1" x14ac:dyDescent="0.25">
      <c r="A57" s="55">
        <f t="shared" si="0"/>
        <v>50</v>
      </c>
      <c r="B57" s="47" t="str">
        <f>Spisak!B52</f>
        <v>73/2019</v>
      </c>
      <c r="C57" s="48" t="str">
        <f>Spisak!C52</f>
        <v>Šutović Jovana</v>
      </c>
      <c r="D57" s="49">
        <f>Spisak!L52</f>
        <v>3</v>
      </c>
      <c r="E57" s="49">
        <f>Spisak!M52</f>
        <v>27</v>
      </c>
      <c r="F57" s="49">
        <f>Spisak!N52</f>
        <v>30</v>
      </c>
      <c r="G57" s="49" t="str">
        <f>Spisak!O52</f>
        <v>F</v>
      </c>
    </row>
    <row r="58" spans="1:7" ht="12.75" customHeight="1" x14ac:dyDescent="0.25">
      <c r="A58" s="55">
        <f t="shared" si="0"/>
        <v>51</v>
      </c>
      <c r="B58" s="47" t="str">
        <f>Spisak!B53</f>
        <v>74/2019</v>
      </c>
      <c r="C58" s="48" t="str">
        <f>Spisak!C53</f>
        <v>Šorović Marko</v>
      </c>
      <c r="D58" s="49">
        <f>Spisak!L53</f>
        <v>6</v>
      </c>
      <c r="E58" s="49" t="str">
        <f>Spisak!M53</f>
        <v/>
      </c>
      <c r="F58" s="49">
        <f>Spisak!N53</f>
        <v>6</v>
      </c>
      <c r="G58" s="50" t="str">
        <f>Spisak!O53</f>
        <v>F</v>
      </c>
    </row>
    <row r="59" spans="1:7" ht="12.75" customHeight="1" x14ac:dyDescent="0.25">
      <c r="A59" s="55">
        <f t="shared" si="0"/>
        <v>52</v>
      </c>
      <c r="B59" s="47" t="str">
        <f>Spisak!B54</f>
        <v>75/2019</v>
      </c>
      <c r="C59" s="48" t="str">
        <f>Spisak!C54</f>
        <v>Bojović Anja</v>
      </c>
      <c r="D59" s="49">
        <f>Spisak!L54</f>
        <v>23</v>
      </c>
      <c r="E59" s="49">
        <f>Spisak!M54</f>
        <v>6</v>
      </c>
      <c r="F59" s="49">
        <f>Spisak!N54</f>
        <v>29</v>
      </c>
      <c r="G59" s="49" t="str">
        <f>Spisak!O54</f>
        <v>F</v>
      </c>
    </row>
    <row r="60" spans="1:7" ht="12.75" customHeight="1" x14ac:dyDescent="0.25">
      <c r="A60" s="55">
        <f t="shared" si="0"/>
        <v>53</v>
      </c>
      <c r="B60" s="47" t="str">
        <f>Spisak!B55</f>
        <v>76/2019</v>
      </c>
      <c r="C60" s="48" t="str">
        <f>Spisak!C55</f>
        <v>Lučić Ivan</v>
      </c>
      <c r="D60" s="49">
        <f>Spisak!L55</f>
        <v>13</v>
      </c>
      <c r="E60" s="49">
        <f>Spisak!M55</f>
        <v>15</v>
      </c>
      <c r="F60" s="49">
        <f>Spisak!N55</f>
        <v>28</v>
      </c>
      <c r="G60" s="50" t="str">
        <f>Spisak!O55</f>
        <v>F</v>
      </c>
    </row>
    <row r="61" spans="1:7" ht="12.75" customHeight="1" x14ac:dyDescent="0.25">
      <c r="A61" s="55">
        <f t="shared" si="0"/>
        <v>54</v>
      </c>
      <c r="B61" s="47" t="str">
        <f>Spisak!B56</f>
        <v>77/2019</v>
      </c>
      <c r="C61" s="48" t="str">
        <f>Spisak!C56</f>
        <v>Petrić Ivona</v>
      </c>
      <c r="D61" s="49">
        <f>Spisak!L56</f>
        <v>13</v>
      </c>
      <c r="E61" s="49">
        <f>Spisak!M56</f>
        <v>22</v>
      </c>
      <c r="F61" s="49">
        <f>Spisak!N56</f>
        <v>35</v>
      </c>
      <c r="G61" s="49" t="str">
        <f>Spisak!O56</f>
        <v>F</v>
      </c>
    </row>
    <row r="62" spans="1:7" ht="12.75" customHeight="1" x14ac:dyDescent="0.25">
      <c r="A62" s="55">
        <f t="shared" si="0"/>
        <v>55</v>
      </c>
      <c r="B62" s="47" t="str">
        <f>Spisak!B57</f>
        <v>78/2019</v>
      </c>
      <c r="C62" s="48" t="str">
        <f>Spisak!C57</f>
        <v>Hadžisalihović Benjamin</v>
      </c>
      <c r="D62" s="49">
        <f>Spisak!L57</f>
        <v>3</v>
      </c>
      <c r="E62" s="49" t="str">
        <f>Spisak!M57</f>
        <v/>
      </c>
      <c r="F62" s="49">
        <f>Spisak!N57</f>
        <v>3</v>
      </c>
      <c r="G62" s="50" t="str">
        <f>Spisak!O57</f>
        <v>F</v>
      </c>
    </row>
    <row r="63" spans="1:7" ht="12.75" customHeight="1" x14ac:dyDescent="0.25">
      <c r="A63" s="55">
        <f t="shared" si="0"/>
        <v>56</v>
      </c>
      <c r="B63" s="47" t="str">
        <f>Spisak!B58</f>
        <v>79/2019</v>
      </c>
      <c r="C63" s="48" t="str">
        <f>Spisak!C58</f>
        <v>Džaković Ivona</v>
      </c>
      <c r="D63" s="49">
        <f>Spisak!L58</f>
        <v>16</v>
      </c>
      <c r="E63" s="49" t="str">
        <f>Spisak!M58</f>
        <v/>
      </c>
      <c r="F63" s="49">
        <f>Spisak!N58</f>
        <v>16</v>
      </c>
      <c r="G63" s="50" t="str">
        <f>Spisak!O58</f>
        <v>F</v>
      </c>
    </row>
    <row r="64" spans="1:7" ht="12.75" customHeight="1" x14ac:dyDescent="0.25">
      <c r="A64" s="55">
        <f t="shared" si="0"/>
        <v>57</v>
      </c>
      <c r="B64" s="47" t="str">
        <f>Spisak!B59</f>
        <v>82/2019</v>
      </c>
      <c r="C64" s="48" t="str">
        <f>Spisak!C59</f>
        <v>Uskoković Nikola</v>
      </c>
      <c r="D64" s="49">
        <f>Spisak!L59</f>
        <v>8</v>
      </c>
      <c r="E64" s="49" t="str">
        <f>Spisak!M59</f>
        <v/>
      </c>
      <c r="F64" s="49">
        <f>Spisak!N59</f>
        <v>8</v>
      </c>
      <c r="G64" s="50" t="str">
        <f>Spisak!O59</f>
        <v>F</v>
      </c>
    </row>
    <row r="65" spans="1:7" ht="12.75" customHeight="1" x14ac:dyDescent="0.25">
      <c r="A65" s="55">
        <f t="shared" si="0"/>
        <v>58</v>
      </c>
      <c r="B65" s="47" t="str">
        <f>Spisak!B60</f>
        <v>83/2019</v>
      </c>
      <c r="C65" s="48" t="str">
        <f>Spisak!C60</f>
        <v>Mojašević Novo</v>
      </c>
      <c r="D65" s="49">
        <f>Spisak!L60</f>
        <v>7</v>
      </c>
      <c r="E65" s="49" t="str">
        <f>Spisak!M60</f>
        <v/>
      </c>
      <c r="F65" s="49">
        <f>Spisak!N60</f>
        <v>7</v>
      </c>
      <c r="G65" s="50" t="str">
        <f>Spisak!O60</f>
        <v>F</v>
      </c>
    </row>
    <row r="66" spans="1:7" ht="12.75" customHeight="1" x14ac:dyDescent="0.25">
      <c r="A66" s="55">
        <f t="shared" si="0"/>
        <v>59</v>
      </c>
      <c r="B66" s="47" t="str">
        <f>Spisak!B61</f>
        <v>89/2019</v>
      </c>
      <c r="C66" s="48" t="str">
        <f>Spisak!C61</f>
        <v>Jelić Dušan</v>
      </c>
      <c r="D66" s="49" t="str">
        <f>Spisak!L61</f>
        <v/>
      </c>
      <c r="E66" s="49" t="str">
        <f>Spisak!M61</f>
        <v/>
      </c>
      <c r="F66" s="49" t="str">
        <f>Spisak!N61</f>
        <v/>
      </c>
      <c r="G66" s="50" t="str">
        <f>Spisak!O61</f>
        <v/>
      </c>
    </row>
    <row r="67" spans="1:7" ht="12.75" customHeight="1" x14ac:dyDescent="0.25">
      <c r="A67" s="55">
        <f t="shared" si="0"/>
        <v>60</v>
      </c>
      <c r="B67" s="47" t="str">
        <f>Spisak!B62</f>
        <v>96/2019</v>
      </c>
      <c r="C67" s="48" t="str">
        <f>Spisak!C62</f>
        <v>Krpuljević Cano</v>
      </c>
      <c r="D67" s="49">
        <f>Spisak!L62</f>
        <v>1</v>
      </c>
      <c r="E67" s="49" t="str">
        <f>Spisak!M62</f>
        <v/>
      </c>
      <c r="F67" s="49">
        <f>Spisak!N62</f>
        <v>1</v>
      </c>
      <c r="G67" s="50" t="str">
        <f>Spisak!O62</f>
        <v>F</v>
      </c>
    </row>
    <row r="68" spans="1:7" ht="12.75" customHeight="1" x14ac:dyDescent="0.25">
      <c r="A68" s="55">
        <f t="shared" si="0"/>
        <v>61</v>
      </c>
      <c r="B68" s="47" t="str">
        <f>Spisak!B63</f>
        <v>110/2019</v>
      </c>
      <c r="C68" s="48" t="str">
        <f>Spisak!C63</f>
        <v>Radulović Natalija</v>
      </c>
      <c r="D68" s="49">
        <f>Spisak!L63</f>
        <v>4</v>
      </c>
      <c r="E68" s="49">
        <f>Spisak!M63</f>
        <v>20.5</v>
      </c>
      <c r="F68" s="49">
        <f>Spisak!N63</f>
        <v>24.5</v>
      </c>
      <c r="G68" s="50" t="str">
        <f>Spisak!O63</f>
        <v>F</v>
      </c>
    </row>
    <row r="69" spans="1:7" ht="12.75" customHeight="1" x14ac:dyDescent="0.25">
      <c r="A69" s="55">
        <f t="shared" si="0"/>
        <v>62</v>
      </c>
      <c r="B69" s="47" t="str">
        <f>Spisak!B64</f>
        <v>3/2018</v>
      </c>
      <c r="C69" s="48" t="str">
        <f>Spisak!C64</f>
        <v>Džogović Adis</v>
      </c>
      <c r="D69" s="49">
        <f>Spisak!L64</f>
        <v>13</v>
      </c>
      <c r="E69" s="49">
        <f>Spisak!M64</f>
        <v>34</v>
      </c>
      <c r="F69" s="49">
        <f>Spisak!N64</f>
        <v>47</v>
      </c>
      <c r="G69" s="50" t="str">
        <f>Spisak!O64</f>
        <v>F</v>
      </c>
    </row>
    <row r="70" spans="1:7" ht="12.75" customHeight="1" x14ac:dyDescent="0.25">
      <c r="A70" s="55">
        <f t="shared" si="0"/>
        <v>63</v>
      </c>
      <c r="B70" s="47" t="str">
        <f>Spisak!B65</f>
        <v>12/2018</v>
      </c>
      <c r="C70" s="48" t="str">
        <f>Spisak!C65</f>
        <v>Stojković Đina</v>
      </c>
      <c r="D70" s="49">
        <f>Spisak!L65</f>
        <v>10</v>
      </c>
      <c r="E70" s="49">
        <f>Spisak!M65</f>
        <v>1</v>
      </c>
      <c r="F70" s="49">
        <f>Spisak!N65</f>
        <v>11</v>
      </c>
      <c r="G70" s="50" t="str">
        <f>Spisak!O65</f>
        <v>F</v>
      </c>
    </row>
    <row r="71" spans="1:7" ht="12.75" customHeight="1" x14ac:dyDescent="0.25">
      <c r="A71" s="55">
        <f t="shared" si="0"/>
        <v>64</v>
      </c>
      <c r="B71" s="47" t="str">
        <f>Spisak!B66</f>
        <v>21/2018</v>
      </c>
      <c r="C71" s="48" t="str">
        <f>Spisak!C66</f>
        <v>Drpljanin Edin</v>
      </c>
      <c r="D71" s="49" t="str">
        <f>Spisak!L66</f>
        <v/>
      </c>
      <c r="E71" s="49" t="str">
        <f>Spisak!M66</f>
        <v/>
      </c>
      <c r="F71" s="49" t="str">
        <f>Spisak!N66</f>
        <v/>
      </c>
      <c r="G71" s="50" t="str">
        <f>Spisak!O66</f>
        <v/>
      </c>
    </row>
    <row r="72" spans="1:7" ht="12.75" customHeight="1" x14ac:dyDescent="0.25">
      <c r="A72" s="55">
        <f t="shared" si="0"/>
        <v>65</v>
      </c>
      <c r="B72" s="47" t="str">
        <f>Spisak!B67</f>
        <v>39/2018</v>
      </c>
      <c r="C72" s="48" t="str">
        <f>Spisak!C67</f>
        <v>Perišić Anja</v>
      </c>
      <c r="D72" s="49">
        <f>Spisak!L67</f>
        <v>13</v>
      </c>
      <c r="E72" s="49">
        <f>Spisak!M67</f>
        <v>3</v>
      </c>
      <c r="F72" s="49">
        <f>Spisak!N67</f>
        <v>16</v>
      </c>
      <c r="G72" s="50" t="str">
        <f>Spisak!O67</f>
        <v>F</v>
      </c>
    </row>
    <row r="73" spans="1:7" ht="12.75" customHeight="1" x14ac:dyDescent="0.25">
      <c r="A73" s="55">
        <f t="shared" si="0"/>
        <v>66</v>
      </c>
      <c r="B73" s="47" t="str">
        <f>Spisak!B68</f>
        <v>46/2018</v>
      </c>
      <c r="C73" s="48" t="str">
        <f>Spisak!C68</f>
        <v>Traparić Damjan</v>
      </c>
      <c r="D73" s="49">
        <f>Spisak!L68</f>
        <v>6</v>
      </c>
      <c r="E73" s="49">
        <f>Spisak!M68</f>
        <v>14</v>
      </c>
      <c r="F73" s="49">
        <f>Spisak!N68</f>
        <v>20</v>
      </c>
      <c r="G73" s="50" t="str">
        <f>Spisak!O68</f>
        <v>F</v>
      </c>
    </row>
    <row r="74" spans="1:7" ht="12.75" customHeight="1" x14ac:dyDescent="0.25">
      <c r="A74" s="55">
        <f t="shared" si="0"/>
        <v>67</v>
      </c>
      <c r="B74" s="47" t="str">
        <f>Spisak!B69</f>
        <v>50/2018</v>
      </c>
      <c r="C74" s="48" t="str">
        <f>Spisak!C69</f>
        <v>Domazet Nikola</v>
      </c>
      <c r="D74" s="49">
        <f>Spisak!L69</f>
        <v>20</v>
      </c>
      <c r="E74" s="49">
        <f>Spisak!M69</f>
        <v>17.5</v>
      </c>
      <c r="F74" s="49">
        <f>Spisak!N69</f>
        <v>37.5</v>
      </c>
      <c r="G74" s="50" t="str">
        <f>Spisak!O69</f>
        <v>F</v>
      </c>
    </row>
    <row r="75" spans="1:7" ht="12.75" customHeight="1" x14ac:dyDescent="0.25">
      <c r="A75" s="55">
        <f t="shared" si="0"/>
        <v>68</v>
      </c>
      <c r="B75" s="47" t="str">
        <f>Spisak!B70</f>
        <v>59/2018</v>
      </c>
      <c r="C75" s="48" t="str">
        <f>Spisak!C70</f>
        <v>Mrdak Balša</v>
      </c>
      <c r="D75" s="49">
        <f>Spisak!L70</f>
        <v>21</v>
      </c>
      <c r="E75" s="49">
        <f>Spisak!M70</f>
        <v>14</v>
      </c>
      <c r="F75" s="49">
        <f>Spisak!N70</f>
        <v>35</v>
      </c>
      <c r="G75" s="50" t="str">
        <f>Spisak!O70</f>
        <v>F</v>
      </c>
    </row>
    <row r="76" spans="1:7" ht="12.75" customHeight="1" x14ac:dyDescent="0.25">
      <c r="A76" s="55">
        <f t="shared" si="0"/>
        <v>69</v>
      </c>
      <c r="B76" s="47" t="str">
        <f>Spisak!B71</f>
        <v>62/2018</v>
      </c>
      <c r="C76" s="48" t="str">
        <f>Spisak!C71</f>
        <v>Demić Adis</v>
      </c>
      <c r="D76" s="49">
        <f>Spisak!L71</f>
        <v>0</v>
      </c>
      <c r="E76" s="49">
        <f>Spisak!M71</f>
        <v>0</v>
      </c>
      <c r="F76" s="49">
        <f>Spisak!N71</f>
        <v>0</v>
      </c>
      <c r="G76" s="50" t="str">
        <f>Spisak!O71</f>
        <v>F</v>
      </c>
    </row>
    <row r="77" spans="1:7" ht="12.75" customHeight="1" x14ac:dyDescent="0.25">
      <c r="A77" s="55">
        <f t="shared" si="0"/>
        <v>70</v>
      </c>
      <c r="B77" s="47" t="str">
        <f>Spisak!B72</f>
        <v>73/2018</v>
      </c>
      <c r="C77" s="48" t="str">
        <f>Spisak!C72</f>
        <v>Ralević Dražen</v>
      </c>
      <c r="D77" s="49">
        <f>Spisak!L72</f>
        <v>21</v>
      </c>
      <c r="E77" s="49">
        <f>Spisak!M72</f>
        <v>24.5</v>
      </c>
      <c r="F77" s="49">
        <f>Spisak!N72</f>
        <v>45.5</v>
      </c>
      <c r="G77" s="50" t="str">
        <f>Spisak!O72</f>
        <v>F</v>
      </c>
    </row>
    <row r="78" spans="1:7" ht="12.75" customHeight="1" x14ac:dyDescent="0.25">
      <c r="A78" s="55">
        <f t="shared" si="0"/>
        <v>71</v>
      </c>
      <c r="B78" s="47" t="str">
        <f>Spisak!B73</f>
        <v>78/2018</v>
      </c>
      <c r="C78" s="48" t="str">
        <f>Spisak!C73</f>
        <v>Ćetković Gabrijela</v>
      </c>
      <c r="D78" s="49">
        <f>Spisak!L73</f>
        <v>11</v>
      </c>
      <c r="E78" s="49">
        <f>Spisak!M73</f>
        <v>9</v>
      </c>
      <c r="F78" s="49">
        <f>Spisak!N73</f>
        <v>20</v>
      </c>
      <c r="G78" s="50" t="str">
        <f>Spisak!O73</f>
        <v>F</v>
      </c>
    </row>
    <row r="79" spans="1:7" ht="12.75" customHeight="1" x14ac:dyDescent="0.25">
      <c r="A79" s="55">
        <f t="shared" si="0"/>
        <v>72</v>
      </c>
      <c r="B79" s="47" t="str">
        <f>Spisak!B74</f>
        <v>79/2018</v>
      </c>
      <c r="C79" s="48" t="str">
        <f>Spisak!C74</f>
        <v>Bubanja Bogdan</v>
      </c>
      <c r="D79" s="49">
        <f>Spisak!L74</f>
        <v>14</v>
      </c>
      <c r="E79" s="49">
        <f>Spisak!M74</f>
        <v>2</v>
      </c>
      <c r="F79" s="49">
        <f>Spisak!N74</f>
        <v>16</v>
      </c>
      <c r="G79" s="50" t="str">
        <f>Spisak!O74</f>
        <v>F</v>
      </c>
    </row>
    <row r="80" spans="1:7" ht="12.75" customHeight="1" x14ac:dyDescent="0.25">
      <c r="A80" s="55">
        <f t="shared" si="0"/>
        <v>73</v>
      </c>
      <c r="B80" s="47" t="str">
        <f>Spisak!B75</f>
        <v>84/2018</v>
      </c>
      <c r="C80" s="48" t="str">
        <f>Spisak!C75</f>
        <v>Svičević Vojislav</v>
      </c>
      <c r="D80" s="49">
        <f>Spisak!L75</f>
        <v>20</v>
      </c>
      <c r="E80" s="49">
        <f>Spisak!M75</f>
        <v>24</v>
      </c>
      <c r="F80" s="49">
        <f>Spisak!N75</f>
        <v>44</v>
      </c>
      <c r="G80" s="50" t="str">
        <f>Spisak!O75</f>
        <v>F</v>
      </c>
    </row>
    <row r="81" spans="1:7" ht="12.75" customHeight="1" x14ac:dyDescent="0.25">
      <c r="A81" s="55">
        <f t="shared" si="0"/>
        <v>74</v>
      </c>
      <c r="B81" s="47" t="str">
        <f>Spisak!B76</f>
        <v>95/2018</v>
      </c>
      <c r="C81" s="48" t="str">
        <f>Spisak!C76</f>
        <v>Jošović Maša</v>
      </c>
      <c r="D81" s="49">
        <f>Spisak!L76</f>
        <v>14</v>
      </c>
      <c r="E81" s="49">
        <f>Spisak!M76</f>
        <v>14</v>
      </c>
      <c r="F81" s="49">
        <f>Spisak!N76</f>
        <v>28</v>
      </c>
      <c r="G81" s="50" t="str">
        <f>Spisak!O76</f>
        <v>F</v>
      </c>
    </row>
    <row r="82" spans="1:7" ht="12.75" customHeight="1" x14ac:dyDescent="0.25">
      <c r="A82" s="55">
        <f t="shared" si="0"/>
        <v>75</v>
      </c>
      <c r="B82" s="47" t="str">
        <f>Spisak!B77</f>
        <v>16/2017</v>
      </c>
      <c r="C82" s="48" t="str">
        <f>Spisak!C77</f>
        <v>Cimbaljević Jana</v>
      </c>
      <c r="D82" s="49">
        <f>Spisak!L77</f>
        <v>11</v>
      </c>
      <c r="E82" s="49" t="str">
        <f>Spisak!M77</f>
        <v/>
      </c>
      <c r="F82" s="49">
        <f>Spisak!N77</f>
        <v>11</v>
      </c>
      <c r="G82" s="50" t="str">
        <f>Spisak!O77</f>
        <v>F</v>
      </c>
    </row>
    <row r="83" spans="1:7" ht="12.75" customHeight="1" x14ac:dyDescent="0.25">
      <c r="A83" s="55">
        <f t="shared" si="0"/>
        <v>76</v>
      </c>
      <c r="B83" s="47" t="str">
        <f>Spisak!B78</f>
        <v>19/2017</v>
      </c>
      <c r="C83" s="48" t="str">
        <f>Spisak!C78</f>
        <v>Muzurović Adin</v>
      </c>
      <c r="D83" s="49" t="str">
        <f>Spisak!L78</f>
        <v/>
      </c>
      <c r="E83" s="49" t="str">
        <f>Spisak!M78</f>
        <v/>
      </c>
      <c r="F83" s="49" t="str">
        <f>Spisak!N78</f>
        <v/>
      </c>
      <c r="G83" s="50" t="str">
        <f>Spisak!O78</f>
        <v/>
      </c>
    </row>
    <row r="84" spans="1:7" ht="12.75" customHeight="1" x14ac:dyDescent="0.25">
      <c r="A84" s="55">
        <f t="shared" si="0"/>
        <v>77</v>
      </c>
      <c r="B84" s="47" t="str">
        <f>Spisak!B79</f>
        <v>22/2017</v>
      </c>
      <c r="C84" s="48" t="str">
        <f>Spisak!C79</f>
        <v>Jakovljević Duško</v>
      </c>
      <c r="D84" s="49">
        <f>Spisak!L79</f>
        <v>5</v>
      </c>
      <c r="E84" s="49" t="str">
        <f>Spisak!M79</f>
        <v/>
      </c>
      <c r="F84" s="49">
        <f>Spisak!N79</f>
        <v>5</v>
      </c>
      <c r="G84" s="50" t="str">
        <f>Spisak!O79</f>
        <v>F</v>
      </c>
    </row>
    <row r="85" spans="1:7" ht="12.75" customHeight="1" x14ac:dyDescent="0.25">
      <c r="A85" s="55">
        <f t="shared" si="0"/>
        <v>78</v>
      </c>
      <c r="B85" s="47" t="str">
        <f>Spisak!B80</f>
        <v>44/2017</v>
      </c>
      <c r="C85" s="48" t="str">
        <f>Spisak!C80</f>
        <v>Pejović Vaso</v>
      </c>
      <c r="D85" s="49">
        <f>Spisak!L80</f>
        <v>23</v>
      </c>
      <c r="E85" s="49" t="str">
        <f>Spisak!M80</f>
        <v/>
      </c>
      <c r="F85" s="49">
        <f>Spisak!N80</f>
        <v>23</v>
      </c>
      <c r="G85" s="50" t="str">
        <f>Spisak!O80</f>
        <v>F</v>
      </c>
    </row>
    <row r="86" spans="1:7" ht="12.75" customHeight="1" x14ac:dyDescent="0.25">
      <c r="A86" s="55">
        <f t="shared" si="0"/>
        <v>79</v>
      </c>
      <c r="B86" s="47" t="str">
        <f>Spisak!B81</f>
        <v>65/2017</v>
      </c>
      <c r="C86" s="48" t="str">
        <f>Spisak!C81</f>
        <v>Konjević Ratko</v>
      </c>
      <c r="D86" s="49">
        <f>Spisak!L81</f>
        <v>5</v>
      </c>
      <c r="E86" s="49">
        <f>Spisak!M81</f>
        <v>7</v>
      </c>
      <c r="F86" s="49">
        <f>Spisak!N81</f>
        <v>12</v>
      </c>
      <c r="G86" s="50" t="str">
        <f>Spisak!O81</f>
        <v>F</v>
      </c>
    </row>
    <row r="87" spans="1:7" ht="12.75" customHeight="1" x14ac:dyDescent="0.25">
      <c r="A87" s="55">
        <f t="shared" si="0"/>
        <v>80</v>
      </c>
      <c r="B87" s="47" t="str">
        <f>Spisak!B82</f>
        <v>91/2017</v>
      </c>
      <c r="C87" s="48" t="str">
        <f>Spisak!C82</f>
        <v>Đurović Milica</v>
      </c>
      <c r="D87" s="49" t="str">
        <f>Spisak!L82</f>
        <v/>
      </c>
      <c r="E87" s="49" t="str">
        <f>Spisak!M82</f>
        <v/>
      </c>
      <c r="F87" s="49" t="str">
        <f>Spisak!N82</f>
        <v/>
      </c>
      <c r="G87" s="50" t="str">
        <f>Spisak!O82</f>
        <v/>
      </c>
    </row>
    <row r="88" spans="1:7" ht="12.75" customHeight="1" x14ac:dyDescent="0.25">
      <c r="A88" s="55">
        <f t="shared" si="0"/>
        <v>81</v>
      </c>
      <c r="B88" s="47" t="str">
        <f>Spisak!B83</f>
        <v>102/2017</v>
      </c>
      <c r="C88" s="48" t="str">
        <f>Spisak!C83</f>
        <v>Todorović Stanko</v>
      </c>
      <c r="D88" s="49" t="str">
        <f>Spisak!L83</f>
        <v/>
      </c>
      <c r="E88" s="49" t="str">
        <f>Spisak!M83</f>
        <v/>
      </c>
      <c r="F88" s="49" t="str">
        <f>Spisak!N83</f>
        <v/>
      </c>
      <c r="G88" s="50" t="str">
        <f>Spisak!O83</f>
        <v/>
      </c>
    </row>
    <row r="89" spans="1:7" ht="12.75" customHeight="1" x14ac:dyDescent="0.25">
      <c r="A89" s="55">
        <f t="shared" si="0"/>
        <v>82</v>
      </c>
      <c r="B89" s="47" t="str">
        <f>Spisak!B84</f>
        <v>104/2017</v>
      </c>
      <c r="C89" s="48" t="str">
        <f>Spisak!C84</f>
        <v>Marićević Aleksa</v>
      </c>
      <c r="D89" s="49" t="str">
        <f>Spisak!L84</f>
        <v/>
      </c>
      <c r="E89" s="49" t="str">
        <f>Spisak!M84</f>
        <v/>
      </c>
      <c r="F89" s="49" t="str">
        <f>Spisak!N84</f>
        <v/>
      </c>
      <c r="G89" s="50" t="str">
        <f>Spisak!O84</f>
        <v/>
      </c>
    </row>
    <row r="90" spans="1:7" ht="12.75" customHeight="1" x14ac:dyDescent="0.25">
      <c r="A90" s="55">
        <f t="shared" si="0"/>
        <v>83</v>
      </c>
      <c r="B90" s="47" t="str">
        <f>Spisak!B85</f>
        <v>118/2017</v>
      </c>
      <c r="C90" s="48" t="str">
        <f>Spisak!C85</f>
        <v>Krnjević Radovan</v>
      </c>
      <c r="D90" s="49">
        <f>Spisak!L85</f>
        <v>13</v>
      </c>
      <c r="E90" s="49">
        <f>Spisak!M85</f>
        <v>6</v>
      </c>
      <c r="F90" s="49">
        <f>Spisak!N85</f>
        <v>19</v>
      </c>
      <c r="G90" s="50" t="str">
        <f>Spisak!O85</f>
        <v>F</v>
      </c>
    </row>
    <row r="91" spans="1:7" ht="12.75" customHeight="1" x14ac:dyDescent="0.25">
      <c r="A91" s="55">
        <f t="shared" si="0"/>
        <v>84</v>
      </c>
      <c r="B91" s="47" t="str">
        <f>Spisak!B86</f>
        <v>87/2016</v>
      </c>
      <c r="C91" s="48" t="str">
        <f>Spisak!C86</f>
        <v>Pavlović Goran</v>
      </c>
      <c r="D91" s="49" t="str">
        <f>Spisak!L86</f>
        <v/>
      </c>
      <c r="E91" s="49" t="str">
        <f>Spisak!M86</f>
        <v/>
      </c>
      <c r="F91" s="49" t="str">
        <f>Spisak!N86</f>
        <v/>
      </c>
      <c r="G91" s="50" t="str">
        <f>Spisak!O86</f>
        <v/>
      </c>
    </row>
    <row r="92" spans="1:7" ht="12.75" customHeight="1" x14ac:dyDescent="0.25">
      <c r="A92" s="55">
        <f t="shared" si="0"/>
        <v>85</v>
      </c>
      <c r="B92" s="47" t="str">
        <f>Spisak!B87</f>
        <v>3/2015</v>
      </c>
      <c r="C92" s="48" t="str">
        <f>Spisak!C87</f>
        <v>Ivanović Željko</v>
      </c>
      <c r="D92" s="49">
        <f>Spisak!L87</f>
        <v>29</v>
      </c>
      <c r="E92" s="49">
        <f>Spisak!M87</f>
        <v>14</v>
      </c>
      <c r="F92" s="49">
        <f>Spisak!N87</f>
        <v>43</v>
      </c>
      <c r="G92" s="50" t="str">
        <f>Spisak!O87</f>
        <v>F</v>
      </c>
    </row>
    <row r="93" spans="1:7" ht="12.75" customHeight="1" x14ac:dyDescent="0.25">
      <c r="A93" s="55">
        <f t="shared" si="0"/>
        <v>86</v>
      </c>
      <c r="B93" s="47" t="str">
        <f>Spisak!B88</f>
        <v>9/2015</v>
      </c>
      <c r="C93" s="48" t="str">
        <f>Spisak!C88</f>
        <v>Popović Andrija</v>
      </c>
      <c r="D93" s="49" t="str">
        <f>Spisak!L88</f>
        <v/>
      </c>
      <c r="E93" s="49" t="str">
        <f>Spisak!M88</f>
        <v/>
      </c>
      <c r="F93" s="49" t="str">
        <f>Spisak!N88</f>
        <v/>
      </c>
      <c r="G93" s="49" t="str">
        <f>Spisak!O88</f>
        <v/>
      </c>
    </row>
    <row r="94" spans="1:7" ht="12.75" customHeight="1" x14ac:dyDescent="0.25">
      <c r="A94" s="55">
        <f t="shared" si="0"/>
        <v>87</v>
      </c>
      <c r="B94" s="47" t="str">
        <f>Spisak!B89</f>
        <v>26/2015</v>
      </c>
      <c r="C94" s="48" t="str">
        <f>Spisak!C89</f>
        <v>Ćetković Nikoleta</v>
      </c>
      <c r="D94" s="49" t="str">
        <f>Spisak!L89</f>
        <v/>
      </c>
      <c r="E94" s="49" t="str">
        <f>Spisak!M89</f>
        <v/>
      </c>
      <c r="F94" s="49" t="str">
        <f>Spisak!N89</f>
        <v/>
      </c>
      <c r="G94" s="50" t="str">
        <f>Spisak!O89</f>
        <v/>
      </c>
    </row>
    <row r="95" spans="1:7" ht="12.75" customHeight="1" x14ac:dyDescent="0.25">
      <c r="A95" s="55">
        <f t="shared" si="0"/>
        <v>88</v>
      </c>
      <c r="B95" s="47" t="str">
        <f>Spisak!B90</f>
        <v>94/2015</v>
      </c>
      <c r="C95" s="48" t="str">
        <f>Spisak!C90</f>
        <v>Đurković Ljilja</v>
      </c>
      <c r="D95" s="49">
        <f>Spisak!L90</f>
        <v>11</v>
      </c>
      <c r="E95" s="49">
        <f>Spisak!M90</f>
        <v>38</v>
      </c>
      <c r="F95" s="49">
        <f>Spisak!N90</f>
        <v>49</v>
      </c>
      <c r="G95" s="50" t="str">
        <f>Spisak!O90</f>
        <v>F</v>
      </c>
    </row>
    <row r="96" spans="1:7" ht="12.75" customHeight="1" x14ac:dyDescent="0.25">
      <c r="A96" s="55">
        <f t="shared" si="0"/>
        <v>89</v>
      </c>
      <c r="B96" s="47" t="str">
        <f>Spisak!B91</f>
        <v>41/2014</v>
      </c>
      <c r="C96" s="48" t="str">
        <f>Spisak!C91</f>
        <v>Lončarević Marija</v>
      </c>
      <c r="D96" s="49" t="str">
        <f>Spisak!L91</f>
        <v/>
      </c>
      <c r="E96" s="49">
        <f>Spisak!M91</f>
        <v>28</v>
      </c>
      <c r="F96" s="49">
        <f>Spisak!N91</f>
        <v>28</v>
      </c>
      <c r="G96" s="49" t="str">
        <f>Spisak!O91</f>
        <v>F</v>
      </c>
    </row>
    <row r="97" spans="1:7" ht="12.75" customHeight="1" x14ac:dyDescent="0.25">
      <c r="A97" s="55">
        <f t="shared" si="0"/>
        <v>90</v>
      </c>
      <c r="B97" s="47" t="str">
        <f>Spisak!B92</f>
        <v>120/2014</v>
      </c>
      <c r="C97" s="48" t="str">
        <f>Spisak!C92</f>
        <v>Čolović Armin</v>
      </c>
      <c r="D97" s="49">
        <f>Spisak!L92</f>
        <v>17</v>
      </c>
      <c r="E97" s="49">
        <f>Spisak!M92</f>
        <v>9</v>
      </c>
      <c r="F97" s="49">
        <f>Spisak!N92</f>
        <v>26</v>
      </c>
      <c r="G97" s="50" t="str">
        <f>Spisak!O92</f>
        <v>F</v>
      </c>
    </row>
    <row r="98" spans="1:7" ht="12.75" customHeight="1" x14ac:dyDescent="0.25">
      <c r="A98" s="55">
        <f t="shared" si="0"/>
        <v>91</v>
      </c>
      <c r="B98" s="47" t="str">
        <f>Spisak!B93</f>
        <v>132/2014</v>
      </c>
      <c r="C98" s="48" t="str">
        <f>Spisak!C93</f>
        <v>Kise Marko</v>
      </c>
      <c r="D98" s="49">
        <f>Spisak!L93</f>
        <v>21</v>
      </c>
      <c r="E98" s="49" t="str">
        <f>Spisak!M93</f>
        <v/>
      </c>
      <c r="F98" s="49">
        <f>Spisak!N93</f>
        <v>21</v>
      </c>
      <c r="G98" s="50" t="str">
        <f>Spisak!O93</f>
        <v>F</v>
      </c>
    </row>
    <row r="99" spans="1:7" ht="12.75" customHeight="1" x14ac:dyDescent="0.25">
      <c r="A99" s="55">
        <f t="shared" si="0"/>
        <v>92</v>
      </c>
      <c r="B99" s="47" t="str">
        <f>Spisak!B94</f>
        <v>138/2014</v>
      </c>
      <c r="C99" s="48" t="str">
        <f>Spisak!C94</f>
        <v>Medojević Srđan</v>
      </c>
      <c r="D99" s="49" t="str">
        <f>Spisak!L94</f>
        <v/>
      </c>
      <c r="E99" s="49" t="str">
        <f>Spisak!M94</f>
        <v/>
      </c>
      <c r="F99" s="49" t="str">
        <f>Spisak!N94</f>
        <v/>
      </c>
      <c r="G99" s="50" t="str">
        <f>Spisak!O94</f>
        <v/>
      </c>
    </row>
    <row r="100" spans="1:7" ht="12.75" customHeight="1" x14ac:dyDescent="0.25">
      <c r="A100" s="55">
        <f t="shared" si="0"/>
        <v>93</v>
      </c>
      <c r="B100" s="47" t="str">
        <f>Spisak!B95</f>
        <v>78/2013</v>
      </c>
      <c r="C100" s="48" t="str">
        <f>Spisak!C95</f>
        <v>Pepić Ersan</v>
      </c>
      <c r="D100" s="49">
        <f>Spisak!L95</f>
        <v>1</v>
      </c>
      <c r="E100" s="49" t="str">
        <f>Spisak!M95</f>
        <v/>
      </c>
      <c r="F100" s="49">
        <f>Spisak!N95</f>
        <v>1</v>
      </c>
      <c r="G100" s="49" t="str">
        <f>Spisak!O95</f>
        <v>F</v>
      </c>
    </row>
    <row r="101" spans="1:7" ht="12.75" customHeight="1" x14ac:dyDescent="0.25">
      <c r="A101" s="55">
        <f t="shared" si="0"/>
        <v>94</v>
      </c>
      <c r="B101" s="47" t="str">
        <f>Spisak!B96</f>
        <v>124/2013</v>
      </c>
      <c r="C101" s="48" t="str">
        <f>Spisak!C96</f>
        <v>Marojević Aleksandra</v>
      </c>
      <c r="D101" s="49" t="str">
        <f>Spisak!L96</f>
        <v/>
      </c>
      <c r="E101" s="49" t="str">
        <f>Spisak!M96</f>
        <v/>
      </c>
      <c r="F101" s="49" t="str">
        <f>Spisak!N96</f>
        <v/>
      </c>
      <c r="G101" s="50" t="str">
        <f>Spisak!O96</f>
        <v/>
      </c>
    </row>
    <row r="102" spans="1:7" ht="12.75" customHeight="1" x14ac:dyDescent="0.25">
      <c r="A102" s="55">
        <f t="shared" si="0"/>
        <v>95</v>
      </c>
      <c r="B102" s="47" t="str">
        <f>Spisak!B97</f>
        <v>101/2012</v>
      </c>
      <c r="C102" s="48" t="str">
        <f>Spisak!C97</f>
        <v>Mijanović Stefan</v>
      </c>
      <c r="D102" s="49">
        <f>Spisak!L97</f>
        <v>15</v>
      </c>
      <c r="E102" s="49" t="str">
        <f>Spisak!M97</f>
        <v/>
      </c>
      <c r="F102" s="49">
        <f>Spisak!N97</f>
        <v>15</v>
      </c>
      <c r="G102" s="50" t="str">
        <f>Spisak!O97</f>
        <v>F</v>
      </c>
    </row>
    <row r="103" spans="1:7" ht="12.75" customHeight="1" x14ac:dyDescent="0.25">
      <c r="A103" s="55">
        <f t="shared" si="0"/>
        <v>96</v>
      </c>
      <c r="B103" s="47" t="str">
        <f>Spisak!B98</f>
        <v>109/2008</v>
      </c>
      <c r="C103" s="48" t="str">
        <f>Spisak!C98</f>
        <v>Radunović Petar</v>
      </c>
      <c r="D103" s="49" t="str">
        <f>Spisak!L98</f>
        <v/>
      </c>
      <c r="E103" s="49" t="str">
        <f>Spisak!M98</f>
        <v/>
      </c>
      <c r="F103" s="49" t="str">
        <f>Spisak!N98</f>
        <v/>
      </c>
      <c r="G103" s="49" t="str">
        <f>Spisak!O98</f>
        <v/>
      </c>
    </row>
    <row r="104" spans="1:7" ht="12.75" customHeight="1" x14ac:dyDescent="0.25">
      <c r="A104" s="55">
        <f t="shared" si="0"/>
        <v>97</v>
      </c>
      <c r="B104" s="47" t="str">
        <f>Spisak!B99</f>
        <v>1/2020</v>
      </c>
      <c r="C104" s="48" t="str">
        <f>Spisak!C99</f>
        <v>Roganović Jovana</v>
      </c>
      <c r="D104" s="49">
        <f>Spisak!L99</f>
        <v>26</v>
      </c>
      <c r="E104" s="49">
        <f>Spisak!M99</f>
        <v>47</v>
      </c>
      <c r="F104" s="49">
        <f>Spisak!N99</f>
        <v>73</v>
      </c>
      <c r="G104" s="50" t="str">
        <f>Spisak!O99</f>
        <v>C</v>
      </c>
    </row>
    <row r="105" spans="1:7" ht="12.75" customHeight="1" x14ac:dyDescent="0.25">
      <c r="A105" s="55">
        <f t="shared" si="0"/>
        <v>98</v>
      </c>
      <c r="B105" s="47" t="str">
        <f>Spisak!B100</f>
        <v>2/2020</v>
      </c>
      <c r="C105" s="48" t="str">
        <f>Spisak!C100</f>
        <v>Grebović Mina</v>
      </c>
      <c r="D105" s="49">
        <f>Spisak!L100</f>
        <v>35</v>
      </c>
      <c r="E105" s="49">
        <f>Spisak!M100</f>
        <v>45</v>
      </c>
      <c r="F105" s="49">
        <f>Spisak!N100</f>
        <v>80</v>
      </c>
      <c r="G105" s="49" t="str">
        <f>Spisak!O100</f>
        <v>B</v>
      </c>
    </row>
    <row r="106" spans="1:7" ht="12.75" customHeight="1" x14ac:dyDescent="0.25">
      <c r="A106" s="55">
        <f t="shared" si="0"/>
        <v>99</v>
      </c>
      <c r="B106" s="47" t="str">
        <f>Spisak!B101</f>
        <v>4/2020</v>
      </c>
      <c r="C106" s="48" t="str">
        <f>Spisak!C101</f>
        <v>Bjelić Dragana</v>
      </c>
      <c r="D106" s="49" t="str">
        <f>Spisak!L101</f>
        <v/>
      </c>
      <c r="E106" s="49" t="str">
        <f>Spisak!M101</f>
        <v/>
      </c>
      <c r="F106" s="49" t="str">
        <f>Spisak!N101</f>
        <v/>
      </c>
      <c r="G106" s="50" t="str">
        <f>Spisak!O101</f>
        <v/>
      </c>
    </row>
    <row r="107" spans="1:7" ht="12.75" customHeight="1" x14ac:dyDescent="0.25">
      <c r="A107" s="55">
        <f t="shared" si="0"/>
        <v>100</v>
      </c>
      <c r="B107" s="47" t="str">
        <f>Spisak!B102</f>
        <v>5/2020</v>
      </c>
      <c r="C107" s="48" t="str">
        <f>Spisak!C102</f>
        <v>Šuković Nikolina</v>
      </c>
      <c r="D107" s="49" t="str">
        <f>Spisak!L102</f>
        <v/>
      </c>
      <c r="E107" s="49" t="str">
        <f>Spisak!M102</f>
        <v/>
      </c>
      <c r="F107" s="49" t="str">
        <f>Spisak!N102</f>
        <v/>
      </c>
      <c r="G107" s="50" t="str">
        <f>Spisak!O102</f>
        <v/>
      </c>
    </row>
    <row r="108" spans="1:7" ht="12.75" customHeight="1" x14ac:dyDescent="0.25">
      <c r="A108" s="55">
        <f t="shared" si="0"/>
        <v>101</v>
      </c>
      <c r="B108" s="47" t="str">
        <f>Spisak!B103</f>
        <v>6/2020</v>
      </c>
      <c r="C108" s="48" t="str">
        <f>Spisak!C103</f>
        <v>Raičević Luka</v>
      </c>
      <c r="D108" s="49" t="str">
        <f>Spisak!L103</f>
        <v/>
      </c>
      <c r="E108" s="49" t="str">
        <f>Spisak!M103</f>
        <v/>
      </c>
      <c r="F108" s="49" t="str">
        <f>Spisak!N103</f>
        <v/>
      </c>
      <c r="G108" s="50" t="str">
        <f>Spisak!O103</f>
        <v/>
      </c>
    </row>
    <row r="109" spans="1:7" ht="12.75" customHeight="1" x14ac:dyDescent="0.25">
      <c r="A109" s="55">
        <f t="shared" si="0"/>
        <v>102</v>
      </c>
      <c r="B109" s="47" t="str">
        <f>Spisak!B104</f>
        <v>7/2020</v>
      </c>
      <c r="C109" s="48" t="str">
        <f>Spisak!C104</f>
        <v>Terzić Kristina</v>
      </c>
      <c r="D109" s="49">
        <f>Spisak!L104</f>
        <v>0</v>
      </c>
      <c r="E109" s="49" t="str">
        <f>Spisak!M104</f>
        <v/>
      </c>
      <c r="F109" s="49">
        <f>Spisak!N104</f>
        <v>0</v>
      </c>
      <c r="G109" s="49" t="str">
        <f>Spisak!O104</f>
        <v>F</v>
      </c>
    </row>
    <row r="110" spans="1:7" ht="12.75" customHeight="1" x14ac:dyDescent="0.25">
      <c r="A110" s="55">
        <f t="shared" si="0"/>
        <v>103</v>
      </c>
      <c r="B110" s="47" t="str">
        <f>Spisak!B105</f>
        <v>8/2020</v>
      </c>
      <c r="C110" s="48" t="str">
        <f>Spisak!C105</f>
        <v>Raičević Anja</v>
      </c>
      <c r="D110" s="49">
        <f>Spisak!L105</f>
        <v>33</v>
      </c>
      <c r="E110" s="49">
        <f>Spisak!M105</f>
        <v>39</v>
      </c>
      <c r="F110" s="49">
        <f>Spisak!N105</f>
        <v>72</v>
      </c>
      <c r="G110" s="50" t="str">
        <f>Spisak!O105</f>
        <v>C</v>
      </c>
    </row>
    <row r="111" spans="1:7" ht="12.75" customHeight="1" x14ac:dyDescent="0.25">
      <c r="A111" s="55">
        <f t="shared" si="0"/>
        <v>104</v>
      </c>
      <c r="B111" s="47" t="str">
        <f>Spisak!B106</f>
        <v>10/2020</v>
      </c>
      <c r="C111" s="48" t="str">
        <f>Spisak!C106</f>
        <v>Perović Jelena</v>
      </c>
      <c r="D111" s="49" t="str">
        <f>Spisak!L106</f>
        <v/>
      </c>
      <c r="E111" s="49" t="str">
        <f>Spisak!M106</f>
        <v/>
      </c>
      <c r="F111" s="49" t="str">
        <f>Spisak!N106</f>
        <v/>
      </c>
      <c r="G111" s="50" t="str">
        <f>Spisak!O106</f>
        <v/>
      </c>
    </row>
    <row r="112" spans="1:7" ht="12.75" customHeight="1" x14ac:dyDescent="0.25">
      <c r="A112" s="55">
        <f t="shared" si="0"/>
        <v>105</v>
      </c>
      <c r="B112" s="47" t="str">
        <f>Spisak!B107</f>
        <v>11/2020</v>
      </c>
      <c r="C112" s="48" t="str">
        <f>Spisak!C107</f>
        <v>Rakonjac Drago</v>
      </c>
      <c r="D112" s="49">
        <f>Spisak!L107</f>
        <v>22</v>
      </c>
      <c r="E112" s="49">
        <f>Spisak!M107</f>
        <v>31</v>
      </c>
      <c r="F112" s="49">
        <f>Spisak!N107</f>
        <v>53</v>
      </c>
      <c r="G112" s="50" t="str">
        <f>Spisak!O107</f>
        <v>E</v>
      </c>
    </row>
    <row r="113" spans="1:7" ht="12.75" customHeight="1" x14ac:dyDescent="0.25">
      <c r="A113" s="55">
        <f t="shared" si="0"/>
        <v>106</v>
      </c>
      <c r="B113" s="47" t="str">
        <f>Spisak!B108</f>
        <v>13/2020</v>
      </c>
      <c r="C113" s="48" t="str">
        <f>Spisak!C108</f>
        <v>Rudanović Savo</v>
      </c>
      <c r="D113" s="49">
        <f>Spisak!L108</f>
        <v>18</v>
      </c>
      <c r="E113" s="49">
        <f>Spisak!M108</f>
        <v>35</v>
      </c>
      <c r="F113" s="49">
        <f>Spisak!N108</f>
        <v>53</v>
      </c>
      <c r="G113" s="50" t="str">
        <f>Spisak!O108</f>
        <v>E</v>
      </c>
    </row>
    <row r="114" spans="1:7" ht="12.75" customHeight="1" x14ac:dyDescent="0.25">
      <c r="A114" s="55">
        <f t="shared" si="0"/>
        <v>107</v>
      </c>
      <c r="B114" s="47" t="str">
        <f>Spisak!B109</f>
        <v>15/2020</v>
      </c>
      <c r="C114" s="48" t="str">
        <f>Spisak!C109</f>
        <v>Žarić Sanja</v>
      </c>
      <c r="D114" s="49">
        <f>Spisak!L109</f>
        <v>26</v>
      </c>
      <c r="E114" s="49">
        <f>Spisak!M109</f>
        <v>43</v>
      </c>
      <c r="F114" s="49">
        <f>Spisak!N109</f>
        <v>69</v>
      </c>
      <c r="G114" s="49" t="str">
        <f>Spisak!O109</f>
        <v>D</v>
      </c>
    </row>
    <row r="115" spans="1:7" ht="12.75" customHeight="1" x14ac:dyDescent="0.25">
      <c r="A115" s="55">
        <f t="shared" si="0"/>
        <v>108</v>
      </c>
      <c r="B115" s="47" t="str">
        <f>Spisak!B110</f>
        <v>16/2020</v>
      </c>
      <c r="C115" s="48" t="str">
        <f>Spisak!C110</f>
        <v>Potpara Milica</v>
      </c>
      <c r="D115" s="49">
        <f>Spisak!L110</f>
        <v>34</v>
      </c>
      <c r="E115" s="49">
        <f>Spisak!M110</f>
        <v>36</v>
      </c>
      <c r="F115" s="49">
        <f>Spisak!N110</f>
        <v>70</v>
      </c>
      <c r="G115" s="50" t="str">
        <f>Spisak!O110</f>
        <v>C</v>
      </c>
    </row>
    <row r="116" spans="1:7" ht="12.75" customHeight="1" x14ac:dyDescent="0.25">
      <c r="A116" s="55">
        <f t="shared" si="0"/>
        <v>109</v>
      </c>
      <c r="B116" s="47" t="str">
        <f>Spisak!B111</f>
        <v>17/2020</v>
      </c>
      <c r="C116" s="48" t="str">
        <f>Spisak!C111</f>
        <v>Raičević Lazar</v>
      </c>
      <c r="D116" s="49">
        <f>Spisak!L111</f>
        <v>0</v>
      </c>
      <c r="E116" s="49" t="str">
        <f>Spisak!M111</f>
        <v/>
      </c>
      <c r="F116" s="49">
        <f>Spisak!N111</f>
        <v>0</v>
      </c>
      <c r="G116" s="49" t="str">
        <f>Spisak!O111</f>
        <v>F</v>
      </c>
    </row>
    <row r="117" spans="1:7" ht="12.75" customHeight="1" x14ac:dyDescent="0.25">
      <c r="A117" s="55">
        <f t="shared" si="0"/>
        <v>110</v>
      </c>
      <c r="B117" s="47" t="str">
        <f>Spisak!B112</f>
        <v>19/2020</v>
      </c>
      <c r="C117" s="48" t="str">
        <f>Spisak!C112</f>
        <v>Kankaraš Milutin</v>
      </c>
      <c r="D117" s="49">
        <f>Spisak!L112</f>
        <v>30</v>
      </c>
      <c r="E117" s="49">
        <f>Spisak!M112</f>
        <v>45</v>
      </c>
      <c r="F117" s="49">
        <f>Spisak!N112</f>
        <v>75</v>
      </c>
      <c r="G117" s="49" t="str">
        <f>Spisak!O112</f>
        <v>C</v>
      </c>
    </row>
    <row r="118" spans="1:7" ht="12.75" customHeight="1" x14ac:dyDescent="0.25">
      <c r="A118" s="55">
        <f t="shared" si="0"/>
        <v>111</v>
      </c>
      <c r="B118" s="47" t="str">
        <f>Spisak!B113</f>
        <v>20/2020</v>
      </c>
      <c r="C118" s="48" t="str">
        <f>Spisak!C113</f>
        <v>Krsmanović Ivana</v>
      </c>
      <c r="D118" s="49">
        <f>Spisak!L113</f>
        <v>20</v>
      </c>
      <c r="E118" s="49">
        <f>Spisak!M113</f>
        <v>30</v>
      </c>
      <c r="F118" s="49">
        <f>Spisak!N113</f>
        <v>50</v>
      </c>
      <c r="G118" s="50" t="str">
        <f>Spisak!O113</f>
        <v>E</v>
      </c>
    </row>
    <row r="119" spans="1:7" ht="12.75" customHeight="1" x14ac:dyDescent="0.25">
      <c r="A119" s="55">
        <f t="shared" si="0"/>
        <v>112</v>
      </c>
      <c r="B119" s="47" t="str">
        <f>Spisak!B114</f>
        <v>21/2020</v>
      </c>
      <c r="C119" s="48" t="str">
        <f>Spisak!C114</f>
        <v>Radović Jovana</v>
      </c>
      <c r="D119" s="49">
        <f>Spisak!L114</f>
        <v>32</v>
      </c>
      <c r="E119" s="49">
        <f>Spisak!M114</f>
        <v>28</v>
      </c>
      <c r="F119" s="49">
        <f>Spisak!N114</f>
        <v>60</v>
      </c>
      <c r="G119" s="50" t="str">
        <f>Spisak!O114</f>
        <v>D</v>
      </c>
    </row>
    <row r="120" spans="1:7" ht="12.75" customHeight="1" x14ac:dyDescent="0.25">
      <c r="A120" s="55">
        <f t="shared" si="0"/>
        <v>113</v>
      </c>
      <c r="B120" s="47" t="str">
        <f>Spisak!B115</f>
        <v>22/2020</v>
      </c>
      <c r="C120" s="48" t="str">
        <f>Spisak!C115</f>
        <v>Bojanić Strahinja</v>
      </c>
      <c r="D120" s="49" t="str">
        <f>Spisak!L115</f>
        <v/>
      </c>
      <c r="E120" s="49" t="str">
        <f>Spisak!M115</f>
        <v/>
      </c>
      <c r="F120" s="49" t="str">
        <f>Spisak!N115</f>
        <v/>
      </c>
      <c r="G120" s="50" t="str">
        <f>Spisak!O115</f>
        <v/>
      </c>
    </row>
    <row r="121" spans="1:7" ht="12.75" customHeight="1" x14ac:dyDescent="0.25">
      <c r="A121" s="55">
        <f t="shared" si="0"/>
        <v>114</v>
      </c>
      <c r="B121" s="47" t="str">
        <f>Spisak!B116</f>
        <v>24/2020</v>
      </c>
      <c r="C121" s="48" t="str">
        <f>Spisak!C116</f>
        <v>Živković Ivana</v>
      </c>
      <c r="D121" s="49">
        <f>Spisak!L116</f>
        <v>24</v>
      </c>
      <c r="E121" s="49">
        <f>Spisak!M116</f>
        <v>47</v>
      </c>
      <c r="F121" s="49">
        <f>Spisak!N116</f>
        <v>71</v>
      </c>
      <c r="G121" s="50" t="str">
        <f>Spisak!O116</f>
        <v>C</v>
      </c>
    </row>
    <row r="122" spans="1:7" ht="12.75" customHeight="1" x14ac:dyDescent="0.25">
      <c r="A122" s="55">
        <f t="shared" si="0"/>
        <v>115</v>
      </c>
      <c r="B122" s="47" t="str">
        <f>Spisak!B117</f>
        <v>28/2020</v>
      </c>
      <c r="C122" s="48" t="str">
        <f>Spisak!C117</f>
        <v>Vujošević Nikola</v>
      </c>
      <c r="D122" s="49" t="str">
        <f>Spisak!L117</f>
        <v/>
      </c>
      <c r="E122" s="49" t="str">
        <f>Spisak!M117</f>
        <v/>
      </c>
      <c r="F122" s="49" t="str">
        <f>Spisak!N117</f>
        <v/>
      </c>
      <c r="G122" s="50" t="str">
        <f>Spisak!O117</f>
        <v/>
      </c>
    </row>
    <row r="123" spans="1:7" ht="12.75" customHeight="1" x14ac:dyDescent="0.25">
      <c r="A123" s="55">
        <f t="shared" si="0"/>
        <v>116</v>
      </c>
      <c r="B123" s="47" t="str">
        <f>Spisak!B118</f>
        <v>29/2020</v>
      </c>
      <c r="C123" s="48" t="str">
        <f>Spisak!C118</f>
        <v>Crnovršanin Adis</v>
      </c>
      <c r="D123" s="49">
        <f>Spisak!L118</f>
        <v>24</v>
      </c>
      <c r="E123" s="49">
        <f>Spisak!M118</f>
        <v>29</v>
      </c>
      <c r="F123" s="49">
        <f>Spisak!N118</f>
        <v>53</v>
      </c>
      <c r="G123" s="50" t="str">
        <f>Spisak!O118</f>
        <v>E</v>
      </c>
    </row>
    <row r="124" spans="1:7" ht="12.75" customHeight="1" x14ac:dyDescent="0.25">
      <c r="A124" s="55">
        <f t="shared" si="0"/>
        <v>117</v>
      </c>
      <c r="B124" s="47" t="str">
        <f>Spisak!B119</f>
        <v>30/2020</v>
      </c>
      <c r="C124" s="48" t="str">
        <f>Spisak!C119</f>
        <v>Pivljanin Jana</v>
      </c>
      <c r="D124" s="49">
        <f>Spisak!L119</f>
        <v>10</v>
      </c>
      <c r="E124" s="49">
        <f>Spisak!M119</f>
        <v>5</v>
      </c>
      <c r="F124" s="49">
        <f>Spisak!N119</f>
        <v>15</v>
      </c>
      <c r="G124" s="49" t="str">
        <f>Spisak!O119</f>
        <v>F</v>
      </c>
    </row>
    <row r="125" spans="1:7" ht="12.75" customHeight="1" x14ac:dyDescent="0.25">
      <c r="A125" s="55">
        <f t="shared" si="0"/>
        <v>118</v>
      </c>
      <c r="B125" s="47" t="str">
        <f>Spisak!B120</f>
        <v>31/2020</v>
      </c>
      <c r="C125" s="48" t="str">
        <f>Spisak!C120</f>
        <v>Zejak Matija</v>
      </c>
      <c r="D125" s="49">
        <f>Spisak!L120</f>
        <v>32</v>
      </c>
      <c r="E125" s="49">
        <f>Spisak!M120</f>
        <v>41</v>
      </c>
      <c r="F125" s="49">
        <f>Spisak!N120</f>
        <v>73</v>
      </c>
      <c r="G125" s="50" t="str">
        <f>Spisak!O120</f>
        <v>C</v>
      </c>
    </row>
    <row r="126" spans="1:7" ht="12.75" customHeight="1" x14ac:dyDescent="0.25">
      <c r="A126" s="55">
        <f t="shared" si="0"/>
        <v>119</v>
      </c>
      <c r="B126" s="47" t="str">
        <f>Spisak!B121</f>
        <v>33/2020</v>
      </c>
      <c r="C126" s="48" t="str">
        <f>Spisak!C121</f>
        <v>Vukanić Svetislav</v>
      </c>
      <c r="D126" s="49">
        <f>Spisak!L121</f>
        <v>24</v>
      </c>
      <c r="E126" s="49">
        <f>Spisak!M121</f>
        <v>31</v>
      </c>
      <c r="F126" s="49">
        <f>Spisak!N121</f>
        <v>55</v>
      </c>
      <c r="G126" s="49" t="str">
        <f>Spisak!O121</f>
        <v>E</v>
      </c>
    </row>
    <row r="127" spans="1:7" ht="12.75" customHeight="1" x14ac:dyDescent="0.25">
      <c r="A127" s="55">
        <f t="shared" si="0"/>
        <v>120</v>
      </c>
      <c r="B127" s="47" t="str">
        <f>Spisak!B122</f>
        <v>35/2020</v>
      </c>
      <c r="C127" s="48" t="str">
        <f>Spisak!C122</f>
        <v>Bošković Stefan</v>
      </c>
      <c r="D127" s="49">
        <f>Spisak!L122</f>
        <v>38</v>
      </c>
      <c r="E127" s="49">
        <f>Spisak!M122</f>
        <v>43.5</v>
      </c>
      <c r="F127" s="49">
        <f>Spisak!N122</f>
        <v>81.5</v>
      </c>
      <c r="G127" s="49" t="str">
        <f>Spisak!O122</f>
        <v>B</v>
      </c>
    </row>
    <row r="128" spans="1:7" ht="12.75" customHeight="1" x14ac:dyDescent="0.25">
      <c r="A128" s="55">
        <f t="shared" si="0"/>
        <v>121</v>
      </c>
      <c r="B128" s="47" t="str">
        <f>Spisak!B123</f>
        <v>37/2020</v>
      </c>
      <c r="C128" s="48" t="str">
        <f>Spisak!C123</f>
        <v>Veličković Ivana</v>
      </c>
      <c r="D128" s="49">
        <f>Spisak!L123</f>
        <v>34</v>
      </c>
      <c r="E128" s="49">
        <f>Spisak!M123</f>
        <v>39</v>
      </c>
      <c r="F128" s="49">
        <f>Spisak!N123</f>
        <v>73</v>
      </c>
      <c r="G128" s="50" t="str">
        <f>Spisak!O123</f>
        <v>C</v>
      </c>
    </row>
    <row r="129" spans="1:7" ht="12.75" customHeight="1" x14ac:dyDescent="0.25">
      <c r="A129" s="55">
        <f t="shared" si="0"/>
        <v>122</v>
      </c>
      <c r="B129" s="47" t="str">
        <f>Spisak!B124</f>
        <v>38/2020</v>
      </c>
      <c r="C129" s="48" t="str">
        <f>Spisak!C124</f>
        <v>Rovčanin Jovana</v>
      </c>
      <c r="D129" s="49">
        <f>Spisak!L124</f>
        <v>18</v>
      </c>
      <c r="E129" s="49">
        <f>Spisak!M124</f>
        <v>32</v>
      </c>
      <c r="F129" s="49">
        <f>Spisak!N124</f>
        <v>50</v>
      </c>
      <c r="G129" s="49" t="str">
        <f>Spisak!O124</f>
        <v>E</v>
      </c>
    </row>
    <row r="130" spans="1:7" ht="12.75" customHeight="1" x14ac:dyDescent="0.25">
      <c r="A130" s="55">
        <f t="shared" si="0"/>
        <v>123</v>
      </c>
      <c r="B130" s="47" t="str">
        <f>Spisak!B125</f>
        <v>39/2020</v>
      </c>
      <c r="C130" s="48" t="str">
        <f>Spisak!C125</f>
        <v>Babić Uroš</v>
      </c>
      <c r="D130" s="49" t="str">
        <f>Spisak!L125</f>
        <v/>
      </c>
      <c r="E130" s="49" t="str">
        <f>Spisak!M125</f>
        <v/>
      </c>
      <c r="F130" s="49" t="str">
        <f>Spisak!N125</f>
        <v/>
      </c>
      <c r="G130" s="49" t="str">
        <f>Spisak!O125</f>
        <v/>
      </c>
    </row>
    <row r="131" spans="1:7" ht="12.75" customHeight="1" x14ac:dyDescent="0.25">
      <c r="A131" s="55">
        <f t="shared" si="0"/>
        <v>124</v>
      </c>
      <c r="B131" s="47" t="str">
        <f>Spisak!B126</f>
        <v>40/2020</v>
      </c>
      <c r="C131" s="48" t="str">
        <f>Spisak!C126</f>
        <v>Knežević Pavle</v>
      </c>
      <c r="D131" s="49">
        <f>Spisak!L126</f>
        <v>0</v>
      </c>
      <c r="E131" s="49" t="str">
        <f>Spisak!M126</f>
        <v/>
      </c>
      <c r="F131" s="49">
        <f>Spisak!N126</f>
        <v>0</v>
      </c>
      <c r="G131" s="50" t="str">
        <f>Spisak!O126</f>
        <v>F</v>
      </c>
    </row>
    <row r="132" spans="1:7" ht="12.75" customHeight="1" x14ac:dyDescent="0.25">
      <c r="A132" s="55">
        <f t="shared" si="0"/>
        <v>125</v>
      </c>
      <c r="B132" s="47" t="str">
        <f>Spisak!B127</f>
        <v>41/2020</v>
      </c>
      <c r="C132" s="48" t="str">
        <f>Spisak!C127</f>
        <v>Kosović Danilo</v>
      </c>
      <c r="D132" s="49">
        <f>Spisak!L127</f>
        <v>30</v>
      </c>
      <c r="E132" s="49">
        <f>Spisak!M127</f>
        <v>58</v>
      </c>
      <c r="F132" s="49">
        <f>Spisak!N127</f>
        <v>88</v>
      </c>
      <c r="G132" s="50" t="str">
        <f>Spisak!O127</f>
        <v>B</v>
      </c>
    </row>
    <row r="133" spans="1:7" ht="12.75" customHeight="1" x14ac:dyDescent="0.25">
      <c r="A133" s="55">
        <f t="shared" si="0"/>
        <v>126</v>
      </c>
      <c r="B133" s="47" t="str">
        <f>Spisak!B128</f>
        <v>42/2020</v>
      </c>
      <c r="C133" s="48" t="str">
        <f>Spisak!C128</f>
        <v>Stamenković Aleksandra</v>
      </c>
      <c r="D133" s="49" t="str">
        <f>Spisak!L128</f>
        <v/>
      </c>
      <c r="E133" s="49" t="str">
        <f>Spisak!M128</f>
        <v/>
      </c>
      <c r="F133" s="49" t="str">
        <f>Spisak!N128</f>
        <v/>
      </c>
      <c r="G133" s="50" t="str">
        <f>Spisak!O128</f>
        <v/>
      </c>
    </row>
    <row r="134" spans="1:7" ht="12.75" customHeight="1" x14ac:dyDescent="0.25">
      <c r="A134" s="55">
        <f t="shared" si="0"/>
        <v>127</v>
      </c>
      <c r="B134" s="47" t="str">
        <f>Spisak!B129</f>
        <v>43/2020</v>
      </c>
      <c r="C134" s="48" t="str">
        <f>Spisak!C129</f>
        <v>Miletić Neda</v>
      </c>
      <c r="D134" s="49">
        <f>Spisak!L129</f>
        <v>22</v>
      </c>
      <c r="E134" s="49">
        <f>Spisak!M129</f>
        <v>35</v>
      </c>
      <c r="F134" s="49">
        <f>Spisak!N129</f>
        <v>57</v>
      </c>
      <c r="G134" s="50" t="str">
        <f>Spisak!O129</f>
        <v>E</v>
      </c>
    </row>
    <row r="135" spans="1:7" ht="12.75" customHeight="1" x14ac:dyDescent="0.25">
      <c r="A135" s="55">
        <f t="shared" si="0"/>
        <v>128</v>
      </c>
      <c r="B135" s="47" t="str">
        <f>Spisak!B130</f>
        <v>44/2020</v>
      </c>
      <c r="C135" s="48" t="str">
        <f>Spisak!C130</f>
        <v>Mujević Riad</v>
      </c>
      <c r="D135" s="49">
        <f>Spisak!L130</f>
        <v>21</v>
      </c>
      <c r="E135" s="49">
        <f>Spisak!M130</f>
        <v>39</v>
      </c>
      <c r="F135" s="49">
        <f>Spisak!N130</f>
        <v>60</v>
      </c>
      <c r="G135" s="50" t="str">
        <f>Spisak!O130</f>
        <v>D</v>
      </c>
    </row>
    <row r="136" spans="1:7" ht="12.75" customHeight="1" x14ac:dyDescent="0.25">
      <c r="A136" s="55">
        <f t="shared" si="0"/>
        <v>129</v>
      </c>
      <c r="B136" s="47" t="str">
        <f>Spisak!B131</f>
        <v>45/2020</v>
      </c>
      <c r="C136" s="48" t="str">
        <f>Spisak!C131</f>
        <v>Mujević Elmin</v>
      </c>
      <c r="D136" s="49">
        <f>Spisak!L131</f>
        <v>23</v>
      </c>
      <c r="E136" s="49">
        <f>Spisak!M131</f>
        <v>28</v>
      </c>
      <c r="F136" s="49">
        <f>Spisak!N131</f>
        <v>51</v>
      </c>
      <c r="G136" s="50" t="str">
        <f>Spisak!O131</f>
        <v>E</v>
      </c>
    </row>
    <row r="137" spans="1:7" ht="12.75" customHeight="1" x14ac:dyDescent="0.25">
      <c r="A137" s="55">
        <f t="shared" si="0"/>
        <v>130</v>
      </c>
      <c r="B137" s="47" t="str">
        <f>Spisak!B132</f>
        <v>46/2020</v>
      </c>
      <c r="C137" s="48" t="str">
        <f>Spisak!C132</f>
        <v>Đeljošević Samra</v>
      </c>
      <c r="D137" s="49" t="str">
        <f>Spisak!L132</f>
        <v/>
      </c>
      <c r="E137" s="49" t="str">
        <f>Spisak!M132</f>
        <v/>
      </c>
      <c r="F137" s="49" t="str">
        <f>Spisak!N132</f>
        <v/>
      </c>
      <c r="G137" s="50" t="str">
        <f>Spisak!O132</f>
        <v/>
      </c>
    </row>
    <row r="138" spans="1:7" ht="12.75" customHeight="1" x14ac:dyDescent="0.25">
      <c r="A138" s="55">
        <f t="shared" si="0"/>
        <v>131</v>
      </c>
      <c r="B138" s="47" t="str">
        <f>Spisak!B133</f>
        <v>49/2020</v>
      </c>
      <c r="C138" s="48" t="str">
        <f>Spisak!C133</f>
        <v>Ralević Luka</v>
      </c>
      <c r="D138" s="49">
        <f>Spisak!L133</f>
        <v>27</v>
      </c>
      <c r="E138" s="49">
        <f>Spisak!M133</f>
        <v>32</v>
      </c>
      <c r="F138" s="49">
        <f>Spisak!N133</f>
        <v>59</v>
      </c>
      <c r="G138" s="50" t="str">
        <f>Spisak!O133</f>
        <v>E</v>
      </c>
    </row>
    <row r="139" spans="1:7" ht="12.75" customHeight="1" x14ac:dyDescent="0.25">
      <c r="A139" s="55">
        <f t="shared" si="0"/>
        <v>132</v>
      </c>
      <c r="B139" s="47" t="str">
        <f>Spisak!B134</f>
        <v>51/2020</v>
      </c>
      <c r="C139" s="48" t="str">
        <f>Spisak!C134</f>
        <v>Pavićević Srđana</v>
      </c>
      <c r="D139" s="49" t="str">
        <f>Spisak!L134</f>
        <v/>
      </c>
      <c r="E139" s="49" t="str">
        <f>Spisak!M134</f>
        <v/>
      </c>
      <c r="F139" s="49" t="str">
        <f>Spisak!N134</f>
        <v/>
      </c>
      <c r="G139" s="49" t="str">
        <f>Spisak!O134</f>
        <v/>
      </c>
    </row>
    <row r="140" spans="1:7" ht="12.75" customHeight="1" x14ac:dyDescent="0.25">
      <c r="A140" s="55">
        <f t="shared" si="0"/>
        <v>133</v>
      </c>
      <c r="B140" s="47" t="str">
        <f>Spisak!B135</f>
        <v>53/2020</v>
      </c>
      <c r="C140" s="48" t="str">
        <f>Spisak!C135</f>
        <v>Medigović Stefan</v>
      </c>
      <c r="D140" s="49" t="str">
        <f>Spisak!L135</f>
        <v/>
      </c>
      <c r="E140" s="49" t="str">
        <f>Spisak!M135</f>
        <v/>
      </c>
      <c r="F140" s="49" t="str">
        <f>Spisak!N135</f>
        <v/>
      </c>
      <c r="G140" s="50" t="str">
        <f>Spisak!O135</f>
        <v/>
      </c>
    </row>
    <row r="141" spans="1:7" ht="12.75" customHeight="1" x14ac:dyDescent="0.25">
      <c r="A141" s="55">
        <f t="shared" si="0"/>
        <v>134</v>
      </c>
      <c r="B141" s="47" t="str">
        <f>Spisak!B136</f>
        <v>54/2020</v>
      </c>
      <c r="C141" s="48" t="str">
        <f>Spisak!C136</f>
        <v>Žižić Tijana</v>
      </c>
      <c r="D141" s="49">
        <f>Spisak!L136</f>
        <v>19</v>
      </c>
      <c r="E141" s="49">
        <f>Spisak!M136</f>
        <v>35</v>
      </c>
      <c r="F141" s="49">
        <f>Spisak!N136</f>
        <v>54</v>
      </c>
      <c r="G141" s="50" t="str">
        <f>Spisak!O136</f>
        <v>E</v>
      </c>
    </row>
    <row r="142" spans="1:7" ht="12.75" customHeight="1" x14ac:dyDescent="0.25">
      <c r="A142" s="55">
        <f t="shared" si="0"/>
        <v>135</v>
      </c>
      <c r="B142" s="47" t="str">
        <f>Spisak!B137</f>
        <v>55/2020</v>
      </c>
      <c r="C142" s="48" t="str">
        <f>Spisak!C137</f>
        <v>Kovačević Danilo</v>
      </c>
      <c r="D142" s="49" t="str">
        <f>Spisak!L137</f>
        <v/>
      </c>
      <c r="E142" s="49" t="str">
        <f>Spisak!M137</f>
        <v/>
      </c>
      <c r="F142" s="49" t="str">
        <f>Spisak!N137</f>
        <v/>
      </c>
      <c r="G142" s="50" t="str">
        <f>Spisak!O137</f>
        <v/>
      </c>
    </row>
    <row r="143" spans="1:7" ht="12.75" customHeight="1" x14ac:dyDescent="0.25">
      <c r="A143" s="55">
        <f t="shared" si="0"/>
        <v>136</v>
      </c>
      <c r="B143" s="47" t="str">
        <f>Spisak!B138</f>
        <v>56/2020</v>
      </c>
      <c r="C143" s="48" t="str">
        <f>Spisak!C138</f>
        <v>Janković Andrijana</v>
      </c>
      <c r="D143" s="49">
        <f>Spisak!L138</f>
        <v>19</v>
      </c>
      <c r="E143" s="49">
        <f>Spisak!M138</f>
        <v>31</v>
      </c>
      <c r="F143" s="49">
        <f>Spisak!N138</f>
        <v>50</v>
      </c>
      <c r="G143" s="50" t="str">
        <f>Spisak!O138</f>
        <v>E</v>
      </c>
    </row>
    <row r="144" spans="1:7" ht="12.75" customHeight="1" x14ac:dyDescent="0.25">
      <c r="A144" s="55">
        <f t="shared" si="0"/>
        <v>137</v>
      </c>
      <c r="B144" s="47" t="str">
        <f>Spisak!B139</f>
        <v>57/2020</v>
      </c>
      <c r="C144" s="48" t="str">
        <f>Spisak!C139</f>
        <v>Konatar Aleksa</v>
      </c>
      <c r="D144" s="49">
        <f>Spisak!L139</f>
        <v>24</v>
      </c>
      <c r="E144" s="49">
        <f>Spisak!M139</f>
        <v>37</v>
      </c>
      <c r="F144" s="49">
        <f>Spisak!N139</f>
        <v>61</v>
      </c>
      <c r="G144" s="50" t="str">
        <f>Spisak!O139</f>
        <v>D</v>
      </c>
    </row>
    <row r="145" spans="1:7" ht="12.75" customHeight="1" x14ac:dyDescent="0.25">
      <c r="A145" s="55">
        <f t="shared" si="0"/>
        <v>138</v>
      </c>
      <c r="B145" s="47" t="str">
        <f>Spisak!B140</f>
        <v>60/2020</v>
      </c>
      <c r="C145" s="48" t="str">
        <f>Spisak!C140</f>
        <v>Đekić Luka</v>
      </c>
      <c r="D145" s="49">
        <f>Spisak!L140</f>
        <v>29</v>
      </c>
      <c r="E145" s="49">
        <f>Spisak!M140</f>
        <v>35</v>
      </c>
      <c r="F145" s="49">
        <f>Spisak!N140</f>
        <v>64</v>
      </c>
      <c r="G145" s="50" t="str">
        <f>Spisak!O140</f>
        <v>D</v>
      </c>
    </row>
    <row r="146" spans="1:7" ht="12.75" customHeight="1" x14ac:dyDescent="0.25">
      <c r="A146" s="55">
        <f t="shared" si="0"/>
        <v>139</v>
      </c>
      <c r="B146" s="47" t="str">
        <f>Spisak!B141</f>
        <v>64/2020</v>
      </c>
      <c r="C146" s="48" t="str">
        <f>Spisak!C141</f>
        <v>Uković Adnan</v>
      </c>
      <c r="D146" s="49">
        <f>Spisak!L141</f>
        <v>14</v>
      </c>
      <c r="E146" s="49">
        <f>Spisak!M141</f>
        <v>36</v>
      </c>
      <c r="F146" s="49">
        <f>Spisak!N141</f>
        <v>50</v>
      </c>
      <c r="G146" s="50" t="str">
        <f>Spisak!O141</f>
        <v>E</v>
      </c>
    </row>
    <row r="147" spans="1:7" ht="12.75" customHeight="1" x14ac:dyDescent="0.25">
      <c r="A147" s="55">
        <f t="shared" si="0"/>
        <v>140</v>
      </c>
      <c r="B147" s="47" t="str">
        <f>Spisak!B142</f>
        <v>65/2020</v>
      </c>
      <c r="C147" s="48" t="str">
        <f>Spisak!C142</f>
        <v>Ćeranić Andrea</v>
      </c>
      <c r="D147" s="49">
        <f>Spisak!L142</f>
        <v>14</v>
      </c>
      <c r="E147" s="49">
        <f>Spisak!M142</f>
        <v>22.5</v>
      </c>
      <c r="F147" s="49">
        <f>Spisak!N142</f>
        <v>36.5</v>
      </c>
      <c r="G147" s="50" t="str">
        <f>Spisak!O142</f>
        <v>F</v>
      </c>
    </row>
    <row r="148" spans="1:7" ht="12.75" customHeight="1" x14ac:dyDescent="0.25">
      <c r="A148" s="55">
        <f t="shared" si="0"/>
        <v>141</v>
      </c>
      <c r="B148" s="47" t="str">
        <f>Spisak!B143</f>
        <v>66/2020</v>
      </c>
      <c r="C148" s="48" t="str">
        <f>Spisak!C143</f>
        <v>Jovović Aleksandra</v>
      </c>
      <c r="D148" s="49">
        <f>Spisak!L143</f>
        <v>23</v>
      </c>
      <c r="E148" s="49">
        <f>Spisak!M143</f>
        <v>35</v>
      </c>
      <c r="F148" s="49">
        <f>Spisak!N143</f>
        <v>58</v>
      </c>
      <c r="G148" s="50" t="str">
        <f>Spisak!O143</f>
        <v>E</v>
      </c>
    </row>
    <row r="149" spans="1:7" ht="12.75" customHeight="1" x14ac:dyDescent="0.25">
      <c r="A149" s="55">
        <f t="shared" si="0"/>
        <v>142</v>
      </c>
      <c r="B149" s="47" t="str">
        <f>Spisak!B144</f>
        <v>70/2020</v>
      </c>
      <c r="C149" s="48" t="str">
        <f>Spisak!C144</f>
        <v>Perišić Lazar</v>
      </c>
      <c r="D149" s="49">
        <f>Spisak!L144</f>
        <v>25</v>
      </c>
      <c r="E149" s="49">
        <f>Spisak!M144</f>
        <v>31</v>
      </c>
      <c r="F149" s="49">
        <f>Spisak!N144</f>
        <v>56</v>
      </c>
      <c r="G149" s="50" t="str">
        <f>Spisak!O144</f>
        <v>E</v>
      </c>
    </row>
    <row r="150" spans="1:7" ht="12.75" customHeight="1" x14ac:dyDescent="0.25">
      <c r="A150" s="55">
        <f t="shared" si="0"/>
        <v>143</v>
      </c>
      <c r="B150" s="47" t="str">
        <f>Spisak!B145</f>
        <v>76/2020</v>
      </c>
      <c r="C150" s="48" t="str">
        <f>Spisak!C145</f>
        <v>Vujisić Vladimir</v>
      </c>
      <c r="D150" s="49">
        <f>Spisak!L145</f>
        <v>27</v>
      </c>
      <c r="E150" s="49">
        <f>Spisak!M145</f>
        <v>24.5</v>
      </c>
      <c r="F150" s="49">
        <f>Spisak!N145</f>
        <v>51.5</v>
      </c>
      <c r="G150" s="50" t="str">
        <f>Spisak!O145</f>
        <v>E</v>
      </c>
    </row>
    <row r="151" spans="1:7" ht="12.75" customHeight="1" x14ac:dyDescent="0.25">
      <c r="A151" s="55">
        <f t="shared" si="0"/>
        <v>144</v>
      </c>
      <c r="B151" s="47" t="str">
        <f>Spisak!B146</f>
        <v>77/2020</v>
      </c>
      <c r="C151" s="48" t="str">
        <f>Spisak!C146</f>
        <v>Mitrić Nikola</v>
      </c>
      <c r="D151" s="49">
        <f>Spisak!L146</f>
        <v>0</v>
      </c>
      <c r="E151" s="49">
        <f>Spisak!M146</f>
        <v>0</v>
      </c>
      <c r="F151" s="49">
        <f>Spisak!N146</f>
        <v>0</v>
      </c>
      <c r="G151" s="50" t="str">
        <f>Spisak!O146</f>
        <v>F</v>
      </c>
    </row>
    <row r="152" spans="1:7" ht="12.75" customHeight="1" x14ac:dyDescent="0.25">
      <c r="A152" s="55">
        <f t="shared" si="0"/>
        <v>145</v>
      </c>
      <c r="B152" s="47" t="str">
        <f>Spisak!B147</f>
        <v>78/2020</v>
      </c>
      <c r="C152" s="48" t="str">
        <f>Spisak!C147</f>
        <v>Mehović Fako</v>
      </c>
      <c r="D152" s="49">
        <f>Spisak!L147</f>
        <v>8</v>
      </c>
      <c r="E152" s="49">
        <f>Spisak!M147</f>
        <v>11.5</v>
      </c>
      <c r="F152" s="49">
        <f>Spisak!N147</f>
        <v>19.5</v>
      </c>
      <c r="G152" s="50" t="str">
        <f>Spisak!O147</f>
        <v>F</v>
      </c>
    </row>
    <row r="153" spans="1:7" ht="12.75" customHeight="1" x14ac:dyDescent="0.25">
      <c r="A153" s="55">
        <f t="shared" si="0"/>
        <v>146</v>
      </c>
      <c r="B153" s="47" t="str">
        <f>Spisak!B148</f>
        <v>80/2020</v>
      </c>
      <c r="C153" s="48" t="str">
        <f>Spisak!C148</f>
        <v>Agović Davud</v>
      </c>
      <c r="D153" s="49">
        <f>Spisak!L148</f>
        <v>26</v>
      </c>
      <c r="E153" s="49">
        <f>Spisak!M148</f>
        <v>42</v>
      </c>
      <c r="F153" s="49">
        <f>Spisak!N148</f>
        <v>68</v>
      </c>
      <c r="G153" s="50" t="str">
        <f>Spisak!O148</f>
        <v>D</v>
      </c>
    </row>
    <row r="154" spans="1:7" ht="12.75" customHeight="1" x14ac:dyDescent="0.25">
      <c r="A154" s="55">
        <f t="shared" si="0"/>
        <v>147</v>
      </c>
      <c r="B154" s="47" t="str">
        <f>Spisak!B149</f>
        <v>81/2020</v>
      </c>
      <c r="C154" s="48" t="str">
        <f>Spisak!C149</f>
        <v>Nurković Dženisa</v>
      </c>
      <c r="D154" s="49">
        <f>Spisak!L149</f>
        <v>20</v>
      </c>
      <c r="E154" s="49">
        <f>Spisak!M149</f>
        <v>38</v>
      </c>
      <c r="F154" s="49">
        <f>Spisak!N149</f>
        <v>58</v>
      </c>
      <c r="G154" s="49" t="str">
        <f>Spisak!O149</f>
        <v>E</v>
      </c>
    </row>
    <row r="155" spans="1:7" ht="12.75" customHeight="1" x14ac:dyDescent="0.25">
      <c r="A155" s="55">
        <f t="shared" si="0"/>
        <v>148</v>
      </c>
      <c r="B155" s="47" t="str">
        <f>Spisak!B150</f>
        <v>82/2020</v>
      </c>
      <c r="C155" s="48" t="str">
        <f>Spisak!C150</f>
        <v>Ralević Andrea</v>
      </c>
      <c r="D155" s="49">
        <f>Spisak!L150</f>
        <v>24</v>
      </c>
      <c r="E155" s="49">
        <f>Spisak!M150</f>
        <v>26</v>
      </c>
      <c r="F155" s="49">
        <f>Spisak!N150</f>
        <v>50</v>
      </c>
      <c r="G155" s="49" t="str">
        <f>Spisak!O150</f>
        <v>E</v>
      </c>
    </row>
    <row r="156" spans="1:7" ht="12.75" customHeight="1" x14ac:dyDescent="0.25">
      <c r="A156" s="55">
        <f t="shared" si="0"/>
        <v>149</v>
      </c>
      <c r="B156" s="47" t="str">
        <f>Spisak!B151</f>
        <v>86/2020</v>
      </c>
      <c r="C156" s="48" t="str">
        <f>Spisak!C151</f>
        <v>Muradbašić Elvira</v>
      </c>
      <c r="D156" s="49">
        <f>Spisak!L151</f>
        <v>25</v>
      </c>
      <c r="E156" s="49">
        <f>Spisak!M151</f>
        <v>29</v>
      </c>
      <c r="F156" s="49">
        <f>Spisak!N151</f>
        <v>54</v>
      </c>
      <c r="G156" s="50" t="str">
        <f>Spisak!O151</f>
        <v>E</v>
      </c>
    </row>
    <row r="157" spans="1:7" ht="12.75" customHeight="1" x14ac:dyDescent="0.25">
      <c r="A157" s="55">
        <f t="shared" si="0"/>
        <v>150</v>
      </c>
      <c r="B157" s="47" t="str">
        <f>Spisak!B152</f>
        <v>87/2020</v>
      </c>
      <c r="C157" s="48" t="str">
        <f>Spisak!C152</f>
        <v>Despot Jovan</v>
      </c>
      <c r="D157" s="49">
        <f>Spisak!L152</f>
        <v>18</v>
      </c>
      <c r="E157" s="49">
        <f>Spisak!M152</f>
        <v>14</v>
      </c>
      <c r="F157" s="49">
        <f>Spisak!N152</f>
        <v>32</v>
      </c>
      <c r="G157" s="50" t="str">
        <f>Spisak!O152</f>
        <v>F</v>
      </c>
    </row>
    <row r="158" spans="1:7" ht="12.75" customHeight="1" x14ac:dyDescent="0.25">
      <c r="A158" s="55">
        <f t="shared" si="0"/>
        <v>151</v>
      </c>
      <c r="B158" s="47" t="str">
        <f>Spisak!B153</f>
        <v>89/2020</v>
      </c>
      <c r="C158" s="48" t="str">
        <f>Spisak!C153</f>
        <v>Dulović Jovan</v>
      </c>
      <c r="D158" s="49" t="str">
        <f>Spisak!L153</f>
        <v/>
      </c>
      <c r="E158" s="49" t="str">
        <f>Spisak!M153</f>
        <v/>
      </c>
      <c r="F158" s="49" t="str">
        <f>Spisak!N153</f>
        <v/>
      </c>
      <c r="G158" s="50" t="str">
        <f>Spisak!O153</f>
        <v/>
      </c>
    </row>
    <row r="159" spans="1:7" ht="12.75" customHeight="1" x14ac:dyDescent="0.25">
      <c r="A159" s="55">
        <f t="shared" si="0"/>
        <v>152</v>
      </c>
      <c r="B159" s="47" t="str">
        <f>Spisak!B154</f>
        <v>90/2020</v>
      </c>
      <c r="C159" s="48" t="str">
        <f>Spisak!C154</f>
        <v>Dragaš Dimitrije</v>
      </c>
      <c r="D159" s="49">
        <f>Spisak!L154</f>
        <v>1</v>
      </c>
      <c r="E159" s="49" t="str">
        <f>Spisak!M154</f>
        <v/>
      </c>
      <c r="F159" s="49">
        <f>Spisak!N154</f>
        <v>1</v>
      </c>
      <c r="G159" s="50" t="str">
        <f>Spisak!O154</f>
        <v>F</v>
      </c>
    </row>
    <row r="160" spans="1:7" ht="12.75" customHeight="1" x14ac:dyDescent="0.25">
      <c r="A160" s="55">
        <f t="shared" si="0"/>
        <v>153</v>
      </c>
      <c r="B160" s="47" t="str">
        <f>Spisak!B155</f>
        <v>92/2020</v>
      </c>
      <c r="C160" s="48" t="str">
        <f>Spisak!C155</f>
        <v>Jovović Anđela</v>
      </c>
      <c r="D160" s="49" t="str">
        <f>Spisak!L155</f>
        <v/>
      </c>
      <c r="E160" s="49" t="str">
        <f>Spisak!M155</f>
        <v/>
      </c>
      <c r="F160" s="49" t="str">
        <f>Spisak!N155</f>
        <v/>
      </c>
      <c r="G160" s="50" t="str">
        <f>Spisak!O155</f>
        <v/>
      </c>
    </row>
    <row r="161" spans="1:7" ht="12.75" customHeight="1" x14ac:dyDescent="0.25">
      <c r="A161" s="55">
        <f t="shared" si="0"/>
        <v>154</v>
      </c>
      <c r="B161" s="47" t="str">
        <f>Spisak!B156</f>
        <v>96/2020</v>
      </c>
      <c r="C161" s="48" t="str">
        <f>Spisak!C156</f>
        <v>Vukčević Iva</v>
      </c>
      <c r="D161" s="49" t="str">
        <f>Spisak!L156</f>
        <v/>
      </c>
      <c r="E161" s="49" t="str">
        <f>Spisak!M156</f>
        <v/>
      </c>
      <c r="F161" s="49" t="str">
        <f>Spisak!N156</f>
        <v/>
      </c>
      <c r="G161" s="49" t="str">
        <f>Spisak!O156</f>
        <v/>
      </c>
    </row>
    <row r="162" spans="1:7" ht="12.75" customHeight="1" x14ac:dyDescent="0.25">
      <c r="A162" s="55">
        <f t="shared" si="0"/>
        <v>155</v>
      </c>
      <c r="B162" s="47" t="str">
        <f>Spisak!B157</f>
        <v>97/2020</v>
      </c>
      <c r="C162" s="48" t="str">
        <f>Spisak!C157</f>
        <v>Hasović Muhamed</v>
      </c>
      <c r="D162" s="49">
        <f>Spisak!L157</f>
        <v>0</v>
      </c>
      <c r="E162" s="49" t="str">
        <f>Spisak!M157</f>
        <v/>
      </c>
      <c r="F162" s="49">
        <f>Spisak!N157</f>
        <v>0</v>
      </c>
      <c r="G162" s="50" t="str">
        <f>Spisak!O157</f>
        <v>F</v>
      </c>
    </row>
    <row r="163" spans="1:7" ht="12.75" customHeight="1" x14ac:dyDescent="0.25">
      <c r="A163" s="55">
        <f t="shared" si="0"/>
        <v>156</v>
      </c>
      <c r="B163" s="47" t="str">
        <f>Spisak!B158</f>
        <v>99/2020</v>
      </c>
      <c r="C163" s="48" t="str">
        <f>Spisak!C158</f>
        <v>Perunović Iva</v>
      </c>
      <c r="D163" s="49" t="str">
        <f>Spisak!L158</f>
        <v/>
      </c>
      <c r="E163" s="49" t="str">
        <f>Spisak!M158</f>
        <v/>
      </c>
      <c r="F163" s="49" t="str">
        <f>Spisak!N158</f>
        <v/>
      </c>
      <c r="G163" s="50" t="str">
        <f>Spisak!O158</f>
        <v/>
      </c>
    </row>
    <row r="164" spans="1:7" ht="12.75" customHeight="1" x14ac:dyDescent="0.25">
      <c r="A164" s="55">
        <f t="shared" si="0"/>
        <v>157</v>
      </c>
      <c r="B164" s="47" t="str">
        <f>Spisak!B159</f>
        <v>101/2020</v>
      </c>
      <c r="C164" s="48" t="str">
        <f>Spisak!C159</f>
        <v>Smolović Veljko</v>
      </c>
      <c r="D164" s="49" t="str">
        <f>Spisak!L159</f>
        <v/>
      </c>
      <c r="E164" s="49" t="str">
        <f>Spisak!M159</f>
        <v/>
      </c>
      <c r="F164" s="49" t="str">
        <f>Spisak!N159</f>
        <v/>
      </c>
      <c r="G164" s="50" t="str">
        <f>Spisak!O159</f>
        <v/>
      </c>
    </row>
    <row r="165" spans="1:7" ht="12.75" customHeight="1" x14ac:dyDescent="0.25">
      <c r="A165" s="55">
        <f t="shared" si="0"/>
        <v>158</v>
      </c>
      <c r="B165" s="47" t="str">
        <f>Spisak!B160</f>
        <v>104/2020</v>
      </c>
      <c r="C165" s="48" t="str">
        <f>Spisak!C160</f>
        <v>Lakušić Milena</v>
      </c>
      <c r="D165" s="49">
        <f>Spisak!L160</f>
        <v>2</v>
      </c>
      <c r="E165" s="49">
        <f>Spisak!M160</f>
        <v>2</v>
      </c>
      <c r="F165" s="49">
        <f>Spisak!N160</f>
        <v>4</v>
      </c>
      <c r="G165" s="50" t="str">
        <f>Spisak!O160</f>
        <v>F</v>
      </c>
    </row>
    <row r="166" spans="1:7" ht="12.75" customHeight="1" x14ac:dyDescent="0.25">
      <c r="A166" s="55">
        <f t="shared" si="0"/>
        <v>159</v>
      </c>
      <c r="B166" s="47" t="str">
        <f>Spisak!B161</f>
        <v>105/2020</v>
      </c>
      <c r="C166" s="48" t="str">
        <f>Spisak!C161</f>
        <v>Đokić Kasem</v>
      </c>
      <c r="D166" s="49" t="str">
        <f>Spisak!L161</f>
        <v/>
      </c>
      <c r="E166" s="49" t="str">
        <f>Spisak!M161</f>
        <v/>
      </c>
      <c r="F166" s="49" t="str">
        <f>Spisak!N161</f>
        <v/>
      </c>
      <c r="G166" s="49" t="str">
        <f>Spisak!O161</f>
        <v/>
      </c>
    </row>
    <row r="167" spans="1:7" ht="12.75" customHeight="1" x14ac:dyDescent="0.25">
      <c r="A167" s="55">
        <f t="shared" si="0"/>
        <v>160</v>
      </c>
      <c r="B167" s="47" t="str">
        <f>Spisak!B162</f>
        <v>106/2020</v>
      </c>
      <c r="C167" s="48" t="str">
        <f>Spisak!C162</f>
        <v>Murić Amrudin</v>
      </c>
      <c r="D167" s="49">
        <f>Spisak!L162</f>
        <v>23</v>
      </c>
      <c r="E167" s="49">
        <f>Spisak!M162</f>
        <v>27</v>
      </c>
      <c r="F167" s="49">
        <f>Spisak!N162</f>
        <v>50</v>
      </c>
      <c r="G167" s="50" t="str">
        <f>Spisak!O162</f>
        <v>E</v>
      </c>
    </row>
    <row r="168" spans="1:7" ht="12.75" customHeight="1" x14ac:dyDescent="0.25">
      <c r="A168" s="55">
        <f t="shared" si="0"/>
        <v>161</v>
      </c>
      <c r="B168" s="47" t="str">
        <f>Spisak!B163</f>
        <v>110/2020</v>
      </c>
      <c r="C168" s="48" t="str">
        <f>Spisak!C163</f>
        <v>Praščević Ratko</v>
      </c>
      <c r="D168" s="49" t="str">
        <f>Spisak!L163</f>
        <v/>
      </c>
      <c r="E168" s="49" t="str">
        <f>Spisak!M163</f>
        <v/>
      </c>
      <c r="F168" s="49" t="str">
        <f>Spisak!N163</f>
        <v/>
      </c>
      <c r="G168" s="50" t="str">
        <f>Spisak!O163</f>
        <v/>
      </c>
    </row>
    <row r="169" spans="1:7" ht="12.75" customHeight="1" x14ac:dyDescent="0.25">
      <c r="A169" s="55">
        <f t="shared" si="0"/>
        <v>162</v>
      </c>
      <c r="B169" s="47" t="str">
        <f>Spisak!B164</f>
        <v>2/2019</v>
      </c>
      <c r="C169" s="48" t="str">
        <f>Spisak!C164</f>
        <v>Gačević Jelena</v>
      </c>
      <c r="D169" s="49">
        <f>Spisak!L164</f>
        <v>32</v>
      </c>
      <c r="E169" s="49">
        <f>Spisak!M164</f>
        <v>23</v>
      </c>
      <c r="F169" s="49">
        <f>Spisak!N164</f>
        <v>55</v>
      </c>
      <c r="G169" s="50" t="str">
        <f>Spisak!O164</f>
        <v>E</v>
      </c>
    </row>
    <row r="170" spans="1:7" ht="12.75" customHeight="1" x14ac:dyDescent="0.25">
      <c r="A170" s="55">
        <f t="shared" si="0"/>
        <v>163</v>
      </c>
      <c r="B170" s="47" t="str">
        <f>Spisak!B165</f>
        <v>15/2019</v>
      </c>
      <c r="C170" s="48" t="str">
        <f>Spisak!C165</f>
        <v>Rešetar Anđela</v>
      </c>
      <c r="D170" s="49" t="str">
        <f>Spisak!L165</f>
        <v/>
      </c>
      <c r="E170" s="49" t="str">
        <f>Spisak!M165</f>
        <v/>
      </c>
      <c r="F170" s="49" t="str">
        <f>Spisak!N165</f>
        <v/>
      </c>
      <c r="G170" s="50" t="str">
        <f>Spisak!O165</f>
        <v/>
      </c>
    </row>
    <row r="171" spans="1:7" ht="12.75" customHeight="1" x14ac:dyDescent="0.25">
      <c r="A171" s="55">
        <f t="shared" si="0"/>
        <v>164</v>
      </c>
      <c r="B171" s="47" t="str">
        <f>Spisak!B166</f>
        <v>24/2019</v>
      </c>
      <c r="C171" s="48" t="str">
        <f>Spisak!C166</f>
        <v>Stožinić Lazar</v>
      </c>
      <c r="D171" s="49">
        <f>Spisak!L166</f>
        <v>28</v>
      </c>
      <c r="E171" s="49">
        <f>Spisak!M166</f>
        <v>31</v>
      </c>
      <c r="F171" s="49">
        <f>Spisak!N166</f>
        <v>59</v>
      </c>
      <c r="G171" s="50" t="str">
        <f>Spisak!O166</f>
        <v>E</v>
      </c>
    </row>
    <row r="172" spans="1:7" ht="12.75" customHeight="1" x14ac:dyDescent="0.25">
      <c r="A172" s="55">
        <f t="shared" si="0"/>
        <v>165</v>
      </c>
      <c r="B172" s="47" t="str">
        <f>Spisak!B167</f>
        <v>26/2019</v>
      </c>
      <c r="C172" s="48" t="str">
        <f>Spisak!C167</f>
        <v>Alomerović Sanida</v>
      </c>
      <c r="D172" s="49">
        <f>Spisak!L167</f>
        <v>25</v>
      </c>
      <c r="E172" s="49">
        <f>Spisak!M167</f>
        <v>39</v>
      </c>
      <c r="F172" s="49">
        <f>Spisak!N167</f>
        <v>64</v>
      </c>
      <c r="G172" s="50" t="str">
        <f>Spisak!O167</f>
        <v>D</v>
      </c>
    </row>
    <row r="173" spans="1:7" ht="12.75" customHeight="1" x14ac:dyDescent="0.25">
      <c r="A173" s="55">
        <f t="shared" si="0"/>
        <v>166</v>
      </c>
      <c r="B173" s="47" t="str">
        <f>Spisak!B168</f>
        <v>30/2019</v>
      </c>
      <c r="C173" s="48" t="str">
        <f>Spisak!C168</f>
        <v>Murić Nijaz</v>
      </c>
      <c r="D173" s="49">
        <f>Spisak!L168</f>
        <v>20</v>
      </c>
      <c r="E173" s="49">
        <f>Spisak!M168</f>
        <v>32</v>
      </c>
      <c r="F173" s="49">
        <f>Spisak!N168</f>
        <v>52</v>
      </c>
      <c r="G173" s="50" t="str">
        <f>Spisak!O168</f>
        <v>E</v>
      </c>
    </row>
    <row r="174" spans="1:7" ht="12.75" customHeight="1" x14ac:dyDescent="0.25">
      <c r="A174" s="55">
        <f t="shared" si="0"/>
        <v>167</v>
      </c>
      <c r="B174" s="47" t="str">
        <f>Spisak!B169</f>
        <v>33/2019</v>
      </c>
      <c r="C174" s="48" t="str">
        <f>Spisak!C169</f>
        <v>Kartal Danka</v>
      </c>
      <c r="D174" s="49" t="str">
        <f>Spisak!L169</f>
        <v/>
      </c>
      <c r="E174" s="49" t="str">
        <f>Spisak!M169</f>
        <v/>
      </c>
      <c r="F174" s="49" t="str">
        <f>Spisak!N169</f>
        <v/>
      </c>
      <c r="G174" s="50" t="str">
        <f>Spisak!O169</f>
        <v/>
      </c>
    </row>
    <row r="175" spans="1:7" ht="12.75" customHeight="1" x14ac:dyDescent="0.25">
      <c r="A175" s="55">
        <f t="shared" si="0"/>
        <v>168</v>
      </c>
      <c r="B175" s="47" t="str">
        <f>Spisak!B170</f>
        <v>34/2019</v>
      </c>
      <c r="C175" s="48" t="str">
        <f>Spisak!C170</f>
        <v>Jovićević Anja</v>
      </c>
      <c r="D175" s="49">
        <f>Spisak!L170</f>
        <v>3</v>
      </c>
      <c r="E175" s="49" t="str">
        <f>Spisak!M170</f>
        <v/>
      </c>
      <c r="F175" s="49">
        <f>Spisak!N170</f>
        <v>3</v>
      </c>
      <c r="G175" s="50" t="str">
        <f>Spisak!O170</f>
        <v>F</v>
      </c>
    </row>
    <row r="176" spans="1:7" ht="12.75" customHeight="1" x14ac:dyDescent="0.25">
      <c r="A176" s="55">
        <f t="shared" si="0"/>
        <v>169</v>
      </c>
      <c r="B176" s="47" t="str">
        <f>Spisak!B171</f>
        <v>35/2019</v>
      </c>
      <c r="C176" s="48" t="str">
        <f>Spisak!C171</f>
        <v>Zećirović Lidija</v>
      </c>
      <c r="D176" s="49" t="str">
        <f>Spisak!L171</f>
        <v/>
      </c>
      <c r="E176" s="49" t="str">
        <f>Spisak!M171</f>
        <v/>
      </c>
      <c r="F176" s="49" t="str">
        <f>Spisak!N171</f>
        <v/>
      </c>
      <c r="G176" s="50" t="str">
        <f>Spisak!O171</f>
        <v/>
      </c>
    </row>
    <row r="177" spans="1:7" ht="12.75" customHeight="1" x14ac:dyDescent="0.25">
      <c r="A177" s="55">
        <f t="shared" si="0"/>
        <v>170</v>
      </c>
      <c r="B177" s="47" t="str">
        <f>Spisak!B172</f>
        <v>36/2019</v>
      </c>
      <c r="C177" s="48" t="str">
        <f>Spisak!C172</f>
        <v>Sekulić Vojin</v>
      </c>
      <c r="D177" s="49" t="str">
        <f>Spisak!L172</f>
        <v/>
      </c>
      <c r="E177" s="49" t="str">
        <f>Spisak!M172</f>
        <v/>
      </c>
      <c r="F177" s="49" t="str">
        <f>Spisak!N172</f>
        <v/>
      </c>
      <c r="G177" s="50" t="str">
        <f>Spisak!O172</f>
        <v/>
      </c>
    </row>
    <row r="178" spans="1:7" ht="12.75" customHeight="1" x14ac:dyDescent="0.25">
      <c r="A178" s="55">
        <f t="shared" si="0"/>
        <v>171</v>
      </c>
      <c r="B178" s="47" t="str">
        <f>Spisak!B173</f>
        <v>37/2019</v>
      </c>
      <c r="C178" s="48" t="str">
        <f>Spisak!C173</f>
        <v>Drašković Tamara</v>
      </c>
      <c r="D178" s="49">
        <f>Spisak!L173</f>
        <v>8</v>
      </c>
      <c r="E178" s="49" t="str">
        <f>Spisak!M173</f>
        <v/>
      </c>
      <c r="F178" s="49">
        <f>Spisak!N173</f>
        <v>8</v>
      </c>
      <c r="G178" s="50" t="str">
        <f>Spisak!O173</f>
        <v>F</v>
      </c>
    </row>
    <row r="179" spans="1:7" ht="12.75" customHeight="1" x14ac:dyDescent="0.25">
      <c r="A179" s="55">
        <f t="shared" si="0"/>
        <v>172</v>
      </c>
      <c r="B179" s="47" t="str">
        <f>Spisak!B174</f>
        <v>42/2019</v>
      </c>
      <c r="C179" s="48" t="str">
        <f>Spisak!C174</f>
        <v>Zečević Miomir</v>
      </c>
      <c r="D179" s="49" t="str">
        <f>Spisak!L174</f>
        <v/>
      </c>
      <c r="E179" s="49" t="str">
        <f>Spisak!M174</f>
        <v/>
      </c>
      <c r="F179" s="49" t="str">
        <f>Spisak!N174</f>
        <v/>
      </c>
      <c r="G179" s="50" t="str">
        <f>Spisak!O174</f>
        <v/>
      </c>
    </row>
    <row r="180" spans="1:7" ht="12.75" customHeight="1" x14ac:dyDescent="0.25">
      <c r="A180" s="55">
        <f t="shared" si="0"/>
        <v>173</v>
      </c>
      <c r="B180" s="47" t="str">
        <f>Spisak!B175</f>
        <v>43/2019</v>
      </c>
      <c r="C180" s="48" t="str">
        <f>Spisak!C175</f>
        <v>Šljivančanin Vasilije</v>
      </c>
      <c r="D180" s="49" t="str">
        <f>Spisak!L175</f>
        <v/>
      </c>
      <c r="E180" s="49" t="str">
        <f>Spisak!M175</f>
        <v/>
      </c>
      <c r="F180" s="49" t="str">
        <f>Spisak!N175</f>
        <v/>
      </c>
      <c r="G180" s="50" t="str">
        <f>Spisak!O175</f>
        <v/>
      </c>
    </row>
    <row r="181" spans="1:7" ht="12.75" customHeight="1" x14ac:dyDescent="0.25">
      <c r="A181" s="55">
        <f t="shared" si="0"/>
        <v>174</v>
      </c>
      <c r="B181" s="47" t="str">
        <f>Spisak!B176</f>
        <v>44/2019</v>
      </c>
      <c r="C181" s="48" t="str">
        <f>Spisak!C176</f>
        <v>Stojović Anastasija</v>
      </c>
      <c r="D181" s="49">
        <f>Spisak!L176</f>
        <v>22</v>
      </c>
      <c r="E181" s="49">
        <f>Spisak!M176</f>
        <v>30</v>
      </c>
      <c r="F181" s="49">
        <f>Spisak!N176</f>
        <v>52</v>
      </c>
      <c r="G181" s="50" t="str">
        <f>Spisak!O176</f>
        <v>E</v>
      </c>
    </row>
    <row r="182" spans="1:7" ht="12.75" customHeight="1" x14ac:dyDescent="0.25">
      <c r="A182" s="55">
        <f t="shared" si="0"/>
        <v>175</v>
      </c>
      <c r="B182" s="47" t="str">
        <f>Spisak!B177</f>
        <v>45/2019</v>
      </c>
      <c r="C182" s="48" t="str">
        <f>Spisak!C177</f>
        <v>Musić Mihailo</v>
      </c>
      <c r="D182" s="49">
        <f>Spisak!L177</f>
        <v>6</v>
      </c>
      <c r="E182" s="49" t="str">
        <f>Spisak!M177</f>
        <v/>
      </c>
      <c r="F182" s="49">
        <f>Spisak!N177</f>
        <v>6</v>
      </c>
      <c r="G182" s="50" t="str">
        <f>Spisak!O177</f>
        <v>F</v>
      </c>
    </row>
    <row r="183" spans="1:7" ht="12.75" customHeight="1" x14ac:dyDescent="0.25">
      <c r="A183" s="55">
        <f t="shared" si="0"/>
        <v>176</v>
      </c>
      <c r="B183" s="47" t="str">
        <f>Spisak!B178</f>
        <v>48/2019</v>
      </c>
      <c r="C183" s="48" t="str">
        <f>Spisak!C178</f>
        <v>Fetahović Ruždija</v>
      </c>
      <c r="D183" s="49">
        <f>Spisak!L178</f>
        <v>18</v>
      </c>
      <c r="E183" s="49">
        <f>Spisak!M178</f>
        <v>32</v>
      </c>
      <c r="F183" s="49">
        <f>Spisak!N178</f>
        <v>50</v>
      </c>
      <c r="G183" s="49" t="str">
        <f>Spisak!O178</f>
        <v>E</v>
      </c>
    </row>
    <row r="184" spans="1:7" ht="12.75" customHeight="1" x14ac:dyDescent="0.25">
      <c r="A184" s="55">
        <f t="shared" si="0"/>
        <v>177</v>
      </c>
      <c r="B184" s="47" t="str">
        <f>Spisak!B179</f>
        <v>49/2019</v>
      </c>
      <c r="C184" s="48" t="str">
        <f>Spisak!C179</f>
        <v>Stojanović Vasko</v>
      </c>
      <c r="D184" s="49">
        <f>Spisak!L179</f>
        <v>26</v>
      </c>
      <c r="E184" s="49">
        <f>Spisak!M179</f>
        <v>34</v>
      </c>
      <c r="F184" s="49">
        <f>Spisak!N179</f>
        <v>60</v>
      </c>
      <c r="G184" s="50" t="str">
        <f>Spisak!O179</f>
        <v>D</v>
      </c>
    </row>
    <row r="185" spans="1:7" ht="12.75" customHeight="1" x14ac:dyDescent="0.25">
      <c r="A185" s="55">
        <f t="shared" si="0"/>
        <v>178</v>
      </c>
      <c r="B185" s="47" t="str">
        <f>Spisak!B180</f>
        <v>50/2019</v>
      </c>
      <c r="C185" s="48" t="str">
        <f>Spisak!C180</f>
        <v>Simonović Matija</v>
      </c>
      <c r="D185" s="49">
        <f>Spisak!L180</f>
        <v>23</v>
      </c>
      <c r="E185" s="49">
        <f>Spisak!M180</f>
        <v>29</v>
      </c>
      <c r="F185" s="49">
        <f>Spisak!N180</f>
        <v>52</v>
      </c>
      <c r="G185" s="50" t="str">
        <f>Spisak!O180</f>
        <v>E</v>
      </c>
    </row>
    <row r="186" spans="1:7" ht="12.75" customHeight="1" x14ac:dyDescent="0.25">
      <c r="A186" s="55">
        <f t="shared" si="0"/>
        <v>179</v>
      </c>
      <c r="B186" s="47" t="str">
        <f>Spisak!B181</f>
        <v>52/2019</v>
      </c>
      <c r="C186" s="48" t="str">
        <f>Spisak!C181</f>
        <v>Lazarević Dragana</v>
      </c>
      <c r="D186" s="49">
        <f>Spisak!L181</f>
        <v>27</v>
      </c>
      <c r="E186" s="49">
        <f>Spisak!M181</f>
        <v>31</v>
      </c>
      <c r="F186" s="49">
        <f>Spisak!N181</f>
        <v>58</v>
      </c>
      <c r="G186" s="49" t="str">
        <f>Spisak!O181</f>
        <v>E</v>
      </c>
    </row>
    <row r="187" spans="1:7" ht="12.75" customHeight="1" x14ac:dyDescent="0.25">
      <c r="A187" s="55">
        <f t="shared" si="0"/>
        <v>180</v>
      </c>
      <c r="B187" s="47" t="str">
        <f>Spisak!B182</f>
        <v>58/2019</v>
      </c>
      <c r="C187" s="48" t="str">
        <f>Spisak!C182</f>
        <v>Jelić Strahinja</v>
      </c>
      <c r="D187" s="49" t="str">
        <f>Spisak!L182</f>
        <v/>
      </c>
      <c r="E187" s="49" t="str">
        <f>Spisak!M182</f>
        <v/>
      </c>
      <c r="F187" s="49" t="str">
        <f>Spisak!N182</f>
        <v/>
      </c>
      <c r="G187" s="50" t="str">
        <f>Spisak!O182</f>
        <v/>
      </c>
    </row>
    <row r="188" spans="1:7" ht="12.75" customHeight="1" x14ac:dyDescent="0.25">
      <c r="A188" s="55">
        <f t="shared" si="0"/>
        <v>181</v>
      </c>
      <c r="B188" s="47" t="str">
        <f>Spisak!B183</f>
        <v>60/2019</v>
      </c>
      <c r="C188" s="48" t="str">
        <f>Spisak!C183</f>
        <v>Đeković Ivan</v>
      </c>
      <c r="D188" s="49">
        <f>Spisak!L183</f>
        <v>26</v>
      </c>
      <c r="E188" s="49">
        <f>Spisak!M183</f>
        <v>24</v>
      </c>
      <c r="F188" s="49">
        <f>Spisak!N183</f>
        <v>50</v>
      </c>
      <c r="G188" s="49" t="str">
        <f>Spisak!O183</f>
        <v>E</v>
      </c>
    </row>
    <row r="189" spans="1:7" ht="12.75" customHeight="1" x14ac:dyDescent="0.25">
      <c r="A189" s="55">
        <f t="shared" si="0"/>
        <v>182</v>
      </c>
      <c r="B189" s="47" t="str">
        <f>Spisak!B184</f>
        <v>65/2019</v>
      </c>
      <c r="C189" s="48" t="str">
        <f>Spisak!C184</f>
        <v>Miljanić Kristina</v>
      </c>
      <c r="D189" s="49">
        <f>Spisak!L184</f>
        <v>21</v>
      </c>
      <c r="E189" s="49">
        <f>Spisak!M184</f>
        <v>40</v>
      </c>
      <c r="F189" s="49">
        <f>Spisak!N184</f>
        <v>61</v>
      </c>
      <c r="G189" s="49" t="str">
        <f>Spisak!O184</f>
        <v>D</v>
      </c>
    </row>
    <row r="190" spans="1:7" ht="12.75" customHeight="1" x14ac:dyDescent="0.25">
      <c r="A190" s="55">
        <f t="shared" si="0"/>
        <v>183</v>
      </c>
      <c r="B190" s="47" t="str">
        <f>Spisak!B185</f>
        <v>69/2019</v>
      </c>
      <c r="C190" s="48" t="str">
        <f>Spisak!C185</f>
        <v>Vučić Andrea</v>
      </c>
      <c r="D190" s="49">
        <f>Spisak!L185</f>
        <v>29</v>
      </c>
      <c r="E190" s="49">
        <f>Spisak!M185</f>
        <v>33</v>
      </c>
      <c r="F190" s="49">
        <f>Spisak!N185</f>
        <v>62</v>
      </c>
      <c r="G190" s="49" t="str">
        <f>Spisak!O185</f>
        <v>D</v>
      </c>
    </row>
    <row r="191" spans="1:7" ht="12.75" customHeight="1" x14ac:dyDescent="0.25">
      <c r="A191" s="55">
        <f t="shared" si="0"/>
        <v>184</v>
      </c>
      <c r="B191" s="47" t="str">
        <f>Spisak!B186</f>
        <v>70/2019</v>
      </c>
      <c r="C191" s="48" t="str">
        <f>Spisak!C186</f>
        <v>Nedović Andrijana</v>
      </c>
      <c r="D191" s="49">
        <f>Spisak!L186</f>
        <v>2</v>
      </c>
      <c r="E191" s="49" t="str">
        <f>Spisak!M186</f>
        <v/>
      </c>
      <c r="F191" s="49">
        <f>Spisak!N186</f>
        <v>2</v>
      </c>
      <c r="G191" s="50" t="str">
        <f>Spisak!O186</f>
        <v>F</v>
      </c>
    </row>
    <row r="192" spans="1:7" ht="12.75" customHeight="1" x14ac:dyDescent="0.25">
      <c r="A192" s="55">
        <f t="shared" si="0"/>
        <v>185</v>
      </c>
      <c r="B192" s="47" t="str">
        <f>Spisak!B187</f>
        <v>94/2019</v>
      </c>
      <c r="C192" s="48" t="str">
        <f>Spisak!C187</f>
        <v>Korać Minja</v>
      </c>
      <c r="D192" s="49" t="str">
        <f>Spisak!L187</f>
        <v/>
      </c>
      <c r="E192" s="49" t="str">
        <f>Spisak!M187</f>
        <v/>
      </c>
      <c r="F192" s="49" t="str">
        <f>Spisak!N187</f>
        <v/>
      </c>
      <c r="G192" s="50" t="str">
        <f>Spisak!O187</f>
        <v/>
      </c>
    </row>
    <row r="193" spans="1:7" ht="12.75" customHeight="1" x14ac:dyDescent="0.25">
      <c r="A193" s="55">
        <f t="shared" si="0"/>
        <v>186</v>
      </c>
      <c r="B193" s="47" t="str">
        <f>Spisak!B188</f>
        <v>95/2019</v>
      </c>
      <c r="C193" s="48" t="str">
        <f>Spisak!C188</f>
        <v>Roganović Ksenija</v>
      </c>
      <c r="D193" s="49">
        <f>Spisak!L188</f>
        <v>0</v>
      </c>
      <c r="E193" s="49" t="str">
        <f>Spisak!M188</f>
        <v/>
      </c>
      <c r="F193" s="49">
        <f>Spisak!N188</f>
        <v>0</v>
      </c>
      <c r="G193" s="49" t="str">
        <f>Spisak!O188</f>
        <v>F</v>
      </c>
    </row>
    <row r="194" spans="1:7" ht="12.75" customHeight="1" x14ac:dyDescent="0.25">
      <c r="A194" s="55">
        <f t="shared" si="0"/>
        <v>187</v>
      </c>
      <c r="B194" s="47" t="str">
        <f>Spisak!B189</f>
        <v>97/2019</v>
      </c>
      <c r="C194" s="48" t="str">
        <f>Spisak!C189</f>
        <v>Knez Mihaela</v>
      </c>
      <c r="D194" s="49">
        <f>Spisak!L189</f>
        <v>6</v>
      </c>
      <c r="E194" s="49" t="str">
        <f>Spisak!M189</f>
        <v/>
      </c>
      <c r="F194" s="49">
        <f>Spisak!N189</f>
        <v>6</v>
      </c>
      <c r="G194" s="50" t="str">
        <f>Spisak!O189</f>
        <v>F</v>
      </c>
    </row>
    <row r="195" spans="1:7" ht="12.75" customHeight="1" x14ac:dyDescent="0.25">
      <c r="A195" s="55">
        <f t="shared" si="0"/>
        <v>188</v>
      </c>
      <c r="B195" s="47" t="str">
        <f>Spisak!B190</f>
        <v>98/2019</v>
      </c>
      <c r="C195" s="48" t="str">
        <f>Spisak!C190</f>
        <v>Ćirović Vanja</v>
      </c>
      <c r="D195" s="49">
        <f>Spisak!L190</f>
        <v>14</v>
      </c>
      <c r="E195" s="49">
        <f>Spisak!M190</f>
        <v>19</v>
      </c>
      <c r="F195" s="49">
        <f>Spisak!N190</f>
        <v>33</v>
      </c>
      <c r="G195" s="50" t="str">
        <f>Spisak!O190</f>
        <v>F</v>
      </c>
    </row>
    <row r="196" spans="1:7" ht="12.75" customHeight="1" x14ac:dyDescent="0.25">
      <c r="A196" s="55">
        <f t="shared" si="0"/>
        <v>189</v>
      </c>
      <c r="B196" s="47" t="str">
        <f>Spisak!B191</f>
        <v>100/2019</v>
      </c>
      <c r="C196" s="48" t="str">
        <f>Spisak!C191</f>
        <v>Radnjić Mila</v>
      </c>
      <c r="D196" s="49">
        <f>Spisak!L191</f>
        <v>33</v>
      </c>
      <c r="E196" s="49">
        <f>Spisak!M191</f>
        <v>23</v>
      </c>
      <c r="F196" s="49">
        <f>Spisak!N191</f>
        <v>56</v>
      </c>
      <c r="G196" s="50" t="str">
        <f>Spisak!O191</f>
        <v>E</v>
      </c>
    </row>
    <row r="197" spans="1:7" ht="12.75" customHeight="1" x14ac:dyDescent="0.25">
      <c r="A197" s="55">
        <f t="shared" si="0"/>
        <v>190</v>
      </c>
      <c r="B197" s="47" t="str">
        <f>Spisak!B192</f>
        <v>101/2019</v>
      </c>
      <c r="C197" s="48" t="str">
        <f>Spisak!C192</f>
        <v>Vučetić Tatjana</v>
      </c>
      <c r="D197" s="49" t="str">
        <f>Spisak!L192</f>
        <v/>
      </c>
      <c r="E197" s="49" t="str">
        <f>Spisak!M192</f>
        <v/>
      </c>
      <c r="F197" s="49" t="str">
        <f>Spisak!N192</f>
        <v/>
      </c>
      <c r="G197" s="50" t="str">
        <f>Spisak!O192</f>
        <v/>
      </c>
    </row>
    <row r="198" spans="1:7" ht="12.75" customHeight="1" x14ac:dyDescent="0.25">
      <c r="A198" s="55">
        <f t="shared" si="0"/>
        <v>191</v>
      </c>
      <c r="B198" s="47" t="str">
        <f>Spisak!B193</f>
        <v>103/2019</v>
      </c>
      <c r="C198" s="48" t="str">
        <f>Spisak!C193</f>
        <v>Kovačević Emrah</v>
      </c>
      <c r="D198" s="49">
        <f>Spisak!L193</f>
        <v>28</v>
      </c>
      <c r="E198" s="49">
        <f>Spisak!M193</f>
        <v>25</v>
      </c>
      <c r="F198" s="49">
        <f>Spisak!N193</f>
        <v>53</v>
      </c>
      <c r="G198" s="49" t="str">
        <f>Spisak!O193</f>
        <v>E</v>
      </c>
    </row>
    <row r="199" spans="1:7" ht="12.75" customHeight="1" x14ac:dyDescent="0.25">
      <c r="A199" s="55">
        <f t="shared" si="0"/>
        <v>192</v>
      </c>
      <c r="B199" s="47" t="str">
        <f>Spisak!B194</f>
        <v>25/2018</v>
      </c>
      <c r="C199" s="48" t="str">
        <f>Spisak!C194</f>
        <v>Kovačević Miloš</v>
      </c>
      <c r="D199" s="49">
        <f>Spisak!L194</f>
        <v>2</v>
      </c>
      <c r="E199" s="49" t="str">
        <f>Spisak!M194</f>
        <v/>
      </c>
      <c r="F199" s="49">
        <f>Spisak!N194</f>
        <v>2</v>
      </c>
      <c r="G199" s="49" t="str">
        <f>Spisak!O194</f>
        <v>F</v>
      </c>
    </row>
    <row r="200" spans="1:7" ht="12.75" customHeight="1" x14ac:dyDescent="0.25">
      <c r="A200" s="55">
        <f t="shared" si="0"/>
        <v>193</v>
      </c>
      <c r="B200" s="47" t="str">
        <f>Spisak!B195</f>
        <v>33/2018</v>
      </c>
      <c r="C200" s="48" t="str">
        <f>Spisak!C195</f>
        <v>Kandić Edita</v>
      </c>
      <c r="D200" s="49">
        <f>Spisak!L195</f>
        <v>26</v>
      </c>
      <c r="E200" s="49">
        <f>Spisak!M195</f>
        <v>32</v>
      </c>
      <c r="F200" s="49">
        <f>Spisak!N195</f>
        <v>58</v>
      </c>
      <c r="G200" s="49" t="str">
        <f>Spisak!O195</f>
        <v>E</v>
      </c>
    </row>
    <row r="201" spans="1:7" ht="12.75" customHeight="1" x14ac:dyDescent="0.25">
      <c r="A201" s="55">
        <f t="shared" si="0"/>
        <v>194</v>
      </c>
      <c r="B201" s="47" t="str">
        <f>Spisak!B196</f>
        <v>36/2018</v>
      </c>
      <c r="C201" s="48" t="str">
        <f>Spisak!C196</f>
        <v>Blečić Andrej</v>
      </c>
      <c r="D201" s="49">
        <f>Spisak!L196</f>
        <v>2</v>
      </c>
      <c r="E201" s="49" t="str">
        <f>Spisak!M196</f>
        <v/>
      </c>
      <c r="F201" s="49">
        <f>Spisak!N196</f>
        <v>2</v>
      </c>
      <c r="G201" s="50" t="str">
        <f>Spisak!O196</f>
        <v>F</v>
      </c>
    </row>
    <row r="202" spans="1:7" ht="12.75" customHeight="1" x14ac:dyDescent="0.25">
      <c r="A202" s="55">
        <f t="shared" si="0"/>
        <v>195</v>
      </c>
      <c r="B202" s="47" t="str">
        <f>Spisak!B197</f>
        <v>45/2018</v>
      </c>
      <c r="C202" s="48" t="str">
        <f>Spisak!C197</f>
        <v>Agović Ermin</v>
      </c>
      <c r="D202" s="49">
        <f>Spisak!L197</f>
        <v>21</v>
      </c>
      <c r="E202" s="49">
        <f>Spisak!M197</f>
        <v>37</v>
      </c>
      <c r="F202" s="49">
        <f>Spisak!N197</f>
        <v>58</v>
      </c>
      <c r="G202" s="50" t="str">
        <f>Spisak!O197</f>
        <v>E</v>
      </c>
    </row>
    <row r="203" spans="1:7" ht="12.75" customHeight="1" x14ac:dyDescent="0.25">
      <c r="A203" s="55">
        <f t="shared" si="0"/>
        <v>196</v>
      </c>
      <c r="B203" s="47" t="str">
        <f>Spisak!B198</f>
        <v>55/2018</v>
      </c>
      <c r="C203" s="48" t="str">
        <f>Spisak!C198</f>
        <v>Laketić Bojana</v>
      </c>
      <c r="D203" s="49">
        <f>Spisak!L198</f>
        <v>26</v>
      </c>
      <c r="E203" s="49">
        <f>Spisak!M198</f>
        <v>24</v>
      </c>
      <c r="F203" s="49">
        <f>Spisak!N198</f>
        <v>50</v>
      </c>
      <c r="G203" s="49" t="str">
        <f>Spisak!O198</f>
        <v>E</v>
      </c>
    </row>
    <row r="204" spans="1:7" ht="12.75" customHeight="1" x14ac:dyDescent="0.25">
      <c r="A204" s="55">
        <f t="shared" si="0"/>
        <v>197</v>
      </c>
      <c r="B204" s="47" t="str">
        <f>Spisak!B199</f>
        <v>72/2018</v>
      </c>
      <c r="C204" s="48" t="str">
        <f>Spisak!C199</f>
        <v>Vučurović Jovana</v>
      </c>
      <c r="D204" s="49">
        <f>Spisak!L199</f>
        <v>29</v>
      </c>
      <c r="E204" s="49">
        <f>Spisak!M199</f>
        <v>24.5</v>
      </c>
      <c r="F204" s="49">
        <f>Spisak!N199</f>
        <v>53.5</v>
      </c>
      <c r="G204" s="49" t="str">
        <f>Spisak!O199</f>
        <v>E</v>
      </c>
    </row>
    <row r="205" spans="1:7" ht="12.75" customHeight="1" x14ac:dyDescent="0.25">
      <c r="A205" s="55">
        <f t="shared" si="0"/>
        <v>198</v>
      </c>
      <c r="B205" s="47" t="str">
        <f>Spisak!B200</f>
        <v>86/2018</v>
      </c>
      <c r="C205" s="48" t="str">
        <f>Spisak!C200</f>
        <v>Beha Aleksandra</v>
      </c>
      <c r="D205" s="49">
        <f>Spisak!L200</f>
        <v>26</v>
      </c>
      <c r="E205" s="49">
        <f>Spisak!M200</f>
        <v>39</v>
      </c>
      <c r="F205" s="49">
        <f>Spisak!N200</f>
        <v>65</v>
      </c>
      <c r="G205" s="49" t="str">
        <f>Spisak!O200</f>
        <v>D</v>
      </c>
    </row>
    <row r="206" spans="1:7" ht="12.75" customHeight="1" x14ac:dyDescent="0.25">
      <c r="A206" s="55">
        <f t="shared" si="0"/>
        <v>199</v>
      </c>
      <c r="B206" s="47" t="str">
        <f>Spisak!B201</f>
        <v>87/2018</v>
      </c>
      <c r="C206" s="48" t="str">
        <f>Spisak!C201</f>
        <v>Mulalić Mirza</v>
      </c>
      <c r="D206" s="49" t="str">
        <f>Spisak!L201</f>
        <v/>
      </c>
      <c r="E206" s="49" t="str">
        <f>Spisak!M201</f>
        <v/>
      </c>
      <c r="F206" s="49" t="str">
        <f>Spisak!N201</f>
        <v/>
      </c>
      <c r="G206" s="49" t="str">
        <f>Spisak!O201</f>
        <v/>
      </c>
    </row>
    <row r="207" spans="1:7" ht="12.75" customHeight="1" x14ac:dyDescent="0.25">
      <c r="A207" s="55">
        <f t="shared" si="0"/>
        <v>200</v>
      </c>
      <c r="B207" s="47" t="str">
        <f>Spisak!B202</f>
        <v>28/2017</v>
      </c>
      <c r="C207" s="48" t="str">
        <f>Spisak!C202</f>
        <v>Beljkaš Aleksandar</v>
      </c>
      <c r="D207" s="49" t="str">
        <f>Spisak!L202</f>
        <v/>
      </c>
      <c r="E207" s="49" t="str">
        <f>Spisak!M202</f>
        <v/>
      </c>
      <c r="F207" s="49" t="str">
        <f>Spisak!N202</f>
        <v/>
      </c>
      <c r="G207" s="50" t="str">
        <f>Spisak!O202</f>
        <v/>
      </c>
    </row>
    <row r="208" spans="1:7" ht="12.75" customHeight="1" x14ac:dyDescent="0.25">
      <c r="A208" s="55">
        <f t="shared" si="0"/>
        <v>201</v>
      </c>
      <c r="B208" s="47" t="str">
        <f>Spisak!B203</f>
        <v>29/2017</v>
      </c>
      <c r="C208" s="48" t="str">
        <f>Spisak!C203</f>
        <v>Ćaćić Dimitrije</v>
      </c>
      <c r="D208" s="49" t="str">
        <f>Spisak!L203</f>
        <v/>
      </c>
      <c r="E208" s="49" t="str">
        <f>Spisak!M203</f>
        <v/>
      </c>
      <c r="F208" s="49" t="str">
        <f>Spisak!N203</f>
        <v/>
      </c>
      <c r="G208" s="49" t="str">
        <f>Spisak!O203</f>
        <v/>
      </c>
    </row>
    <row r="209" spans="1:7" ht="12.75" customHeight="1" x14ac:dyDescent="0.25">
      <c r="A209" s="55">
        <f t="shared" si="0"/>
        <v>202</v>
      </c>
      <c r="B209" s="47" t="str">
        <f>Spisak!B204</f>
        <v>32/2017</v>
      </c>
      <c r="C209" s="48" t="str">
        <f>Spisak!C204</f>
        <v>Golubović Vasilije</v>
      </c>
      <c r="D209" s="49" t="str">
        <f>Spisak!L204</f>
        <v/>
      </c>
      <c r="E209" s="49" t="str">
        <f>Spisak!M204</f>
        <v/>
      </c>
      <c r="F209" s="49" t="str">
        <f>Spisak!N204</f>
        <v/>
      </c>
      <c r="G209" s="50" t="str">
        <f>Spisak!O204</f>
        <v/>
      </c>
    </row>
    <row r="210" spans="1:7" ht="12.75" customHeight="1" x14ac:dyDescent="0.25">
      <c r="A210" s="55">
        <f t="shared" si="0"/>
        <v>203</v>
      </c>
      <c r="B210" s="47" t="str">
        <f>Spisak!B205</f>
        <v>49/2017</v>
      </c>
      <c r="C210" s="48" t="str">
        <f>Spisak!C205</f>
        <v>Roganović Marija</v>
      </c>
      <c r="D210" s="49">
        <f>Spisak!L205</f>
        <v>25</v>
      </c>
      <c r="E210" s="49">
        <f>Spisak!M205</f>
        <v>28</v>
      </c>
      <c r="F210" s="49">
        <f>Spisak!N205</f>
        <v>53</v>
      </c>
      <c r="G210" s="49" t="str">
        <f>Spisak!O205</f>
        <v>E</v>
      </c>
    </row>
    <row r="211" spans="1:7" ht="12.75" customHeight="1" x14ac:dyDescent="0.25">
      <c r="A211" s="55">
        <f t="shared" si="0"/>
        <v>204</v>
      </c>
      <c r="B211" s="47" t="str">
        <f>Spisak!B206</f>
        <v>54/2017</v>
      </c>
      <c r="C211" s="48" t="str">
        <f>Spisak!C206</f>
        <v>Mehonjić Elma</v>
      </c>
      <c r="D211" s="49" t="str">
        <f>Spisak!L206</f>
        <v/>
      </c>
      <c r="E211" s="49" t="str">
        <f>Spisak!M206</f>
        <v/>
      </c>
      <c r="F211" s="49" t="str">
        <f>Spisak!N206</f>
        <v/>
      </c>
      <c r="G211" s="50" t="str">
        <f>Spisak!O206</f>
        <v/>
      </c>
    </row>
    <row r="212" spans="1:7" ht="12.75" customHeight="1" x14ac:dyDescent="0.25">
      <c r="A212" s="55">
        <f t="shared" si="0"/>
        <v>205</v>
      </c>
      <c r="B212" s="47" t="str">
        <f>Spisak!B207</f>
        <v>62/2017</v>
      </c>
      <c r="C212" s="48" t="str">
        <f>Spisak!C207</f>
        <v>Husović Alen</v>
      </c>
      <c r="D212" s="49">
        <f>Spisak!L207</f>
        <v>16</v>
      </c>
      <c r="E212" s="49">
        <f>Spisak!M207</f>
        <v>24</v>
      </c>
      <c r="F212" s="49">
        <f>Spisak!N207</f>
        <v>40</v>
      </c>
      <c r="G212" s="50" t="str">
        <f>Spisak!O207</f>
        <v>F</v>
      </c>
    </row>
    <row r="213" spans="1:7" ht="12.75" customHeight="1" x14ac:dyDescent="0.25">
      <c r="A213" s="55">
        <f t="shared" si="0"/>
        <v>206</v>
      </c>
      <c r="B213" s="47" t="str">
        <f>Spisak!B208</f>
        <v>72/2017</v>
      </c>
      <c r="C213" s="48" t="str">
        <f>Spisak!C208</f>
        <v>Cmiljanić Biljana</v>
      </c>
      <c r="D213" s="49">
        <f>Spisak!L208</f>
        <v>2</v>
      </c>
      <c r="E213" s="49" t="str">
        <f>Spisak!M208</f>
        <v/>
      </c>
      <c r="F213" s="49">
        <f>Spisak!N208</f>
        <v>2</v>
      </c>
      <c r="G213" s="50" t="str">
        <f>Spisak!O208</f>
        <v>F</v>
      </c>
    </row>
    <row r="214" spans="1:7" ht="12.75" customHeight="1" x14ac:dyDescent="0.25">
      <c r="A214" s="55">
        <f t="shared" si="0"/>
        <v>207</v>
      </c>
      <c r="B214" s="47" t="str">
        <f>Spisak!B209</f>
        <v>83/2017</v>
      </c>
      <c r="C214" s="48" t="str">
        <f>Spisak!C209</f>
        <v>Jevrić Nikola</v>
      </c>
      <c r="D214" s="49">
        <f>Spisak!L209</f>
        <v>27</v>
      </c>
      <c r="E214" s="49">
        <f>Spisak!M209</f>
        <v>31</v>
      </c>
      <c r="F214" s="49">
        <f>Spisak!N209</f>
        <v>58</v>
      </c>
      <c r="G214" s="49" t="str">
        <f>Spisak!O209</f>
        <v>E</v>
      </c>
    </row>
    <row r="215" spans="1:7" ht="12.75" customHeight="1" x14ac:dyDescent="0.25">
      <c r="A215" s="55">
        <f t="shared" si="0"/>
        <v>208</v>
      </c>
      <c r="B215" s="47" t="str">
        <f>Spisak!B210</f>
        <v>28/2016</v>
      </c>
      <c r="C215" s="48" t="str">
        <f>Spisak!C210</f>
        <v>Zečević Janko</v>
      </c>
      <c r="D215" s="49">
        <f>Spisak!L210</f>
        <v>23</v>
      </c>
      <c r="E215" s="49">
        <f>Spisak!M210</f>
        <v>27</v>
      </c>
      <c r="F215" s="49">
        <f>Spisak!N210</f>
        <v>50</v>
      </c>
      <c r="G215" s="50" t="str">
        <f>Spisak!O210</f>
        <v>E</v>
      </c>
    </row>
    <row r="216" spans="1:7" ht="12.75" customHeight="1" x14ac:dyDescent="0.25">
      <c r="A216" s="55">
        <f t="shared" si="0"/>
        <v>209</v>
      </c>
      <c r="B216" s="47" t="str">
        <f>Spisak!B211</f>
        <v>48/2016</v>
      </c>
      <c r="C216" s="48" t="str">
        <f>Spisak!C211</f>
        <v>Džanković Haris</v>
      </c>
      <c r="D216" s="49" t="str">
        <f>Spisak!L211</f>
        <v/>
      </c>
      <c r="E216" s="49" t="str">
        <f>Spisak!M211</f>
        <v/>
      </c>
      <c r="F216" s="49" t="str">
        <f>Spisak!N211</f>
        <v/>
      </c>
      <c r="G216" s="50" t="str">
        <f>Spisak!O211</f>
        <v/>
      </c>
    </row>
    <row r="217" spans="1:7" ht="12.75" customHeight="1" x14ac:dyDescent="0.25">
      <c r="A217" s="55">
        <f t="shared" si="0"/>
        <v>210</v>
      </c>
      <c r="B217" s="47" t="str">
        <f>Spisak!B212</f>
        <v>54/2016</v>
      </c>
      <c r="C217" s="48" t="str">
        <f>Spisak!C212</f>
        <v>Gredić Afrudin</v>
      </c>
      <c r="D217" s="49" t="str">
        <f>Spisak!L212</f>
        <v/>
      </c>
      <c r="E217" s="49" t="str">
        <f>Spisak!M212</f>
        <v/>
      </c>
      <c r="F217" s="49" t="str">
        <f>Spisak!N212</f>
        <v/>
      </c>
      <c r="G217" s="49" t="str">
        <f>Spisak!O212</f>
        <v/>
      </c>
    </row>
    <row r="218" spans="1:7" ht="12.75" customHeight="1" x14ac:dyDescent="0.25">
      <c r="A218" s="55">
        <f t="shared" si="0"/>
        <v>211</v>
      </c>
      <c r="B218" s="47" t="str">
        <f>Spisak!B213</f>
        <v>70/2016</v>
      </c>
      <c r="C218" s="48" t="str">
        <f>Spisak!C213</f>
        <v>Muratović Damir</v>
      </c>
      <c r="D218" s="49" t="str">
        <f>Spisak!L213</f>
        <v/>
      </c>
      <c r="E218" s="49" t="str">
        <f>Spisak!M213</f>
        <v/>
      </c>
      <c r="F218" s="49" t="str">
        <f>Spisak!N213</f>
        <v/>
      </c>
      <c r="G218" s="50" t="str">
        <f>Spisak!O213</f>
        <v/>
      </c>
    </row>
    <row r="219" spans="1:7" ht="12.75" customHeight="1" x14ac:dyDescent="0.25">
      <c r="A219" s="55">
        <f t="shared" si="0"/>
        <v>212</v>
      </c>
      <c r="B219" s="47" t="str">
        <f>Spisak!B214</f>
        <v>16/2015</v>
      </c>
      <c r="C219" s="48" t="str">
        <f>Spisak!C214</f>
        <v>Kljajić Aleksandar</v>
      </c>
      <c r="D219" s="49">
        <f>Spisak!L214</f>
        <v>4</v>
      </c>
      <c r="E219" s="49" t="str">
        <f>Spisak!M214</f>
        <v/>
      </c>
      <c r="F219" s="49">
        <f>Spisak!N214</f>
        <v>4</v>
      </c>
      <c r="G219" s="49" t="str">
        <f>Spisak!O214</f>
        <v>F</v>
      </c>
    </row>
    <row r="220" spans="1:7" ht="12.75" customHeight="1" x14ac:dyDescent="0.25">
      <c r="A220" s="55">
        <f t="shared" si="0"/>
        <v>213</v>
      </c>
      <c r="B220" s="47" t="str">
        <f>Spisak!B215</f>
        <v>100/2015</v>
      </c>
      <c r="C220" s="48" t="str">
        <f>Spisak!C215</f>
        <v>Ralević Miljan</v>
      </c>
      <c r="D220" s="49">
        <f>Spisak!L215</f>
        <v>13</v>
      </c>
      <c r="E220" s="49">
        <f>Spisak!M215</f>
        <v>37</v>
      </c>
      <c r="F220" s="49">
        <f>Spisak!N215</f>
        <v>50</v>
      </c>
      <c r="G220" s="50" t="str">
        <f>Spisak!O215</f>
        <v>E</v>
      </c>
    </row>
    <row r="221" spans="1:7" ht="12.75" customHeight="1" x14ac:dyDescent="0.25">
      <c r="A221" s="55">
        <f t="shared" si="0"/>
        <v>214</v>
      </c>
      <c r="B221" s="47" t="str">
        <f>Spisak!B216</f>
        <v>119/2014</v>
      </c>
      <c r="C221" s="48" t="str">
        <f>Spisak!C216</f>
        <v>Čolović Anes</v>
      </c>
      <c r="D221" s="49" t="str">
        <f>Spisak!L216</f>
        <v/>
      </c>
      <c r="E221" s="49" t="str">
        <f>Spisak!M216</f>
        <v/>
      </c>
      <c r="F221" s="49" t="str">
        <f>Spisak!N216</f>
        <v/>
      </c>
      <c r="G221" s="49" t="str">
        <f>Spisak!O216</f>
        <v/>
      </c>
    </row>
    <row r="222" spans="1:7" ht="12.75" customHeight="1" x14ac:dyDescent="0.25">
      <c r="A222" s="55">
        <f t="shared" si="0"/>
        <v>215</v>
      </c>
      <c r="B222" s="47" t="str">
        <f>Spisak!B217</f>
        <v>143/2014</v>
      </c>
      <c r="C222" s="48" t="str">
        <f>Spisak!C217</f>
        <v>Bubanja Danilo</v>
      </c>
      <c r="D222" s="49">
        <f>Spisak!L217</f>
        <v>5</v>
      </c>
      <c r="E222" s="49" t="str">
        <f>Spisak!M217</f>
        <v/>
      </c>
      <c r="F222" s="49">
        <f>Spisak!N217</f>
        <v>5</v>
      </c>
      <c r="G222" s="49" t="str">
        <f>Spisak!O217</f>
        <v>F</v>
      </c>
    </row>
    <row r="223" spans="1:7" ht="12.75" customHeight="1" x14ac:dyDescent="0.25">
      <c r="A223" s="55">
        <f t="shared" si="0"/>
        <v>216</v>
      </c>
      <c r="B223" s="47" t="str">
        <f>Spisak!B218</f>
        <v>74/2013</v>
      </c>
      <c r="C223" s="48" t="str">
        <f>Spisak!C218</f>
        <v>Kalač Arijan</v>
      </c>
      <c r="D223" s="49" t="str">
        <f>Spisak!L218</f>
        <v/>
      </c>
      <c r="E223" s="49" t="str">
        <f>Spisak!M218</f>
        <v/>
      </c>
      <c r="F223" s="49" t="str">
        <f>Spisak!N218</f>
        <v/>
      </c>
      <c r="G223" s="50" t="str">
        <f>Spisak!O218</f>
        <v/>
      </c>
    </row>
    <row r="224" spans="1:7" ht="12.75" customHeight="1" x14ac:dyDescent="0.25">
      <c r="A224" s="55">
        <f t="shared" si="0"/>
        <v>217</v>
      </c>
      <c r="B224" s="47" t="str">
        <f>Spisak!B219</f>
        <v>115/2013</v>
      </c>
      <c r="C224" s="48" t="str">
        <f>Spisak!C219</f>
        <v>Gutović Vuk</v>
      </c>
      <c r="D224" s="49" t="str">
        <f>Spisak!L219</f>
        <v/>
      </c>
      <c r="E224" s="49" t="str">
        <f>Spisak!M219</f>
        <v/>
      </c>
      <c r="F224" s="49" t="str">
        <f>Spisak!N219</f>
        <v/>
      </c>
      <c r="G224" s="50" t="str">
        <f>Spisak!O219</f>
        <v/>
      </c>
    </row>
    <row r="225" spans="1:7" ht="12.75" customHeight="1" x14ac:dyDescent="0.25">
      <c r="A225" s="55">
        <f t="shared" si="0"/>
        <v>218</v>
      </c>
      <c r="B225" s="47" t="str">
        <f>Spisak!B220</f>
        <v>105/2010</v>
      </c>
      <c r="C225" s="48" t="str">
        <f>Spisak!C220</f>
        <v>Femić Jelena</v>
      </c>
      <c r="D225" s="49">
        <f>Spisak!L220</f>
        <v>10</v>
      </c>
      <c r="E225" s="49" t="str">
        <f>Spisak!M220</f>
        <v/>
      </c>
      <c r="F225" s="49">
        <f>Spisak!N220</f>
        <v>10</v>
      </c>
      <c r="G225" s="50" t="str">
        <f>Spisak!O220</f>
        <v>F</v>
      </c>
    </row>
    <row r="226" spans="1:7" ht="12.75" customHeight="1" x14ac:dyDescent="0.25">
      <c r="A226" s="55">
        <f t="shared" si="0"/>
        <v>219</v>
      </c>
      <c r="B226" s="47" t="str">
        <f>Spisak!B221</f>
        <v>123/2010</v>
      </c>
      <c r="C226" s="48" t="str">
        <f>Spisak!C221</f>
        <v>Kućević Caf</v>
      </c>
      <c r="D226" s="49">
        <f>Spisak!L221</f>
        <v>21</v>
      </c>
      <c r="E226" s="49">
        <f>Spisak!M221</f>
        <v>29</v>
      </c>
      <c r="F226" s="49">
        <f>Spisak!N221</f>
        <v>50</v>
      </c>
      <c r="G226" s="49" t="str">
        <f>Spisak!O221</f>
        <v>E</v>
      </c>
    </row>
    <row r="227" spans="1:7" ht="12.75" customHeight="1" x14ac:dyDescent="0.25">
      <c r="A227" s="55">
        <f t="shared" si="0"/>
        <v>220</v>
      </c>
      <c r="B227" s="47" t="str">
        <f>Spisak!B222</f>
        <v>104/2019</v>
      </c>
      <c r="C227" s="48" t="str">
        <f>Spisak!C222</f>
        <v xml:space="preserve"> Jušković Đorđe</v>
      </c>
      <c r="D227" s="49">
        <f>Spisak!L222</f>
        <v>7</v>
      </c>
      <c r="E227" s="49" t="str">
        <f>Spisak!M222</f>
        <v/>
      </c>
      <c r="F227" s="49">
        <f>Spisak!N222</f>
        <v>7</v>
      </c>
      <c r="G227" s="50" t="str">
        <f>Spisak!O222</f>
        <v>F</v>
      </c>
    </row>
    <row r="228" spans="1:7" ht="12.75" customHeight="1" x14ac:dyDescent="0.25">
      <c r="A228" s="56"/>
      <c r="B228" s="57"/>
      <c r="C228" s="58"/>
      <c r="D228" s="59"/>
      <c r="E228" s="59"/>
      <c r="F228" s="59"/>
      <c r="G228" s="59"/>
    </row>
    <row r="229" spans="1:7" ht="12.75" customHeight="1" x14ac:dyDescent="0.25">
      <c r="A229" s="56"/>
      <c r="B229" s="57"/>
      <c r="C229" s="58"/>
      <c r="D229" s="59"/>
      <c r="G229" s="59"/>
    </row>
    <row r="230" spans="1:7" ht="12.75" customHeight="1" x14ac:dyDescent="0.25">
      <c r="A230" s="56"/>
      <c r="B230" s="57"/>
      <c r="C230" s="58"/>
      <c r="D230" s="59"/>
      <c r="G230" s="59"/>
    </row>
    <row r="231" spans="1:7" ht="12.75" customHeight="1" x14ac:dyDescent="0.25">
      <c r="A231" s="56"/>
      <c r="B231" s="57"/>
      <c r="C231" s="58"/>
      <c r="D231" s="59"/>
    </row>
    <row r="232" spans="1:7" ht="12.75" customHeight="1" x14ac:dyDescent="0.25">
      <c r="A232" s="56"/>
      <c r="B232" s="57"/>
      <c r="C232" s="58"/>
      <c r="D232" s="59"/>
    </row>
    <row r="233" spans="1:7" ht="12.75" customHeight="1" x14ac:dyDescent="0.25"/>
    <row r="234" spans="1:7" ht="12.75" customHeight="1" x14ac:dyDescent="0.25"/>
    <row r="235" spans="1:7" ht="12.75" customHeight="1" x14ac:dyDescent="0.25"/>
    <row r="236" spans="1:7" ht="12.75" customHeight="1" x14ac:dyDescent="0.25"/>
    <row r="237" spans="1:7" ht="12.75" customHeight="1" x14ac:dyDescent="0.25"/>
    <row r="238" spans="1:7" ht="12.75" customHeight="1" x14ac:dyDescent="0.25"/>
    <row r="239" spans="1:7" ht="12.75" customHeight="1" x14ac:dyDescent="0.25"/>
    <row r="240" spans="1:7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1"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  <mergeCell ref="A6:A7"/>
  </mergeCells>
  <pageMargins left="0.55118110236220463" right="0.55118110236220463" top="0.59055118110236215" bottom="0.5905511811023621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00"/>
  <sheetViews>
    <sheetView workbookViewId="0"/>
  </sheetViews>
  <sheetFormatPr defaultColWidth="14.44140625" defaultRowHeight="15" customHeight="1" x14ac:dyDescent="0.25"/>
  <cols>
    <col min="1" max="1" width="13.109375" customWidth="1"/>
    <col min="2" max="2" width="11.44140625" customWidth="1"/>
    <col min="3" max="3" width="24.6640625" customWidth="1"/>
    <col min="4" max="19" width="5.6640625" customWidth="1"/>
    <col min="20" max="26" width="8.6640625" customWidth="1"/>
  </cols>
  <sheetData>
    <row r="1" spans="1:19" ht="16.5" customHeight="1" x14ac:dyDescent="0.25">
      <c r="A1" s="60" t="s">
        <v>528</v>
      </c>
    </row>
    <row r="2" spans="1:19" ht="16.5" customHeight="1" x14ac:dyDescent="0.25">
      <c r="A2" s="145" t="s">
        <v>529</v>
      </c>
      <c r="B2" s="109"/>
      <c r="C2" s="109"/>
    </row>
    <row r="3" spans="1:19" ht="16.5" customHeight="1" x14ac:dyDescent="0.25">
      <c r="A3" s="60" t="s">
        <v>530</v>
      </c>
    </row>
    <row r="4" spans="1:19" ht="16.5" customHeight="1" x14ac:dyDescent="0.25">
      <c r="A4" s="145" t="s">
        <v>531</v>
      </c>
      <c r="B4" s="109"/>
      <c r="C4" s="109"/>
    </row>
    <row r="5" spans="1:19" ht="16.5" customHeight="1" x14ac:dyDescent="0.25">
      <c r="A5" s="145" t="s">
        <v>532</v>
      </c>
      <c r="B5" s="109"/>
      <c r="C5" s="109"/>
    </row>
    <row r="6" spans="1:19" ht="16.5" customHeight="1" x14ac:dyDescent="0.25">
      <c r="A6" s="60" t="s">
        <v>533</v>
      </c>
    </row>
    <row r="7" spans="1:19" ht="12.75" customHeight="1" x14ac:dyDescent="0.25"/>
    <row r="8" spans="1:19" ht="19.5" customHeight="1" x14ac:dyDescent="0.25">
      <c r="A8" s="146" t="s">
        <v>534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19" ht="19.5" customHeight="1" x14ac:dyDescent="0.25">
      <c r="A9" s="143" t="s">
        <v>535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ht="19.5" customHeight="1" x14ac:dyDescent="0.25">
      <c r="A10" s="143" t="s">
        <v>536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ht="12.75" customHeight="1" x14ac:dyDescent="0.25"/>
    <row r="12" spans="1:19" ht="30" customHeight="1" x14ac:dyDescent="0.25">
      <c r="A12" s="112" t="s">
        <v>537</v>
      </c>
      <c r="B12" s="114" t="s">
        <v>538</v>
      </c>
      <c r="C12" s="114" t="s">
        <v>539</v>
      </c>
      <c r="D12" s="144" t="s">
        <v>540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6"/>
      <c r="P12" s="144" t="s">
        <v>541</v>
      </c>
      <c r="Q12" s="107"/>
      <c r="R12" s="107"/>
      <c r="S12" s="92"/>
    </row>
    <row r="13" spans="1:19" ht="12.75" customHeight="1" x14ac:dyDescent="0.25">
      <c r="A13" s="113"/>
      <c r="B13" s="115"/>
      <c r="C13" s="115"/>
      <c r="D13" s="134" t="s">
        <v>542</v>
      </c>
      <c r="E13" s="125"/>
      <c r="F13" s="134" t="s">
        <v>543</v>
      </c>
      <c r="G13" s="125"/>
      <c r="H13" s="134" t="s">
        <v>544</v>
      </c>
      <c r="I13" s="125"/>
      <c r="J13" s="134" t="s">
        <v>545</v>
      </c>
      <c r="K13" s="125"/>
      <c r="L13" s="134" t="s">
        <v>546</v>
      </c>
      <c r="M13" s="125"/>
      <c r="N13" s="134" t="s">
        <v>547</v>
      </c>
      <c r="O13" s="125"/>
      <c r="P13" s="134" t="s">
        <v>548</v>
      </c>
      <c r="Q13" s="125"/>
      <c r="R13" s="134" t="s">
        <v>549</v>
      </c>
      <c r="S13" s="127"/>
    </row>
    <row r="14" spans="1:19" ht="12.75" customHeight="1" x14ac:dyDescent="0.25">
      <c r="A14" s="104"/>
      <c r="B14" s="100"/>
      <c r="C14" s="100"/>
      <c r="D14" s="61" t="s">
        <v>537</v>
      </c>
      <c r="E14" s="61" t="s">
        <v>550</v>
      </c>
      <c r="F14" s="61" t="s">
        <v>537</v>
      </c>
      <c r="G14" s="61" t="s">
        <v>550</v>
      </c>
      <c r="H14" s="61" t="s">
        <v>537</v>
      </c>
      <c r="I14" s="61" t="s">
        <v>550</v>
      </c>
      <c r="J14" s="61" t="s">
        <v>537</v>
      </c>
      <c r="K14" s="61" t="s">
        <v>550</v>
      </c>
      <c r="L14" s="61" t="s">
        <v>537</v>
      </c>
      <c r="M14" s="61" t="s">
        <v>550</v>
      </c>
      <c r="N14" s="61" t="s">
        <v>537</v>
      </c>
      <c r="O14" s="61" t="s">
        <v>550</v>
      </c>
      <c r="P14" s="61" t="s">
        <v>537</v>
      </c>
      <c r="Q14" s="61" t="s">
        <v>550</v>
      </c>
      <c r="R14" s="61" t="s">
        <v>537</v>
      </c>
      <c r="S14" s="62" t="s">
        <v>550</v>
      </c>
    </row>
    <row r="15" spans="1:19" ht="30" customHeight="1" x14ac:dyDescent="0.25">
      <c r="A15" s="63">
        <v>1</v>
      </c>
      <c r="B15" s="64" t="s">
        <v>551</v>
      </c>
      <c r="C15" s="64">
        <f>D15+F15+H15+J15+L15+N15</f>
        <v>168</v>
      </c>
      <c r="D15" s="64">
        <f>COUNTIF(Zakljucne!G8:G229, "=A")</f>
        <v>0</v>
      </c>
      <c r="E15" s="64">
        <f>ROUND(100*D15/C15,1)</f>
        <v>0</v>
      </c>
      <c r="F15" s="64">
        <f>COUNTIF(Zakljucne!G8:G229, "=B")</f>
        <v>3</v>
      </c>
      <c r="G15" s="64">
        <f>ROUND(100*F15/C15,1)</f>
        <v>1.8</v>
      </c>
      <c r="H15" s="64">
        <f>COUNTIF(Zakljucne!G8:G229, "=C")</f>
        <v>7</v>
      </c>
      <c r="I15" s="64">
        <f>ROUND(100*H15/C15,1)</f>
        <v>4.2</v>
      </c>
      <c r="J15" s="64">
        <f>COUNTIF(Zakljucne!G8:G229, "=D")</f>
        <v>11</v>
      </c>
      <c r="K15" s="64">
        <f>ROUND(100*J15/C15,1)</f>
        <v>6.5</v>
      </c>
      <c r="L15" s="64">
        <f>COUNTIF(Zakljucne!G8:G229, "=E")</f>
        <v>38</v>
      </c>
      <c r="M15" s="64">
        <f>ROUND(100*L15/C15,1)</f>
        <v>22.6</v>
      </c>
      <c r="N15" s="64">
        <f>COUNTIF(Zakljucne!G8:G229, "=F")</f>
        <v>109</v>
      </c>
      <c r="O15" s="64">
        <f>MAX(0,100-E15-G15-I15-K15-M15)</f>
        <v>64.900000000000006</v>
      </c>
      <c r="P15" s="64">
        <f>D15+F15+H15+J15+L15</f>
        <v>59</v>
      </c>
      <c r="Q15" s="64">
        <f>ROUND(100*P15/C15,1)</f>
        <v>35.1</v>
      </c>
      <c r="R15" s="64">
        <f t="shared" ref="R15:S15" si="0">N15</f>
        <v>109</v>
      </c>
      <c r="S15" s="65">
        <f t="shared" si="0"/>
        <v>64.900000000000006</v>
      </c>
    </row>
    <row r="16" spans="1:19" ht="12.75" customHeight="1" x14ac:dyDescent="0.25"/>
    <row r="17" spans="16:19" ht="12.75" customHeight="1" x14ac:dyDescent="0.25"/>
    <row r="18" spans="16:19" ht="12.75" customHeight="1" x14ac:dyDescent="0.25"/>
    <row r="19" spans="16:19" ht="12.75" customHeight="1" x14ac:dyDescent="0.25">
      <c r="P19" s="53"/>
      <c r="Q19" s="53"/>
      <c r="R19" s="53"/>
      <c r="S19" s="53"/>
    </row>
    <row r="20" spans="16:19" ht="12.75" customHeight="1" x14ac:dyDescent="0.25">
      <c r="S20" s="52" t="s">
        <v>31</v>
      </c>
    </row>
    <row r="21" spans="16:19" ht="12.75" customHeight="1" x14ac:dyDescent="0.25"/>
    <row r="22" spans="16:19" ht="12.75" customHeight="1" x14ac:dyDescent="0.25"/>
    <row r="23" spans="16:19" ht="12.75" customHeight="1" x14ac:dyDescent="0.25"/>
    <row r="24" spans="16:19" ht="12.75" customHeight="1" x14ac:dyDescent="0.25"/>
    <row r="25" spans="16:19" ht="12.75" customHeight="1" x14ac:dyDescent="0.25"/>
    <row r="26" spans="16:19" ht="12.75" customHeight="1" x14ac:dyDescent="0.25"/>
    <row r="27" spans="16:19" ht="12.75" customHeight="1" x14ac:dyDescent="0.25"/>
    <row r="28" spans="16:19" ht="12.75" customHeight="1" x14ac:dyDescent="0.25"/>
    <row r="29" spans="16:19" ht="12.75" customHeight="1" x14ac:dyDescent="0.25"/>
    <row r="30" spans="16:19" ht="12.75" customHeight="1" x14ac:dyDescent="0.25"/>
    <row r="31" spans="16:19" ht="12.75" customHeight="1" x14ac:dyDescent="0.25"/>
    <row r="32" spans="16:1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9">
    <mergeCell ref="A2:C2"/>
    <mergeCell ref="A4:C4"/>
    <mergeCell ref="A5:C5"/>
    <mergeCell ref="A8:S8"/>
    <mergeCell ref="A9:S9"/>
    <mergeCell ref="N13:O13"/>
    <mergeCell ref="P13:Q13"/>
    <mergeCell ref="R13:S13"/>
    <mergeCell ref="A10:S10"/>
    <mergeCell ref="A12:A14"/>
    <mergeCell ref="B12:B14"/>
    <mergeCell ref="C12:C14"/>
    <mergeCell ref="D12:O12"/>
    <mergeCell ref="P12:S12"/>
    <mergeCell ref="D13:E13"/>
    <mergeCell ref="F13:G13"/>
    <mergeCell ref="H13:I13"/>
    <mergeCell ref="J13:K13"/>
    <mergeCell ref="L13:M13"/>
  </mergeCells>
  <pageMargins left="0.55118110236220463" right="0.55118110236220463" top="0.59055118110236215" bottom="0.5905511811023621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P227"/>
  <sheetViews>
    <sheetView workbookViewId="0">
      <pane ySplit="7" topLeftCell="A8" activePane="bottomLeft" state="frozen"/>
      <selection pane="bottomLeft" activeCell="B9" sqref="B9"/>
    </sheetView>
  </sheetViews>
  <sheetFormatPr defaultColWidth="14.44140625" defaultRowHeight="15" customHeight="1" x14ac:dyDescent="0.25"/>
  <cols>
    <col min="1" max="1" width="11.33203125" customWidth="1"/>
    <col min="2" max="2" width="20.44140625" customWidth="1"/>
    <col min="3" max="3" width="15" customWidth="1"/>
    <col min="4" max="4" width="3.5546875" customWidth="1"/>
    <col min="5" max="5" width="3.88671875" customWidth="1"/>
    <col min="6" max="6" width="2.6640625" customWidth="1"/>
    <col min="7" max="7" width="3" customWidth="1"/>
    <col min="8" max="8" width="2.44140625" customWidth="1"/>
    <col min="9" max="9" width="10.33203125" customWidth="1"/>
    <col min="10" max="10" width="6.88671875" customWidth="1"/>
    <col min="11" max="11" width="4.109375" customWidth="1"/>
    <col min="12" max="12" width="8.5546875" customWidth="1"/>
    <col min="13" max="13" width="13.5546875" customWidth="1"/>
    <col min="14" max="14" width="9.88671875" customWidth="1"/>
    <col min="15" max="15" width="17.109375" customWidth="1"/>
    <col min="16" max="16" width="13.88671875" customWidth="1"/>
  </cols>
  <sheetData>
    <row r="1" spans="1:16" ht="15.6" x14ac:dyDescent="0.3">
      <c r="A1" s="152" t="s">
        <v>500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</row>
    <row r="2" spans="1:16" ht="15" customHeight="1" x14ac:dyDescent="0.25">
      <c r="A2" s="153" t="s">
        <v>552</v>
      </c>
      <c r="B2" s="124"/>
      <c r="C2" s="124"/>
      <c r="D2" s="124"/>
      <c r="E2" s="124"/>
      <c r="F2" s="124"/>
      <c r="G2" s="124"/>
      <c r="H2" s="124"/>
      <c r="I2" s="125"/>
      <c r="J2" s="149" t="s">
        <v>553</v>
      </c>
      <c r="K2" s="124"/>
      <c r="L2" s="124"/>
      <c r="M2" s="124"/>
      <c r="N2" s="124"/>
      <c r="O2" s="124"/>
      <c r="P2" s="125"/>
    </row>
    <row r="3" spans="1:16" ht="15" customHeight="1" x14ac:dyDescent="0.25">
      <c r="A3" s="153" t="s">
        <v>554</v>
      </c>
      <c r="B3" s="124"/>
      <c r="C3" s="124"/>
      <c r="D3" s="125"/>
      <c r="E3" s="149" t="s">
        <v>555</v>
      </c>
      <c r="F3" s="124"/>
      <c r="G3" s="124"/>
      <c r="H3" s="124"/>
      <c r="I3" s="125"/>
      <c r="J3" s="149" t="s">
        <v>556</v>
      </c>
      <c r="K3" s="124"/>
      <c r="L3" s="124"/>
      <c r="M3" s="125"/>
      <c r="N3" s="149" t="s">
        <v>557</v>
      </c>
      <c r="O3" s="124"/>
      <c r="P3" s="125"/>
    </row>
    <row r="4" spans="1:16" ht="15" customHeigh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5" customHeight="1" x14ac:dyDescent="0.25">
      <c r="A5" s="147" t="s">
        <v>507</v>
      </c>
      <c r="B5" s="147" t="s">
        <v>508</v>
      </c>
      <c r="C5" s="151" t="s">
        <v>558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  <c r="O5" s="147" t="s">
        <v>510</v>
      </c>
      <c r="P5" s="147" t="s">
        <v>511</v>
      </c>
    </row>
    <row r="6" spans="1:16" ht="15" customHeight="1" x14ac:dyDescent="0.25">
      <c r="A6" s="115"/>
      <c r="B6" s="115"/>
      <c r="C6" s="147" t="s">
        <v>559</v>
      </c>
      <c r="D6" s="150" t="s">
        <v>560</v>
      </c>
      <c r="E6" s="124"/>
      <c r="F6" s="124"/>
      <c r="G6" s="124"/>
      <c r="H6" s="124"/>
      <c r="I6" s="125"/>
      <c r="J6" s="150" t="s">
        <v>561</v>
      </c>
      <c r="K6" s="124"/>
      <c r="L6" s="125"/>
      <c r="M6" s="150" t="s">
        <v>513</v>
      </c>
      <c r="N6" s="125"/>
      <c r="O6" s="115"/>
      <c r="P6" s="115"/>
    </row>
    <row r="7" spans="1:16" ht="15" customHeight="1" x14ac:dyDescent="0.25">
      <c r="A7" s="148"/>
      <c r="B7" s="148"/>
      <c r="C7" s="148"/>
      <c r="D7" s="67" t="s">
        <v>19</v>
      </c>
      <c r="E7" s="67" t="s">
        <v>562</v>
      </c>
      <c r="F7" s="67" t="s">
        <v>563</v>
      </c>
      <c r="G7" s="67" t="s">
        <v>564</v>
      </c>
      <c r="H7" s="67" t="s">
        <v>565</v>
      </c>
      <c r="I7" s="67" t="s">
        <v>566</v>
      </c>
      <c r="J7" s="67" t="s">
        <v>19</v>
      </c>
      <c r="K7" s="67" t="s">
        <v>562</v>
      </c>
      <c r="L7" s="67" t="s">
        <v>563</v>
      </c>
      <c r="M7" s="67" t="s">
        <v>514</v>
      </c>
      <c r="N7" s="67" t="s">
        <v>515</v>
      </c>
      <c r="O7" s="148"/>
      <c r="P7" s="148"/>
    </row>
    <row r="8" spans="1:16" ht="15" customHeight="1" x14ac:dyDescent="0.25">
      <c r="A8" s="47" t="str">
        <f>Spisak!B3</f>
        <v>3/2020</v>
      </c>
      <c r="B8" s="48" t="str">
        <f>Spisak!C3</f>
        <v>Pejović Miljan</v>
      </c>
      <c r="C8" s="68"/>
      <c r="D8" s="68"/>
      <c r="E8" s="68"/>
      <c r="F8" s="68"/>
      <c r="G8" s="68"/>
      <c r="H8" s="68"/>
      <c r="I8" s="68"/>
      <c r="J8" s="69">
        <f>Spisak!L3</f>
        <v>12</v>
      </c>
      <c r="K8" s="68"/>
      <c r="L8" s="68"/>
      <c r="M8" s="69" t="str">
        <f>Spisak!H3</f>
        <v/>
      </c>
      <c r="N8" s="69" t="str">
        <f>Spisak!K3</f>
        <v/>
      </c>
      <c r="O8" s="69">
        <f>Spisak!N3</f>
        <v>12</v>
      </c>
      <c r="P8" s="70" t="str">
        <f>Spisak!O3</f>
        <v>F</v>
      </c>
    </row>
    <row r="9" spans="1:16" ht="15" customHeight="1" x14ac:dyDescent="0.25">
      <c r="A9" s="47" t="str">
        <f>Spisak!B4</f>
        <v>9/2020</v>
      </c>
      <c r="B9" s="48" t="str">
        <f>Spisak!C4</f>
        <v>Senić Maja</v>
      </c>
      <c r="C9" s="68"/>
      <c r="D9" s="68"/>
      <c r="E9" s="68"/>
      <c r="F9" s="68"/>
      <c r="G9" s="68"/>
      <c r="H9" s="68"/>
      <c r="I9" s="68"/>
      <c r="J9" s="69">
        <f>Spisak!L4</f>
        <v>13</v>
      </c>
      <c r="K9" s="68"/>
      <c r="L9" s="68"/>
      <c r="M9" s="69">
        <f>Spisak!H4</f>
        <v>33</v>
      </c>
      <c r="N9" s="69" t="str">
        <f>Spisak!K4</f>
        <v/>
      </c>
      <c r="O9" s="69">
        <f>Spisak!N4</f>
        <v>46</v>
      </c>
      <c r="P9" s="70" t="str">
        <f>Spisak!O4</f>
        <v>F</v>
      </c>
    </row>
    <row r="10" spans="1:16" ht="15" customHeight="1" x14ac:dyDescent="0.25">
      <c r="A10" s="47" t="str">
        <f>Spisak!B5</f>
        <v>12/2020</v>
      </c>
      <c r="B10" s="48" t="str">
        <f>Spisak!C5</f>
        <v>Bušković Vidak</v>
      </c>
      <c r="C10" s="68"/>
      <c r="D10" s="68"/>
      <c r="E10" s="68"/>
      <c r="F10" s="68"/>
      <c r="G10" s="68"/>
      <c r="H10" s="68"/>
      <c r="I10" s="68"/>
      <c r="J10" s="69">
        <f>Spisak!L5</f>
        <v>22</v>
      </c>
      <c r="K10" s="68"/>
      <c r="L10" s="68"/>
      <c r="M10" s="69">
        <f>Spisak!H5</f>
        <v>14</v>
      </c>
      <c r="N10" s="69">
        <f>Spisak!K5</f>
        <v>19</v>
      </c>
      <c r="O10" s="69">
        <f>Spisak!N5</f>
        <v>41</v>
      </c>
      <c r="P10" s="70" t="str">
        <f>Spisak!O5</f>
        <v>F</v>
      </c>
    </row>
    <row r="11" spans="1:16" ht="15" customHeight="1" x14ac:dyDescent="0.25">
      <c r="A11" s="47" t="str">
        <f>Spisak!B6</f>
        <v>14/2020</v>
      </c>
      <c r="B11" s="48" t="str">
        <f>Spisak!C6</f>
        <v>Čolović David</v>
      </c>
      <c r="C11" s="68"/>
      <c r="D11" s="68"/>
      <c r="E11" s="68"/>
      <c r="F11" s="68"/>
      <c r="G11" s="68"/>
      <c r="H11" s="68"/>
      <c r="I11" s="68"/>
      <c r="J11" s="69">
        <f>Spisak!L6</f>
        <v>4</v>
      </c>
      <c r="K11" s="68"/>
      <c r="L11" s="68"/>
      <c r="M11" s="69">
        <f>Spisak!H6</f>
        <v>11</v>
      </c>
      <c r="N11" s="69">
        <f>Spisak!K6</f>
        <v>3</v>
      </c>
      <c r="O11" s="69">
        <f>Spisak!N6</f>
        <v>7</v>
      </c>
      <c r="P11" s="69" t="str">
        <f>Spisak!O6</f>
        <v>F</v>
      </c>
    </row>
    <row r="12" spans="1:16" ht="15" customHeight="1" x14ac:dyDescent="0.25">
      <c r="A12" s="47" t="str">
        <f>Spisak!B7</f>
        <v>18/2020</v>
      </c>
      <c r="B12" s="48" t="str">
        <f>Spisak!C7</f>
        <v>Zečević Vasilije</v>
      </c>
      <c r="C12" s="68"/>
      <c r="D12" s="68"/>
      <c r="E12" s="68"/>
      <c r="F12" s="68"/>
      <c r="G12" s="68"/>
      <c r="H12" s="68"/>
      <c r="I12" s="68"/>
      <c r="J12" s="69">
        <f>Spisak!L7</f>
        <v>5</v>
      </c>
      <c r="K12" s="68"/>
      <c r="L12" s="68"/>
      <c r="M12" s="69" t="str">
        <f>Spisak!H7</f>
        <v/>
      </c>
      <c r="N12" s="69">
        <f>Spisak!K7</f>
        <v>4</v>
      </c>
      <c r="O12" s="69">
        <f>Spisak!N7</f>
        <v>9</v>
      </c>
      <c r="P12" s="69" t="str">
        <f>Spisak!O7</f>
        <v>F</v>
      </c>
    </row>
    <row r="13" spans="1:16" ht="15" customHeight="1" x14ac:dyDescent="0.25">
      <c r="A13" s="47" t="str">
        <f>Spisak!B8</f>
        <v>23/2020</v>
      </c>
      <c r="B13" s="48" t="str">
        <f>Spisak!C8</f>
        <v>Knežević Stefan</v>
      </c>
      <c r="C13" s="68"/>
      <c r="D13" s="68"/>
      <c r="E13" s="68"/>
      <c r="F13" s="68"/>
      <c r="G13" s="68"/>
      <c r="H13" s="68"/>
      <c r="I13" s="68"/>
      <c r="J13" s="69">
        <f>Spisak!L8</f>
        <v>16</v>
      </c>
      <c r="K13" s="68"/>
      <c r="L13" s="68"/>
      <c r="M13" s="69">
        <f>Spisak!H8</f>
        <v>29</v>
      </c>
      <c r="N13" s="69">
        <f>Spisak!K8</f>
        <v>24</v>
      </c>
      <c r="O13" s="69">
        <f>Spisak!N8</f>
        <v>40</v>
      </c>
      <c r="P13" s="69" t="str">
        <f>Spisak!O8</f>
        <v>F</v>
      </c>
    </row>
    <row r="14" spans="1:16" ht="15" customHeight="1" x14ac:dyDescent="0.25">
      <c r="A14" s="47" t="str">
        <f>Spisak!B9</f>
        <v>25/2020</v>
      </c>
      <c r="B14" s="48" t="str">
        <f>Spisak!C9</f>
        <v>Dragović Filip</v>
      </c>
      <c r="C14" s="68"/>
      <c r="D14" s="68"/>
      <c r="E14" s="68"/>
      <c r="F14" s="68"/>
      <c r="G14" s="68"/>
      <c r="H14" s="68"/>
      <c r="I14" s="68"/>
      <c r="J14" s="69">
        <f>Spisak!L9</f>
        <v>25</v>
      </c>
      <c r="K14" s="68"/>
      <c r="L14" s="68"/>
      <c r="M14" s="69">
        <f>Spisak!H9</f>
        <v>18.5</v>
      </c>
      <c r="N14" s="69">
        <f>Spisak!K9</f>
        <v>0</v>
      </c>
      <c r="O14" s="69">
        <f>Spisak!N9</f>
        <v>25</v>
      </c>
      <c r="P14" s="70" t="str">
        <f>Spisak!O9</f>
        <v>F</v>
      </c>
    </row>
    <row r="15" spans="1:16" ht="15" customHeight="1" x14ac:dyDescent="0.25">
      <c r="A15" s="47" t="str">
        <f>Spisak!B10</f>
        <v>26/2020</v>
      </c>
      <c r="B15" s="48" t="str">
        <f>Spisak!C10</f>
        <v>Burdžović Ilma</v>
      </c>
      <c r="C15" s="68"/>
      <c r="D15" s="68"/>
      <c r="E15" s="68"/>
      <c r="F15" s="68"/>
      <c r="G15" s="68"/>
      <c r="H15" s="68"/>
      <c r="I15" s="68"/>
      <c r="J15" s="69">
        <f>Spisak!L10</f>
        <v>15</v>
      </c>
      <c r="K15" s="68"/>
      <c r="L15" s="68"/>
      <c r="M15" s="69">
        <f>Spisak!H10</f>
        <v>24</v>
      </c>
      <c r="N15" s="69">
        <f>Spisak!K10</f>
        <v>29</v>
      </c>
      <c r="O15" s="69">
        <f>Spisak!N10</f>
        <v>44</v>
      </c>
      <c r="P15" s="70" t="str">
        <f>Spisak!O10</f>
        <v>F</v>
      </c>
    </row>
    <row r="16" spans="1:16" ht="15" customHeight="1" x14ac:dyDescent="0.25">
      <c r="A16" s="47" t="str">
        <f>Spisak!B11</f>
        <v>27/2020</v>
      </c>
      <c r="B16" s="48" t="str">
        <f>Spisak!C11</f>
        <v>Mihajlović Danilo</v>
      </c>
      <c r="C16" s="68"/>
      <c r="D16" s="68"/>
      <c r="E16" s="68"/>
      <c r="F16" s="68"/>
      <c r="G16" s="68"/>
      <c r="H16" s="68"/>
      <c r="I16" s="68"/>
      <c r="J16" s="69">
        <f>Spisak!L11</f>
        <v>20</v>
      </c>
      <c r="K16" s="68"/>
      <c r="L16" s="68"/>
      <c r="M16" s="69">
        <f>Spisak!H11</f>
        <v>4</v>
      </c>
      <c r="N16" s="69">
        <f>Spisak!K11</f>
        <v>0</v>
      </c>
      <c r="O16" s="69">
        <f>Spisak!N11</f>
        <v>20</v>
      </c>
      <c r="P16" s="70" t="str">
        <f>Spisak!O11</f>
        <v>F</v>
      </c>
    </row>
    <row r="17" spans="1:16" ht="15" customHeight="1" x14ac:dyDescent="0.25">
      <c r="A17" s="47" t="str">
        <f>Spisak!B12</f>
        <v>32/2020</v>
      </c>
      <c r="B17" s="48" t="str">
        <f>Spisak!C12</f>
        <v>Adžija Ernest</v>
      </c>
      <c r="C17" s="68"/>
      <c r="D17" s="68"/>
      <c r="E17" s="68"/>
      <c r="F17" s="68"/>
      <c r="G17" s="68"/>
      <c r="H17" s="68"/>
      <c r="I17" s="68"/>
      <c r="J17" s="69">
        <f>Spisak!L12</f>
        <v>16</v>
      </c>
      <c r="K17" s="68"/>
      <c r="L17" s="68"/>
      <c r="M17" s="69">
        <f>Spisak!H12</f>
        <v>18.5</v>
      </c>
      <c r="N17" s="69">
        <f>Spisak!K12</f>
        <v>24</v>
      </c>
      <c r="O17" s="69">
        <f>Spisak!N12</f>
        <v>40</v>
      </c>
      <c r="P17" s="69" t="str">
        <f>Spisak!O12</f>
        <v>F</v>
      </c>
    </row>
    <row r="18" spans="1:16" ht="15" customHeight="1" x14ac:dyDescent="0.25">
      <c r="A18" s="47" t="str">
        <f>Spisak!B13</f>
        <v>34/2020</v>
      </c>
      <c r="B18" s="48" t="str">
        <f>Spisak!C13</f>
        <v>Vojinović Vuk</v>
      </c>
      <c r="C18" s="68"/>
      <c r="D18" s="68"/>
      <c r="E18" s="68"/>
      <c r="F18" s="68"/>
      <c r="G18" s="68"/>
      <c r="H18" s="68"/>
      <c r="I18" s="68"/>
      <c r="J18" s="69">
        <f>Spisak!L13</f>
        <v>19</v>
      </c>
      <c r="K18" s="68"/>
      <c r="L18" s="68"/>
      <c r="M18" s="69">
        <f>Spisak!H13</f>
        <v>11</v>
      </c>
      <c r="N18" s="69">
        <f>Spisak!K13</f>
        <v>8</v>
      </c>
      <c r="O18" s="69">
        <f>Spisak!N13</f>
        <v>27</v>
      </c>
      <c r="P18" s="70" t="str">
        <f>Spisak!O13</f>
        <v>F</v>
      </c>
    </row>
    <row r="19" spans="1:16" ht="15" customHeight="1" x14ac:dyDescent="0.25">
      <c r="A19" s="47" t="str">
        <f>Spisak!B14</f>
        <v>36/2020</v>
      </c>
      <c r="B19" s="48" t="str">
        <f>Spisak!C14</f>
        <v>Ljujić Mirjana</v>
      </c>
      <c r="C19" s="68"/>
      <c r="D19" s="68"/>
      <c r="E19" s="68"/>
      <c r="F19" s="68"/>
      <c r="G19" s="68"/>
      <c r="H19" s="68"/>
      <c r="I19" s="68"/>
      <c r="J19" s="69">
        <f>Spisak!L14</f>
        <v>3</v>
      </c>
      <c r="K19" s="68"/>
      <c r="L19" s="68"/>
      <c r="M19" s="69" t="str">
        <f>Spisak!H14</f>
        <v/>
      </c>
      <c r="N19" s="69">
        <f>Spisak!K14</f>
        <v>9</v>
      </c>
      <c r="O19" s="69">
        <f>Spisak!N14</f>
        <v>12</v>
      </c>
      <c r="P19" s="70" t="str">
        <f>Spisak!O14</f>
        <v>F</v>
      </c>
    </row>
    <row r="20" spans="1:16" ht="15" customHeight="1" x14ac:dyDescent="0.25">
      <c r="A20" s="47" t="str">
        <f>Spisak!B15</f>
        <v>47/2020</v>
      </c>
      <c r="B20" s="48" t="str">
        <f>Spisak!C15</f>
        <v>Kalač Ajla</v>
      </c>
      <c r="C20" s="68"/>
      <c r="D20" s="68"/>
      <c r="E20" s="68"/>
      <c r="F20" s="68"/>
      <c r="G20" s="68"/>
      <c r="H20" s="68"/>
      <c r="I20" s="68"/>
      <c r="J20" s="69">
        <f>Spisak!L15</f>
        <v>8</v>
      </c>
      <c r="K20" s="68"/>
      <c r="L20" s="68"/>
      <c r="M20" s="69" t="str">
        <f>Spisak!H15</f>
        <v/>
      </c>
      <c r="N20" s="69" t="str">
        <f>Spisak!K15</f>
        <v/>
      </c>
      <c r="O20" s="69">
        <f>Spisak!N15</f>
        <v>8</v>
      </c>
      <c r="P20" s="70" t="str">
        <f>Spisak!O15</f>
        <v>F</v>
      </c>
    </row>
    <row r="21" spans="1:16" ht="15" customHeight="1" x14ac:dyDescent="0.25">
      <c r="A21" s="47" t="str">
        <f>Spisak!B16</f>
        <v>48/2020</v>
      </c>
      <c r="B21" s="48" t="str">
        <f>Spisak!C16</f>
        <v>Blagojević Tijana</v>
      </c>
      <c r="C21" s="68"/>
      <c r="D21" s="68"/>
      <c r="E21" s="68"/>
      <c r="F21" s="68"/>
      <c r="G21" s="68"/>
      <c r="H21" s="68"/>
      <c r="I21" s="68"/>
      <c r="J21" s="69">
        <f>Spisak!L16</f>
        <v>19</v>
      </c>
      <c r="K21" s="68"/>
      <c r="L21" s="68"/>
      <c r="M21" s="69" t="str">
        <f>Spisak!H16</f>
        <v/>
      </c>
      <c r="N21" s="69">
        <f>Spisak!K16</f>
        <v>19</v>
      </c>
      <c r="O21" s="69">
        <f>Spisak!N16</f>
        <v>38</v>
      </c>
      <c r="P21" s="70" t="str">
        <f>Spisak!O16</f>
        <v>F</v>
      </c>
    </row>
    <row r="22" spans="1:16" ht="15" customHeight="1" x14ac:dyDescent="0.25">
      <c r="A22" s="47" t="str">
        <f>Spisak!B17</f>
        <v>52/2020</v>
      </c>
      <c r="B22" s="48" t="str">
        <f>Spisak!C17</f>
        <v>Grba Aleksandra</v>
      </c>
      <c r="C22" s="68"/>
      <c r="D22" s="68"/>
      <c r="E22" s="68"/>
      <c r="F22" s="68"/>
      <c r="G22" s="68"/>
      <c r="H22" s="68"/>
      <c r="I22" s="68"/>
      <c r="J22" s="69">
        <f>Spisak!L17</f>
        <v>16</v>
      </c>
      <c r="K22" s="68"/>
      <c r="L22" s="68"/>
      <c r="M22" s="69">
        <f>Spisak!H17</f>
        <v>23</v>
      </c>
      <c r="N22" s="69">
        <f>Spisak!K17</f>
        <v>23</v>
      </c>
      <c r="O22" s="69">
        <f>Spisak!N17</f>
        <v>39</v>
      </c>
      <c r="P22" s="70" t="str">
        <f>Spisak!O17</f>
        <v>F</v>
      </c>
    </row>
    <row r="23" spans="1:16" ht="15" customHeight="1" x14ac:dyDescent="0.25">
      <c r="A23" s="47" t="str">
        <f>Spisak!B18</f>
        <v>58/2020</v>
      </c>
      <c r="B23" s="48" t="str">
        <f>Spisak!C18</f>
        <v>Purišić Samir</v>
      </c>
      <c r="C23" s="68"/>
      <c r="D23" s="68"/>
      <c r="E23" s="68"/>
      <c r="F23" s="68"/>
      <c r="G23" s="68"/>
      <c r="H23" s="68"/>
      <c r="I23" s="68"/>
      <c r="J23" s="69">
        <f>Spisak!L18</f>
        <v>21</v>
      </c>
      <c r="K23" s="68"/>
      <c r="L23" s="68"/>
      <c r="M23" s="69">
        <f>Spisak!H18</f>
        <v>21</v>
      </c>
      <c r="N23" s="69">
        <f>Spisak!K18</f>
        <v>26</v>
      </c>
      <c r="O23" s="69">
        <f>Spisak!N18</f>
        <v>47</v>
      </c>
      <c r="P23" s="70" t="str">
        <f>Spisak!O18</f>
        <v>F</v>
      </c>
    </row>
    <row r="24" spans="1:16" ht="15" customHeight="1" x14ac:dyDescent="0.25">
      <c r="A24" s="47" t="str">
        <f>Spisak!B19</f>
        <v>59/2020</v>
      </c>
      <c r="B24" s="48" t="str">
        <f>Spisak!C19</f>
        <v>Kalender Almir</v>
      </c>
      <c r="C24" s="68"/>
      <c r="D24" s="68"/>
      <c r="E24" s="68"/>
      <c r="F24" s="68"/>
      <c r="G24" s="68"/>
      <c r="H24" s="68"/>
      <c r="I24" s="68"/>
      <c r="J24" s="69">
        <f>Spisak!L19</f>
        <v>16</v>
      </c>
      <c r="K24" s="68"/>
      <c r="L24" s="68"/>
      <c r="M24" s="69">
        <f>Spisak!H19</f>
        <v>16</v>
      </c>
      <c r="N24" s="69">
        <f>Spisak!K19</f>
        <v>2</v>
      </c>
      <c r="O24" s="69">
        <f>Spisak!N19</f>
        <v>18</v>
      </c>
      <c r="P24" s="70" t="str">
        <f>Spisak!O19</f>
        <v>F</v>
      </c>
    </row>
    <row r="25" spans="1:16" ht="15" customHeight="1" x14ac:dyDescent="0.25">
      <c r="A25" s="47" t="str">
        <f>Spisak!B20</f>
        <v>61/2020</v>
      </c>
      <c r="B25" s="48" t="str">
        <f>Spisak!C20</f>
        <v>Šukurica Adis</v>
      </c>
      <c r="C25" s="68"/>
      <c r="D25" s="68"/>
      <c r="E25" s="68"/>
      <c r="F25" s="68"/>
      <c r="G25" s="68"/>
      <c r="H25" s="68"/>
      <c r="I25" s="68"/>
      <c r="J25" s="69">
        <f>Spisak!L20</f>
        <v>16</v>
      </c>
      <c r="K25" s="68"/>
      <c r="L25" s="68"/>
      <c r="M25" s="69">
        <f>Spisak!H20</f>
        <v>23</v>
      </c>
      <c r="N25" s="69">
        <f>Spisak!K20</f>
        <v>24</v>
      </c>
      <c r="O25" s="69">
        <f>Spisak!N20</f>
        <v>40</v>
      </c>
      <c r="P25" s="70" t="str">
        <f>Spisak!O20</f>
        <v>F</v>
      </c>
    </row>
    <row r="26" spans="1:16" ht="15" customHeight="1" x14ac:dyDescent="0.25">
      <c r="A26" s="47" t="str">
        <f>Spisak!B21</f>
        <v>62/2020</v>
      </c>
      <c r="B26" s="48" t="str">
        <f>Spisak!C21</f>
        <v>Damjanović Nikola</v>
      </c>
      <c r="C26" s="68"/>
      <c r="D26" s="68"/>
      <c r="E26" s="68"/>
      <c r="F26" s="68"/>
      <c r="G26" s="68"/>
      <c r="H26" s="68"/>
      <c r="I26" s="68"/>
      <c r="J26" s="69">
        <f>Spisak!L21</f>
        <v>8</v>
      </c>
      <c r="K26" s="68"/>
      <c r="L26" s="68"/>
      <c r="M26" s="69">
        <f>Spisak!H21</f>
        <v>19</v>
      </c>
      <c r="N26" s="69">
        <f>Spisak!K21</f>
        <v>17</v>
      </c>
      <c r="O26" s="69">
        <f>Spisak!N21</f>
        <v>25</v>
      </c>
      <c r="P26" s="70" t="str">
        <f>Spisak!O21</f>
        <v>F</v>
      </c>
    </row>
    <row r="27" spans="1:16" ht="15" customHeight="1" x14ac:dyDescent="0.25">
      <c r="A27" s="47" t="str">
        <f>Spisak!B22</f>
        <v>63/2020</v>
      </c>
      <c r="B27" s="48" t="str">
        <f>Spisak!C22</f>
        <v>Kalač Nejla</v>
      </c>
      <c r="C27" s="68"/>
      <c r="D27" s="68"/>
      <c r="E27" s="68"/>
      <c r="F27" s="68"/>
      <c r="G27" s="68"/>
      <c r="H27" s="68"/>
      <c r="I27" s="68"/>
      <c r="J27" s="69">
        <f>Spisak!L22</f>
        <v>29</v>
      </c>
      <c r="K27" s="68"/>
      <c r="L27" s="68"/>
      <c r="M27" s="69">
        <f>Spisak!H22</f>
        <v>14</v>
      </c>
      <c r="N27" s="69">
        <f>Spisak!K22</f>
        <v>9</v>
      </c>
      <c r="O27" s="69">
        <f>Spisak!N22</f>
        <v>38</v>
      </c>
      <c r="P27" s="70" t="str">
        <f>Spisak!O22</f>
        <v>F</v>
      </c>
    </row>
    <row r="28" spans="1:16" ht="15" customHeight="1" x14ac:dyDescent="0.25">
      <c r="A28" s="47" t="str">
        <f>Spisak!B23</f>
        <v>67/2020</v>
      </c>
      <c r="B28" s="48" t="str">
        <f>Spisak!C23</f>
        <v>Hašinović Belma</v>
      </c>
      <c r="C28" s="68"/>
      <c r="D28" s="68"/>
      <c r="E28" s="68"/>
      <c r="F28" s="68"/>
      <c r="G28" s="68"/>
      <c r="H28" s="68"/>
      <c r="I28" s="68"/>
      <c r="J28" s="69">
        <f>Spisak!L23</f>
        <v>7</v>
      </c>
      <c r="K28" s="68"/>
      <c r="L28" s="68"/>
      <c r="M28" s="69">
        <f>Spisak!H23</f>
        <v>33.5</v>
      </c>
      <c r="N28" s="69">
        <f>Spisak!K23</f>
        <v>19</v>
      </c>
      <c r="O28" s="69">
        <f>Spisak!N23</f>
        <v>26</v>
      </c>
      <c r="P28" s="70" t="str">
        <f>Spisak!O23</f>
        <v>F</v>
      </c>
    </row>
    <row r="29" spans="1:16" ht="15" customHeight="1" x14ac:dyDescent="0.25">
      <c r="A29" s="47" t="str">
        <f>Spisak!B24</f>
        <v>68/2020</v>
      </c>
      <c r="B29" s="48" t="str">
        <f>Spisak!C24</f>
        <v>Ibrahimović Elvis</v>
      </c>
      <c r="C29" s="68"/>
      <c r="D29" s="68"/>
      <c r="E29" s="68"/>
      <c r="F29" s="68"/>
      <c r="G29" s="68"/>
      <c r="H29" s="68"/>
      <c r="I29" s="68"/>
      <c r="J29" s="69">
        <f>Spisak!L24</f>
        <v>12</v>
      </c>
      <c r="K29" s="68"/>
      <c r="L29" s="68"/>
      <c r="M29" s="69">
        <f>Spisak!H24</f>
        <v>23</v>
      </c>
      <c r="N29" s="69">
        <f>Spisak!K24</f>
        <v>19</v>
      </c>
      <c r="O29" s="69">
        <f>Spisak!N24</f>
        <v>31</v>
      </c>
      <c r="P29" s="69" t="str">
        <f>Spisak!O24</f>
        <v>F</v>
      </c>
    </row>
    <row r="30" spans="1:16" ht="15" customHeight="1" x14ac:dyDescent="0.25">
      <c r="A30" s="47" t="str">
        <f>Spisak!B25</f>
        <v>69/2020</v>
      </c>
      <c r="B30" s="48" t="str">
        <f>Spisak!C25</f>
        <v>Kljajević Kristina</v>
      </c>
      <c r="C30" s="68"/>
      <c r="D30" s="68"/>
      <c r="E30" s="68"/>
      <c r="F30" s="68"/>
      <c r="G30" s="68"/>
      <c r="H30" s="68"/>
      <c r="I30" s="68"/>
      <c r="J30" s="69">
        <f>Spisak!L25</f>
        <v>18</v>
      </c>
      <c r="K30" s="68"/>
      <c r="L30" s="68"/>
      <c r="M30" s="69">
        <f>Spisak!H25</f>
        <v>15</v>
      </c>
      <c r="N30" s="69">
        <f>Spisak!K25</f>
        <v>15.5</v>
      </c>
      <c r="O30" s="69">
        <f>Spisak!N25</f>
        <v>33.5</v>
      </c>
      <c r="P30" s="70" t="str">
        <f>Spisak!O25</f>
        <v>F</v>
      </c>
    </row>
    <row r="31" spans="1:16" ht="15" customHeight="1" x14ac:dyDescent="0.25">
      <c r="A31" s="47" t="str">
        <f>Spisak!B26</f>
        <v>72/2020</v>
      </c>
      <c r="B31" s="48" t="str">
        <f>Spisak!C26</f>
        <v>Radović Jovana</v>
      </c>
      <c r="C31" s="68"/>
      <c r="D31" s="68"/>
      <c r="E31" s="68"/>
      <c r="F31" s="68"/>
      <c r="G31" s="68"/>
      <c r="H31" s="68"/>
      <c r="I31" s="68"/>
      <c r="J31" s="69">
        <f>Spisak!L26</f>
        <v>17</v>
      </c>
      <c r="K31" s="68"/>
      <c r="L31" s="68"/>
      <c r="M31" s="69">
        <f>Spisak!H26</f>
        <v>20</v>
      </c>
      <c r="N31" s="69">
        <f>Spisak!K26</f>
        <v>11</v>
      </c>
      <c r="O31" s="69">
        <f>Spisak!N26</f>
        <v>28</v>
      </c>
      <c r="P31" s="70" t="str">
        <f>Spisak!O26</f>
        <v>F</v>
      </c>
    </row>
    <row r="32" spans="1:16" ht="15" customHeight="1" x14ac:dyDescent="0.25">
      <c r="A32" s="47" t="str">
        <f>Spisak!B27</f>
        <v>73/2020</v>
      </c>
      <c r="B32" s="48" t="str">
        <f>Spisak!C27</f>
        <v>Popović Kristina</v>
      </c>
      <c r="C32" s="68"/>
      <c r="D32" s="68"/>
      <c r="E32" s="68"/>
      <c r="F32" s="68"/>
      <c r="G32" s="68"/>
      <c r="H32" s="68"/>
      <c r="I32" s="68"/>
      <c r="J32" s="69">
        <f>Spisak!L27</f>
        <v>25</v>
      </c>
      <c r="K32" s="68"/>
      <c r="L32" s="68"/>
      <c r="M32" s="69">
        <f>Spisak!H27</f>
        <v>23</v>
      </c>
      <c r="N32" s="69">
        <f>Spisak!K27</f>
        <v>19</v>
      </c>
      <c r="O32" s="69">
        <f>Spisak!N27</f>
        <v>44</v>
      </c>
      <c r="P32" s="70" t="str">
        <f>Spisak!O27</f>
        <v>F</v>
      </c>
    </row>
    <row r="33" spans="1:16" ht="15" customHeight="1" x14ac:dyDescent="0.25">
      <c r="A33" s="47" t="str">
        <f>Spisak!B28</f>
        <v>74/2020</v>
      </c>
      <c r="B33" s="48" t="str">
        <f>Spisak!C28</f>
        <v>Mitrović Miroslav</v>
      </c>
      <c r="C33" s="68"/>
      <c r="D33" s="68"/>
      <c r="E33" s="68"/>
      <c r="F33" s="68"/>
      <c r="G33" s="68"/>
      <c r="H33" s="68"/>
      <c r="I33" s="68"/>
      <c r="J33" s="69">
        <f>Spisak!L28</f>
        <v>1</v>
      </c>
      <c r="K33" s="68"/>
      <c r="L33" s="68"/>
      <c r="M33" s="69">
        <f>Spisak!H28</f>
        <v>1</v>
      </c>
      <c r="N33" s="69" t="str">
        <f>Spisak!K28</f>
        <v/>
      </c>
      <c r="O33" s="69">
        <f>Spisak!N28</f>
        <v>2</v>
      </c>
      <c r="P33" s="70" t="str">
        <f>Spisak!O28</f>
        <v>F</v>
      </c>
    </row>
    <row r="34" spans="1:16" ht="15" customHeight="1" x14ac:dyDescent="0.25">
      <c r="A34" s="47" t="str">
        <f>Spisak!B29</f>
        <v>79/2020</v>
      </c>
      <c r="B34" s="48" t="str">
        <f>Spisak!C29</f>
        <v>Nišavić Ognjen</v>
      </c>
      <c r="C34" s="68"/>
      <c r="D34" s="68"/>
      <c r="E34" s="68"/>
      <c r="F34" s="68"/>
      <c r="G34" s="68"/>
      <c r="H34" s="68"/>
      <c r="I34" s="68"/>
      <c r="J34" s="69">
        <f>Spisak!L29</f>
        <v>3</v>
      </c>
      <c r="K34" s="68"/>
      <c r="L34" s="68"/>
      <c r="M34" s="69">
        <f>Spisak!H29</f>
        <v>12</v>
      </c>
      <c r="N34" s="69">
        <f>Spisak!K29</f>
        <v>13.5</v>
      </c>
      <c r="O34" s="69">
        <f>Spisak!N29</f>
        <v>16.5</v>
      </c>
      <c r="P34" s="70" t="str">
        <f>Spisak!O29</f>
        <v>F</v>
      </c>
    </row>
    <row r="35" spans="1:16" ht="15" customHeight="1" x14ac:dyDescent="0.25">
      <c r="A35" s="47" t="str">
        <f>Spisak!B30</f>
        <v>83/2020</v>
      </c>
      <c r="B35" s="48" t="str">
        <f>Spisak!C30</f>
        <v>Mraković Neda</v>
      </c>
      <c r="C35" s="68"/>
      <c r="D35" s="68"/>
      <c r="E35" s="68"/>
      <c r="F35" s="68"/>
      <c r="G35" s="68"/>
      <c r="H35" s="68"/>
      <c r="I35" s="68"/>
      <c r="J35" s="69">
        <f>Spisak!L30</f>
        <v>3</v>
      </c>
      <c r="K35" s="68"/>
      <c r="L35" s="68"/>
      <c r="M35" s="69">
        <f>Spisak!H30</f>
        <v>20.5</v>
      </c>
      <c r="N35" s="69">
        <f>Spisak!K30</f>
        <v>13</v>
      </c>
      <c r="O35" s="69">
        <f>Spisak!N30</f>
        <v>16</v>
      </c>
      <c r="P35" s="69" t="str">
        <f>Spisak!O30</f>
        <v>F</v>
      </c>
    </row>
    <row r="36" spans="1:16" ht="15" customHeight="1" x14ac:dyDescent="0.25">
      <c r="A36" s="47" t="str">
        <f>Spisak!B31</f>
        <v>84/2020</v>
      </c>
      <c r="B36" s="48" t="str">
        <f>Spisak!C31</f>
        <v>Murić Belmin</v>
      </c>
      <c r="C36" s="68"/>
      <c r="D36" s="68"/>
      <c r="E36" s="68"/>
      <c r="F36" s="68"/>
      <c r="G36" s="68"/>
      <c r="H36" s="68"/>
      <c r="I36" s="68"/>
      <c r="J36" s="69">
        <f>Spisak!L31</f>
        <v>0</v>
      </c>
      <c r="K36" s="68"/>
      <c r="L36" s="68"/>
      <c r="M36" s="69">
        <f>Spisak!H31</f>
        <v>0</v>
      </c>
      <c r="N36" s="69">
        <f>Spisak!K31</f>
        <v>0</v>
      </c>
      <c r="O36" s="69">
        <f>Spisak!N31</f>
        <v>0</v>
      </c>
      <c r="P36" s="70" t="str">
        <f>Spisak!O31</f>
        <v>F</v>
      </c>
    </row>
    <row r="37" spans="1:16" ht="15" customHeight="1" x14ac:dyDescent="0.25">
      <c r="A37" s="47" t="str">
        <f>Spisak!B32</f>
        <v>85/2020</v>
      </c>
      <c r="B37" s="48" t="str">
        <f>Spisak!C32</f>
        <v>Radoičić Jelena</v>
      </c>
      <c r="C37" s="68"/>
      <c r="D37" s="68"/>
      <c r="E37" s="68"/>
      <c r="F37" s="68"/>
      <c r="G37" s="68"/>
      <c r="H37" s="68"/>
      <c r="I37" s="68"/>
      <c r="J37" s="69">
        <f>Spisak!L32</f>
        <v>7</v>
      </c>
      <c r="K37" s="68"/>
      <c r="L37" s="68"/>
      <c r="M37" s="69">
        <f>Spisak!H32</f>
        <v>13</v>
      </c>
      <c r="N37" s="69" t="str">
        <f>Spisak!K32</f>
        <v/>
      </c>
      <c r="O37" s="69">
        <f>Spisak!N32</f>
        <v>20</v>
      </c>
      <c r="P37" s="70" t="str">
        <f>Spisak!O32</f>
        <v>F</v>
      </c>
    </row>
    <row r="38" spans="1:16" ht="13.2" x14ac:dyDescent="0.25">
      <c r="A38" s="47" t="str">
        <f>Spisak!B33</f>
        <v>88/2020</v>
      </c>
      <c r="B38" s="48" t="str">
        <f>Spisak!C33</f>
        <v>Petrović Dijana</v>
      </c>
      <c r="C38" s="68"/>
      <c r="D38" s="68"/>
      <c r="E38" s="68"/>
      <c r="F38" s="68"/>
      <c r="G38" s="68"/>
      <c r="H38" s="68"/>
      <c r="I38" s="68"/>
      <c r="J38" s="69">
        <f>Spisak!L33</f>
        <v>23</v>
      </c>
      <c r="K38" s="68"/>
      <c r="L38" s="68"/>
      <c r="M38" s="69">
        <f>Spisak!H33</f>
        <v>16</v>
      </c>
      <c r="N38" s="69">
        <f>Spisak!K33</f>
        <v>19</v>
      </c>
      <c r="O38" s="69">
        <f>Spisak!N33</f>
        <v>42</v>
      </c>
      <c r="P38" s="70" t="str">
        <f>Spisak!O33</f>
        <v>F</v>
      </c>
    </row>
    <row r="39" spans="1:16" ht="13.2" x14ac:dyDescent="0.25">
      <c r="A39" s="47" t="str">
        <f>Spisak!B34</f>
        <v>91/2020</v>
      </c>
      <c r="B39" s="48" t="str">
        <f>Spisak!C34</f>
        <v>Jakšić Mina</v>
      </c>
      <c r="C39" s="68"/>
      <c r="D39" s="68"/>
      <c r="E39" s="68"/>
      <c r="F39" s="68"/>
      <c r="G39" s="68"/>
      <c r="H39" s="68"/>
      <c r="I39" s="68"/>
      <c r="J39" s="69">
        <f>Spisak!L34</f>
        <v>18</v>
      </c>
      <c r="K39" s="68"/>
      <c r="L39" s="68"/>
      <c r="M39" s="69">
        <f>Spisak!H34</f>
        <v>14</v>
      </c>
      <c r="N39" s="69">
        <f>Spisak!K34</f>
        <v>30</v>
      </c>
      <c r="O39" s="69">
        <f>Spisak!N34</f>
        <v>48</v>
      </c>
      <c r="P39" s="70" t="str">
        <f>Spisak!O34</f>
        <v>F</v>
      </c>
    </row>
    <row r="40" spans="1:16" ht="13.2" x14ac:dyDescent="0.25">
      <c r="A40" s="47" t="str">
        <f>Spisak!B35</f>
        <v>93/2020</v>
      </c>
      <c r="B40" s="48" t="str">
        <f>Spisak!C35</f>
        <v>Nikić Ivana</v>
      </c>
      <c r="C40" s="68"/>
      <c r="D40" s="68"/>
      <c r="E40" s="68"/>
      <c r="F40" s="68"/>
      <c r="G40" s="68"/>
      <c r="H40" s="68"/>
      <c r="I40" s="68"/>
      <c r="J40" s="69">
        <f>Spisak!L35</f>
        <v>19</v>
      </c>
      <c r="K40" s="68"/>
      <c r="L40" s="68"/>
      <c r="M40" s="69">
        <f>Spisak!H35</f>
        <v>27</v>
      </c>
      <c r="N40" s="69">
        <f>Spisak!K35</f>
        <v>26</v>
      </c>
      <c r="O40" s="69">
        <f>Spisak!N35</f>
        <v>45</v>
      </c>
      <c r="P40" s="70" t="str">
        <f>Spisak!O35</f>
        <v>F</v>
      </c>
    </row>
    <row r="41" spans="1:16" ht="13.2" x14ac:dyDescent="0.25">
      <c r="A41" s="47" t="str">
        <f>Spisak!B36</f>
        <v>94/2020</v>
      </c>
      <c r="B41" s="48" t="str">
        <f>Spisak!C36</f>
        <v>Lončar Tijana</v>
      </c>
      <c r="C41" s="68"/>
      <c r="D41" s="68"/>
      <c r="E41" s="68"/>
      <c r="F41" s="68"/>
      <c r="G41" s="68"/>
      <c r="H41" s="68"/>
      <c r="I41" s="68"/>
      <c r="J41" s="69">
        <f>Spisak!L36</f>
        <v>14</v>
      </c>
      <c r="K41" s="68"/>
      <c r="L41" s="68"/>
      <c r="M41" s="69">
        <f>Spisak!H36</f>
        <v>28</v>
      </c>
      <c r="N41" s="69" t="str">
        <f>Spisak!K36</f>
        <v/>
      </c>
      <c r="O41" s="69">
        <f>Spisak!N36</f>
        <v>42</v>
      </c>
      <c r="P41" s="70" t="str">
        <f>Spisak!O36</f>
        <v>F</v>
      </c>
    </row>
    <row r="42" spans="1:16" ht="13.2" x14ac:dyDescent="0.25">
      <c r="A42" s="47" t="str">
        <f>Spisak!B37</f>
        <v>95/2020</v>
      </c>
      <c r="B42" s="48" t="str">
        <f>Spisak!C37</f>
        <v>Husović Melida</v>
      </c>
      <c r="C42" s="68"/>
      <c r="D42" s="68"/>
      <c r="E42" s="68"/>
      <c r="F42" s="68"/>
      <c r="G42" s="68"/>
      <c r="H42" s="68"/>
      <c r="I42" s="68"/>
      <c r="J42" s="69">
        <f>Spisak!L37</f>
        <v>1</v>
      </c>
      <c r="K42" s="68"/>
      <c r="L42" s="68"/>
      <c r="M42" s="69">
        <f>Spisak!H37</f>
        <v>8</v>
      </c>
      <c r="N42" s="69">
        <f>Spisak!K37</f>
        <v>0</v>
      </c>
      <c r="O42" s="69">
        <f>Spisak!N37</f>
        <v>1</v>
      </c>
      <c r="P42" s="70" t="str">
        <f>Spisak!O37</f>
        <v>F</v>
      </c>
    </row>
    <row r="43" spans="1:16" ht="13.2" x14ac:dyDescent="0.25">
      <c r="A43" s="47" t="str">
        <f>Spisak!B38</f>
        <v>98/2020</v>
      </c>
      <c r="B43" s="48" t="str">
        <f>Spisak!C38</f>
        <v>Soković Vasilije</v>
      </c>
      <c r="C43" s="68"/>
      <c r="D43" s="68"/>
      <c r="E43" s="68"/>
      <c r="F43" s="68"/>
      <c r="G43" s="68"/>
      <c r="H43" s="68"/>
      <c r="I43" s="68"/>
      <c r="J43" s="69">
        <f>Spisak!L38</f>
        <v>5</v>
      </c>
      <c r="K43" s="68"/>
      <c r="L43" s="68"/>
      <c r="M43" s="69" t="str">
        <f>Spisak!H38</f>
        <v/>
      </c>
      <c r="N43" s="69" t="str">
        <f>Spisak!K38</f>
        <v/>
      </c>
      <c r="O43" s="69">
        <f>Spisak!N38</f>
        <v>5</v>
      </c>
      <c r="P43" s="70" t="str">
        <f>Spisak!O38</f>
        <v>F</v>
      </c>
    </row>
    <row r="44" spans="1:16" ht="13.2" x14ac:dyDescent="0.25">
      <c r="A44" s="47" t="str">
        <f>Spisak!B39</f>
        <v>100/2020</v>
      </c>
      <c r="B44" s="48" t="str">
        <f>Spisak!C39</f>
        <v>Jaćimović Tamara</v>
      </c>
      <c r="C44" s="68"/>
      <c r="D44" s="68"/>
      <c r="E44" s="68"/>
      <c r="F44" s="68"/>
      <c r="G44" s="68"/>
      <c r="H44" s="68"/>
      <c r="I44" s="68"/>
      <c r="J44" s="69">
        <f>Spisak!L39</f>
        <v>19</v>
      </c>
      <c r="K44" s="68"/>
      <c r="L44" s="68"/>
      <c r="M44" s="69" t="str">
        <f>Spisak!H39</f>
        <v/>
      </c>
      <c r="N44" s="69" t="str">
        <f>Spisak!K39</f>
        <v/>
      </c>
      <c r="O44" s="69">
        <f>Spisak!N39</f>
        <v>19</v>
      </c>
      <c r="P44" s="70" t="str">
        <f>Spisak!O39</f>
        <v>F</v>
      </c>
    </row>
    <row r="45" spans="1:16" ht="13.2" x14ac:dyDescent="0.25">
      <c r="A45" s="47" t="str">
        <f>Spisak!B40</f>
        <v>102/2020</v>
      </c>
      <c r="B45" s="48" t="str">
        <f>Spisak!C40</f>
        <v>Suljević Arnela</v>
      </c>
      <c r="C45" s="68"/>
      <c r="D45" s="68"/>
      <c r="E45" s="68"/>
      <c r="F45" s="68"/>
      <c r="G45" s="68"/>
      <c r="H45" s="68"/>
      <c r="I45" s="68"/>
      <c r="J45" s="69">
        <f>Spisak!L40</f>
        <v>0</v>
      </c>
      <c r="K45" s="68"/>
      <c r="L45" s="68"/>
      <c r="M45" s="69" t="str">
        <f>Spisak!H40</f>
        <v/>
      </c>
      <c r="N45" s="69" t="str">
        <f>Spisak!K40</f>
        <v/>
      </c>
      <c r="O45" s="69">
        <f>Spisak!N40</f>
        <v>0</v>
      </c>
      <c r="P45" s="70" t="str">
        <f>Spisak!O40</f>
        <v>F</v>
      </c>
    </row>
    <row r="46" spans="1:16" ht="13.2" x14ac:dyDescent="0.25">
      <c r="A46" s="47" t="str">
        <f>Spisak!B41</f>
        <v>103/2020</v>
      </c>
      <c r="B46" s="48" t="str">
        <f>Spisak!C41</f>
        <v>Vučeraković Nataša</v>
      </c>
      <c r="C46" s="68"/>
      <c r="D46" s="68"/>
      <c r="E46" s="68"/>
      <c r="F46" s="68"/>
      <c r="G46" s="68"/>
      <c r="H46" s="68"/>
      <c r="I46" s="68"/>
      <c r="J46" s="69">
        <f>Spisak!L41</f>
        <v>2</v>
      </c>
      <c r="K46" s="68"/>
      <c r="L46" s="68"/>
      <c r="M46" s="69" t="str">
        <f>Spisak!H41</f>
        <v/>
      </c>
      <c r="N46" s="69" t="str">
        <f>Spisak!K41</f>
        <v/>
      </c>
      <c r="O46" s="69">
        <f>Spisak!N41</f>
        <v>2</v>
      </c>
      <c r="P46" s="69" t="str">
        <f>Spisak!O41</f>
        <v>F</v>
      </c>
    </row>
    <row r="47" spans="1:16" ht="13.2" x14ac:dyDescent="0.25">
      <c r="A47" s="47" t="str">
        <f>Spisak!B42</f>
        <v>107/2020</v>
      </c>
      <c r="B47" s="48" t="str">
        <f>Spisak!C42</f>
        <v>Šećerović Deniz</v>
      </c>
      <c r="C47" s="68"/>
      <c r="D47" s="68"/>
      <c r="E47" s="68"/>
      <c r="F47" s="68"/>
      <c r="G47" s="68"/>
      <c r="H47" s="68"/>
      <c r="I47" s="68"/>
      <c r="J47" s="69">
        <f>Spisak!L42</f>
        <v>4</v>
      </c>
      <c r="K47" s="68"/>
      <c r="L47" s="68"/>
      <c r="M47" s="69">
        <f>Spisak!H42</f>
        <v>14</v>
      </c>
      <c r="N47" s="69">
        <f>Spisak!K42</f>
        <v>18</v>
      </c>
      <c r="O47" s="69">
        <f>Spisak!N42</f>
        <v>22</v>
      </c>
      <c r="P47" s="70" t="str">
        <f>Spisak!O42</f>
        <v>F</v>
      </c>
    </row>
    <row r="48" spans="1:16" ht="13.2" x14ac:dyDescent="0.25">
      <c r="A48" s="47" t="str">
        <f>Spisak!B43</f>
        <v>108/2020</v>
      </c>
      <c r="B48" s="48" t="str">
        <f>Spisak!C43</f>
        <v>Stojanović Stefan</v>
      </c>
      <c r="C48" s="68"/>
      <c r="D48" s="68"/>
      <c r="E48" s="68"/>
      <c r="F48" s="68"/>
      <c r="G48" s="68"/>
      <c r="H48" s="68"/>
      <c r="I48" s="68"/>
      <c r="J48" s="69">
        <f>Spisak!L43</f>
        <v>15</v>
      </c>
      <c r="K48" s="68"/>
      <c r="L48" s="68"/>
      <c r="M48" s="69">
        <f>Spisak!H43</f>
        <v>21</v>
      </c>
      <c r="N48" s="69">
        <f>Spisak!K43</f>
        <v>16</v>
      </c>
      <c r="O48" s="69">
        <f>Spisak!N43</f>
        <v>31</v>
      </c>
      <c r="P48" s="70" t="str">
        <f>Spisak!O43</f>
        <v>F</v>
      </c>
    </row>
    <row r="49" spans="1:16" ht="13.2" x14ac:dyDescent="0.25">
      <c r="A49" s="47" t="str">
        <f>Spisak!B44</f>
        <v>109/2020</v>
      </c>
      <c r="B49" s="48" t="str">
        <f>Spisak!C44</f>
        <v>Ćeman Emir</v>
      </c>
      <c r="C49" s="68"/>
      <c r="D49" s="68"/>
      <c r="E49" s="68"/>
      <c r="F49" s="68"/>
      <c r="G49" s="68"/>
      <c r="H49" s="68"/>
      <c r="I49" s="68"/>
      <c r="J49" s="69">
        <f>Spisak!L44</f>
        <v>5</v>
      </c>
      <c r="K49" s="68"/>
      <c r="L49" s="68"/>
      <c r="M49" s="69" t="str">
        <f>Spisak!H44</f>
        <v/>
      </c>
      <c r="N49" s="69" t="str">
        <f>Spisak!K44</f>
        <v/>
      </c>
      <c r="O49" s="69">
        <f>Spisak!N44</f>
        <v>5</v>
      </c>
      <c r="P49" s="69" t="str">
        <f>Spisak!O44</f>
        <v>F</v>
      </c>
    </row>
    <row r="50" spans="1:16" ht="13.2" x14ac:dyDescent="0.25">
      <c r="A50" s="47" t="str">
        <f>Spisak!B45</f>
        <v>14/2019</v>
      </c>
      <c r="B50" s="48" t="str">
        <f>Spisak!C45</f>
        <v>Mirotić Ivan</v>
      </c>
      <c r="C50" s="68"/>
      <c r="D50" s="68"/>
      <c r="E50" s="68"/>
      <c r="F50" s="68"/>
      <c r="G50" s="68"/>
      <c r="H50" s="68"/>
      <c r="I50" s="68"/>
      <c r="J50" s="69" t="str">
        <f>Spisak!L45</f>
        <v/>
      </c>
      <c r="K50" s="68"/>
      <c r="L50" s="68"/>
      <c r="M50" s="69" t="str">
        <f>Spisak!H45</f>
        <v/>
      </c>
      <c r="N50" s="69" t="str">
        <f>Spisak!K45</f>
        <v/>
      </c>
      <c r="O50" s="69" t="str">
        <f>Spisak!N45</f>
        <v/>
      </c>
      <c r="P50" s="70" t="str">
        <f>Spisak!O45</f>
        <v/>
      </c>
    </row>
    <row r="51" spans="1:16" ht="13.2" x14ac:dyDescent="0.25">
      <c r="A51" s="47" t="str">
        <f>Spisak!B46</f>
        <v>23/2019</v>
      </c>
      <c r="B51" s="48" t="str">
        <f>Spisak!C46</f>
        <v>Zejak Anđela</v>
      </c>
      <c r="C51" s="68"/>
      <c r="D51" s="68"/>
      <c r="E51" s="68"/>
      <c r="F51" s="68"/>
      <c r="G51" s="68"/>
      <c r="H51" s="68"/>
      <c r="I51" s="68"/>
      <c r="J51" s="69">
        <f>Spisak!L46</f>
        <v>18</v>
      </c>
      <c r="K51" s="68"/>
      <c r="L51" s="68"/>
      <c r="M51" s="69" t="str">
        <f>Spisak!H46</f>
        <v/>
      </c>
      <c r="N51" s="69">
        <f>Spisak!K46</f>
        <v>12</v>
      </c>
      <c r="O51" s="69">
        <f>Spisak!N46</f>
        <v>30</v>
      </c>
      <c r="P51" s="70" t="str">
        <f>Spisak!O46</f>
        <v>F</v>
      </c>
    </row>
    <row r="52" spans="1:16" ht="13.2" x14ac:dyDescent="0.25">
      <c r="A52" s="47" t="str">
        <f>Spisak!B47</f>
        <v>27/2019</v>
      </c>
      <c r="B52" s="48" t="str">
        <f>Spisak!C47</f>
        <v>Brnović Nikolina</v>
      </c>
      <c r="C52" s="68"/>
      <c r="D52" s="68"/>
      <c r="E52" s="68"/>
      <c r="F52" s="68"/>
      <c r="G52" s="68"/>
      <c r="H52" s="68"/>
      <c r="I52" s="68"/>
      <c r="J52" s="69">
        <f>Spisak!L47</f>
        <v>7</v>
      </c>
      <c r="K52" s="68"/>
      <c r="L52" s="68"/>
      <c r="M52" s="69" t="str">
        <f>Spisak!H47</f>
        <v/>
      </c>
      <c r="N52" s="69" t="str">
        <f>Spisak!K47</f>
        <v/>
      </c>
      <c r="O52" s="69">
        <f>Spisak!N47</f>
        <v>7</v>
      </c>
      <c r="P52" s="70" t="str">
        <f>Spisak!O47</f>
        <v>F</v>
      </c>
    </row>
    <row r="53" spans="1:16" ht="13.2" x14ac:dyDescent="0.25">
      <c r="A53" s="47" t="str">
        <f>Spisak!B48</f>
        <v>31/2019</v>
      </c>
      <c r="B53" s="48" t="str">
        <f>Spisak!C48</f>
        <v>Stanišić Luka</v>
      </c>
      <c r="C53" s="68"/>
      <c r="D53" s="68"/>
      <c r="E53" s="68"/>
      <c r="F53" s="68"/>
      <c r="G53" s="68"/>
      <c r="H53" s="68"/>
      <c r="I53" s="68"/>
      <c r="J53" s="69">
        <f>Spisak!L48</f>
        <v>11</v>
      </c>
      <c r="K53" s="68"/>
      <c r="L53" s="68"/>
      <c r="M53" s="69" t="str">
        <f>Spisak!H48</f>
        <v/>
      </c>
      <c r="N53" s="69" t="str">
        <f>Spisak!K48</f>
        <v/>
      </c>
      <c r="O53" s="69">
        <f>Spisak!N48</f>
        <v>11</v>
      </c>
      <c r="P53" s="69" t="str">
        <f>Spisak!O48</f>
        <v>F</v>
      </c>
    </row>
    <row r="54" spans="1:16" ht="13.2" x14ac:dyDescent="0.25">
      <c r="A54" s="47" t="str">
        <f>Spisak!B49</f>
        <v>53/2019</v>
      </c>
      <c r="B54" s="48" t="str">
        <f>Spisak!C49</f>
        <v>Kustudić Bogdan</v>
      </c>
      <c r="C54" s="68"/>
      <c r="D54" s="68"/>
      <c r="E54" s="68"/>
      <c r="F54" s="68"/>
      <c r="G54" s="68"/>
      <c r="H54" s="68"/>
      <c r="I54" s="68"/>
      <c r="J54" s="69">
        <f>Spisak!L49</f>
        <v>26</v>
      </c>
      <c r="K54" s="68"/>
      <c r="L54" s="68"/>
      <c r="M54" s="69" t="str">
        <f>Spisak!H49</f>
        <v/>
      </c>
      <c r="N54" s="69">
        <f>Spisak!K49</f>
        <v>22</v>
      </c>
      <c r="O54" s="69">
        <f>Spisak!N49</f>
        <v>48</v>
      </c>
      <c r="P54" s="70" t="str">
        <f>Spisak!O49</f>
        <v>F</v>
      </c>
    </row>
    <row r="55" spans="1:16" ht="13.2" x14ac:dyDescent="0.25">
      <c r="A55" s="47" t="str">
        <f>Spisak!B50</f>
        <v>57/2019</v>
      </c>
      <c r="B55" s="48" t="str">
        <f>Spisak!C50</f>
        <v>Kljajević Radenko</v>
      </c>
      <c r="C55" s="68"/>
      <c r="D55" s="68"/>
      <c r="E55" s="68"/>
      <c r="F55" s="68"/>
      <c r="G55" s="68"/>
      <c r="H55" s="68"/>
      <c r="I55" s="68"/>
      <c r="J55" s="69">
        <f>Spisak!L50</f>
        <v>17</v>
      </c>
      <c r="K55" s="68"/>
      <c r="L55" s="68"/>
      <c r="M55" s="69">
        <f>Spisak!H50</f>
        <v>23</v>
      </c>
      <c r="N55" s="69">
        <f>Spisak!K50</f>
        <v>25</v>
      </c>
      <c r="O55" s="69">
        <f>Spisak!N50</f>
        <v>42</v>
      </c>
      <c r="P55" s="70" t="str">
        <f>Spisak!O50</f>
        <v>F</v>
      </c>
    </row>
    <row r="56" spans="1:16" ht="13.2" x14ac:dyDescent="0.25">
      <c r="A56" s="47" t="str">
        <f>Spisak!B51</f>
        <v>71/2019</v>
      </c>
      <c r="B56" s="48" t="str">
        <f>Spisak!C51</f>
        <v>Sekulović Luka</v>
      </c>
      <c r="C56" s="68"/>
      <c r="D56" s="68"/>
      <c r="E56" s="68"/>
      <c r="F56" s="68"/>
      <c r="G56" s="68"/>
      <c r="H56" s="68"/>
      <c r="I56" s="68"/>
      <c r="J56" s="69">
        <f>Spisak!L51</f>
        <v>19</v>
      </c>
      <c r="K56" s="68"/>
      <c r="L56" s="68"/>
      <c r="M56" s="69" t="str">
        <f>Spisak!H51</f>
        <v/>
      </c>
      <c r="N56" s="69" t="str">
        <f>Spisak!K51</f>
        <v/>
      </c>
      <c r="O56" s="69">
        <f>Spisak!N51</f>
        <v>19</v>
      </c>
      <c r="P56" s="70" t="str">
        <f>Spisak!O51</f>
        <v>F</v>
      </c>
    </row>
    <row r="57" spans="1:16" ht="13.2" x14ac:dyDescent="0.25">
      <c r="A57" s="47" t="str">
        <f>Spisak!B52</f>
        <v>73/2019</v>
      </c>
      <c r="B57" s="48" t="str">
        <f>Spisak!C52</f>
        <v>Šutović Jovana</v>
      </c>
      <c r="C57" s="68"/>
      <c r="D57" s="68"/>
      <c r="E57" s="68"/>
      <c r="F57" s="68"/>
      <c r="G57" s="68"/>
      <c r="H57" s="68"/>
      <c r="I57" s="68"/>
      <c r="J57" s="69">
        <f>Spisak!L52</f>
        <v>3</v>
      </c>
      <c r="K57" s="68"/>
      <c r="L57" s="68"/>
      <c r="M57" s="69">
        <f>Spisak!H52</f>
        <v>27</v>
      </c>
      <c r="N57" s="69" t="str">
        <f>Spisak!K52</f>
        <v/>
      </c>
      <c r="O57" s="69">
        <f>Spisak!N52</f>
        <v>30</v>
      </c>
      <c r="P57" s="69" t="str">
        <f>Spisak!O52</f>
        <v>F</v>
      </c>
    </row>
    <row r="58" spans="1:16" ht="13.2" x14ac:dyDescent="0.25">
      <c r="A58" s="47" t="str">
        <f>Spisak!B53</f>
        <v>74/2019</v>
      </c>
      <c r="B58" s="48" t="str">
        <f>Spisak!C53</f>
        <v>Šorović Marko</v>
      </c>
      <c r="C58" s="68"/>
      <c r="D58" s="68"/>
      <c r="E58" s="68"/>
      <c r="F58" s="68"/>
      <c r="G58" s="68"/>
      <c r="H58" s="68"/>
      <c r="I58" s="68"/>
      <c r="J58" s="69">
        <f>Spisak!L53</f>
        <v>6</v>
      </c>
      <c r="K58" s="68"/>
      <c r="L58" s="68"/>
      <c r="M58" s="69" t="str">
        <f>Spisak!H53</f>
        <v/>
      </c>
      <c r="N58" s="69" t="str">
        <f>Spisak!K53</f>
        <v/>
      </c>
      <c r="O58" s="69">
        <f>Spisak!N53</f>
        <v>6</v>
      </c>
      <c r="P58" s="70" t="str">
        <f>Spisak!O53</f>
        <v>F</v>
      </c>
    </row>
    <row r="59" spans="1:16" ht="13.2" x14ac:dyDescent="0.25">
      <c r="A59" s="47" t="str">
        <f>Spisak!B54</f>
        <v>75/2019</v>
      </c>
      <c r="B59" s="48" t="str">
        <f>Spisak!C54</f>
        <v>Bojović Anja</v>
      </c>
      <c r="C59" s="68"/>
      <c r="D59" s="68"/>
      <c r="E59" s="68"/>
      <c r="F59" s="68"/>
      <c r="G59" s="68"/>
      <c r="H59" s="68"/>
      <c r="I59" s="68"/>
      <c r="J59" s="69">
        <f>Spisak!L54</f>
        <v>23</v>
      </c>
      <c r="K59" s="68"/>
      <c r="L59" s="68"/>
      <c r="M59" s="69">
        <f>Spisak!H54</f>
        <v>24</v>
      </c>
      <c r="N59" s="69">
        <f>Spisak!K54</f>
        <v>6</v>
      </c>
      <c r="O59" s="69">
        <f>Spisak!N54</f>
        <v>29</v>
      </c>
      <c r="P59" s="69" t="str">
        <f>Spisak!O54</f>
        <v>F</v>
      </c>
    </row>
    <row r="60" spans="1:16" ht="13.2" x14ac:dyDescent="0.25">
      <c r="A60" s="47" t="str">
        <f>Spisak!B55</f>
        <v>76/2019</v>
      </c>
      <c r="B60" s="48" t="str">
        <f>Spisak!C55</f>
        <v>Lučić Ivan</v>
      </c>
      <c r="C60" s="68"/>
      <c r="D60" s="68"/>
      <c r="E60" s="68"/>
      <c r="F60" s="68"/>
      <c r="G60" s="68"/>
      <c r="H60" s="68"/>
      <c r="I60" s="68"/>
      <c r="J60" s="69">
        <f>Spisak!L55</f>
        <v>13</v>
      </c>
      <c r="K60" s="68"/>
      <c r="L60" s="68"/>
      <c r="M60" s="69" t="str">
        <f>Spisak!H55</f>
        <v/>
      </c>
      <c r="N60" s="69">
        <f>Spisak!K55</f>
        <v>15</v>
      </c>
      <c r="O60" s="69">
        <f>Spisak!N55</f>
        <v>28</v>
      </c>
      <c r="P60" s="70" t="str">
        <f>Spisak!O55</f>
        <v>F</v>
      </c>
    </row>
    <row r="61" spans="1:16" ht="13.2" x14ac:dyDescent="0.25">
      <c r="A61" s="47" t="str">
        <f>Spisak!B56</f>
        <v>77/2019</v>
      </c>
      <c r="B61" s="48" t="str">
        <f>Spisak!C56</f>
        <v>Petrić Ivona</v>
      </c>
      <c r="C61" s="68"/>
      <c r="D61" s="68"/>
      <c r="E61" s="68"/>
      <c r="F61" s="68"/>
      <c r="G61" s="68"/>
      <c r="H61" s="68"/>
      <c r="I61" s="68"/>
      <c r="J61" s="69">
        <f>Spisak!L56</f>
        <v>13</v>
      </c>
      <c r="K61" s="68"/>
      <c r="L61" s="68"/>
      <c r="M61" s="69">
        <f>Spisak!H56</f>
        <v>18</v>
      </c>
      <c r="N61" s="69">
        <f>Spisak!K56</f>
        <v>22</v>
      </c>
      <c r="O61" s="69">
        <f>Spisak!N56</f>
        <v>35</v>
      </c>
      <c r="P61" s="69" t="str">
        <f>Spisak!O56</f>
        <v>F</v>
      </c>
    </row>
    <row r="62" spans="1:16" ht="13.2" x14ac:dyDescent="0.25">
      <c r="A62" s="47" t="str">
        <f>Spisak!B57</f>
        <v>78/2019</v>
      </c>
      <c r="B62" s="48" t="str">
        <f>Spisak!C57</f>
        <v>Hadžisalihović Benjamin</v>
      </c>
      <c r="C62" s="68"/>
      <c r="D62" s="68"/>
      <c r="E62" s="68"/>
      <c r="F62" s="68"/>
      <c r="G62" s="68"/>
      <c r="H62" s="68"/>
      <c r="I62" s="68"/>
      <c r="J62" s="69">
        <f>Spisak!L57</f>
        <v>3</v>
      </c>
      <c r="K62" s="68"/>
      <c r="L62" s="68"/>
      <c r="M62" s="69" t="str">
        <f>Spisak!H57</f>
        <v/>
      </c>
      <c r="N62" s="69" t="str">
        <f>Spisak!K57</f>
        <v/>
      </c>
      <c r="O62" s="69">
        <f>Spisak!N57</f>
        <v>3</v>
      </c>
      <c r="P62" s="70" t="str">
        <f>Spisak!O57</f>
        <v>F</v>
      </c>
    </row>
    <row r="63" spans="1:16" ht="13.2" x14ac:dyDescent="0.25">
      <c r="A63" s="47" t="str">
        <f>Spisak!B58</f>
        <v>79/2019</v>
      </c>
      <c r="B63" s="48" t="str">
        <f>Spisak!C58</f>
        <v>Džaković Ivona</v>
      </c>
      <c r="C63" s="68"/>
      <c r="D63" s="68"/>
      <c r="E63" s="68"/>
      <c r="F63" s="68"/>
      <c r="G63" s="68"/>
      <c r="H63" s="68"/>
      <c r="I63" s="68"/>
      <c r="J63" s="69">
        <f>Spisak!L58</f>
        <v>16</v>
      </c>
      <c r="K63" s="68"/>
      <c r="L63" s="68"/>
      <c r="M63" s="69" t="str">
        <f>Spisak!H58</f>
        <v/>
      </c>
      <c r="N63" s="69" t="str">
        <f>Spisak!K58</f>
        <v/>
      </c>
      <c r="O63" s="69">
        <f>Spisak!N58</f>
        <v>16</v>
      </c>
      <c r="P63" s="70" t="str">
        <f>Spisak!O58</f>
        <v>F</v>
      </c>
    </row>
    <row r="64" spans="1:16" ht="13.2" x14ac:dyDescent="0.25">
      <c r="A64" s="47" t="str">
        <f>Spisak!B59</f>
        <v>82/2019</v>
      </c>
      <c r="B64" s="48" t="str">
        <f>Spisak!C59</f>
        <v>Uskoković Nikola</v>
      </c>
      <c r="C64" s="68"/>
      <c r="D64" s="68"/>
      <c r="E64" s="68"/>
      <c r="F64" s="68"/>
      <c r="G64" s="68"/>
      <c r="H64" s="68"/>
      <c r="I64" s="68"/>
      <c r="J64" s="69">
        <f>Spisak!L59</f>
        <v>8</v>
      </c>
      <c r="K64" s="68"/>
      <c r="L64" s="68"/>
      <c r="M64" s="69" t="str">
        <f>Spisak!H59</f>
        <v/>
      </c>
      <c r="N64" s="69" t="str">
        <f>Spisak!K59</f>
        <v/>
      </c>
      <c r="O64" s="69">
        <f>Spisak!N59</f>
        <v>8</v>
      </c>
      <c r="P64" s="70" t="str">
        <f>Spisak!O59</f>
        <v>F</v>
      </c>
    </row>
    <row r="65" spans="1:16" ht="13.2" x14ac:dyDescent="0.25">
      <c r="A65" s="47" t="str">
        <f>Spisak!B60</f>
        <v>83/2019</v>
      </c>
      <c r="B65" s="48" t="str">
        <f>Spisak!C60</f>
        <v>Mojašević Novo</v>
      </c>
      <c r="C65" s="68"/>
      <c r="D65" s="68"/>
      <c r="E65" s="68"/>
      <c r="F65" s="68"/>
      <c r="G65" s="68"/>
      <c r="H65" s="68"/>
      <c r="I65" s="68"/>
      <c r="J65" s="69">
        <f>Spisak!L60</f>
        <v>7</v>
      </c>
      <c r="K65" s="68"/>
      <c r="L65" s="68"/>
      <c r="M65" s="69" t="str">
        <f>Spisak!H60</f>
        <v/>
      </c>
      <c r="N65" s="69" t="str">
        <f>Spisak!K60</f>
        <v/>
      </c>
      <c r="O65" s="69">
        <f>Spisak!N60</f>
        <v>7</v>
      </c>
      <c r="P65" s="70" t="str">
        <f>Spisak!O60</f>
        <v>F</v>
      </c>
    </row>
    <row r="66" spans="1:16" ht="13.2" x14ac:dyDescent="0.25">
      <c r="A66" s="47" t="str">
        <f>Spisak!B61</f>
        <v>89/2019</v>
      </c>
      <c r="B66" s="48" t="str">
        <f>Spisak!C61</f>
        <v>Jelić Dušan</v>
      </c>
      <c r="C66" s="68"/>
      <c r="D66" s="68"/>
      <c r="E66" s="68"/>
      <c r="F66" s="68"/>
      <c r="G66" s="68"/>
      <c r="H66" s="68"/>
      <c r="I66" s="68"/>
      <c r="J66" s="69" t="str">
        <f>Spisak!L61</f>
        <v/>
      </c>
      <c r="K66" s="68"/>
      <c r="L66" s="68"/>
      <c r="M66" s="69" t="str">
        <f>Spisak!H61</f>
        <v/>
      </c>
      <c r="N66" s="69" t="str">
        <f>Spisak!K61</f>
        <v/>
      </c>
      <c r="O66" s="69" t="str">
        <f>Spisak!N61</f>
        <v/>
      </c>
      <c r="P66" s="70" t="str">
        <f>Spisak!O61</f>
        <v/>
      </c>
    </row>
    <row r="67" spans="1:16" ht="13.2" x14ac:dyDescent="0.25">
      <c r="A67" s="47" t="str">
        <f>Spisak!B62</f>
        <v>96/2019</v>
      </c>
      <c r="B67" s="48" t="str">
        <f>Spisak!C62</f>
        <v>Krpuljević Cano</v>
      </c>
      <c r="C67" s="68"/>
      <c r="D67" s="68"/>
      <c r="E67" s="68"/>
      <c r="F67" s="68"/>
      <c r="G67" s="68"/>
      <c r="H67" s="68"/>
      <c r="I67" s="68"/>
      <c r="J67" s="69">
        <f>Spisak!L62</f>
        <v>1</v>
      </c>
      <c r="K67" s="68"/>
      <c r="L67" s="68"/>
      <c r="M67" s="69" t="str">
        <f>Spisak!H62</f>
        <v/>
      </c>
      <c r="N67" s="69" t="str">
        <f>Spisak!K62</f>
        <v/>
      </c>
      <c r="O67" s="69">
        <f>Spisak!N62</f>
        <v>1</v>
      </c>
      <c r="P67" s="70" t="str">
        <f>Spisak!O62</f>
        <v>F</v>
      </c>
    </row>
    <row r="68" spans="1:16" ht="13.2" x14ac:dyDescent="0.25">
      <c r="A68" s="47" t="str">
        <f>Spisak!B63</f>
        <v>110/2019</v>
      </c>
      <c r="B68" s="48" t="str">
        <f>Spisak!C63</f>
        <v>Radulović Natalija</v>
      </c>
      <c r="C68" s="68"/>
      <c r="D68" s="68"/>
      <c r="E68" s="68"/>
      <c r="F68" s="68"/>
      <c r="G68" s="68"/>
      <c r="H68" s="68"/>
      <c r="I68" s="68"/>
      <c r="J68" s="69">
        <f>Spisak!L63</f>
        <v>4</v>
      </c>
      <c r="K68" s="68"/>
      <c r="L68" s="68"/>
      <c r="M68" s="69">
        <f>Spisak!H63</f>
        <v>20.5</v>
      </c>
      <c r="N68" s="69" t="str">
        <f>Spisak!K63</f>
        <v/>
      </c>
      <c r="O68" s="69">
        <f>Spisak!N63</f>
        <v>24.5</v>
      </c>
      <c r="P68" s="70" t="str">
        <f>Spisak!O63</f>
        <v>F</v>
      </c>
    </row>
    <row r="69" spans="1:16" ht="13.2" x14ac:dyDescent="0.25">
      <c r="A69" s="47" t="str">
        <f>Spisak!B64</f>
        <v>3/2018</v>
      </c>
      <c r="B69" s="48" t="str">
        <f>Spisak!C64</f>
        <v>Džogović Adis</v>
      </c>
      <c r="C69" s="68"/>
      <c r="D69" s="68"/>
      <c r="E69" s="68"/>
      <c r="F69" s="68"/>
      <c r="G69" s="68"/>
      <c r="H69" s="68"/>
      <c r="I69" s="68"/>
      <c r="J69" s="69">
        <f>Spisak!L64</f>
        <v>13</v>
      </c>
      <c r="K69" s="68"/>
      <c r="L69" s="68"/>
      <c r="M69" s="69">
        <f>Spisak!H64</f>
        <v>2</v>
      </c>
      <c r="N69" s="69">
        <f>Spisak!K64</f>
        <v>34</v>
      </c>
      <c r="O69" s="69">
        <f>Spisak!N64</f>
        <v>47</v>
      </c>
      <c r="P69" s="70" t="str">
        <f>Spisak!O64</f>
        <v>F</v>
      </c>
    </row>
    <row r="70" spans="1:16" ht="13.2" x14ac:dyDescent="0.25">
      <c r="A70" s="47" t="str">
        <f>Spisak!B65</f>
        <v>12/2018</v>
      </c>
      <c r="B70" s="48" t="str">
        <f>Spisak!C65</f>
        <v>Stojković Đina</v>
      </c>
      <c r="C70" s="68"/>
      <c r="D70" s="68"/>
      <c r="E70" s="68"/>
      <c r="F70" s="68"/>
      <c r="G70" s="68"/>
      <c r="H70" s="68"/>
      <c r="I70" s="68"/>
      <c r="J70" s="69">
        <f>Spisak!L65</f>
        <v>10</v>
      </c>
      <c r="K70" s="68"/>
      <c r="L70" s="68"/>
      <c r="M70" s="69">
        <f>Spisak!H65</f>
        <v>11</v>
      </c>
      <c r="N70" s="69">
        <f>Spisak!K65</f>
        <v>1</v>
      </c>
      <c r="O70" s="69">
        <f>Spisak!N65</f>
        <v>11</v>
      </c>
      <c r="P70" s="70" t="str">
        <f>Spisak!O65</f>
        <v>F</v>
      </c>
    </row>
    <row r="71" spans="1:16" ht="13.2" x14ac:dyDescent="0.25">
      <c r="A71" s="47" t="str">
        <f>Spisak!B66</f>
        <v>21/2018</v>
      </c>
      <c r="B71" s="48" t="str">
        <f>Spisak!C66</f>
        <v>Drpljanin Edin</v>
      </c>
      <c r="C71" s="68"/>
      <c r="D71" s="68"/>
      <c r="E71" s="68"/>
      <c r="F71" s="68"/>
      <c r="G71" s="68"/>
      <c r="H71" s="68"/>
      <c r="I71" s="68"/>
      <c r="J71" s="69" t="str">
        <f>Spisak!L66</f>
        <v/>
      </c>
      <c r="K71" s="68"/>
      <c r="L71" s="68"/>
      <c r="M71" s="69" t="str">
        <f>Spisak!H66</f>
        <v/>
      </c>
      <c r="N71" s="69" t="str">
        <f>Spisak!K66</f>
        <v/>
      </c>
      <c r="O71" s="69" t="str">
        <f>Spisak!N66</f>
        <v/>
      </c>
      <c r="P71" s="70" t="str">
        <f>Spisak!O66</f>
        <v/>
      </c>
    </row>
    <row r="72" spans="1:16" ht="13.2" x14ac:dyDescent="0.25">
      <c r="A72" s="47" t="str">
        <f>Spisak!B67</f>
        <v>39/2018</v>
      </c>
      <c r="B72" s="48" t="str">
        <f>Spisak!C67</f>
        <v>Perišić Anja</v>
      </c>
      <c r="C72" s="68"/>
      <c r="D72" s="68"/>
      <c r="E72" s="68"/>
      <c r="F72" s="68"/>
      <c r="G72" s="68"/>
      <c r="H72" s="68"/>
      <c r="I72" s="68"/>
      <c r="J72" s="69">
        <f>Spisak!L67</f>
        <v>13</v>
      </c>
      <c r="K72" s="68"/>
      <c r="L72" s="68"/>
      <c r="M72" s="69">
        <f>Spisak!H67</f>
        <v>19</v>
      </c>
      <c r="N72" s="69">
        <f>Spisak!K67</f>
        <v>3</v>
      </c>
      <c r="O72" s="69">
        <f>Spisak!N67</f>
        <v>16</v>
      </c>
      <c r="P72" s="70" t="str">
        <f>Spisak!O67</f>
        <v>F</v>
      </c>
    </row>
    <row r="73" spans="1:16" ht="13.2" x14ac:dyDescent="0.25">
      <c r="A73" s="47" t="str">
        <f>Spisak!B68</f>
        <v>46/2018</v>
      </c>
      <c r="B73" s="48" t="str">
        <f>Spisak!C68</f>
        <v>Traparić Damjan</v>
      </c>
      <c r="C73" s="68"/>
      <c r="D73" s="68"/>
      <c r="E73" s="68"/>
      <c r="F73" s="68"/>
      <c r="G73" s="68"/>
      <c r="H73" s="68"/>
      <c r="I73" s="68"/>
      <c r="J73" s="69">
        <f>Spisak!L68</f>
        <v>6</v>
      </c>
      <c r="K73" s="68"/>
      <c r="L73" s="68"/>
      <c r="M73" s="69">
        <f>Spisak!H68</f>
        <v>14</v>
      </c>
      <c r="N73" s="69" t="str">
        <f>Spisak!K68</f>
        <v/>
      </c>
      <c r="O73" s="69">
        <f>Spisak!N68</f>
        <v>20</v>
      </c>
      <c r="P73" s="70" t="str">
        <f>Spisak!O68</f>
        <v>F</v>
      </c>
    </row>
    <row r="74" spans="1:16" ht="13.2" x14ac:dyDescent="0.25">
      <c r="A74" s="47" t="str">
        <f>Spisak!B69</f>
        <v>50/2018</v>
      </c>
      <c r="B74" s="48" t="str">
        <f>Spisak!C69</f>
        <v>Domazet Nikola</v>
      </c>
      <c r="C74" s="68"/>
      <c r="D74" s="68"/>
      <c r="E74" s="68"/>
      <c r="F74" s="68"/>
      <c r="G74" s="68"/>
      <c r="H74" s="68"/>
      <c r="I74" s="68"/>
      <c r="J74" s="69">
        <f>Spisak!L69</f>
        <v>20</v>
      </c>
      <c r="K74" s="68"/>
      <c r="L74" s="68"/>
      <c r="M74" s="69">
        <f>Spisak!H69</f>
        <v>21</v>
      </c>
      <c r="N74" s="69">
        <f>Spisak!K69</f>
        <v>17.5</v>
      </c>
      <c r="O74" s="69">
        <f>Spisak!N69</f>
        <v>37.5</v>
      </c>
      <c r="P74" s="70" t="str">
        <f>Spisak!O69</f>
        <v>F</v>
      </c>
    </row>
    <row r="75" spans="1:16" ht="13.2" x14ac:dyDescent="0.25">
      <c r="A75" s="47" t="str">
        <f>Spisak!B70</f>
        <v>59/2018</v>
      </c>
      <c r="B75" s="48" t="str">
        <f>Spisak!C70</f>
        <v>Mrdak Balša</v>
      </c>
      <c r="C75" s="68"/>
      <c r="D75" s="68"/>
      <c r="E75" s="68"/>
      <c r="F75" s="68"/>
      <c r="G75" s="68"/>
      <c r="H75" s="68"/>
      <c r="I75" s="68"/>
      <c r="J75" s="69">
        <f>Spisak!L70</f>
        <v>21</v>
      </c>
      <c r="K75" s="68"/>
      <c r="L75" s="68"/>
      <c r="M75" s="69">
        <f>Spisak!H70</f>
        <v>13</v>
      </c>
      <c r="N75" s="69">
        <f>Spisak!K70</f>
        <v>14</v>
      </c>
      <c r="O75" s="69">
        <f>Spisak!N70</f>
        <v>35</v>
      </c>
      <c r="P75" s="70" t="str">
        <f>Spisak!O70</f>
        <v>F</v>
      </c>
    </row>
    <row r="76" spans="1:16" ht="13.2" x14ac:dyDescent="0.25">
      <c r="A76" s="47" t="str">
        <f>Spisak!B71</f>
        <v>62/2018</v>
      </c>
      <c r="B76" s="48" t="str">
        <f>Spisak!C71</f>
        <v>Demić Adis</v>
      </c>
      <c r="C76" s="68"/>
      <c r="D76" s="68"/>
      <c r="E76" s="68"/>
      <c r="F76" s="68"/>
      <c r="G76" s="68"/>
      <c r="H76" s="68"/>
      <c r="I76" s="68"/>
      <c r="J76" s="69">
        <f>Spisak!L71</f>
        <v>0</v>
      </c>
      <c r="K76" s="68"/>
      <c r="L76" s="68"/>
      <c r="M76" s="69">
        <f>Spisak!H71</f>
        <v>0</v>
      </c>
      <c r="N76" s="69" t="str">
        <f>Spisak!K71</f>
        <v/>
      </c>
      <c r="O76" s="69">
        <f>Spisak!N71</f>
        <v>0</v>
      </c>
      <c r="P76" s="70" t="str">
        <f>Spisak!O71</f>
        <v>F</v>
      </c>
    </row>
    <row r="77" spans="1:16" ht="13.2" x14ac:dyDescent="0.25">
      <c r="A77" s="47" t="str">
        <f>Spisak!B72</f>
        <v>73/2018</v>
      </c>
      <c r="B77" s="48" t="str">
        <f>Spisak!C72</f>
        <v>Ralević Dražen</v>
      </c>
      <c r="C77" s="68"/>
      <c r="D77" s="68"/>
      <c r="E77" s="68"/>
      <c r="F77" s="68"/>
      <c r="G77" s="68"/>
      <c r="H77" s="68"/>
      <c r="I77" s="68"/>
      <c r="J77" s="69">
        <f>Spisak!L72</f>
        <v>21</v>
      </c>
      <c r="K77" s="68"/>
      <c r="L77" s="68"/>
      <c r="M77" s="69">
        <f>Spisak!H72</f>
        <v>17</v>
      </c>
      <c r="N77" s="69">
        <f>Spisak!K72</f>
        <v>24.5</v>
      </c>
      <c r="O77" s="69">
        <f>Spisak!N72</f>
        <v>45.5</v>
      </c>
      <c r="P77" s="70" t="str">
        <f>Spisak!O72</f>
        <v>F</v>
      </c>
    </row>
    <row r="78" spans="1:16" ht="13.2" x14ac:dyDescent="0.25">
      <c r="A78" s="47" t="str">
        <f>Spisak!B73</f>
        <v>78/2018</v>
      </c>
      <c r="B78" s="48" t="str">
        <f>Spisak!C73</f>
        <v>Ćetković Gabrijela</v>
      </c>
      <c r="C78" s="68"/>
      <c r="D78" s="68"/>
      <c r="E78" s="68"/>
      <c r="F78" s="68"/>
      <c r="G78" s="68"/>
      <c r="H78" s="68"/>
      <c r="I78" s="68"/>
      <c r="J78" s="69">
        <f>Spisak!L73</f>
        <v>11</v>
      </c>
      <c r="K78" s="68"/>
      <c r="L78" s="68"/>
      <c r="M78" s="69">
        <f>Spisak!H73</f>
        <v>9</v>
      </c>
      <c r="N78" s="69" t="str">
        <f>Spisak!K73</f>
        <v/>
      </c>
      <c r="O78" s="69">
        <f>Spisak!N73</f>
        <v>20</v>
      </c>
      <c r="P78" s="70" t="str">
        <f>Spisak!O73</f>
        <v>F</v>
      </c>
    </row>
    <row r="79" spans="1:16" ht="13.2" x14ac:dyDescent="0.25">
      <c r="A79" s="47" t="str">
        <f>Spisak!B74</f>
        <v>79/2018</v>
      </c>
      <c r="B79" s="48" t="str">
        <f>Spisak!C74</f>
        <v>Bubanja Bogdan</v>
      </c>
      <c r="C79" s="68"/>
      <c r="D79" s="68"/>
      <c r="E79" s="68"/>
      <c r="F79" s="68"/>
      <c r="G79" s="68"/>
      <c r="H79" s="68"/>
      <c r="I79" s="68"/>
      <c r="J79" s="69">
        <f>Spisak!L74</f>
        <v>14</v>
      </c>
      <c r="K79" s="68"/>
      <c r="L79" s="68"/>
      <c r="M79" s="69">
        <f>Spisak!H74</f>
        <v>10</v>
      </c>
      <c r="N79" s="69">
        <f>Spisak!K74</f>
        <v>2</v>
      </c>
      <c r="O79" s="69">
        <f>Spisak!N74</f>
        <v>16</v>
      </c>
      <c r="P79" s="70" t="str">
        <f>Spisak!O74</f>
        <v>F</v>
      </c>
    </row>
    <row r="80" spans="1:16" ht="13.2" x14ac:dyDescent="0.25">
      <c r="A80" s="47" t="str">
        <f>Spisak!B75</f>
        <v>84/2018</v>
      </c>
      <c r="B80" s="48" t="str">
        <f>Spisak!C75</f>
        <v>Svičević Vojislav</v>
      </c>
      <c r="C80" s="68"/>
      <c r="D80" s="68"/>
      <c r="E80" s="68"/>
      <c r="F80" s="68"/>
      <c r="G80" s="68"/>
      <c r="H80" s="68"/>
      <c r="I80" s="68"/>
      <c r="J80" s="69">
        <f>Spisak!L75</f>
        <v>20</v>
      </c>
      <c r="K80" s="68"/>
      <c r="L80" s="68"/>
      <c r="M80" s="69" t="str">
        <f>Spisak!H75</f>
        <v/>
      </c>
      <c r="N80" s="69">
        <f>Spisak!K75</f>
        <v>24</v>
      </c>
      <c r="O80" s="69">
        <f>Spisak!N75</f>
        <v>44</v>
      </c>
      <c r="P80" s="70" t="str">
        <f>Spisak!O75</f>
        <v>F</v>
      </c>
    </row>
    <row r="81" spans="1:16" ht="13.2" x14ac:dyDescent="0.25">
      <c r="A81" s="47" t="str">
        <f>Spisak!B76</f>
        <v>95/2018</v>
      </c>
      <c r="B81" s="48" t="str">
        <f>Spisak!C76</f>
        <v>Jošović Maša</v>
      </c>
      <c r="C81" s="68"/>
      <c r="D81" s="68"/>
      <c r="E81" s="68"/>
      <c r="F81" s="68"/>
      <c r="G81" s="68"/>
      <c r="H81" s="68"/>
      <c r="I81" s="68"/>
      <c r="J81" s="69">
        <f>Spisak!L76</f>
        <v>14</v>
      </c>
      <c r="K81" s="68"/>
      <c r="L81" s="68"/>
      <c r="M81" s="69">
        <f>Spisak!H76</f>
        <v>16</v>
      </c>
      <c r="N81" s="69">
        <f>Spisak!K76</f>
        <v>14</v>
      </c>
      <c r="O81" s="69">
        <f>Spisak!N76</f>
        <v>28</v>
      </c>
      <c r="P81" s="70" t="str">
        <f>Spisak!O76</f>
        <v>F</v>
      </c>
    </row>
    <row r="82" spans="1:16" ht="13.2" x14ac:dyDescent="0.25">
      <c r="A82" s="47" t="str">
        <f>Spisak!B77</f>
        <v>16/2017</v>
      </c>
      <c r="B82" s="48" t="str">
        <f>Spisak!C77</f>
        <v>Cimbaljević Jana</v>
      </c>
      <c r="C82" s="68"/>
      <c r="D82" s="68"/>
      <c r="E82" s="68"/>
      <c r="F82" s="68"/>
      <c r="G82" s="68"/>
      <c r="H82" s="68"/>
      <c r="I82" s="68"/>
      <c r="J82" s="69">
        <f>Spisak!L77</f>
        <v>11</v>
      </c>
      <c r="K82" s="68"/>
      <c r="L82" s="68"/>
      <c r="M82" s="69" t="str">
        <f>Spisak!H77</f>
        <v/>
      </c>
      <c r="N82" s="69" t="str">
        <f>Spisak!K77</f>
        <v/>
      </c>
      <c r="O82" s="69">
        <f>Spisak!N77</f>
        <v>11</v>
      </c>
      <c r="P82" s="70" t="str">
        <f>Spisak!O77</f>
        <v>F</v>
      </c>
    </row>
    <row r="83" spans="1:16" ht="13.2" x14ac:dyDescent="0.25">
      <c r="A83" s="47" t="str">
        <f>Spisak!B78</f>
        <v>19/2017</v>
      </c>
      <c r="B83" s="48" t="str">
        <f>Spisak!C78</f>
        <v>Muzurović Adin</v>
      </c>
      <c r="C83" s="68"/>
      <c r="D83" s="68"/>
      <c r="E83" s="68"/>
      <c r="F83" s="68"/>
      <c r="G83" s="68"/>
      <c r="H83" s="68"/>
      <c r="I83" s="68"/>
      <c r="J83" s="69" t="str">
        <f>Spisak!L78</f>
        <v/>
      </c>
      <c r="K83" s="68"/>
      <c r="L83" s="68"/>
      <c r="M83" s="69" t="str">
        <f>Spisak!H78</f>
        <v/>
      </c>
      <c r="N83" s="69" t="str">
        <f>Spisak!K78</f>
        <v/>
      </c>
      <c r="O83" s="69" t="str">
        <f>Spisak!N78</f>
        <v/>
      </c>
      <c r="P83" s="70" t="str">
        <f>Spisak!O78</f>
        <v/>
      </c>
    </row>
    <row r="84" spans="1:16" ht="13.2" x14ac:dyDescent="0.25">
      <c r="A84" s="47" t="str">
        <f>Spisak!B79</f>
        <v>22/2017</v>
      </c>
      <c r="B84" s="48" t="str">
        <f>Spisak!C79</f>
        <v>Jakovljević Duško</v>
      </c>
      <c r="C84" s="68"/>
      <c r="D84" s="68"/>
      <c r="E84" s="68"/>
      <c r="F84" s="68"/>
      <c r="G84" s="68"/>
      <c r="H84" s="68"/>
      <c r="I84" s="68"/>
      <c r="J84" s="69">
        <f>Spisak!L79</f>
        <v>5</v>
      </c>
      <c r="K84" s="68"/>
      <c r="L84" s="68"/>
      <c r="M84" s="69" t="str">
        <f>Spisak!H79</f>
        <v/>
      </c>
      <c r="N84" s="69" t="str">
        <f>Spisak!K79</f>
        <v/>
      </c>
      <c r="O84" s="69">
        <f>Spisak!N79</f>
        <v>5</v>
      </c>
      <c r="P84" s="70" t="str">
        <f>Spisak!O79</f>
        <v>F</v>
      </c>
    </row>
    <row r="85" spans="1:16" ht="13.2" x14ac:dyDescent="0.25">
      <c r="A85" s="47" t="str">
        <f>Spisak!B80</f>
        <v>44/2017</v>
      </c>
      <c r="B85" s="48" t="str">
        <f>Spisak!C80</f>
        <v>Pejović Vaso</v>
      </c>
      <c r="C85" s="68"/>
      <c r="D85" s="68"/>
      <c r="E85" s="68"/>
      <c r="F85" s="68"/>
      <c r="G85" s="68"/>
      <c r="H85" s="68"/>
      <c r="I85" s="68"/>
      <c r="J85" s="69">
        <f>Spisak!L80</f>
        <v>23</v>
      </c>
      <c r="K85" s="68"/>
      <c r="L85" s="68"/>
      <c r="M85" s="69" t="str">
        <f>Spisak!H80</f>
        <v/>
      </c>
      <c r="N85" s="69" t="str">
        <f>Spisak!K80</f>
        <v/>
      </c>
      <c r="O85" s="69">
        <f>Spisak!N80</f>
        <v>23</v>
      </c>
      <c r="P85" s="70" t="str">
        <f>Spisak!O80</f>
        <v>F</v>
      </c>
    </row>
    <row r="86" spans="1:16" ht="13.2" x14ac:dyDescent="0.25">
      <c r="A86" s="47" t="str">
        <f>Spisak!B81</f>
        <v>65/2017</v>
      </c>
      <c r="B86" s="48" t="str">
        <f>Spisak!C81</f>
        <v>Konjević Ratko</v>
      </c>
      <c r="C86" s="68"/>
      <c r="D86" s="68"/>
      <c r="E86" s="68"/>
      <c r="F86" s="68"/>
      <c r="G86" s="68"/>
      <c r="H86" s="68"/>
      <c r="I86" s="68"/>
      <c r="J86" s="69">
        <f>Spisak!L81</f>
        <v>5</v>
      </c>
      <c r="K86" s="68"/>
      <c r="L86" s="68"/>
      <c r="M86" s="69">
        <f>Spisak!H81</f>
        <v>0</v>
      </c>
      <c r="N86" s="69">
        <f>Spisak!K81</f>
        <v>7</v>
      </c>
      <c r="O86" s="69">
        <f>Spisak!N81</f>
        <v>12</v>
      </c>
      <c r="P86" s="70" t="str">
        <f>Spisak!O81</f>
        <v>F</v>
      </c>
    </row>
    <row r="87" spans="1:16" ht="13.2" x14ac:dyDescent="0.25">
      <c r="A87" s="47" t="str">
        <f>Spisak!B82</f>
        <v>91/2017</v>
      </c>
      <c r="B87" s="48" t="str">
        <f>Spisak!C82</f>
        <v>Đurović Milica</v>
      </c>
      <c r="C87" s="68"/>
      <c r="D87" s="68"/>
      <c r="E87" s="68"/>
      <c r="F87" s="68"/>
      <c r="G87" s="68"/>
      <c r="H87" s="68"/>
      <c r="I87" s="68"/>
      <c r="J87" s="69" t="str">
        <f>Spisak!L82</f>
        <v/>
      </c>
      <c r="K87" s="68"/>
      <c r="L87" s="68"/>
      <c r="M87" s="69" t="str">
        <f>Spisak!H82</f>
        <v/>
      </c>
      <c r="N87" s="69" t="str">
        <f>Spisak!K82</f>
        <v/>
      </c>
      <c r="O87" s="69" t="str">
        <f>Spisak!N82</f>
        <v/>
      </c>
      <c r="P87" s="70" t="str">
        <f>Spisak!O82</f>
        <v/>
      </c>
    </row>
    <row r="88" spans="1:16" ht="13.2" x14ac:dyDescent="0.25">
      <c r="A88" s="47" t="str">
        <f>Spisak!B83</f>
        <v>102/2017</v>
      </c>
      <c r="B88" s="48" t="str">
        <f>Spisak!C83</f>
        <v>Todorović Stanko</v>
      </c>
      <c r="C88" s="68"/>
      <c r="D88" s="68"/>
      <c r="E88" s="68"/>
      <c r="F88" s="68"/>
      <c r="G88" s="68"/>
      <c r="H88" s="68"/>
      <c r="I88" s="68"/>
      <c r="J88" s="69" t="str">
        <f>Spisak!L83</f>
        <v/>
      </c>
      <c r="K88" s="68"/>
      <c r="L88" s="68"/>
      <c r="M88" s="69" t="str">
        <f>Spisak!H83</f>
        <v/>
      </c>
      <c r="N88" s="69" t="str">
        <f>Spisak!K83</f>
        <v/>
      </c>
      <c r="O88" s="69" t="str">
        <f>Spisak!N83</f>
        <v/>
      </c>
      <c r="P88" s="70" t="str">
        <f>Spisak!O83</f>
        <v/>
      </c>
    </row>
    <row r="89" spans="1:16" ht="13.2" x14ac:dyDescent="0.25">
      <c r="A89" s="47" t="str">
        <f>Spisak!B84</f>
        <v>104/2017</v>
      </c>
      <c r="B89" s="48" t="str">
        <f>Spisak!C84</f>
        <v>Marićević Aleksa</v>
      </c>
      <c r="C89" s="68"/>
      <c r="D89" s="68"/>
      <c r="E89" s="68"/>
      <c r="F89" s="68"/>
      <c r="G89" s="68"/>
      <c r="H89" s="68"/>
      <c r="I89" s="68"/>
      <c r="J89" s="69" t="str">
        <f>Spisak!L84</f>
        <v/>
      </c>
      <c r="K89" s="68"/>
      <c r="L89" s="68"/>
      <c r="M89" s="69" t="str">
        <f>Spisak!H84</f>
        <v/>
      </c>
      <c r="N89" s="69" t="str">
        <f>Spisak!K84</f>
        <v/>
      </c>
      <c r="O89" s="69" t="str">
        <f>Spisak!N84</f>
        <v/>
      </c>
      <c r="P89" s="70" t="str">
        <f>Spisak!O84</f>
        <v/>
      </c>
    </row>
    <row r="90" spans="1:16" ht="13.2" x14ac:dyDescent="0.25">
      <c r="A90" s="47" t="str">
        <f>Spisak!B85</f>
        <v>118/2017</v>
      </c>
      <c r="B90" s="48" t="str">
        <f>Spisak!C85</f>
        <v>Krnjević Radovan</v>
      </c>
      <c r="C90" s="68"/>
      <c r="D90" s="68"/>
      <c r="E90" s="68"/>
      <c r="F90" s="68"/>
      <c r="G90" s="68"/>
      <c r="H90" s="68"/>
      <c r="I90" s="68"/>
      <c r="J90" s="69">
        <f>Spisak!L85</f>
        <v>13</v>
      </c>
      <c r="K90" s="68"/>
      <c r="L90" s="68"/>
      <c r="M90" s="69">
        <f>Spisak!H85</f>
        <v>15.5</v>
      </c>
      <c r="N90" s="69">
        <f>Spisak!K85</f>
        <v>6</v>
      </c>
      <c r="O90" s="69">
        <f>Spisak!N85</f>
        <v>19</v>
      </c>
      <c r="P90" s="70" t="str">
        <f>Spisak!O85</f>
        <v>F</v>
      </c>
    </row>
    <row r="91" spans="1:16" ht="13.2" x14ac:dyDescent="0.25">
      <c r="A91" s="47" t="str">
        <f>Spisak!B86</f>
        <v>87/2016</v>
      </c>
      <c r="B91" s="48" t="str">
        <f>Spisak!C86</f>
        <v>Pavlović Goran</v>
      </c>
      <c r="C91" s="68"/>
      <c r="D91" s="68"/>
      <c r="E91" s="68"/>
      <c r="F91" s="68"/>
      <c r="G91" s="68"/>
      <c r="H91" s="68"/>
      <c r="I91" s="68"/>
      <c r="J91" s="69" t="str">
        <f>Spisak!L86</f>
        <v/>
      </c>
      <c r="K91" s="68"/>
      <c r="L91" s="68"/>
      <c r="M91" s="69" t="str">
        <f>Spisak!H86</f>
        <v/>
      </c>
      <c r="N91" s="69" t="str">
        <f>Spisak!K86</f>
        <v/>
      </c>
      <c r="O91" s="69" t="str">
        <f>Spisak!N86</f>
        <v/>
      </c>
      <c r="P91" s="70" t="str">
        <f>Spisak!O86</f>
        <v/>
      </c>
    </row>
    <row r="92" spans="1:16" ht="13.2" x14ac:dyDescent="0.25">
      <c r="A92" s="47" t="str">
        <f>Spisak!B87</f>
        <v>3/2015</v>
      </c>
      <c r="B92" s="48" t="str">
        <f>Spisak!C87</f>
        <v>Ivanović Željko</v>
      </c>
      <c r="C92" s="68"/>
      <c r="D92" s="68"/>
      <c r="E92" s="68"/>
      <c r="F92" s="68"/>
      <c r="G92" s="68"/>
      <c r="H92" s="68"/>
      <c r="I92" s="68"/>
      <c r="J92" s="69">
        <f>Spisak!L87</f>
        <v>29</v>
      </c>
      <c r="K92" s="68"/>
      <c r="L92" s="68"/>
      <c r="M92" s="69" t="str">
        <f>Spisak!H87</f>
        <v/>
      </c>
      <c r="N92" s="69">
        <f>Spisak!K87</f>
        <v>14</v>
      </c>
      <c r="O92" s="69">
        <f>Spisak!N87</f>
        <v>43</v>
      </c>
      <c r="P92" s="70" t="str">
        <f>Spisak!O87</f>
        <v>F</v>
      </c>
    </row>
    <row r="93" spans="1:16" ht="13.2" x14ac:dyDescent="0.25">
      <c r="A93" s="47" t="str">
        <f>Spisak!B88</f>
        <v>9/2015</v>
      </c>
      <c r="B93" s="48" t="str">
        <f>Spisak!C88</f>
        <v>Popović Andrija</v>
      </c>
      <c r="C93" s="68"/>
      <c r="D93" s="68"/>
      <c r="E93" s="68"/>
      <c r="F93" s="68"/>
      <c r="G93" s="68"/>
      <c r="H93" s="68"/>
      <c r="I93" s="68"/>
      <c r="J93" s="69" t="str">
        <f>Spisak!L88</f>
        <v/>
      </c>
      <c r="K93" s="68"/>
      <c r="L93" s="68"/>
      <c r="M93" s="69" t="str">
        <f>Spisak!H88</f>
        <v/>
      </c>
      <c r="N93" s="69" t="str">
        <f>Spisak!K88</f>
        <v/>
      </c>
      <c r="O93" s="69" t="str">
        <f>Spisak!N88</f>
        <v/>
      </c>
      <c r="P93" s="69" t="str">
        <f>Spisak!O88</f>
        <v/>
      </c>
    </row>
    <row r="94" spans="1:16" ht="13.2" x14ac:dyDescent="0.25">
      <c r="A94" s="47" t="str">
        <f>Spisak!B89</f>
        <v>26/2015</v>
      </c>
      <c r="B94" s="48" t="str">
        <f>Spisak!C89</f>
        <v>Ćetković Nikoleta</v>
      </c>
      <c r="C94" s="68"/>
      <c r="D94" s="68"/>
      <c r="E94" s="68"/>
      <c r="F94" s="68"/>
      <c r="G94" s="68"/>
      <c r="H94" s="68"/>
      <c r="I94" s="68"/>
      <c r="J94" s="69" t="str">
        <f>Spisak!L89</f>
        <v/>
      </c>
      <c r="K94" s="68"/>
      <c r="L94" s="68"/>
      <c r="M94" s="69" t="str">
        <f>Spisak!H89</f>
        <v/>
      </c>
      <c r="N94" s="69" t="str">
        <f>Spisak!K89</f>
        <v/>
      </c>
      <c r="O94" s="69" t="str">
        <f>Spisak!N89</f>
        <v/>
      </c>
      <c r="P94" s="70" t="str">
        <f>Spisak!O89</f>
        <v/>
      </c>
    </row>
    <row r="95" spans="1:16" ht="13.2" x14ac:dyDescent="0.25">
      <c r="A95" s="47" t="str">
        <f>Spisak!B90</f>
        <v>94/2015</v>
      </c>
      <c r="B95" s="48" t="str">
        <f>Spisak!C90</f>
        <v>Đurković Ljilja</v>
      </c>
      <c r="C95" s="68"/>
      <c r="D95" s="68"/>
      <c r="E95" s="68"/>
      <c r="F95" s="68"/>
      <c r="G95" s="68"/>
      <c r="H95" s="68"/>
      <c r="I95" s="68"/>
      <c r="J95" s="69">
        <f>Spisak!L90</f>
        <v>11</v>
      </c>
      <c r="K95" s="68"/>
      <c r="L95" s="68"/>
      <c r="M95" s="69">
        <f>Spisak!H90</f>
        <v>14</v>
      </c>
      <c r="N95" s="69">
        <f>Spisak!K90</f>
        <v>38</v>
      </c>
      <c r="O95" s="69">
        <f>Spisak!N90</f>
        <v>49</v>
      </c>
      <c r="P95" s="70" t="str">
        <f>Spisak!O90</f>
        <v>F</v>
      </c>
    </row>
    <row r="96" spans="1:16" ht="13.2" x14ac:dyDescent="0.25">
      <c r="A96" s="47" t="str">
        <f>Spisak!B91</f>
        <v>41/2014</v>
      </c>
      <c r="B96" s="48" t="str">
        <f>Spisak!C91</f>
        <v>Lončarević Marija</v>
      </c>
      <c r="C96" s="68"/>
      <c r="D96" s="68"/>
      <c r="E96" s="68"/>
      <c r="F96" s="68"/>
      <c r="G96" s="68"/>
      <c r="H96" s="68"/>
      <c r="I96" s="68"/>
      <c r="J96" s="69" t="str">
        <f>Spisak!L91</f>
        <v/>
      </c>
      <c r="K96" s="68"/>
      <c r="L96" s="68"/>
      <c r="M96" s="69">
        <f>Spisak!H91</f>
        <v>28</v>
      </c>
      <c r="N96" s="69" t="str">
        <f>Spisak!K91</f>
        <v/>
      </c>
      <c r="O96" s="69">
        <f>Spisak!N91</f>
        <v>28</v>
      </c>
      <c r="P96" s="69" t="str">
        <f>Spisak!O91</f>
        <v>F</v>
      </c>
    </row>
    <row r="97" spans="1:16" ht="13.2" x14ac:dyDescent="0.25">
      <c r="A97" s="47" t="str">
        <f>Spisak!B92</f>
        <v>120/2014</v>
      </c>
      <c r="B97" s="48" t="str">
        <f>Spisak!C92</f>
        <v>Čolović Armin</v>
      </c>
      <c r="C97" s="68"/>
      <c r="D97" s="68"/>
      <c r="E97" s="68"/>
      <c r="F97" s="68"/>
      <c r="G97" s="68"/>
      <c r="H97" s="68"/>
      <c r="I97" s="68"/>
      <c r="J97" s="69">
        <f>Spisak!L92</f>
        <v>17</v>
      </c>
      <c r="K97" s="68"/>
      <c r="L97" s="68"/>
      <c r="M97" s="69" t="str">
        <f>Spisak!H92</f>
        <v/>
      </c>
      <c r="N97" s="69">
        <f>Spisak!K92</f>
        <v>9</v>
      </c>
      <c r="O97" s="69">
        <f>Spisak!N92</f>
        <v>26</v>
      </c>
      <c r="P97" s="70" t="str">
        <f>Spisak!O92</f>
        <v>F</v>
      </c>
    </row>
    <row r="98" spans="1:16" ht="13.2" x14ac:dyDescent="0.25">
      <c r="A98" s="47" t="str">
        <f>Spisak!B93</f>
        <v>132/2014</v>
      </c>
      <c r="B98" s="48" t="str">
        <f>Spisak!C93</f>
        <v>Kise Marko</v>
      </c>
      <c r="C98" s="68"/>
      <c r="D98" s="68"/>
      <c r="E98" s="68"/>
      <c r="F98" s="68"/>
      <c r="G98" s="68"/>
      <c r="H98" s="68"/>
      <c r="I98" s="68"/>
      <c r="J98" s="69">
        <f>Spisak!L93</f>
        <v>21</v>
      </c>
      <c r="K98" s="68"/>
      <c r="L98" s="68"/>
      <c r="M98" s="69" t="str">
        <f>Spisak!H93</f>
        <v/>
      </c>
      <c r="N98" s="69" t="str">
        <f>Spisak!K93</f>
        <v/>
      </c>
      <c r="O98" s="69">
        <f>Spisak!N93</f>
        <v>21</v>
      </c>
      <c r="P98" s="70" t="str">
        <f>Spisak!O93</f>
        <v>F</v>
      </c>
    </row>
    <row r="99" spans="1:16" ht="13.2" x14ac:dyDescent="0.25">
      <c r="A99" s="47" t="str">
        <f>Spisak!B94</f>
        <v>138/2014</v>
      </c>
      <c r="B99" s="48" t="str">
        <f>Spisak!C94</f>
        <v>Medojević Srđan</v>
      </c>
      <c r="C99" s="68"/>
      <c r="D99" s="68"/>
      <c r="E99" s="68"/>
      <c r="F99" s="68"/>
      <c r="G99" s="68"/>
      <c r="H99" s="68"/>
      <c r="I99" s="68"/>
      <c r="J99" s="69" t="str">
        <f>Spisak!L94</f>
        <v/>
      </c>
      <c r="K99" s="68"/>
      <c r="L99" s="68"/>
      <c r="M99" s="69" t="str">
        <f>Spisak!H94</f>
        <v/>
      </c>
      <c r="N99" s="69" t="str">
        <f>Spisak!K94</f>
        <v/>
      </c>
      <c r="O99" s="69" t="str">
        <f>Spisak!N94</f>
        <v/>
      </c>
      <c r="P99" s="70" t="str">
        <f>Spisak!O94</f>
        <v/>
      </c>
    </row>
    <row r="100" spans="1:16" ht="13.2" x14ac:dyDescent="0.25">
      <c r="A100" s="47" t="str">
        <f>Spisak!B95</f>
        <v>78/2013</v>
      </c>
      <c r="B100" s="48" t="str">
        <f>Spisak!C95</f>
        <v>Pepić Ersan</v>
      </c>
      <c r="C100" s="68"/>
      <c r="D100" s="68"/>
      <c r="E100" s="68"/>
      <c r="F100" s="68"/>
      <c r="G100" s="68"/>
      <c r="H100" s="68"/>
      <c r="I100" s="68"/>
      <c r="J100" s="69">
        <f>Spisak!L95</f>
        <v>1</v>
      </c>
      <c r="K100" s="68"/>
      <c r="L100" s="68"/>
      <c r="M100" s="69" t="str">
        <f>Spisak!H95</f>
        <v/>
      </c>
      <c r="N100" s="69" t="str">
        <f>Spisak!K95</f>
        <v/>
      </c>
      <c r="O100" s="69">
        <f>Spisak!N95</f>
        <v>1</v>
      </c>
      <c r="P100" s="69" t="str">
        <f>Spisak!O95</f>
        <v>F</v>
      </c>
    </row>
    <row r="101" spans="1:16" ht="13.2" x14ac:dyDescent="0.25">
      <c r="A101" s="47" t="str">
        <f>Spisak!B96</f>
        <v>124/2013</v>
      </c>
      <c r="B101" s="48" t="str">
        <f>Spisak!C96</f>
        <v>Marojević Aleksandra</v>
      </c>
      <c r="C101" s="68"/>
      <c r="D101" s="68"/>
      <c r="E101" s="68"/>
      <c r="F101" s="68"/>
      <c r="G101" s="68"/>
      <c r="H101" s="68"/>
      <c r="I101" s="68"/>
      <c r="J101" s="69" t="str">
        <f>Spisak!L96</f>
        <v/>
      </c>
      <c r="K101" s="68"/>
      <c r="L101" s="68"/>
      <c r="M101" s="69" t="str">
        <f>Spisak!H96</f>
        <v/>
      </c>
      <c r="N101" s="69" t="str">
        <f>Spisak!K96</f>
        <v/>
      </c>
      <c r="O101" s="69" t="str">
        <f>Spisak!N96</f>
        <v/>
      </c>
      <c r="P101" s="70" t="str">
        <f>Spisak!O96</f>
        <v/>
      </c>
    </row>
    <row r="102" spans="1:16" ht="13.2" x14ac:dyDescent="0.25">
      <c r="A102" s="47" t="str">
        <f>Spisak!B97</f>
        <v>101/2012</v>
      </c>
      <c r="B102" s="48" t="str">
        <f>Spisak!C97</f>
        <v>Mijanović Stefan</v>
      </c>
      <c r="C102" s="68"/>
      <c r="D102" s="68"/>
      <c r="E102" s="68"/>
      <c r="F102" s="68"/>
      <c r="G102" s="68"/>
      <c r="H102" s="68"/>
      <c r="I102" s="68"/>
      <c r="J102" s="69">
        <f>Spisak!L97</f>
        <v>15</v>
      </c>
      <c r="K102" s="68"/>
      <c r="L102" s="68"/>
      <c r="M102" s="69" t="str">
        <f>Spisak!H97</f>
        <v/>
      </c>
      <c r="N102" s="69" t="str">
        <f>Spisak!K97</f>
        <v/>
      </c>
      <c r="O102" s="69">
        <f>Spisak!N97</f>
        <v>15</v>
      </c>
      <c r="P102" s="70" t="str">
        <f>Spisak!O97</f>
        <v>F</v>
      </c>
    </row>
    <row r="103" spans="1:16" ht="13.2" x14ac:dyDescent="0.25">
      <c r="A103" s="47" t="str">
        <f>Spisak!B98</f>
        <v>109/2008</v>
      </c>
      <c r="B103" s="48" t="str">
        <f>Spisak!C98</f>
        <v>Radunović Petar</v>
      </c>
      <c r="C103" s="68"/>
      <c r="D103" s="68"/>
      <c r="E103" s="68"/>
      <c r="F103" s="68"/>
      <c r="G103" s="68"/>
      <c r="H103" s="68"/>
      <c r="I103" s="68"/>
      <c r="J103" s="69" t="str">
        <f>Spisak!L98</f>
        <v/>
      </c>
      <c r="K103" s="68"/>
      <c r="L103" s="68"/>
      <c r="M103" s="69" t="str">
        <f>Spisak!H98</f>
        <v/>
      </c>
      <c r="N103" s="69" t="str">
        <f>Spisak!K98</f>
        <v/>
      </c>
      <c r="O103" s="69" t="str">
        <f>Spisak!N98</f>
        <v/>
      </c>
      <c r="P103" s="69" t="str">
        <f>Spisak!O98</f>
        <v/>
      </c>
    </row>
    <row r="104" spans="1:16" ht="13.2" x14ac:dyDescent="0.25">
      <c r="A104" s="47" t="str">
        <f>Spisak!B99</f>
        <v>1/2020</v>
      </c>
      <c r="B104" s="48" t="str">
        <f>Spisak!C99</f>
        <v>Roganović Jovana</v>
      </c>
      <c r="C104" s="68"/>
      <c r="D104" s="68"/>
      <c r="E104" s="68"/>
      <c r="F104" s="68"/>
      <c r="G104" s="68"/>
      <c r="H104" s="68"/>
      <c r="I104" s="68"/>
      <c r="J104" s="69">
        <f>Spisak!L99</f>
        <v>26</v>
      </c>
      <c r="K104" s="68"/>
      <c r="L104" s="68"/>
      <c r="M104" s="69">
        <f>Spisak!H99</f>
        <v>47</v>
      </c>
      <c r="N104" s="69" t="str">
        <f>Spisak!K99</f>
        <v/>
      </c>
      <c r="O104" s="69">
        <f>Spisak!N99</f>
        <v>73</v>
      </c>
      <c r="P104" s="70" t="str">
        <f>Spisak!O99</f>
        <v>C</v>
      </c>
    </row>
    <row r="105" spans="1:16" ht="13.2" x14ac:dyDescent="0.25">
      <c r="A105" s="47" t="str">
        <f>Spisak!B100</f>
        <v>2/2020</v>
      </c>
      <c r="B105" s="48" t="str">
        <f>Spisak!C100</f>
        <v>Grebović Mina</v>
      </c>
      <c r="C105" s="68"/>
      <c r="D105" s="68"/>
      <c r="E105" s="68"/>
      <c r="F105" s="68"/>
      <c r="G105" s="68"/>
      <c r="H105" s="68"/>
      <c r="I105" s="68"/>
      <c r="J105" s="69">
        <f>Spisak!L100</f>
        <v>35</v>
      </c>
      <c r="K105" s="68"/>
      <c r="L105" s="68"/>
      <c r="M105" s="69">
        <f>Spisak!H100</f>
        <v>45</v>
      </c>
      <c r="N105" s="69" t="str">
        <f>Spisak!K100</f>
        <v/>
      </c>
      <c r="O105" s="69">
        <f>Spisak!N100</f>
        <v>80</v>
      </c>
      <c r="P105" s="69" t="str">
        <f>Spisak!O100</f>
        <v>B</v>
      </c>
    </row>
    <row r="106" spans="1:16" ht="13.2" x14ac:dyDescent="0.25">
      <c r="A106" s="47" t="str">
        <f>Spisak!B101</f>
        <v>4/2020</v>
      </c>
      <c r="B106" s="48" t="str">
        <f>Spisak!C101</f>
        <v>Bjelić Dragana</v>
      </c>
      <c r="C106" s="68"/>
      <c r="D106" s="68"/>
      <c r="E106" s="68"/>
      <c r="F106" s="68"/>
      <c r="G106" s="68"/>
      <c r="H106" s="68"/>
      <c r="I106" s="68"/>
      <c r="J106" s="69" t="str">
        <f>Spisak!L101</f>
        <v/>
      </c>
      <c r="K106" s="68"/>
      <c r="L106" s="68"/>
      <c r="M106" s="69" t="str">
        <f>Spisak!H101</f>
        <v/>
      </c>
      <c r="N106" s="69" t="str">
        <f>Spisak!K101</f>
        <v/>
      </c>
      <c r="O106" s="69" t="str">
        <f>Spisak!N101</f>
        <v/>
      </c>
      <c r="P106" s="70" t="str">
        <f>Spisak!O101</f>
        <v/>
      </c>
    </row>
    <row r="107" spans="1:16" ht="13.2" x14ac:dyDescent="0.25">
      <c r="A107" s="47" t="str">
        <f>Spisak!B102</f>
        <v>5/2020</v>
      </c>
      <c r="B107" s="48" t="str">
        <f>Spisak!C102</f>
        <v>Šuković Nikolina</v>
      </c>
      <c r="C107" s="68"/>
      <c r="D107" s="68"/>
      <c r="E107" s="68"/>
      <c r="F107" s="68"/>
      <c r="G107" s="68"/>
      <c r="H107" s="68"/>
      <c r="I107" s="68"/>
      <c r="J107" s="69" t="str">
        <f>Spisak!L102</f>
        <v/>
      </c>
      <c r="K107" s="68"/>
      <c r="L107" s="68"/>
      <c r="M107" s="69" t="str">
        <f>Spisak!H102</f>
        <v/>
      </c>
      <c r="N107" s="69" t="str">
        <f>Spisak!K102</f>
        <v/>
      </c>
      <c r="O107" s="69" t="str">
        <f>Spisak!N102</f>
        <v/>
      </c>
      <c r="P107" s="70" t="str">
        <f>Spisak!O102</f>
        <v/>
      </c>
    </row>
    <row r="108" spans="1:16" ht="13.2" x14ac:dyDescent="0.25">
      <c r="A108" s="47" t="str">
        <f>Spisak!B103</f>
        <v>6/2020</v>
      </c>
      <c r="B108" s="48" t="str">
        <f>Spisak!C103</f>
        <v>Raičević Luka</v>
      </c>
      <c r="C108" s="68"/>
      <c r="D108" s="68"/>
      <c r="E108" s="68"/>
      <c r="F108" s="68"/>
      <c r="G108" s="68"/>
      <c r="H108" s="68"/>
      <c r="I108" s="68"/>
      <c r="J108" s="69" t="str">
        <f>Spisak!L103</f>
        <v/>
      </c>
      <c r="K108" s="68"/>
      <c r="L108" s="68"/>
      <c r="M108" s="69" t="str">
        <f>Spisak!H103</f>
        <v/>
      </c>
      <c r="N108" s="69" t="str">
        <f>Spisak!K103</f>
        <v/>
      </c>
      <c r="O108" s="69" t="str">
        <f>Spisak!N103</f>
        <v/>
      </c>
      <c r="P108" s="70" t="str">
        <f>Spisak!O103</f>
        <v/>
      </c>
    </row>
    <row r="109" spans="1:16" ht="13.2" x14ac:dyDescent="0.25">
      <c r="A109" s="47" t="str">
        <f>Spisak!B104</f>
        <v>7/2020</v>
      </c>
      <c r="B109" s="48" t="str">
        <f>Spisak!C104</f>
        <v>Terzić Kristina</v>
      </c>
      <c r="C109" s="68"/>
      <c r="D109" s="68"/>
      <c r="E109" s="68"/>
      <c r="F109" s="68"/>
      <c r="G109" s="68"/>
      <c r="H109" s="68"/>
      <c r="I109" s="68"/>
      <c r="J109" s="69">
        <f>Spisak!L104</f>
        <v>0</v>
      </c>
      <c r="K109" s="68"/>
      <c r="L109" s="68"/>
      <c r="M109" s="69" t="str">
        <f>Spisak!H104</f>
        <v/>
      </c>
      <c r="N109" s="69" t="str">
        <f>Spisak!K104</f>
        <v/>
      </c>
      <c r="O109" s="69">
        <f>Spisak!N104</f>
        <v>0</v>
      </c>
      <c r="P109" s="69" t="str">
        <f>Spisak!O104</f>
        <v>F</v>
      </c>
    </row>
    <row r="110" spans="1:16" ht="13.2" x14ac:dyDescent="0.25">
      <c r="A110" s="47" t="str">
        <f>Spisak!B105</f>
        <v>8/2020</v>
      </c>
      <c r="B110" s="48" t="str">
        <f>Spisak!C105</f>
        <v>Raičević Anja</v>
      </c>
      <c r="C110" s="68"/>
      <c r="D110" s="68"/>
      <c r="E110" s="68"/>
      <c r="F110" s="68"/>
      <c r="G110" s="68"/>
      <c r="H110" s="68"/>
      <c r="I110" s="68"/>
      <c r="J110" s="69">
        <f>Spisak!L105</f>
        <v>33</v>
      </c>
      <c r="K110" s="68"/>
      <c r="L110" s="68"/>
      <c r="M110" s="69">
        <f>Spisak!H105</f>
        <v>39</v>
      </c>
      <c r="N110" s="69" t="str">
        <f>Spisak!K105</f>
        <v/>
      </c>
      <c r="O110" s="69">
        <f>Spisak!N105</f>
        <v>72</v>
      </c>
      <c r="P110" s="70" t="str">
        <f>Spisak!O105</f>
        <v>C</v>
      </c>
    </row>
    <row r="111" spans="1:16" ht="13.2" x14ac:dyDescent="0.25">
      <c r="A111" s="47" t="str">
        <f>Spisak!B106</f>
        <v>10/2020</v>
      </c>
      <c r="B111" s="48" t="str">
        <f>Spisak!C106</f>
        <v>Perović Jelena</v>
      </c>
      <c r="C111" s="68"/>
      <c r="D111" s="68"/>
      <c r="E111" s="68"/>
      <c r="F111" s="68"/>
      <c r="G111" s="68"/>
      <c r="H111" s="68"/>
      <c r="I111" s="68"/>
      <c r="J111" s="69" t="str">
        <f>Spisak!L106</f>
        <v/>
      </c>
      <c r="K111" s="68"/>
      <c r="L111" s="68"/>
      <c r="M111" s="69" t="str">
        <f>Spisak!H106</f>
        <v/>
      </c>
      <c r="N111" s="69" t="str">
        <f>Spisak!K106</f>
        <v/>
      </c>
      <c r="O111" s="69" t="str">
        <f>Spisak!N106</f>
        <v/>
      </c>
      <c r="P111" s="70" t="str">
        <f>Spisak!O106</f>
        <v/>
      </c>
    </row>
    <row r="112" spans="1:16" ht="13.2" x14ac:dyDescent="0.25">
      <c r="A112" s="47" t="str">
        <f>Spisak!B107</f>
        <v>11/2020</v>
      </c>
      <c r="B112" s="48" t="str">
        <f>Spisak!C107</f>
        <v>Rakonjac Drago</v>
      </c>
      <c r="C112" s="68"/>
      <c r="D112" s="68"/>
      <c r="E112" s="68"/>
      <c r="F112" s="68"/>
      <c r="G112" s="68"/>
      <c r="H112" s="68"/>
      <c r="I112" s="68"/>
      <c r="J112" s="69">
        <f>Spisak!L107</f>
        <v>22</v>
      </c>
      <c r="K112" s="68"/>
      <c r="L112" s="68"/>
      <c r="M112" s="69">
        <f>Spisak!H107</f>
        <v>31</v>
      </c>
      <c r="N112" s="69" t="str">
        <f>Spisak!K107</f>
        <v/>
      </c>
      <c r="O112" s="69">
        <f>Spisak!N107</f>
        <v>53</v>
      </c>
      <c r="P112" s="70" t="str">
        <f>Spisak!O107</f>
        <v>E</v>
      </c>
    </row>
    <row r="113" spans="1:16" ht="13.2" x14ac:dyDescent="0.25">
      <c r="A113" s="47" t="str">
        <f>Spisak!B108</f>
        <v>13/2020</v>
      </c>
      <c r="B113" s="48" t="str">
        <f>Spisak!C108</f>
        <v>Rudanović Savo</v>
      </c>
      <c r="C113" s="68"/>
      <c r="D113" s="68"/>
      <c r="E113" s="68"/>
      <c r="F113" s="68"/>
      <c r="G113" s="68"/>
      <c r="H113" s="68"/>
      <c r="I113" s="68"/>
      <c r="J113" s="69">
        <f>Spisak!L108</f>
        <v>18</v>
      </c>
      <c r="K113" s="68"/>
      <c r="L113" s="68"/>
      <c r="M113" s="69">
        <f>Spisak!H108</f>
        <v>35</v>
      </c>
      <c r="N113" s="69" t="str">
        <f>Spisak!K108</f>
        <v/>
      </c>
      <c r="O113" s="69">
        <f>Spisak!N108</f>
        <v>53</v>
      </c>
      <c r="P113" s="70" t="str">
        <f>Spisak!O108</f>
        <v>E</v>
      </c>
    </row>
    <row r="114" spans="1:16" ht="13.2" x14ac:dyDescent="0.25">
      <c r="A114" s="47" t="str">
        <f>Spisak!B109</f>
        <v>15/2020</v>
      </c>
      <c r="B114" s="48" t="str">
        <f>Spisak!C109</f>
        <v>Žarić Sanja</v>
      </c>
      <c r="C114" s="68"/>
      <c r="D114" s="68"/>
      <c r="E114" s="68"/>
      <c r="F114" s="68"/>
      <c r="G114" s="68"/>
      <c r="H114" s="68"/>
      <c r="I114" s="68"/>
      <c r="J114" s="69">
        <f>Spisak!L109</f>
        <v>26</v>
      </c>
      <c r="K114" s="68"/>
      <c r="L114" s="68"/>
      <c r="M114" s="69">
        <f>Spisak!H109</f>
        <v>43</v>
      </c>
      <c r="N114" s="69" t="str">
        <f>Spisak!K109</f>
        <v/>
      </c>
      <c r="O114" s="69">
        <f>Spisak!N109</f>
        <v>69</v>
      </c>
      <c r="P114" s="69" t="str">
        <f>Spisak!O109</f>
        <v>D</v>
      </c>
    </row>
    <row r="115" spans="1:16" ht="13.2" x14ac:dyDescent="0.25">
      <c r="A115" s="47" t="str">
        <f>Spisak!B110</f>
        <v>16/2020</v>
      </c>
      <c r="B115" s="48" t="str">
        <f>Spisak!C110</f>
        <v>Potpara Milica</v>
      </c>
      <c r="C115" s="68"/>
      <c r="D115" s="68"/>
      <c r="E115" s="68"/>
      <c r="F115" s="68"/>
      <c r="G115" s="68"/>
      <c r="H115" s="68"/>
      <c r="I115" s="68"/>
      <c r="J115" s="69">
        <f>Spisak!L110</f>
        <v>34</v>
      </c>
      <c r="K115" s="68"/>
      <c r="L115" s="68"/>
      <c r="M115" s="69">
        <f>Spisak!H110</f>
        <v>36</v>
      </c>
      <c r="N115" s="69" t="str">
        <f>Spisak!K110</f>
        <v/>
      </c>
      <c r="O115" s="69">
        <f>Spisak!N110</f>
        <v>70</v>
      </c>
      <c r="P115" s="70" t="str">
        <f>Spisak!O110</f>
        <v>C</v>
      </c>
    </row>
    <row r="116" spans="1:16" ht="13.2" x14ac:dyDescent="0.25">
      <c r="A116" s="47" t="str">
        <f>Spisak!B111</f>
        <v>17/2020</v>
      </c>
      <c r="B116" s="48" t="str">
        <f>Spisak!C111</f>
        <v>Raičević Lazar</v>
      </c>
      <c r="C116" s="68"/>
      <c r="D116" s="68"/>
      <c r="E116" s="68"/>
      <c r="F116" s="68"/>
      <c r="G116" s="68"/>
      <c r="H116" s="68"/>
      <c r="I116" s="68"/>
      <c r="J116" s="69">
        <f>Spisak!L111</f>
        <v>0</v>
      </c>
      <c r="K116" s="68"/>
      <c r="L116" s="68"/>
      <c r="M116" s="69" t="str">
        <f>Spisak!H111</f>
        <v/>
      </c>
      <c r="N116" s="69" t="str">
        <f>Spisak!K111</f>
        <v/>
      </c>
      <c r="O116" s="69">
        <f>Spisak!N111</f>
        <v>0</v>
      </c>
      <c r="P116" s="69" t="str">
        <f>Spisak!O111</f>
        <v>F</v>
      </c>
    </row>
    <row r="117" spans="1:16" ht="13.2" x14ac:dyDescent="0.25">
      <c r="A117" s="47" t="str">
        <f>Spisak!B112</f>
        <v>19/2020</v>
      </c>
      <c r="B117" s="48" t="str">
        <f>Spisak!C112</f>
        <v>Kankaraš Milutin</v>
      </c>
      <c r="C117" s="68"/>
      <c r="D117" s="68"/>
      <c r="E117" s="68"/>
      <c r="F117" s="68"/>
      <c r="G117" s="68"/>
      <c r="H117" s="68"/>
      <c r="I117" s="68"/>
      <c r="J117" s="69">
        <f>Spisak!L112</f>
        <v>30</v>
      </c>
      <c r="K117" s="68"/>
      <c r="L117" s="68"/>
      <c r="M117" s="69">
        <f>Spisak!H112</f>
        <v>45</v>
      </c>
      <c r="N117" s="69" t="str">
        <f>Spisak!K112</f>
        <v/>
      </c>
      <c r="O117" s="69">
        <f>Spisak!N112</f>
        <v>75</v>
      </c>
      <c r="P117" s="69" t="str">
        <f>Spisak!O112</f>
        <v>C</v>
      </c>
    </row>
    <row r="118" spans="1:16" ht="13.2" x14ac:dyDescent="0.25">
      <c r="A118" s="47" t="str">
        <f>Spisak!B113</f>
        <v>20/2020</v>
      </c>
      <c r="B118" s="48" t="str">
        <f>Spisak!C113</f>
        <v>Krsmanović Ivana</v>
      </c>
      <c r="C118" s="68"/>
      <c r="D118" s="68"/>
      <c r="E118" s="68"/>
      <c r="F118" s="68"/>
      <c r="G118" s="68"/>
      <c r="H118" s="68"/>
      <c r="I118" s="68"/>
      <c r="J118" s="69">
        <f>Spisak!L113</f>
        <v>20</v>
      </c>
      <c r="K118" s="68"/>
      <c r="L118" s="68"/>
      <c r="M118" s="69">
        <f>Spisak!H113</f>
        <v>30</v>
      </c>
      <c r="N118" s="69" t="str">
        <f>Spisak!K113</f>
        <v/>
      </c>
      <c r="O118" s="69">
        <f>Spisak!N113</f>
        <v>50</v>
      </c>
      <c r="P118" s="70" t="str">
        <f>Spisak!O113</f>
        <v>E</v>
      </c>
    </row>
    <row r="119" spans="1:16" ht="13.2" x14ac:dyDescent="0.25">
      <c r="A119" s="47" t="str">
        <f>Spisak!B114</f>
        <v>21/2020</v>
      </c>
      <c r="B119" s="48" t="str">
        <f>Spisak!C114</f>
        <v>Radović Jovana</v>
      </c>
      <c r="C119" s="68"/>
      <c r="D119" s="68"/>
      <c r="E119" s="68"/>
      <c r="F119" s="68"/>
      <c r="G119" s="68"/>
      <c r="H119" s="68"/>
      <c r="I119" s="68"/>
      <c r="J119" s="69">
        <f>Spisak!L114</f>
        <v>32</v>
      </c>
      <c r="K119" s="68"/>
      <c r="L119" s="68"/>
      <c r="M119" s="69">
        <f>Spisak!H114</f>
        <v>28</v>
      </c>
      <c r="N119" s="69" t="str">
        <f>Spisak!K114</f>
        <v/>
      </c>
      <c r="O119" s="69">
        <f>Spisak!N114</f>
        <v>60</v>
      </c>
      <c r="P119" s="70" t="str">
        <f>Spisak!O114</f>
        <v>D</v>
      </c>
    </row>
    <row r="120" spans="1:16" ht="13.2" x14ac:dyDescent="0.25">
      <c r="A120" s="47" t="str">
        <f>Spisak!B115</f>
        <v>22/2020</v>
      </c>
      <c r="B120" s="48" t="str">
        <f>Spisak!C115</f>
        <v>Bojanić Strahinja</v>
      </c>
      <c r="C120" s="68"/>
      <c r="D120" s="68"/>
      <c r="E120" s="68"/>
      <c r="F120" s="68"/>
      <c r="G120" s="68"/>
      <c r="H120" s="68"/>
      <c r="I120" s="68"/>
      <c r="J120" s="69" t="str">
        <f>Spisak!L115</f>
        <v/>
      </c>
      <c r="K120" s="68"/>
      <c r="L120" s="68"/>
      <c r="M120" s="69" t="str">
        <f>Spisak!H115</f>
        <v/>
      </c>
      <c r="N120" s="69" t="str">
        <f>Spisak!K115</f>
        <v/>
      </c>
      <c r="O120" s="69" t="str">
        <f>Spisak!N115</f>
        <v/>
      </c>
      <c r="P120" s="70" t="str">
        <f>Spisak!O115</f>
        <v/>
      </c>
    </row>
    <row r="121" spans="1:16" ht="13.2" x14ac:dyDescent="0.25">
      <c r="A121" s="47" t="str">
        <f>Spisak!B116</f>
        <v>24/2020</v>
      </c>
      <c r="B121" s="48" t="str">
        <f>Spisak!C116</f>
        <v>Živković Ivana</v>
      </c>
      <c r="C121" s="68"/>
      <c r="D121" s="68"/>
      <c r="E121" s="68"/>
      <c r="F121" s="68"/>
      <c r="G121" s="68"/>
      <c r="H121" s="68"/>
      <c r="I121" s="68"/>
      <c r="J121" s="69">
        <f>Spisak!L116</f>
        <v>24</v>
      </c>
      <c r="K121" s="68"/>
      <c r="L121" s="68"/>
      <c r="M121" s="69">
        <f>Spisak!H116</f>
        <v>47</v>
      </c>
      <c r="N121" s="69" t="str">
        <f>Spisak!K116</f>
        <v/>
      </c>
      <c r="O121" s="69">
        <f>Spisak!N116</f>
        <v>71</v>
      </c>
      <c r="P121" s="70" t="str">
        <f>Spisak!O116</f>
        <v>C</v>
      </c>
    </row>
    <row r="122" spans="1:16" ht="13.2" x14ac:dyDescent="0.25">
      <c r="A122" s="47" t="str">
        <f>Spisak!B117</f>
        <v>28/2020</v>
      </c>
      <c r="B122" s="48" t="str">
        <f>Spisak!C117</f>
        <v>Vujošević Nikola</v>
      </c>
      <c r="C122" s="68"/>
      <c r="D122" s="68"/>
      <c r="E122" s="68"/>
      <c r="F122" s="68"/>
      <c r="G122" s="68"/>
      <c r="H122" s="68"/>
      <c r="I122" s="68"/>
      <c r="J122" s="69" t="str">
        <f>Spisak!L117</f>
        <v/>
      </c>
      <c r="K122" s="68"/>
      <c r="L122" s="68"/>
      <c r="M122" s="69" t="str">
        <f>Spisak!H117</f>
        <v/>
      </c>
      <c r="N122" s="69" t="str">
        <f>Spisak!K117</f>
        <v/>
      </c>
      <c r="O122" s="69" t="str">
        <f>Spisak!N117</f>
        <v/>
      </c>
      <c r="P122" s="70" t="str">
        <f>Spisak!O117</f>
        <v/>
      </c>
    </row>
    <row r="123" spans="1:16" ht="13.2" x14ac:dyDescent="0.25">
      <c r="A123" s="47" t="str">
        <f>Spisak!B118</f>
        <v>29/2020</v>
      </c>
      <c r="B123" s="48" t="str">
        <f>Spisak!C118</f>
        <v>Crnovršanin Adis</v>
      </c>
      <c r="C123" s="68"/>
      <c r="D123" s="68"/>
      <c r="E123" s="68"/>
      <c r="F123" s="68"/>
      <c r="G123" s="68"/>
      <c r="H123" s="68"/>
      <c r="I123" s="68"/>
      <c r="J123" s="69">
        <f>Spisak!L118</f>
        <v>24</v>
      </c>
      <c r="K123" s="68"/>
      <c r="L123" s="68"/>
      <c r="M123" s="69">
        <f>Spisak!H118</f>
        <v>29</v>
      </c>
      <c r="N123" s="69" t="str">
        <f>Spisak!K118</f>
        <v/>
      </c>
      <c r="O123" s="69">
        <f>Spisak!N118</f>
        <v>53</v>
      </c>
      <c r="P123" s="70" t="str">
        <f>Spisak!O118</f>
        <v>E</v>
      </c>
    </row>
    <row r="124" spans="1:16" ht="13.2" x14ac:dyDescent="0.25">
      <c r="A124" s="47" t="str">
        <f>Spisak!B119</f>
        <v>30/2020</v>
      </c>
      <c r="B124" s="48" t="str">
        <f>Spisak!C119</f>
        <v>Pivljanin Jana</v>
      </c>
      <c r="C124" s="68"/>
      <c r="D124" s="68"/>
      <c r="E124" s="68"/>
      <c r="F124" s="68"/>
      <c r="G124" s="68"/>
      <c r="H124" s="68"/>
      <c r="I124" s="68"/>
      <c r="J124" s="69">
        <f>Spisak!L119</f>
        <v>10</v>
      </c>
      <c r="K124" s="68"/>
      <c r="L124" s="68"/>
      <c r="M124" s="69">
        <f>Spisak!H119</f>
        <v>14</v>
      </c>
      <c r="N124" s="69">
        <f>Spisak!K119</f>
        <v>5</v>
      </c>
      <c r="O124" s="69">
        <f>Spisak!N119</f>
        <v>15</v>
      </c>
      <c r="P124" s="69" t="str">
        <f>Spisak!O119</f>
        <v>F</v>
      </c>
    </row>
    <row r="125" spans="1:16" ht="13.2" x14ac:dyDescent="0.25">
      <c r="A125" s="47" t="str">
        <f>Spisak!B120</f>
        <v>31/2020</v>
      </c>
      <c r="B125" s="48" t="str">
        <f>Spisak!C120</f>
        <v>Zejak Matija</v>
      </c>
      <c r="C125" s="68"/>
      <c r="D125" s="68"/>
      <c r="E125" s="68"/>
      <c r="F125" s="68"/>
      <c r="G125" s="68"/>
      <c r="H125" s="68"/>
      <c r="I125" s="68"/>
      <c r="J125" s="69">
        <f>Spisak!L120</f>
        <v>32</v>
      </c>
      <c r="K125" s="68"/>
      <c r="L125" s="68"/>
      <c r="M125" s="69">
        <f>Spisak!H120</f>
        <v>41</v>
      </c>
      <c r="N125" s="69" t="str">
        <f>Spisak!K120</f>
        <v/>
      </c>
      <c r="O125" s="69">
        <f>Spisak!N120</f>
        <v>73</v>
      </c>
      <c r="P125" s="70" t="str">
        <f>Spisak!O120</f>
        <v>C</v>
      </c>
    </row>
    <row r="126" spans="1:16" ht="13.2" x14ac:dyDescent="0.25">
      <c r="A126" s="47" t="str">
        <f>Spisak!B121</f>
        <v>33/2020</v>
      </c>
      <c r="B126" s="48" t="str">
        <f>Spisak!C121</f>
        <v>Vukanić Svetislav</v>
      </c>
      <c r="C126" s="68"/>
      <c r="D126" s="68"/>
      <c r="E126" s="68"/>
      <c r="F126" s="68"/>
      <c r="G126" s="68"/>
      <c r="H126" s="68"/>
      <c r="I126" s="68"/>
      <c r="J126" s="69">
        <f>Spisak!L121</f>
        <v>24</v>
      </c>
      <c r="K126" s="68"/>
      <c r="L126" s="68"/>
      <c r="M126" s="69">
        <f>Spisak!H121</f>
        <v>31</v>
      </c>
      <c r="N126" s="69" t="str">
        <f>Spisak!K121</f>
        <v/>
      </c>
      <c r="O126" s="69">
        <f>Spisak!N121</f>
        <v>55</v>
      </c>
      <c r="P126" s="69" t="str">
        <f>Spisak!O121</f>
        <v>E</v>
      </c>
    </row>
    <row r="127" spans="1:16" ht="13.2" x14ac:dyDescent="0.25">
      <c r="A127" s="47" t="str">
        <f>Spisak!B122</f>
        <v>35/2020</v>
      </c>
      <c r="B127" s="48" t="str">
        <f>Spisak!C122</f>
        <v>Bošković Stefan</v>
      </c>
      <c r="C127" s="68"/>
      <c r="D127" s="68"/>
      <c r="E127" s="68"/>
      <c r="F127" s="68"/>
      <c r="G127" s="68"/>
      <c r="H127" s="68"/>
      <c r="I127" s="68"/>
      <c r="J127" s="69">
        <f>Spisak!L122</f>
        <v>38</v>
      </c>
      <c r="K127" s="68"/>
      <c r="L127" s="68"/>
      <c r="M127" s="69">
        <f>Spisak!H122</f>
        <v>43.5</v>
      </c>
      <c r="N127" s="69" t="str">
        <f>Spisak!K122</f>
        <v/>
      </c>
      <c r="O127" s="69">
        <f>Spisak!N122</f>
        <v>81.5</v>
      </c>
      <c r="P127" s="69" t="str">
        <f>Spisak!O122</f>
        <v>B</v>
      </c>
    </row>
    <row r="128" spans="1:16" ht="13.2" x14ac:dyDescent="0.25">
      <c r="A128" s="47" t="str">
        <f>Spisak!B123</f>
        <v>37/2020</v>
      </c>
      <c r="B128" s="48" t="str">
        <f>Spisak!C123</f>
        <v>Veličković Ivana</v>
      </c>
      <c r="C128" s="68"/>
      <c r="D128" s="68"/>
      <c r="E128" s="68"/>
      <c r="F128" s="68"/>
      <c r="G128" s="68"/>
      <c r="H128" s="68"/>
      <c r="I128" s="68"/>
      <c r="J128" s="69">
        <f>Spisak!L123</f>
        <v>34</v>
      </c>
      <c r="K128" s="68"/>
      <c r="L128" s="68"/>
      <c r="M128" s="69">
        <f>Spisak!H123</f>
        <v>39</v>
      </c>
      <c r="N128" s="69" t="str">
        <f>Spisak!K123</f>
        <v/>
      </c>
      <c r="O128" s="69">
        <f>Spisak!N123</f>
        <v>73</v>
      </c>
      <c r="P128" s="70" t="str">
        <f>Spisak!O123</f>
        <v>C</v>
      </c>
    </row>
    <row r="129" spans="1:16" ht="13.2" x14ac:dyDescent="0.25">
      <c r="A129" s="47" t="str">
        <f>Spisak!B124</f>
        <v>38/2020</v>
      </c>
      <c r="B129" s="48" t="str">
        <f>Spisak!C124</f>
        <v>Rovčanin Jovana</v>
      </c>
      <c r="C129" s="68"/>
      <c r="D129" s="68"/>
      <c r="E129" s="68"/>
      <c r="F129" s="68"/>
      <c r="G129" s="68"/>
      <c r="H129" s="68"/>
      <c r="I129" s="68"/>
      <c r="J129" s="69">
        <f>Spisak!L124</f>
        <v>18</v>
      </c>
      <c r="K129" s="68"/>
      <c r="L129" s="68"/>
      <c r="M129" s="69">
        <f>Spisak!H124</f>
        <v>32</v>
      </c>
      <c r="N129" s="69" t="str">
        <f>Spisak!K124</f>
        <v/>
      </c>
      <c r="O129" s="69">
        <f>Spisak!N124</f>
        <v>50</v>
      </c>
      <c r="P129" s="69" t="str">
        <f>Spisak!O124</f>
        <v>E</v>
      </c>
    </row>
    <row r="130" spans="1:16" ht="13.2" x14ac:dyDescent="0.25">
      <c r="A130" s="47" t="str">
        <f>Spisak!B125</f>
        <v>39/2020</v>
      </c>
      <c r="B130" s="48" t="str">
        <f>Spisak!C125</f>
        <v>Babić Uroš</v>
      </c>
      <c r="C130" s="68"/>
      <c r="D130" s="68"/>
      <c r="E130" s="68"/>
      <c r="F130" s="68"/>
      <c r="G130" s="68"/>
      <c r="H130" s="68"/>
      <c r="I130" s="68"/>
      <c r="J130" s="69" t="str">
        <f>Spisak!L125</f>
        <v/>
      </c>
      <c r="K130" s="68"/>
      <c r="L130" s="68"/>
      <c r="M130" s="69" t="str">
        <f>Spisak!H125</f>
        <v/>
      </c>
      <c r="N130" s="69" t="str">
        <f>Spisak!K125</f>
        <v/>
      </c>
      <c r="O130" s="69" t="str">
        <f>Spisak!N125</f>
        <v/>
      </c>
      <c r="P130" s="69" t="str">
        <f>Spisak!O125</f>
        <v/>
      </c>
    </row>
    <row r="131" spans="1:16" ht="13.2" x14ac:dyDescent="0.25">
      <c r="A131" s="47" t="str">
        <f>Spisak!B126</f>
        <v>40/2020</v>
      </c>
      <c r="B131" s="48" t="str">
        <f>Spisak!C126</f>
        <v>Knežević Pavle</v>
      </c>
      <c r="C131" s="68"/>
      <c r="D131" s="68"/>
      <c r="E131" s="68"/>
      <c r="F131" s="68"/>
      <c r="G131" s="68"/>
      <c r="H131" s="68"/>
      <c r="I131" s="68"/>
      <c r="J131" s="69">
        <f>Spisak!L126</f>
        <v>0</v>
      </c>
      <c r="K131" s="68"/>
      <c r="L131" s="68"/>
      <c r="M131" s="69" t="str">
        <f>Spisak!H126</f>
        <v/>
      </c>
      <c r="N131" s="69" t="str">
        <f>Spisak!K126</f>
        <v/>
      </c>
      <c r="O131" s="69">
        <f>Spisak!N126</f>
        <v>0</v>
      </c>
      <c r="P131" s="70" t="str">
        <f>Spisak!O126</f>
        <v>F</v>
      </c>
    </row>
    <row r="132" spans="1:16" ht="13.2" x14ac:dyDescent="0.25">
      <c r="A132" s="47" t="str">
        <f>Spisak!B127</f>
        <v>41/2020</v>
      </c>
      <c r="B132" s="48" t="str">
        <f>Spisak!C127</f>
        <v>Kosović Danilo</v>
      </c>
      <c r="C132" s="68"/>
      <c r="D132" s="68"/>
      <c r="E132" s="68"/>
      <c r="F132" s="68"/>
      <c r="G132" s="68"/>
      <c r="H132" s="68"/>
      <c r="I132" s="68"/>
      <c r="J132" s="69">
        <f>Spisak!L127</f>
        <v>30</v>
      </c>
      <c r="K132" s="68"/>
      <c r="L132" s="68"/>
      <c r="M132" s="69">
        <f>Spisak!H127</f>
        <v>58</v>
      </c>
      <c r="N132" s="69" t="str">
        <f>Spisak!K127</f>
        <v/>
      </c>
      <c r="O132" s="69">
        <f>Spisak!N127</f>
        <v>88</v>
      </c>
      <c r="P132" s="70" t="str">
        <f>Spisak!O127</f>
        <v>B</v>
      </c>
    </row>
    <row r="133" spans="1:16" ht="13.2" x14ac:dyDescent="0.25">
      <c r="A133" s="47" t="str">
        <f>Spisak!B128</f>
        <v>42/2020</v>
      </c>
      <c r="B133" s="48" t="str">
        <f>Spisak!C128</f>
        <v>Stamenković Aleksandra</v>
      </c>
      <c r="C133" s="68"/>
      <c r="D133" s="68"/>
      <c r="E133" s="68"/>
      <c r="F133" s="68"/>
      <c r="G133" s="68"/>
      <c r="H133" s="68"/>
      <c r="I133" s="68"/>
      <c r="J133" s="69" t="str">
        <f>Spisak!L128</f>
        <v/>
      </c>
      <c r="K133" s="68"/>
      <c r="L133" s="68"/>
      <c r="M133" s="69" t="str">
        <f>Spisak!H128</f>
        <v/>
      </c>
      <c r="N133" s="69" t="str">
        <f>Spisak!K128</f>
        <v/>
      </c>
      <c r="O133" s="69" t="str">
        <f>Spisak!N128</f>
        <v/>
      </c>
      <c r="P133" s="70" t="str">
        <f>Spisak!O128</f>
        <v/>
      </c>
    </row>
    <row r="134" spans="1:16" ht="13.2" x14ac:dyDescent="0.25">
      <c r="A134" s="47" t="str">
        <f>Spisak!B129</f>
        <v>43/2020</v>
      </c>
      <c r="B134" s="48" t="str">
        <f>Spisak!C129</f>
        <v>Miletić Neda</v>
      </c>
      <c r="C134" s="68"/>
      <c r="D134" s="68"/>
      <c r="E134" s="68"/>
      <c r="F134" s="68"/>
      <c r="G134" s="68"/>
      <c r="H134" s="68"/>
      <c r="I134" s="68"/>
      <c r="J134" s="69">
        <f>Spisak!L129</f>
        <v>22</v>
      </c>
      <c r="K134" s="68"/>
      <c r="L134" s="68"/>
      <c r="M134" s="69">
        <f>Spisak!H129</f>
        <v>33</v>
      </c>
      <c r="N134" s="69">
        <f>Spisak!K129</f>
        <v>35</v>
      </c>
      <c r="O134" s="69">
        <f>Spisak!N129</f>
        <v>57</v>
      </c>
      <c r="P134" s="70" t="str">
        <f>Spisak!O129</f>
        <v>E</v>
      </c>
    </row>
    <row r="135" spans="1:16" ht="13.2" x14ac:dyDescent="0.25">
      <c r="A135" s="47" t="str">
        <f>Spisak!B130</f>
        <v>44/2020</v>
      </c>
      <c r="B135" s="48" t="str">
        <f>Spisak!C130</f>
        <v>Mujević Riad</v>
      </c>
      <c r="C135" s="68"/>
      <c r="D135" s="68"/>
      <c r="E135" s="68"/>
      <c r="F135" s="68"/>
      <c r="G135" s="68"/>
      <c r="H135" s="68"/>
      <c r="I135" s="68"/>
      <c r="J135" s="69">
        <f>Spisak!L130</f>
        <v>21</v>
      </c>
      <c r="K135" s="68"/>
      <c r="L135" s="68"/>
      <c r="M135" s="69">
        <f>Spisak!H130</f>
        <v>39</v>
      </c>
      <c r="N135" s="69" t="str">
        <f>Spisak!K130</f>
        <v/>
      </c>
      <c r="O135" s="69">
        <f>Spisak!N130</f>
        <v>60</v>
      </c>
      <c r="P135" s="70" t="str">
        <f>Spisak!O130</f>
        <v>D</v>
      </c>
    </row>
    <row r="136" spans="1:16" ht="13.2" x14ac:dyDescent="0.25">
      <c r="A136" s="47" t="str">
        <f>Spisak!B131</f>
        <v>45/2020</v>
      </c>
      <c r="B136" s="48" t="str">
        <f>Spisak!C131</f>
        <v>Mujević Elmin</v>
      </c>
      <c r="C136" s="68"/>
      <c r="D136" s="68"/>
      <c r="E136" s="68"/>
      <c r="F136" s="68"/>
      <c r="G136" s="68"/>
      <c r="H136" s="68"/>
      <c r="I136" s="68"/>
      <c r="J136" s="69">
        <f>Spisak!L131</f>
        <v>23</v>
      </c>
      <c r="K136" s="68"/>
      <c r="L136" s="68"/>
      <c r="M136" s="69">
        <f>Spisak!H131</f>
        <v>21</v>
      </c>
      <c r="N136" s="69">
        <f>Spisak!K131</f>
        <v>28</v>
      </c>
      <c r="O136" s="69">
        <f>Spisak!N131</f>
        <v>51</v>
      </c>
      <c r="P136" s="70" t="str">
        <f>Spisak!O131</f>
        <v>E</v>
      </c>
    </row>
    <row r="137" spans="1:16" ht="13.2" x14ac:dyDescent="0.25">
      <c r="A137" s="47" t="str">
        <f>Spisak!B132</f>
        <v>46/2020</v>
      </c>
      <c r="B137" s="48" t="str">
        <f>Spisak!C132</f>
        <v>Đeljošević Samra</v>
      </c>
      <c r="C137" s="68"/>
      <c r="D137" s="68"/>
      <c r="E137" s="68"/>
      <c r="F137" s="68"/>
      <c r="G137" s="68"/>
      <c r="H137" s="68"/>
      <c r="I137" s="68"/>
      <c r="J137" s="69" t="str">
        <f>Spisak!L132</f>
        <v/>
      </c>
      <c r="K137" s="68"/>
      <c r="L137" s="68"/>
      <c r="M137" s="69" t="str">
        <f>Spisak!H132</f>
        <v/>
      </c>
      <c r="N137" s="69" t="str">
        <f>Spisak!K132</f>
        <v/>
      </c>
      <c r="O137" s="69" t="str">
        <f>Spisak!N132</f>
        <v/>
      </c>
      <c r="P137" s="70" t="str">
        <f>Spisak!O132</f>
        <v/>
      </c>
    </row>
    <row r="138" spans="1:16" ht="13.2" x14ac:dyDescent="0.25">
      <c r="A138" s="47" t="str">
        <f>Spisak!B133</f>
        <v>49/2020</v>
      </c>
      <c r="B138" s="48" t="str">
        <f>Spisak!C133</f>
        <v>Ralević Luka</v>
      </c>
      <c r="C138" s="68"/>
      <c r="D138" s="68"/>
      <c r="E138" s="68"/>
      <c r="F138" s="68"/>
      <c r="G138" s="68"/>
      <c r="H138" s="68"/>
      <c r="I138" s="68"/>
      <c r="J138" s="69">
        <f>Spisak!L133</f>
        <v>27</v>
      </c>
      <c r="K138" s="68"/>
      <c r="L138" s="68"/>
      <c r="M138" s="69">
        <f>Spisak!H133</f>
        <v>32</v>
      </c>
      <c r="N138" s="69" t="str">
        <f>Spisak!K133</f>
        <v/>
      </c>
      <c r="O138" s="69">
        <f>Spisak!N133</f>
        <v>59</v>
      </c>
      <c r="P138" s="70" t="str">
        <f>Spisak!O133</f>
        <v>E</v>
      </c>
    </row>
    <row r="139" spans="1:16" ht="13.2" x14ac:dyDescent="0.25">
      <c r="A139" s="47" t="str">
        <f>Spisak!B134</f>
        <v>51/2020</v>
      </c>
      <c r="B139" s="48" t="str">
        <f>Spisak!C134</f>
        <v>Pavićević Srđana</v>
      </c>
      <c r="C139" s="68"/>
      <c r="D139" s="68"/>
      <c r="E139" s="68"/>
      <c r="F139" s="68"/>
      <c r="G139" s="68"/>
      <c r="H139" s="68"/>
      <c r="I139" s="68"/>
      <c r="J139" s="69" t="str">
        <f>Spisak!L134</f>
        <v/>
      </c>
      <c r="K139" s="68"/>
      <c r="L139" s="68"/>
      <c r="M139" s="69" t="str">
        <f>Spisak!H134</f>
        <v/>
      </c>
      <c r="N139" s="69" t="str">
        <f>Spisak!K134</f>
        <v/>
      </c>
      <c r="O139" s="69" t="str">
        <f>Spisak!N134</f>
        <v/>
      </c>
      <c r="P139" s="69" t="str">
        <f>Spisak!O134</f>
        <v/>
      </c>
    </row>
    <row r="140" spans="1:16" ht="13.2" x14ac:dyDescent="0.25">
      <c r="A140" s="47" t="str">
        <f>Spisak!B135</f>
        <v>53/2020</v>
      </c>
      <c r="B140" s="48" t="str">
        <f>Spisak!C135</f>
        <v>Medigović Stefan</v>
      </c>
      <c r="C140" s="68"/>
      <c r="D140" s="68"/>
      <c r="E140" s="68"/>
      <c r="F140" s="68"/>
      <c r="G140" s="68"/>
      <c r="H140" s="68"/>
      <c r="I140" s="68"/>
      <c r="J140" s="69" t="str">
        <f>Spisak!L135</f>
        <v/>
      </c>
      <c r="K140" s="68"/>
      <c r="L140" s="68"/>
      <c r="M140" s="69" t="str">
        <f>Spisak!H135</f>
        <v/>
      </c>
      <c r="N140" s="69" t="str">
        <f>Spisak!K135</f>
        <v/>
      </c>
      <c r="O140" s="69" t="str">
        <f>Spisak!N135</f>
        <v/>
      </c>
      <c r="P140" s="70" t="str">
        <f>Spisak!O135</f>
        <v/>
      </c>
    </row>
    <row r="141" spans="1:16" ht="13.2" x14ac:dyDescent="0.25">
      <c r="A141" s="47" t="str">
        <f>Spisak!B136</f>
        <v>54/2020</v>
      </c>
      <c r="B141" s="48" t="str">
        <f>Spisak!C136</f>
        <v>Žižić Tijana</v>
      </c>
      <c r="C141" s="68"/>
      <c r="D141" s="68"/>
      <c r="E141" s="68"/>
      <c r="F141" s="68"/>
      <c r="G141" s="68"/>
      <c r="H141" s="68"/>
      <c r="I141" s="68"/>
      <c r="J141" s="69">
        <f>Spisak!L136</f>
        <v>19</v>
      </c>
      <c r="K141" s="68"/>
      <c r="L141" s="68"/>
      <c r="M141" s="69">
        <f>Spisak!H136</f>
        <v>35</v>
      </c>
      <c r="N141" s="69" t="str">
        <f>Spisak!K136</f>
        <v/>
      </c>
      <c r="O141" s="69">
        <f>Spisak!N136</f>
        <v>54</v>
      </c>
      <c r="P141" s="70" t="str">
        <f>Spisak!O136</f>
        <v>E</v>
      </c>
    </row>
    <row r="142" spans="1:16" ht="13.2" x14ac:dyDescent="0.25">
      <c r="A142" s="47" t="str">
        <f>Spisak!B137</f>
        <v>55/2020</v>
      </c>
      <c r="B142" s="48" t="str">
        <f>Spisak!C137</f>
        <v>Kovačević Danilo</v>
      </c>
      <c r="C142" s="68"/>
      <c r="D142" s="68"/>
      <c r="E142" s="68"/>
      <c r="F142" s="68"/>
      <c r="G142" s="68"/>
      <c r="H142" s="68"/>
      <c r="I142" s="68"/>
      <c r="J142" s="69" t="str">
        <f>Spisak!L137</f>
        <v/>
      </c>
      <c r="K142" s="68"/>
      <c r="L142" s="68"/>
      <c r="M142" s="69" t="str">
        <f>Spisak!H137</f>
        <v/>
      </c>
      <c r="N142" s="69" t="str">
        <f>Spisak!K137</f>
        <v/>
      </c>
      <c r="O142" s="69" t="str">
        <f>Spisak!N137</f>
        <v/>
      </c>
      <c r="P142" s="70" t="str">
        <f>Spisak!O137</f>
        <v/>
      </c>
    </row>
    <row r="143" spans="1:16" ht="13.2" x14ac:dyDescent="0.25">
      <c r="A143" s="47" t="str">
        <f>Spisak!B138</f>
        <v>56/2020</v>
      </c>
      <c r="B143" s="48" t="str">
        <f>Spisak!C138</f>
        <v>Janković Andrijana</v>
      </c>
      <c r="C143" s="68"/>
      <c r="D143" s="68"/>
      <c r="E143" s="68"/>
      <c r="F143" s="68"/>
      <c r="G143" s="68"/>
      <c r="H143" s="68"/>
      <c r="I143" s="68"/>
      <c r="J143" s="69">
        <f>Spisak!L138</f>
        <v>19</v>
      </c>
      <c r="K143" s="68"/>
      <c r="L143" s="68"/>
      <c r="M143" s="69">
        <f>Spisak!H138</f>
        <v>31</v>
      </c>
      <c r="N143" s="69" t="str">
        <f>Spisak!K138</f>
        <v/>
      </c>
      <c r="O143" s="69">
        <f>Spisak!N138</f>
        <v>50</v>
      </c>
      <c r="P143" s="70" t="str">
        <f>Spisak!O138</f>
        <v>E</v>
      </c>
    </row>
    <row r="144" spans="1:16" ht="13.2" x14ac:dyDescent="0.25">
      <c r="A144" s="47" t="str">
        <f>Spisak!B139</f>
        <v>57/2020</v>
      </c>
      <c r="B144" s="48" t="str">
        <f>Spisak!C139</f>
        <v>Konatar Aleksa</v>
      </c>
      <c r="C144" s="68"/>
      <c r="D144" s="68"/>
      <c r="E144" s="68"/>
      <c r="F144" s="68"/>
      <c r="G144" s="68"/>
      <c r="H144" s="68"/>
      <c r="I144" s="68"/>
      <c r="J144" s="69">
        <f>Spisak!L139</f>
        <v>24</v>
      </c>
      <c r="K144" s="68"/>
      <c r="L144" s="68"/>
      <c r="M144" s="69">
        <f>Spisak!H139</f>
        <v>37</v>
      </c>
      <c r="N144" s="69" t="str">
        <f>Spisak!K139</f>
        <v/>
      </c>
      <c r="O144" s="69">
        <f>Spisak!N139</f>
        <v>61</v>
      </c>
      <c r="P144" s="70" t="str">
        <f>Spisak!O139</f>
        <v>D</v>
      </c>
    </row>
    <row r="145" spans="1:16" ht="13.2" x14ac:dyDescent="0.25">
      <c r="A145" s="47" t="str">
        <f>Spisak!B140</f>
        <v>60/2020</v>
      </c>
      <c r="B145" s="48" t="str">
        <f>Spisak!C140</f>
        <v>Đekić Luka</v>
      </c>
      <c r="C145" s="68"/>
      <c r="D145" s="68"/>
      <c r="E145" s="68"/>
      <c r="F145" s="68"/>
      <c r="G145" s="68"/>
      <c r="H145" s="68"/>
      <c r="I145" s="68"/>
      <c r="J145" s="69">
        <f>Spisak!L140</f>
        <v>29</v>
      </c>
      <c r="K145" s="68"/>
      <c r="L145" s="68"/>
      <c r="M145" s="69">
        <f>Spisak!H140</f>
        <v>35</v>
      </c>
      <c r="N145" s="69" t="str">
        <f>Spisak!K140</f>
        <v/>
      </c>
      <c r="O145" s="69">
        <f>Spisak!N140</f>
        <v>64</v>
      </c>
      <c r="P145" s="70" t="str">
        <f>Spisak!O140</f>
        <v>D</v>
      </c>
    </row>
    <row r="146" spans="1:16" ht="13.8" x14ac:dyDescent="0.3">
      <c r="A146" s="47" t="str">
        <f>Spisak!B141</f>
        <v>64/2020</v>
      </c>
      <c r="B146" s="48" t="str">
        <f>Spisak!C141</f>
        <v>Uković Adnan</v>
      </c>
      <c r="C146" s="54"/>
      <c r="D146" s="54"/>
      <c r="E146" s="54"/>
      <c r="F146" s="54"/>
      <c r="G146" s="54"/>
      <c r="H146" s="54"/>
      <c r="I146" s="54"/>
      <c r="J146" s="69">
        <f>Spisak!L141</f>
        <v>14</v>
      </c>
      <c r="K146" s="54"/>
      <c r="L146" s="54"/>
      <c r="M146" s="69">
        <f>Spisak!H141</f>
        <v>36</v>
      </c>
      <c r="N146" s="69" t="str">
        <f>Spisak!K141</f>
        <v/>
      </c>
      <c r="O146" s="69">
        <f>Spisak!N141</f>
        <v>50</v>
      </c>
      <c r="P146" s="70" t="str">
        <f>Spisak!O141</f>
        <v>E</v>
      </c>
    </row>
    <row r="147" spans="1:16" ht="13.8" x14ac:dyDescent="0.3">
      <c r="A147" s="47" t="str">
        <f>Spisak!B142</f>
        <v>65/2020</v>
      </c>
      <c r="B147" s="48" t="str">
        <f>Spisak!C142</f>
        <v>Ćeranić Andrea</v>
      </c>
      <c r="C147" s="54"/>
      <c r="D147" s="54"/>
      <c r="E147" s="54"/>
      <c r="F147" s="54"/>
      <c r="G147" s="54"/>
      <c r="H147" s="54"/>
      <c r="I147" s="54"/>
      <c r="J147" s="69">
        <f>Spisak!L142</f>
        <v>14</v>
      </c>
      <c r="K147" s="54"/>
      <c r="L147" s="54"/>
      <c r="M147" s="69" t="str">
        <f>Spisak!H142</f>
        <v/>
      </c>
      <c r="N147" s="69">
        <f>Spisak!K142</f>
        <v>22.5</v>
      </c>
      <c r="O147" s="69">
        <f>Spisak!N142</f>
        <v>36.5</v>
      </c>
      <c r="P147" s="70" t="str">
        <f>Spisak!O142</f>
        <v>F</v>
      </c>
    </row>
    <row r="148" spans="1:16" ht="13.8" x14ac:dyDescent="0.3">
      <c r="A148" s="47" t="str">
        <f>Spisak!B143</f>
        <v>66/2020</v>
      </c>
      <c r="B148" s="48" t="str">
        <f>Spisak!C143</f>
        <v>Jovović Aleksandra</v>
      </c>
      <c r="C148" s="54"/>
      <c r="D148" s="54"/>
      <c r="E148" s="54"/>
      <c r="F148" s="54"/>
      <c r="G148" s="54"/>
      <c r="H148" s="54"/>
      <c r="I148" s="54"/>
      <c r="J148" s="69">
        <f>Spisak!L143</f>
        <v>23</v>
      </c>
      <c r="K148" s="54"/>
      <c r="L148" s="54"/>
      <c r="M148" s="69">
        <f>Spisak!H143</f>
        <v>35</v>
      </c>
      <c r="N148" s="69" t="str">
        <f>Spisak!K143</f>
        <v/>
      </c>
      <c r="O148" s="69">
        <f>Spisak!N143</f>
        <v>58</v>
      </c>
      <c r="P148" s="70" t="str">
        <f>Spisak!O143</f>
        <v>E</v>
      </c>
    </row>
    <row r="149" spans="1:16" ht="13.8" x14ac:dyDescent="0.3">
      <c r="A149" s="47" t="str">
        <f>Spisak!B144</f>
        <v>70/2020</v>
      </c>
      <c r="B149" s="48" t="str">
        <f>Spisak!C144</f>
        <v>Perišić Lazar</v>
      </c>
      <c r="C149" s="54"/>
      <c r="D149" s="54"/>
      <c r="E149" s="54"/>
      <c r="F149" s="54"/>
      <c r="G149" s="54"/>
      <c r="H149" s="54"/>
      <c r="I149" s="54"/>
      <c r="J149" s="69">
        <f>Spisak!L144</f>
        <v>25</v>
      </c>
      <c r="K149" s="54"/>
      <c r="L149" s="54"/>
      <c r="M149" s="69">
        <f>Spisak!H144</f>
        <v>31</v>
      </c>
      <c r="N149" s="69" t="str">
        <f>Spisak!K144</f>
        <v/>
      </c>
      <c r="O149" s="69">
        <f>Spisak!N144</f>
        <v>56</v>
      </c>
      <c r="P149" s="70" t="str">
        <f>Spisak!O144</f>
        <v>E</v>
      </c>
    </row>
    <row r="150" spans="1:16" ht="13.8" x14ac:dyDescent="0.3">
      <c r="A150" s="47" t="str">
        <f>Spisak!B145</f>
        <v>76/2020</v>
      </c>
      <c r="B150" s="48" t="str">
        <f>Spisak!C145</f>
        <v>Vujisić Vladimir</v>
      </c>
      <c r="C150" s="54"/>
      <c r="D150" s="54"/>
      <c r="E150" s="54"/>
      <c r="F150" s="54"/>
      <c r="G150" s="54"/>
      <c r="H150" s="54"/>
      <c r="I150" s="54"/>
      <c r="J150" s="69">
        <f>Spisak!L145</f>
        <v>27</v>
      </c>
      <c r="K150" s="54"/>
      <c r="L150" s="54"/>
      <c r="M150" s="69">
        <f>Spisak!H145</f>
        <v>24.5</v>
      </c>
      <c r="N150" s="69" t="str">
        <f>Spisak!K145</f>
        <v/>
      </c>
      <c r="O150" s="69">
        <f>Spisak!N145</f>
        <v>51.5</v>
      </c>
      <c r="P150" s="70" t="str">
        <f>Spisak!O145</f>
        <v>E</v>
      </c>
    </row>
    <row r="151" spans="1:16" ht="13.8" x14ac:dyDescent="0.3">
      <c r="A151" s="47" t="str">
        <f>Spisak!B146</f>
        <v>77/2020</v>
      </c>
      <c r="B151" s="48" t="str">
        <f>Spisak!C146</f>
        <v>Mitrić Nikola</v>
      </c>
      <c r="C151" s="54"/>
      <c r="D151" s="54"/>
      <c r="E151" s="54"/>
      <c r="F151" s="54"/>
      <c r="G151" s="54"/>
      <c r="H151" s="54"/>
      <c r="I151" s="54"/>
      <c r="J151" s="69">
        <f>Spisak!L146</f>
        <v>0</v>
      </c>
      <c r="K151" s="54"/>
      <c r="L151" s="54"/>
      <c r="M151" s="69" t="str">
        <f>Spisak!H146</f>
        <v/>
      </c>
      <c r="N151" s="69">
        <f>Spisak!K146</f>
        <v>0</v>
      </c>
      <c r="O151" s="69">
        <f>Spisak!N146</f>
        <v>0</v>
      </c>
      <c r="P151" s="70" t="str">
        <f>Spisak!O146</f>
        <v>F</v>
      </c>
    </row>
    <row r="152" spans="1:16" ht="13.8" x14ac:dyDescent="0.3">
      <c r="A152" s="47" t="str">
        <f>Spisak!B147</f>
        <v>78/2020</v>
      </c>
      <c r="B152" s="48" t="str">
        <f>Spisak!C147</f>
        <v>Mehović Fako</v>
      </c>
      <c r="C152" s="54"/>
      <c r="D152" s="54"/>
      <c r="E152" s="54"/>
      <c r="F152" s="54"/>
      <c r="G152" s="54"/>
      <c r="H152" s="54"/>
      <c r="I152" s="54"/>
      <c r="J152" s="69">
        <f>Spisak!L147</f>
        <v>8</v>
      </c>
      <c r="K152" s="54"/>
      <c r="L152" s="54"/>
      <c r="M152" s="69">
        <f>Spisak!H147</f>
        <v>11.5</v>
      </c>
      <c r="N152" s="69" t="str">
        <f>Spisak!K147</f>
        <v/>
      </c>
      <c r="O152" s="69">
        <f>Spisak!N147</f>
        <v>19.5</v>
      </c>
      <c r="P152" s="70" t="str">
        <f>Spisak!O147</f>
        <v>F</v>
      </c>
    </row>
    <row r="153" spans="1:16" ht="13.8" x14ac:dyDescent="0.3">
      <c r="A153" s="47" t="str">
        <f>Spisak!B148</f>
        <v>80/2020</v>
      </c>
      <c r="B153" s="48" t="str">
        <f>Spisak!C148</f>
        <v>Agović Davud</v>
      </c>
      <c r="C153" s="54"/>
      <c r="D153" s="54"/>
      <c r="E153" s="54"/>
      <c r="F153" s="54"/>
      <c r="G153" s="54"/>
      <c r="H153" s="54"/>
      <c r="I153" s="54"/>
      <c r="J153" s="69">
        <f>Spisak!L148</f>
        <v>26</v>
      </c>
      <c r="K153" s="54"/>
      <c r="L153" s="54"/>
      <c r="M153" s="69">
        <f>Spisak!H148</f>
        <v>42</v>
      </c>
      <c r="N153" s="69" t="str">
        <f>Spisak!K148</f>
        <v/>
      </c>
      <c r="O153" s="69">
        <f>Spisak!N148</f>
        <v>68</v>
      </c>
      <c r="P153" s="70" t="str">
        <f>Spisak!O148</f>
        <v>D</v>
      </c>
    </row>
    <row r="154" spans="1:16" ht="13.8" x14ac:dyDescent="0.3">
      <c r="A154" s="47" t="str">
        <f>Spisak!B149</f>
        <v>81/2020</v>
      </c>
      <c r="B154" s="48" t="str">
        <f>Spisak!C149</f>
        <v>Nurković Dženisa</v>
      </c>
      <c r="C154" s="54"/>
      <c r="D154" s="54"/>
      <c r="E154" s="54"/>
      <c r="F154" s="54"/>
      <c r="G154" s="54"/>
      <c r="H154" s="54"/>
      <c r="I154" s="54"/>
      <c r="J154" s="69">
        <f>Spisak!L149</f>
        <v>20</v>
      </c>
      <c r="K154" s="54"/>
      <c r="L154" s="54"/>
      <c r="M154" s="69">
        <f>Spisak!H149</f>
        <v>38</v>
      </c>
      <c r="N154" s="69" t="str">
        <f>Spisak!K149</f>
        <v/>
      </c>
      <c r="O154" s="69">
        <f>Spisak!N149</f>
        <v>58</v>
      </c>
      <c r="P154" s="69" t="str">
        <f>Spisak!O149</f>
        <v>E</v>
      </c>
    </row>
    <row r="155" spans="1:16" ht="13.8" x14ac:dyDescent="0.3">
      <c r="A155" s="47" t="str">
        <f>Spisak!B150</f>
        <v>82/2020</v>
      </c>
      <c r="B155" s="48" t="str">
        <f>Spisak!C150</f>
        <v>Ralević Andrea</v>
      </c>
      <c r="C155" s="54"/>
      <c r="D155" s="54"/>
      <c r="E155" s="54"/>
      <c r="F155" s="54"/>
      <c r="G155" s="54"/>
      <c r="H155" s="54"/>
      <c r="I155" s="54"/>
      <c r="J155" s="69">
        <f>Spisak!L150</f>
        <v>24</v>
      </c>
      <c r="K155" s="54"/>
      <c r="L155" s="54"/>
      <c r="M155" s="69">
        <f>Spisak!H150</f>
        <v>26</v>
      </c>
      <c r="N155" s="69" t="str">
        <f>Spisak!K150</f>
        <v/>
      </c>
      <c r="O155" s="69">
        <f>Spisak!N150</f>
        <v>50</v>
      </c>
      <c r="P155" s="69" t="str">
        <f>Spisak!O150</f>
        <v>E</v>
      </c>
    </row>
    <row r="156" spans="1:16" ht="13.8" x14ac:dyDescent="0.3">
      <c r="A156" s="47" t="str">
        <f>Spisak!B151</f>
        <v>86/2020</v>
      </c>
      <c r="B156" s="48" t="str">
        <f>Spisak!C151</f>
        <v>Muradbašić Elvira</v>
      </c>
      <c r="C156" s="54"/>
      <c r="D156" s="54"/>
      <c r="E156" s="54"/>
      <c r="F156" s="54"/>
      <c r="G156" s="54"/>
      <c r="H156" s="54"/>
      <c r="I156" s="54"/>
      <c r="J156" s="69">
        <f>Spisak!L151</f>
        <v>25</v>
      </c>
      <c r="K156" s="54"/>
      <c r="L156" s="54"/>
      <c r="M156" s="69">
        <f>Spisak!H151</f>
        <v>29</v>
      </c>
      <c r="N156" s="69" t="str">
        <f>Spisak!K151</f>
        <v/>
      </c>
      <c r="O156" s="69">
        <f>Spisak!N151</f>
        <v>54</v>
      </c>
      <c r="P156" s="70" t="str">
        <f>Spisak!O151</f>
        <v>E</v>
      </c>
    </row>
    <row r="157" spans="1:16" ht="13.8" x14ac:dyDescent="0.3">
      <c r="A157" s="47" t="str">
        <f>Spisak!B152</f>
        <v>87/2020</v>
      </c>
      <c r="B157" s="48" t="str">
        <f>Spisak!C152</f>
        <v>Despot Jovan</v>
      </c>
      <c r="C157" s="54"/>
      <c r="D157" s="54"/>
      <c r="E157" s="54"/>
      <c r="F157" s="54"/>
      <c r="G157" s="54"/>
      <c r="H157" s="54"/>
      <c r="I157" s="54"/>
      <c r="J157" s="69">
        <f>Spisak!L152</f>
        <v>18</v>
      </c>
      <c r="K157" s="54"/>
      <c r="L157" s="54"/>
      <c r="M157" s="69" t="str">
        <f>Spisak!H152</f>
        <v/>
      </c>
      <c r="N157" s="69">
        <f>Spisak!K152</f>
        <v>14</v>
      </c>
      <c r="O157" s="69">
        <f>Spisak!N152</f>
        <v>32</v>
      </c>
      <c r="P157" s="70" t="str">
        <f>Spisak!O152</f>
        <v>F</v>
      </c>
    </row>
    <row r="158" spans="1:16" ht="13.8" x14ac:dyDescent="0.3">
      <c r="A158" s="47" t="str">
        <f>Spisak!B153</f>
        <v>89/2020</v>
      </c>
      <c r="B158" s="48" t="str">
        <f>Spisak!C153</f>
        <v>Dulović Jovan</v>
      </c>
      <c r="C158" s="54"/>
      <c r="D158" s="54"/>
      <c r="E158" s="54"/>
      <c r="F158" s="54"/>
      <c r="G158" s="54"/>
      <c r="H158" s="54"/>
      <c r="I158" s="54"/>
      <c r="J158" s="69" t="str">
        <f>Spisak!L153</f>
        <v/>
      </c>
      <c r="K158" s="54"/>
      <c r="L158" s="54"/>
      <c r="M158" s="69" t="str">
        <f>Spisak!H153</f>
        <v/>
      </c>
      <c r="N158" s="69" t="str">
        <f>Spisak!K153</f>
        <v/>
      </c>
      <c r="O158" s="69" t="str">
        <f>Spisak!N153</f>
        <v/>
      </c>
      <c r="P158" s="70" t="str">
        <f>Spisak!O153</f>
        <v/>
      </c>
    </row>
    <row r="159" spans="1:16" ht="13.8" x14ac:dyDescent="0.3">
      <c r="A159" s="47" t="str">
        <f>Spisak!B154</f>
        <v>90/2020</v>
      </c>
      <c r="B159" s="48" t="str">
        <f>Spisak!C154</f>
        <v>Dragaš Dimitrije</v>
      </c>
      <c r="C159" s="54"/>
      <c r="D159" s="54"/>
      <c r="E159" s="54"/>
      <c r="F159" s="54"/>
      <c r="G159" s="54"/>
      <c r="H159" s="54"/>
      <c r="I159" s="54"/>
      <c r="J159" s="69">
        <f>Spisak!L154</f>
        <v>1</v>
      </c>
      <c r="K159" s="54"/>
      <c r="L159" s="54"/>
      <c r="M159" s="69" t="str">
        <f>Spisak!H154</f>
        <v/>
      </c>
      <c r="N159" s="69" t="str">
        <f>Spisak!K154</f>
        <v/>
      </c>
      <c r="O159" s="69">
        <f>Spisak!N154</f>
        <v>1</v>
      </c>
      <c r="P159" s="70" t="str">
        <f>Spisak!O154</f>
        <v>F</v>
      </c>
    </row>
    <row r="160" spans="1:16" ht="13.8" x14ac:dyDescent="0.3">
      <c r="A160" s="47" t="str">
        <f>Spisak!B155</f>
        <v>92/2020</v>
      </c>
      <c r="B160" s="48" t="str">
        <f>Spisak!C155</f>
        <v>Jovović Anđela</v>
      </c>
      <c r="C160" s="54"/>
      <c r="D160" s="54"/>
      <c r="E160" s="54"/>
      <c r="F160" s="54"/>
      <c r="G160" s="54"/>
      <c r="H160" s="54"/>
      <c r="I160" s="54"/>
      <c r="J160" s="69" t="str">
        <f>Spisak!L155</f>
        <v/>
      </c>
      <c r="K160" s="54"/>
      <c r="L160" s="54"/>
      <c r="M160" s="69" t="str">
        <f>Spisak!H155</f>
        <v/>
      </c>
      <c r="N160" s="69" t="str">
        <f>Spisak!K155</f>
        <v/>
      </c>
      <c r="O160" s="69" t="str">
        <f>Spisak!N155</f>
        <v/>
      </c>
      <c r="P160" s="70" t="str">
        <f>Spisak!O155</f>
        <v/>
      </c>
    </row>
    <row r="161" spans="1:16" ht="13.8" x14ac:dyDescent="0.3">
      <c r="A161" s="47" t="str">
        <f>Spisak!B156</f>
        <v>96/2020</v>
      </c>
      <c r="B161" s="48" t="str">
        <f>Spisak!C156</f>
        <v>Vukčević Iva</v>
      </c>
      <c r="C161" s="54"/>
      <c r="D161" s="54"/>
      <c r="E161" s="54"/>
      <c r="F161" s="54"/>
      <c r="G161" s="54"/>
      <c r="H161" s="54"/>
      <c r="I161" s="54"/>
      <c r="J161" s="69" t="str">
        <f>Spisak!L156</f>
        <v/>
      </c>
      <c r="K161" s="54"/>
      <c r="L161" s="54"/>
      <c r="M161" s="69" t="str">
        <f>Spisak!H156</f>
        <v/>
      </c>
      <c r="N161" s="69" t="str">
        <f>Spisak!K156</f>
        <v/>
      </c>
      <c r="O161" s="69" t="str">
        <f>Spisak!N156</f>
        <v/>
      </c>
      <c r="P161" s="69" t="str">
        <f>Spisak!O156</f>
        <v/>
      </c>
    </row>
    <row r="162" spans="1:16" ht="13.8" x14ac:dyDescent="0.3">
      <c r="A162" s="47" t="str">
        <f>Spisak!B157</f>
        <v>97/2020</v>
      </c>
      <c r="B162" s="48" t="str">
        <f>Spisak!C157</f>
        <v>Hasović Muhamed</v>
      </c>
      <c r="C162" s="54"/>
      <c r="D162" s="54"/>
      <c r="E162" s="54"/>
      <c r="F162" s="54"/>
      <c r="G162" s="54"/>
      <c r="H162" s="54"/>
      <c r="I162" s="54"/>
      <c r="J162" s="69">
        <f>Spisak!L157</f>
        <v>0</v>
      </c>
      <c r="K162" s="54"/>
      <c r="L162" s="54"/>
      <c r="M162" s="69" t="str">
        <f>Spisak!H157</f>
        <v/>
      </c>
      <c r="N162" s="69" t="str">
        <f>Spisak!K157</f>
        <v/>
      </c>
      <c r="O162" s="69">
        <f>Spisak!N157</f>
        <v>0</v>
      </c>
      <c r="P162" s="70" t="str">
        <f>Spisak!O157</f>
        <v>F</v>
      </c>
    </row>
    <row r="163" spans="1:16" ht="13.8" x14ac:dyDescent="0.3">
      <c r="A163" s="47" t="str">
        <f>Spisak!B158</f>
        <v>99/2020</v>
      </c>
      <c r="B163" s="48" t="str">
        <f>Spisak!C158</f>
        <v>Perunović Iva</v>
      </c>
      <c r="C163" s="54"/>
      <c r="D163" s="54"/>
      <c r="E163" s="54"/>
      <c r="F163" s="54"/>
      <c r="G163" s="54"/>
      <c r="H163" s="54"/>
      <c r="I163" s="54"/>
      <c r="J163" s="69" t="str">
        <f>Spisak!L158</f>
        <v/>
      </c>
      <c r="K163" s="54"/>
      <c r="L163" s="54"/>
      <c r="M163" s="69" t="str">
        <f>Spisak!H158</f>
        <v/>
      </c>
      <c r="N163" s="69" t="str">
        <f>Spisak!K158</f>
        <v/>
      </c>
      <c r="O163" s="69" t="str">
        <f>Spisak!N158</f>
        <v/>
      </c>
      <c r="P163" s="70" t="str">
        <f>Spisak!O158</f>
        <v/>
      </c>
    </row>
    <row r="164" spans="1:16" ht="13.8" x14ac:dyDescent="0.3">
      <c r="A164" s="47" t="str">
        <f>Spisak!B159</f>
        <v>101/2020</v>
      </c>
      <c r="B164" s="48" t="str">
        <f>Spisak!C159</f>
        <v>Smolović Veljko</v>
      </c>
      <c r="C164" s="54"/>
      <c r="D164" s="54"/>
      <c r="E164" s="54"/>
      <c r="F164" s="54"/>
      <c r="G164" s="54"/>
      <c r="H164" s="54"/>
      <c r="I164" s="54"/>
      <c r="J164" s="69" t="str">
        <f>Spisak!L159</f>
        <v/>
      </c>
      <c r="K164" s="54"/>
      <c r="L164" s="54"/>
      <c r="M164" s="69" t="str">
        <f>Spisak!H159</f>
        <v/>
      </c>
      <c r="N164" s="69" t="str">
        <f>Spisak!K159</f>
        <v/>
      </c>
      <c r="O164" s="69" t="str">
        <f>Spisak!N159</f>
        <v/>
      </c>
      <c r="P164" s="70" t="str">
        <f>Spisak!O159</f>
        <v/>
      </c>
    </row>
    <row r="165" spans="1:16" ht="13.8" x14ac:dyDescent="0.3">
      <c r="A165" s="47" t="str">
        <f>Spisak!B160</f>
        <v>104/2020</v>
      </c>
      <c r="B165" s="48" t="str">
        <f>Spisak!C160</f>
        <v>Lakušić Milena</v>
      </c>
      <c r="C165" s="54"/>
      <c r="D165" s="54"/>
      <c r="E165" s="54"/>
      <c r="F165" s="54"/>
      <c r="G165" s="54"/>
      <c r="H165" s="54"/>
      <c r="I165" s="54"/>
      <c r="J165" s="69">
        <f>Spisak!L160</f>
        <v>2</v>
      </c>
      <c r="K165" s="54"/>
      <c r="L165" s="54"/>
      <c r="M165" s="69">
        <f>Spisak!H160</f>
        <v>10</v>
      </c>
      <c r="N165" s="69">
        <f>Spisak!K160</f>
        <v>2</v>
      </c>
      <c r="O165" s="69">
        <f>Spisak!N160</f>
        <v>4</v>
      </c>
      <c r="P165" s="70" t="str">
        <f>Spisak!O160</f>
        <v>F</v>
      </c>
    </row>
    <row r="166" spans="1:16" ht="13.8" x14ac:dyDescent="0.3">
      <c r="A166" s="47" t="str">
        <f>Spisak!B161</f>
        <v>105/2020</v>
      </c>
      <c r="B166" s="48" t="str">
        <f>Spisak!C161</f>
        <v>Đokić Kasem</v>
      </c>
      <c r="C166" s="54"/>
      <c r="D166" s="54"/>
      <c r="E166" s="54"/>
      <c r="F166" s="54"/>
      <c r="G166" s="54"/>
      <c r="H166" s="54"/>
      <c r="I166" s="54"/>
      <c r="J166" s="69" t="str">
        <f>Spisak!L161</f>
        <v/>
      </c>
      <c r="K166" s="54"/>
      <c r="L166" s="54"/>
      <c r="M166" s="69" t="str">
        <f>Spisak!H161</f>
        <v/>
      </c>
      <c r="N166" s="69" t="str">
        <f>Spisak!K161</f>
        <v/>
      </c>
      <c r="O166" s="69" t="str">
        <f>Spisak!N161</f>
        <v/>
      </c>
      <c r="P166" s="69" t="str">
        <f>Spisak!O161</f>
        <v/>
      </c>
    </row>
    <row r="167" spans="1:16" ht="13.8" x14ac:dyDescent="0.3">
      <c r="A167" s="47" t="str">
        <f>Spisak!B162</f>
        <v>106/2020</v>
      </c>
      <c r="B167" s="48" t="str">
        <f>Spisak!C162</f>
        <v>Murić Amrudin</v>
      </c>
      <c r="C167" s="54"/>
      <c r="D167" s="54"/>
      <c r="E167" s="54"/>
      <c r="F167" s="54"/>
      <c r="G167" s="54"/>
      <c r="H167" s="54"/>
      <c r="I167" s="54"/>
      <c r="J167" s="69">
        <f>Spisak!L162</f>
        <v>23</v>
      </c>
      <c r="K167" s="54"/>
      <c r="L167" s="54"/>
      <c r="M167" s="69">
        <f>Spisak!H162</f>
        <v>5</v>
      </c>
      <c r="N167" s="69">
        <f>Spisak!K162</f>
        <v>27</v>
      </c>
      <c r="O167" s="69">
        <f>Spisak!N162</f>
        <v>50</v>
      </c>
      <c r="P167" s="70" t="str">
        <f>Spisak!O162</f>
        <v>E</v>
      </c>
    </row>
    <row r="168" spans="1:16" ht="13.8" x14ac:dyDescent="0.3">
      <c r="A168" s="47" t="str">
        <f>Spisak!B163</f>
        <v>110/2020</v>
      </c>
      <c r="B168" s="48" t="str">
        <f>Spisak!C163</f>
        <v>Praščević Ratko</v>
      </c>
      <c r="C168" s="54"/>
      <c r="D168" s="54"/>
      <c r="E168" s="54"/>
      <c r="F168" s="54"/>
      <c r="G168" s="54"/>
      <c r="H168" s="54"/>
      <c r="I168" s="54"/>
      <c r="J168" s="69" t="str">
        <f>Spisak!L163</f>
        <v/>
      </c>
      <c r="K168" s="54"/>
      <c r="L168" s="54"/>
      <c r="M168" s="69" t="str">
        <f>Spisak!H163</f>
        <v/>
      </c>
      <c r="N168" s="69" t="str">
        <f>Spisak!K163</f>
        <v/>
      </c>
      <c r="O168" s="69" t="str">
        <f>Spisak!N163</f>
        <v/>
      </c>
      <c r="P168" s="70" t="str">
        <f>Spisak!O163</f>
        <v/>
      </c>
    </row>
    <row r="169" spans="1:16" ht="13.8" x14ac:dyDescent="0.3">
      <c r="A169" s="47" t="str">
        <f>Spisak!B164</f>
        <v>2/2019</v>
      </c>
      <c r="B169" s="48" t="str">
        <f>Spisak!C164</f>
        <v>Gačević Jelena</v>
      </c>
      <c r="C169" s="54"/>
      <c r="D169" s="54"/>
      <c r="E169" s="54"/>
      <c r="F169" s="54"/>
      <c r="G169" s="54"/>
      <c r="H169" s="54"/>
      <c r="I169" s="54"/>
      <c r="J169" s="69">
        <f>Spisak!L164</f>
        <v>32</v>
      </c>
      <c r="K169" s="54"/>
      <c r="L169" s="54"/>
      <c r="M169" s="69">
        <f>Spisak!H164</f>
        <v>23</v>
      </c>
      <c r="N169" s="69" t="str">
        <f>Spisak!K164</f>
        <v/>
      </c>
      <c r="O169" s="69">
        <f>Spisak!N164</f>
        <v>55</v>
      </c>
      <c r="P169" s="70" t="str">
        <f>Spisak!O164</f>
        <v>E</v>
      </c>
    </row>
    <row r="170" spans="1:16" ht="13.8" x14ac:dyDescent="0.3">
      <c r="A170" s="47" t="str">
        <f>Spisak!B165</f>
        <v>15/2019</v>
      </c>
      <c r="B170" s="48" t="str">
        <f>Spisak!C165</f>
        <v>Rešetar Anđela</v>
      </c>
      <c r="C170" s="54"/>
      <c r="D170" s="54"/>
      <c r="E170" s="54"/>
      <c r="F170" s="54"/>
      <c r="G170" s="54"/>
      <c r="H170" s="54"/>
      <c r="I170" s="54"/>
      <c r="J170" s="69" t="str">
        <f>Spisak!L165</f>
        <v/>
      </c>
      <c r="K170" s="54"/>
      <c r="L170" s="54"/>
      <c r="M170" s="69" t="str">
        <f>Spisak!H165</f>
        <v/>
      </c>
      <c r="N170" s="69" t="str">
        <f>Spisak!K165</f>
        <v/>
      </c>
      <c r="O170" s="69" t="str">
        <f>Spisak!N165</f>
        <v/>
      </c>
      <c r="P170" s="70" t="str">
        <f>Spisak!O165</f>
        <v/>
      </c>
    </row>
    <row r="171" spans="1:16" ht="13.8" x14ac:dyDescent="0.3">
      <c r="A171" s="47" t="str">
        <f>Spisak!B166</f>
        <v>24/2019</v>
      </c>
      <c r="B171" s="48" t="str">
        <f>Spisak!C166</f>
        <v>Stožinić Lazar</v>
      </c>
      <c r="C171" s="54"/>
      <c r="D171" s="54"/>
      <c r="E171" s="54"/>
      <c r="F171" s="54"/>
      <c r="G171" s="54"/>
      <c r="H171" s="54"/>
      <c r="I171" s="54"/>
      <c r="J171" s="69">
        <f>Spisak!L166</f>
        <v>28</v>
      </c>
      <c r="K171" s="54"/>
      <c r="L171" s="54"/>
      <c r="M171" s="69" t="str">
        <f>Spisak!H166</f>
        <v/>
      </c>
      <c r="N171" s="69">
        <f>Spisak!K166</f>
        <v>31</v>
      </c>
      <c r="O171" s="69">
        <f>Spisak!N166</f>
        <v>59</v>
      </c>
      <c r="P171" s="70" t="str">
        <f>Spisak!O166</f>
        <v>E</v>
      </c>
    </row>
    <row r="172" spans="1:16" ht="13.8" x14ac:dyDescent="0.3">
      <c r="A172" s="47" t="str">
        <f>Spisak!B167</f>
        <v>26/2019</v>
      </c>
      <c r="B172" s="48" t="str">
        <f>Spisak!C167</f>
        <v>Alomerović Sanida</v>
      </c>
      <c r="C172" s="54"/>
      <c r="D172" s="54"/>
      <c r="E172" s="54"/>
      <c r="F172" s="54"/>
      <c r="G172" s="54"/>
      <c r="H172" s="54"/>
      <c r="I172" s="54"/>
      <c r="J172" s="69">
        <f>Spisak!L167</f>
        <v>25</v>
      </c>
      <c r="K172" s="54"/>
      <c r="L172" s="54"/>
      <c r="M172" s="69">
        <f>Spisak!H167</f>
        <v>39</v>
      </c>
      <c r="N172" s="69" t="str">
        <f>Spisak!K167</f>
        <v/>
      </c>
      <c r="O172" s="69">
        <f>Spisak!N167</f>
        <v>64</v>
      </c>
      <c r="P172" s="70" t="str">
        <f>Spisak!O167</f>
        <v>D</v>
      </c>
    </row>
    <row r="173" spans="1:16" ht="13.8" x14ac:dyDescent="0.3">
      <c r="A173" s="47" t="str">
        <f>Spisak!B168</f>
        <v>30/2019</v>
      </c>
      <c r="B173" s="48" t="str">
        <f>Spisak!C168</f>
        <v>Murić Nijaz</v>
      </c>
      <c r="C173" s="54"/>
      <c r="D173" s="54"/>
      <c r="E173" s="54"/>
      <c r="F173" s="54"/>
      <c r="G173" s="54"/>
      <c r="H173" s="54"/>
      <c r="I173" s="54"/>
      <c r="J173" s="69">
        <f>Spisak!L168</f>
        <v>20</v>
      </c>
      <c r="K173" s="54"/>
      <c r="L173" s="54"/>
      <c r="M173" s="69">
        <f>Spisak!H168</f>
        <v>32</v>
      </c>
      <c r="N173" s="69" t="str">
        <f>Spisak!K168</f>
        <v/>
      </c>
      <c r="O173" s="69">
        <f>Spisak!N168</f>
        <v>52</v>
      </c>
      <c r="P173" s="70" t="str">
        <f>Spisak!O168</f>
        <v>E</v>
      </c>
    </row>
    <row r="174" spans="1:16" ht="13.8" x14ac:dyDescent="0.3">
      <c r="A174" s="47" t="str">
        <f>Spisak!B169</f>
        <v>33/2019</v>
      </c>
      <c r="B174" s="48" t="str">
        <f>Spisak!C169</f>
        <v>Kartal Danka</v>
      </c>
      <c r="C174" s="54"/>
      <c r="D174" s="54"/>
      <c r="E174" s="54"/>
      <c r="F174" s="54"/>
      <c r="G174" s="54"/>
      <c r="H174" s="54"/>
      <c r="I174" s="54"/>
      <c r="J174" s="69" t="str">
        <f>Spisak!L169</f>
        <v/>
      </c>
      <c r="K174" s="54"/>
      <c r="L174" s="54"/>
      <c r="M174" s="69" t="str">
        <f>Spisak!H169</f>
        <v/>
      </c>
      <c r="N174" s="69" t="str">
        <f>Spisak!K169</f>
        <v/>
      </c>
      <c r="O174" s="69" t="str">
        <f>Spisak!N169</f>
        <v/>
      </c>
      <c r="P174" s="70" t="str">
        <f>Spisak!O169</f>
        <v/>
      </c>
    </row>
    <row r="175" spans="1:16" ht="13.8" x14ac:dyDescent="0.3">
      <c r="A175" s="47" t="str">
        <f>Spisak!B170</f>
        <v>34/2019</v>
      </c>
      <c r="B175" s="48" t="str">
        <f>Spisak!C170</f>
        <v>Jovićević Anja</v>
      </c>
      <c r="C175" s="54"/>
      <c r="D175" s="54"/>
      <c r="E175" s="54"/>
      <c r="F175" s="54"/>
      <c r="G175" s="54"/>
      <c r="H175" s="54"/>
      <c r="I175" s="54"/>
      <c r="J175" s="69">
        <f>Spisak!L170</f>
        <v>3</v>
      </c>
      <c r="K175" s="54"/>
      <c r="L175" s="54"/>
      <c r="M175" s="69" t="str">
        <f>Spisak!H170</f>
        <v/>
      </c>
      <c r="N175" s="69" t="str">
        <f>Spisak!K170</f>
        <v/>
      </c>
      <c r="O175" s="69">
        <f>Spisak!N170</f>
        <v>3</v>
      </c>
      <c r="P175" s="70" t="str">
        <f>Spisak!O170</f>
        <v>F</v>
      </c>
    </row>
    <row r="176" spans="1:16" ht="13.8" x14ac:dyDescent="0.3">
      <c r="A176" s="47" t="str">
        <f>Spisak!B171</f>
        <v>35/2019</v>
      </c>
      <c r="B176" s="48" t="str">
        <f>Spisak!C171</f>
        <v>Zećirović Lidija</v>
      </c>
      <c r="C176" s="54"/>
      <c r="D176" s="54"/>
      <c r="E176" s="54"/>
      <c r="F176" s="54"/>
      <c r="G176" s="54"/>
      <c r="H176" s="54"/>
      <c r="I176" s="54"/>
      <c r="J176" s="69" t="str">
        <f>Spisak!L171</f>
        <v/>
      </c>
      <c r="K176" s="54"/>
      <c r="L176" s="54"/>
      <c r="M176" s="69" t="str">
        <f>Spisak!H171</f>
        <v/>
      </c>
      <c r="N176" s="69" t="str">
        <f>Spisak!K171</f>
        <v/>
      </c>
      <c r="O176" s="69" t="str">
        <f>Spisak!N171</f>
        <v/>
      </c>
      <c r="P176" s="70" t="str">
        <f>Spisak!O171</f>
        <v/>
      </c>
    </row>
    <row r="177" spans="1:16" ht="13.8" x14ac:dyDescent="0.3">
      <c r="A177" s="47" t="str">
        <f>Spisak!B172</f>
        <v>36/2019</v>
      </c>
      <c r="B177" s="48" t="str">
        <f>Spisak!C172</f>
        <v>Sekulić Vojin</v>
      </c>
      <c r="C177" s="54"/>
      <c r="D177" s="54"/>
      <c r="E177" s="54"/>
      <c r="F177" s="54"/>
      <c r="G177" s="54"/>
      <c r="H177" s="54"/>
      <c r="I177" s="54"/>
      <c r="J177" s="69" t="str">
        <f>Spisak!L172</f>
        <v/>
      </c>
      <c r="K177" s="54"/>
      <c r="L177" s="54"/>
      <c r="M177" s="69" t="str">
        <f>Spisak!H172</f>
        <v/>
      </c>
      <c r="N177" s="69" t="str">
        <f>Spisak!K172</f>
        <v/>
      </c>
      <c r="O177" s="69" t="str">
        <f>Spisak!N172</f>
        <v/>
      </c>
      <c r="P177" s="70" t="str">
        <f>Spisak!O172</f>
        <v/>
      </c>
    </row>
    <row r="178" spans="1:16" ht="13.8" x14ac:dyDescent="0.3">
      <c r="A178" s="47" t="str">
        <f>Spisak!B173</f>
        <v>37/2019</v>
      </c>
      <c r="B178" s="48" t="str">
        <f>Spisak!C173</f>
        <v>Drašković Tamara</v>
      </c>
      <c r="C178" s="54"/>
      <c r="D178" s="54"/>
      <c r="E178" s="54"/>
      <c r="F178" s="54"/>
      <c r="G178" s="54"/>
      <c r="H178" s="54"/>
      <c r="I178" s="54"/>
      <c r="J178" s="69">
        <f>Spisak!L173</f>
        <v>8</v>
      </c>
      <c r="K178" s="54"/>
      <c r="L178" s="54"/>
      <c r="M178" s="69" t="str">
        <f>Spisak!H173</f>
        <v/>
      </c>
      <c r="N178" s="69" t="str">
        <f>Spisak!K173</f>
        <v/>
      </c>
      <c r="O178" s="69">
        <f>Spisak!N173</f>
        <v>8</v>
      </c>
      <c r="P178" s="70" t="str">
        <f>Spisak!O173</f>
        <v>F</v>
      </c>
    </row>
    <row r="179" spans="1:16" ht="13.8" x14ac:dyDescent="0.3">
      <c r="A179" s="47" t="str">
        <f>Spisak!B174</f>
        <v>42/2019</v>
      </c>
      <c r="B179" s="48" t="str">
        <f>Spisak!C174</f>
        <v>Zečević Miomir</v>
      </c>
      <c r="C179" s="54"/>
      <c r="D179" s="54"/>
      <c r="E179" s="54"/>
      <c r="F179" s="54"/>
      <c r="G179" s="54"/>
      <c r="H179" s="54"/>
      <c r="I179" s="54"/>
      <c r="J179" s="69" t="str">
        <f>Spisak!L174</f>
        <v/>
      </c>
      <c r="K179" s="54"/>
      <c r="L179" s="54"/>
      <c r="M179" s="69" t="str">
        <f>Spisak!H174</f>
        <v/>
      </c>
      <c r="N179" s="69" t="str">
        <f>Spisak!K174</f>
        <v/>
      </c>
      <c r="O179" s="69" t="str">
        <f>Spisak!N174</f>
        <v/>
      </c>
      <c r="P179" s="70" t="str">
        <f>Spisak!O174</f>
        <v/>
      </c>
    </row>
    <row r="180" spans="1:16" ht="13.8" x14ac:dyDescent="0.3">
      <c r="A180" s="47" t="str">
        <f>Spisak!B175</f>
        <v>43/2019</v>
      </c>
      <c r="B180" s="48" t="str">
        <f>Spisak!C175</f>
        <v>Šljivančanin Vasilije</v>
      </c>
      <c r="C180" s="54"/>
      <c r="D180" s="54"/>
      <c r="E180" s="54"/>
      <c r="F180" s="54"/>
      <c r="G180" s="54"/>
      <c r="H180" s="54"/>
      <c r="I180" s="54"/>
      <c r="J180" s="69" t="str">
        <f>Spisak!L175</f>
        <v/>
      </c>
      <c r="K180" s="54"/>
      <c r="L180" s="54"/>
      <c r="M180" s="69" t="str">
        <f>Spisak!H175</f>
        <v/>
      </c>
      <c r="N180" s="69" t="str">
        <f>Spisak!K175</f>
        <v/>
      </c>
      <c r="O180" s="69" t="str">
        <f>Spisak!N175</f>
        <v/>
      </c>
      <c r="P180" s="70" t="str">
        <f>Spisak!O175</f>
        <v/>
      </c>
    </row>
    <row r="181" spans="1:16" ht="13.8" x14ac:dyDescent="0.3">
      <c r="A181" s="47" t="str">
        <f>Spisak!B176</f>
        <v>44/2019</v>
      </c>
      <c r="B181" s="48" t="str">
        <f>Spisak!C176</f>
        <v>Stojović Anastasija</v>
      </c>
      <c r="C181" s="54"/>
      <c r="D181" s="54"/>
      <c r="E181" s="54"/>
      <c r="F181" s="54"/>
      <c r="G181" s="54"/>
      <c r="H181" s="54"/>
      <c r="I181" s="54"/>
      <c r="J181" s="69">
        <f>Spisak!L176</f>
        <v>22</v>
      </c>
      <c r="K181" s="54"/>
      <c r="L181" s="54"/>
      <c r="M181" s="69">
        <f>Spisak!H176</f>
        <v>30</v>
      </c>
      <c r="N181" s="69" t="str">
        <f>Spisak!K176</f>
        <v/>
      </c>
      <c r="O181" s="69">
        <f>Spisak!N176</f>
        <v>52</v>
      </c>
      <c r="P181" s="70" t="str">
        <f>Spisak!O176</f>
        <v>E</v>
      </c>
    </row>
    <row r="182" spans="1:16" ht="13.8" x14ac:dyDescent="0.3">
      <c r="A182" s="47" t="str">
        <f>Spisak!B177</f>
        <v>45/2019</v>
      </c>
      <c r="B182" s="48" t="str">
        <f>Spisak!C177</f>
        <v>Musić Mihailo</v>
      </c>
      <c r="C182" s="54"/>
      <c r="D182" s="54"/>
      <c r="E182" s="54"/>
      <c r="F182" s="54"/>
      <c r="G182" s="54"/>
      <c r="H182" s="54"/>
      <c r="I182" s="54"/>
      <c r="J182" s="69">
        <f>Spisak!L177</f>
        <v>6</v>
      </c>
      <c r="K182" s="54"/>
      <c r="L182" s="54"/>
      <c r="M182" s="69" t="str">
        <f>Spisak!H177</f>
        <v/>
      </c>
      <c r="N182" s="69" t="str">
        <f>Spisak!K177</f>
        <v/>
      </c>
      <c r="O182" s="69">
        <f>Spisak!N177</f>
        <v>6</v>
      </c>
      <c r="P182" s="70" t="str">
        <f>Spisak!O177</f>
        <v>F</v>
      </c>
    </row>
    <row r="183" spans="1:16" ht="13.8" x14ac:dyDescent="0.3">
      <c r="A183" s="47" t="str">
        <f>Spisak!B178</f>
        <v>48/2019</v>
      </c>
      <c r="B183" s="48" t="str">
        <f>Spisak!C178</f>
        <v>Fetahović Ruždija</v>
      </c>
      <c r="C183" s="54"/>
      <c r="D183" s="54"/>
      <c r="E183" s="54"/>
      <c r="F183" s="54"/>
      <c r="G183" s="54"/>
      <c r="H183" s="54"/>
      <c r="I183" s="54"/>
      <c r="J183" s="69">
        <f>Spisak!L178</f>
        <v>18</v>
      </c>
      <c r="K183" s="54"/>
      <c r="L183" s="54"/>
      <c r="M183" s="69">
        <f>Spisak!H178</f>
        <v>32</v>
      </c>
      <c r="N183" s="69" t="str">
        <f>Spisak!K178</f>
        <v/>
      </c>
      <c r="O183" s="69">
        <f>Spisak!N178</f>
        <v>50</v>
      </c>
      <c r="P183" s="69" t="str">
        <f>Spisak!O178</f>
        <v>E</v>
      </c>
    </row>
    <row r="184" spans="1:16" ht="13.8" x14ac:dyDescent="0.3">
      <c r="A184" s="47" t="str">
        <f>Spisak!B179</f>
        <v>49/2019</v>
      </c>
      <c r="B184" s="48" t="str">
        <f>Spisak!C179</f>
        <v>Stojanović Vasko</v>
      </c>
      <c r="C184" s="54"/>
      <c r="D184" s="54"/>
      <c r="E184" s="54"/>
      <c r="F184" s="54"/>
      <c r="G184" s="54"/>
      <c r="H184" s="54"/>
      <c r="I184" s="54"/>
      <c r="J184" s="69">
        <f>Spisak!L179</f>
        <v>26</v>
      </c>
      <c r="K184" s="54"/>
      <c r="L184" s="54"/>
      <c r="M184" s="69">
        <f>Spisak!H179</f>
        <v>34</v>
      </c>
      <c r="N184" s="69" t="str">
        <f>Spisak!K179</f>
        <v/>
      </c>
      <c r="O184" s="69">
        <f>Spisak!N179</f>
        <v>60</v>
      </c>
      <c r="P184" s="70" t="str">
        <f>Spisak!O179</f>
        <v>D</v>
      </c>
    </row>
    <row r="185" spans="1:16" ht="13.8" x14ac:dyDescent="0.3">
      <c r="A185" s="47" t="str">
        <f>Spisak!B180</f>
        <v>50/2019</v>
      </c>
      <c r="B185" s="48" t="str">
        <f>Spisak!C180</f>
        <v>Simonović Matija</v>
      </c>
      <c r="C185" s="54"/>
      <c r="D185" s="54"/>
      <c r="E185" s="54"/>
      <c r="F185" s="54"/>
      <c r="G185" s="54"/>
      <c r="H185" s="54"/>
      <c r="I185" s="54"/>
      <c r="J185" s="69">
        <f>Spisak!L180</f>
        <v>23</v>
      </c>
      <c r="K185" s="54"/>
      <c r="L185" s="54"/>
      <c r="M185" s="69">
        <f>Spisak!H180</f>
        <v>29</v>
      </c>
      <c r="N185" s="69" t="str">
        <f>Spisak!K180</f>
        <v/>
      </c>
      <c r="O185" s="69">
        <f>Spisak!N180</f>
        <v>52</v>
      </c>
      <c r="P185" s="70" t="str">
        <f>Spisak!O180</f>
        <v>E</v>
      </c>
    </row>
    <row r="186" spans="1:16" ht="13.8" x14ac:dyDescent="0.3">
      <c r="A186" s="47" t="str">
        <f>Spisak!B181</f>
        <v>52/2019</v>
      </c>
      <c r="B186" s="48" t="str">
        <f>Spisak!C181</f>
        <v>Lazarević Dragana</v>
      </c>
      <c r="C186" s="54"/>
      <c r="D186" s="54"/>
      <c r="E186" s="54"/>
      <c r="F186" s="54"/>
      <c r="G186" s="54"/>
      <c r="H186" s="54"/>
      <c r="I186" s="54"/>
      <c r="J186" s="69">
        <f>Spisak!L181</f>
        <v>27</v>
      </c>
      <c r="K186" s="54"/>
      <c r="L186" s="54"/>
      <c r="M186" s="69">
        <f>Spisak!H181</f>
        <v>31</v>
      </c>
      <c r="N186" s="69" t="str">
        <f>Spisak!K181</f>
        <v/>
      </c>
      <c r="O186" s="69">
        <f>Spisak!N181</f>
        <v>58</v>
      </c>
      <c r="P186" s="69" t="str">
        <f>Spisak!O181</f>
        <v>E</v>
      </c>
    </row>
    <row r="187" spans="1:16" ht="13.8" x14ac:dyDescent="0.3">
      <c r="A187" s="47" t="str">
        <f>Spisak!B182</f>
        <v>58/2019</v>
      </c>
      <c r="B187" s="48" t="str">
        <f>Spisak!C182</f>
        <v>Jelić Strahinja</v>
      </c>
      <c r="C187" s="54"/>
      <c r="D187" s="54"/>
      <c r="E187" s="54"/>
      <c r="F187" s="54"/>
      <c r="G187" s="54"/>
      <c r="H187" s="54"/>
      <c r="I187" s="54"/>
      <c r="J187" s="69" t="str">
        <f>Spisak!L182</f>
        <v/>
      </c>
      <c r="K187" s="54"/>
      <c r="L187" s="54"/>
      <c r="M187" s="69" t="str">
        <f>Spisak!H182</f>
        <v/>
      </c>
      <c r="N187" s="69" t="str">
        <f>Spisak!K182</f>
        <v/>
      </c>
      <c r="O187" s="69" t="str">
        <f>Spisak!N182</f>
        <v/>
      </c>
      <c r="P187" s="70" t="str">
        <f>Spisak!O182</f>
        <v/>
      </c>
    </row>
    <row r="188" spans="1:16" ht="13.8" x14ac:dyDescent="0.3">
      <c r="A188" s="47" t="str">
        <f>Spisak!B183</f>
        <v>60/2019</v>
      </c>
      <c r="B188" s="48" t="str">
        <f>Spisak!C183</f>
        <v>Đeković Ivan</v>
      </c>
      <c r="C188" s="54"/>
      <c r="D188" s="54"/>
      <c r="E188" s="54"/>
      <c r="F188" s="54"/>
      <c r="G188" s="54"/>
      <c r="H188" s="54"/>
      <c r="I188" s="54"/>
      <c r="J188" s="69">
        <f>Spisak!L183</f>
        <v>26</v>
      </c>
      <c r="K188" s="54"/>
      <c r="L188" s="54"/>
      <c r="M188" s="69">
        <f>Spisak!H183</f>
        <v>24</v>
      </c>
      <c r="N188" s="69" t="str">
        <f>Spisak!K183</f>
        <v/>
      </c>
      <c r="O188" s="69">
        <f>Spisak!N183</f>
        <v>50</v>
      </c>
      <c r="P188" s="69" t="str">
        <f>Spisak!O183</f>
        <v>E</v>
      </c>
    </row>
    <row r="189" spans="1:16" ht="13.8" x14ac:dyDescent="0.3">
      <c r="A189" s="47" t="str">
        <f>Spisak!B184</f>
        <v>65/2019</v>
      </c>
      <c r="B189" s="48" t="str">
        <f>Spisak!C184</f>
        <v>Miljanić Kristina</v>
      </c>
      <c r="C189" s="54"/>
      <c r="D189" s="54"/>
      <c r="E189" s="54"/>
      <c r="F189" s="54"/>
      <c r="G189" s="54"/>
      <c r="H189" s="54"/>
      <c r="I189" s="54"/>
      <c r="J189" s="69">
        <f>Spisak!L184</f>
        <v>21</v>
      </c>
      <c r="K189" s="54"/>
      <c r="L189" s="54"/>
      <c r="M189" s="69">
        <f>Spisak!H184</f>
        <v>40</v>
      </c>
      <c r="N189" s="69" t="str">
        <f>Spisak!K184</f>
        <v/>
      </c>
      <c r="O189" s="69">
        <f>Spisak!N184</f>
        <v>61</v>
      </c>
      <c r="P189" s="69" t="str">
        <f>Spisak!O184</f>
        <v>D</v>
      </c>
    </row>
    <row r="190" spans="1:16" ht="13.8" x14ac:dyDescent="0.3">
      <c r="A190" s="47" t="str">
        <f>Spisak!B185</f>
        <v>69/2019</v>
      </c>
      <c r="B190" s="48" t="str">
        <f>Spisak!C185</f>
        <v>Vučić Andrea</v>
      </c>
      <c r="C190" s="54"/>
      <c r="D190" s="54"/>
      <c r="E190" s="54"/>
      <c r="F190" s="54"/>
      <c r="G190" s="54"/>
      <c r="H190" s="54"/>
      <c r="I190" s="54"/>
      <c r="J190" s="69">
        <f>Spisak!L185</f>
        <v>29</v>
      </c>
      <c r="K190" s="54"/>
      <c r="L190" s="54"/>
      <c r="M190" s="69">
        <f>Spisak!H185</f>
        <v>33</v>
      </c>
      <c r="N190" s="69" t="str">
        <f>Spisak!K185</f>
        <v/>
      </c>
      <c r="O190" s="69">
        <f>Spisak!N185</f>
        <v>62</v>
      </c>
      <c r="P190" s="69" t="str">
        <f>Spisak!O185</f>
        <v>D</v>
      </c>
    </row>
    <row r="191" spans="1:16" ht="13.8" x14ac:dyDescent="0.3">
      <c r="A191" s="47" t="str">
        <f>Spisak!B186</f>
        <v>70/2019</v>
      </c>
      <c r="B191" s="48" t="str">
        <f>Spisak!C186</f>
        <v>Nedović Andrijana</v>
      </c>
      <c r="C191" s="54"/>
      <c r="D191" s="54"/>
      <c r="E191" s="54"/>
      <c r="F191" s="54"/>
      <c r="G191" s="54"/>
      <c r="H191" s="54"/>
      <c r="I191" s="54"/>
      <c r="J191" s="69">
        <f>Spisak!L186</f>
        <v>2</v>
      </c>
      <c r="K191" s="54"/>
      <c r="L191" s="54"/>
      <c r="M191" s="69" t="str">
        <f>Spisak!H186</f>
        <v/>
      </c>
      <c r="N191" s="69" t="str">
        <f>Spisak!K186</f>
        <v/>
      </c>
      <c r="O191" s="69">
        <f>Spisak!N186</f>
        <v>2</v>
      </c>
      <c r="P191" s="70" t="str">
        <f>Spisak!O186</f>
        <v>F</v>
      </c>
    </row>
    <row r="192" spans="1:16" ht="13.8" x14ac:dyDescent="0.3">
      <c r="A192" s="47" t="str">
        <f>Spisak!B187</f>
        <v>94/2019</v>
      </c>
      <c r="B192" s="48" t="str">
        <f>Spisak!C187</f>
        <v>Korać Minja</v>
      </c>
      <c r="C192" s="54"/>
      <c r="D192" s="54"/>
      <c r="E192" s="54"/>
      <c r="F192" s="54"/>
      <c r="G192" s="54"/>
      <c r="H192" s="54"/>
      <c r="I192" s="54"/>
      <c r="J192" s="69" t="str">
        <f>Spisak!L187</f>
        <v/>
      </c>
      <c r="K192" s="54"/>
      <c r="L192" s="54"/>
      <c r="M192" s="69" t="str">
        <f>Spisak!H187</f>
        <v/>
      </c>
      <c r="N192" s="69" t="str">
        <f>Spisak!K187</f>
        <v/>
      </c>
      <c r="O192" s="69" t="str">
        <f>Spisak!N187</f>
        <v/>
      </c>
      <c r="P192" s="70" t="str">
        <f>Spisak!O187</f>
        <v/>
      </c>
    </row>
    <row r="193" spans="1:16" ht="13.8" x14ac:dyDescent="0.3">
      <c r="A193" s="47" t="str">
        <f>Spisak!B188</f>
        <v>95/2019</v>
      </c>
      <c r="B193" s="48" t="str">
        <f>Spisak!C188</f>
        <v>Roganović Ksenija</v>
      </c>
      <c r="C193" s="54"/>
      <c r="D193" s="54"/>
      <c r="E193" s="54"/>
      <c r="F193" s="54"/>
      <c r="G193" s="54"/>
      <c r="H193" s="54"/>
      <c r="I193" s="54"/>
      <c r="J193" s="69">
        <f>Spisak!L188</f>
        <v>0</v>
      </c>
      <c r="K193" s="54"/>
      <c r="L193" s="54"/>
      <c r="M193" s="69" t="str">
        <f>Spisak!H188</f>
        <v/>
      </c>
      <c r="N193" s="69" t="str">
        <f>Spisak!K188</f>
        <v/>
      </c>
      <c r="O193" s="69">
        <f>Spisak!N188</f>
        <v>0</v>
      </c>
      <c r="P193" s="69" t="str">
        <f>Spisak!O188</f>
        <v>F</v>
      </c>
    </row>
    <row r="194" spans="1:16" ht="13.8" x14ac:dyDescent="0.3">
      <c r="A194" s="47" t="str">
        <f>Spisak!B189</f>
        <v>97/2019</v>
      </c>
      <c r="B194" s="48" t="str">
        <f>Spisak!C189</f>
        <v>Knez Mihaela</v>
      </c>
      <c r="C194" s="54"/>
      <c r="D194" s="54"/>
      <c r="E194" s="54"/>
      <c r="F194" s="54"/>
      <c r="G194" s="54"/>
      <c r="H194" s="54"/>
      <c r="I194" s="54"/>
      <c r="J194" s="69">
        <f>Spisak!L189</f>
        <v>6</v>
      </c>
      <c r="K194" s="54"/>
      <c r="L194" s="54"/>
      <c r="M194" s="69" t="str">
        <f>Spisak!H189</f>
        <v/>
      </c>
      <c r="N194" s="69" t="str">
        <f>Spisak!K189</f>
        <v/>
      </c>
      <c r="O194" s="69">
        <f>Spisak!N189</f>
        <v>6</v>
      </c>
      <c r="P194" s="70" t="str">
        <f>Spisak!O189</f>
        <v>F</v>
      </c>
    </row>
    <row r="195" spans="1:16" ht="13.8" x14ac:dyDescent="0.3">
      <c r="A195" s="47" t="str">
        <f>Spisak!B190</f>
        <v>98/2019</v>
      </c>
      <c r="B195" s="48" t="str">
        <f>Spisak!C190</f>
        <v>Ćirović Vanja</v>
      </c>
      <c r="C195" s="54"/>
      <c r="D195" s="54"/>
      <c r="E195" s="54"/>
      <c r="F195" s="54"/>
      <c r="G195" s="54"/>
      <c r="H195" s="54"/>
      <c r="I195" s="54"/>
      <c r="J195" s="69">
        <f>Spisak!L190</f>
        <v>14</v>
      </c>
      <c r="K195" s="54"/>
      <c r="L195" s="54"/>
      <c r="M195" s="69">
        <f>Spisak!H190</f>
        <v>14</v>
      </c>
      <c r="N195" s="69">
        <f>Spisak!K190</f>
        <v>19</v>
      </c>
      <c r="O195" s="69">
        <f>Spisak!N190</f>
        <v>33</v>
      </c>
      <c r="P195" s="70" t="str">
        <f>Spisak!O190</f>
        <v>F</v>
      </c>
    </row>
    <row r="196" spans="1:16" ht="13.8" x14ac:dyDescent="0.3">
      <c r="A196" s="47" t="str">
        <f>Spisak!B191</f>
        <v>100/2019</v>
      </c>
      <c r="B196" s="48" t="str">
        <f>Spisak!C191</f>
        <v>Radnjić Mila</v>
      </c>
      <c r="C196" s="54"/>
      <c r="D196" s="54"/>
      <c r="E196" s="54"/>
      <c r="F196" s="54"/>
      <c r="G196" s="54"/>
      <c r="H196" s="54"/>
      <c r="I196" s="54"/>
      <c r="J196" s="69">
        <f>Spisak!L191</f>
        <v>33</v>
      </c>
      <c r="K196" s="54"/>
      <c r="L196" s="54"/>
      <c r="M196" s="69">
        <f>Spisak!H191</f>
        <v>23</v>
      </c>
      <c r="N196" s="69" t="str">
        <f>Spisak!K191</f>
        <v/>
      </c>
      <c r="O196" s="69">
        <f>Spisak!N191</f>
        <v>56</v>
      </c>
      <c r="P196" s="70" t="str">
        <f>Spisak!O191</f>
        <v>E</v>
      </c>
    </row>
    <row r="197" spans="1:16" ht="13.8" x14ac:dyDescent="0.3">
      <c r="A197" s="47" t="str">
        <f>Spisak!B192</f>
        <v>101/2019</v>
      </c>
      <c r="B197" s="48" t="str">
        <f>Spisak!C192</f>
        <v>Vučetić Tatjana</v>
      </c>
      <c r="C197" s="54"/>
      <c r="D197" s="54"/>
      <c r="E197" s="54"/>
      <c r="F197" s="54"/>
      <c r="G197" s="54"/>
      <c r="H197" s="54"/>
      <c r="I197" s="54"/>
      <c r="J197" s="69" t="str">
        <f>Spisak!L192</f>
        <v/>
      </c>
      <c r="K197" s="54"/>
      <c r="L197" s="54"/>
      <c r="M197" s="69" t="str">
        <f>Spisak!H192</f>
        <v/>
      </c>
      <c r="N197" s="69" t="str">
        <f>Spisak!K192</f>
        <v/>
      </c>
      <c r="O197" s="69" t="str">
        <f>Spisak!N192</f>
        <v/>
      </c>
      <c r="P197" s="70" t="str">
        <f>Spisak!O192</f>
        <v/>
      </c>
    </row>
    <row r="198" spans="1:16" ht="13.8" x14ac:dyDescent="0.3">
      <c r="A198" s="47" t="str">
        <f>Spisak!B193</f>
        <v>103/2019</v>
      </c>
      <c r="B198" s="48" t="str">
        <f>Spisak!C193</f>
        <v>Kovačević Emrah</v>
      </c>
      <c r="C198" s="54"/>
      <c r="D198" s="54"/>
      <c r="E198" s="54"/>
      <c r="F198" s="54"/>
      <c r="G198" s="54"/>
      <c r="H198" s="54"/>
      <c r="I198" s="54"/>
      <c r="J198" s="69">
        <f>Spisak!L193</f>
        <v>28</v>
      </c>
      <c r="K198" s="54"/>
      <c r="L198" s="54"/>
      <c r="M198" s="69">
        <f>Spisak!H193</f>
        <v>25</v>
      </c>
      <c r="N198" s="69" t="str">
        <f>Spisak!K193</f>
        <v/>
      </c>
      <c r="O198" s="69">
        <f>Spisak!N193</f>
        <v>53</v>
      </c>
      <c r="P198" s="69" t="str">
        <f>Spisak!O193</f>
        <v>E</v>
      </c>
    </row>
    <row r="199" spans="1:16" ht="13.8" x14ac:dyDescent="0.3">
      <c r="A199" s="47" t="str">
        <f>Spisak!B194</f>
        <v>25/2018</v>
      </c>
      <c r="B199" s="48" t="str">
        <f>Spisak!C194</f>
        <v>Kovačević Miloš</v>
      </c>
      <c r="C199" s="54"/>
      <c r="D199" s="54"/>
      <c r="E199" s="54"/>
      <c r="F199" s="54"/>
      <c r="G199" s="54"/>
      <c r="H199" s="54"/>
      <c r="I199" s="54"/>
      <c r="J199" s="69">
        <f>Spisak!L194</f>
        <v>2</v>
      </c>
      <c r="K199" s="54"/>
      <c r="L199" s="54"/>
      <c r="M199" s="69" t="str">
        <f>Spisak!H194</f>
        <v/>
      </c>
      <c r="N199" s="69" t="str">
        <f>Spisak!K194</f>
        <v/>
      </c>
      <c r="O199" s="69">
        <f>Spisak!N194</f>
        <v>2</v>
      </c>
      <c r="P199" s="69" t="str">
        <f>Spisak!O194</f>
        <v>F</v>
      </c>
    </row>
    <row r="200" spans="1:16" ht="13.8" x14ac:dyDescent="0.3">
      <c r="A200" s="47" t="str">
        <f>Spisak!B195</f>
        <v>33/2018</v>
      </c>
      <c r="B200" s="48" t="str">
        <f>Spisak!C195</f>
        <v>Kandić Edita</v>
      </c>
      <c r="C200" s="54"/>
      <c r="D200" s="54"/>
      <c r="E200" s="54"/>
      <c r="F200" s="54"/>
      <c r="G200" s="54"/>
      <c r="H200" s="54"/>
      <c r="I200" s="54"/>
      <c r="J200" s="69">
        <f>Spisak!L195</f>
        <v>26</v>
      </c>
      <c r="K200" s="54"/>
      <c r="L200" s="54"/>
      <c r="M200" s="69">
        <f>Spisak!H195</f>
        <v>32</v>
      </c>
      <c r="N200" s="69" t="str">
        <f>Spisak!K195</f>
        <v/>
      </c>
      <c r="O200" s="69">
        <f>Spisak!N195</f>
        <v>58</v>
      </c>
      <c r="P200" s="69" t="str">
        <f>Spisak!O195</f>
        <v>E</v>
      </c>
    </row>
    <row r="201" spans="1:16" ht="13.8" x14ac:dyDescent="0.3">
      <c r="A201" s="47" t="str">
        <f>Spisak!B196</f>
        <v>36/2018</v>
      </c>
      <c r="B201" s="48" t="str">
        <f>Spisak!C196</f>
        <v>Blečić Andrej</v>
      </c>
      <c r="C201" s="54"/>
      <c r="D201" s="54"/>
      <c r="E201" s="54"/>
      <c r="F201" s="54"/>
      <c r="G201" s="54"/>
      <c r="H201" s="54"/>
      <c r="I201" s="54"/>
      <c r="J201" s="69">
        <f>Spisak!L196</f>
        <v>2</v>
      </c>
      <c r="K201" s="54"/>
      <c r="L201" s="54"/>
      <c r="M201" s="69" t="str">
        <f>Spisak!H196</f>
        <v/>
      </c>
      <c r="N201" s="69" t="str">
        <f>Spisak!K196</f>
        <v/>
      </c>
      <c r="O201" s="69">
        <f>Spisak!N196</f>
        <v>2</v>
      </c>
      <c r="P201" s="70" t="str">
        <f>Spisak!O196</f>
        <v>F</v>
      </c>
    </row>
    <row r="202" spans="1:16" ht="13.8" x14ac:dyDescent="0.3">
      <c r="A202" s="47" t="str">
        <f>Spisak!B197</f>
        <v>45/2018</v>
      </c>
      <c r="B202" s="48" t="str">
        <f>Spisak!C197</f>
        <v>Agović Ermin</v>
      </c>
      <c r="C202" s="54"/>
      <c r="D202" s="54"/>
      <c r="E202" s="54"/>
      <c r="F202" s="54"/>
      <c r="G202" s="54"/>
      <c r="H202" s="54"/>
      <c r="I202" s="54"/>
      <c r="J202" s="69">
        <f>Spisak!L197</f>
        <v>21</v>
      </c>
      <c r="K202" s="54"/>
      <c r="L202" s="54"/>
      <c r="M202" s="69">
        <f>Spisak!H197</f>
        <v>37</v>
      </c>
      <c r="N202" s="69" t="str">
        <f>Spisak!K197</f>
        <v/>
      </c>
      <c r="O202" s="69">
        <f>Spisak!N197</f>
        <v>58</v>
      </c>
      <c r="P202" s="70" t="str">
        <f>Spisak!O197</f>
        <v>E</v>
      </c>
    </row>
    <row r="203" spans="1:16" ht="13.8" x14ac:dyDescent="0.3">
      <c r="A203" s="47" t="str">
        <f>Spisak!B198</f>
        <v>55/2018</v>
      </c>
      <c r="B203" s="48" t="str">
        <f>Spisak!C198</f>
        <v>Laketić Bojana</v>
      </c>
      <c r="C203" s="54"/>
      <c r="D203" s="54"/>
      <c r="E203" s="54"/>
      <c r="F203" s="54"/>
      <c r="G203" s="54"/>
      <c r="H203" s="54"/>
      <c r="I203" s="54"/>
      <c r="J203" s="69">
        <f>Spisak!L198</f>
        <v>26</v>
      </c>
      <c r="K203" s="54"/>
      <c r="L203" s="54"/>
      <c r="M203" s="69">
        <f>Spisak!H198</f>
        <v>24</v>
      </c>
      <c r="N203" s="69" t="str">
        <f>Spisak!K198</f>
        <v/>
      </c>
      <c r="O203" s="69">
        <f>Spisak!N198</f>
        <v>50</v>
      </c>
      <c r="P203" s="69" t="str">
        <f>Spisak!O198</f>
        <v>E</v>
      </c>
    </row>
    <row r="204" spans="1:16" ht="13.8" x14ac:dyDescent="0.3">
      <c r="A204" s="47" t="str">
        <f>Spisak!B199</f>
        <v>72/2018</v>
      </c>
      <c r="B204" s="48" t="str">
        <f>Spisak!C199</f>
        <v>Vučurović Jovana</v>
      </c>
      <c r="C204" s="54"/>
      <c r="D204" s="54"/>
      <c r="E204" s="54"/>
      <c r="F204" s="54"/>
      <c r="G204" s="54"/>
      <c r="H204" s="54"/>
      <c r="I204" s="54"/>
      <c r="J204" s="69">
        <f>Spisak!L199</f>
        <v>29</v>
      </c>
      <c r="K204" s="54"/>
      <c r="L204" s="54"/>
      <c r="M204" s="69">
        <f>Spisak!H199</f>
        <v>24.5</v>
      </c>
      <c r="N204" s="69" t="str">
        <f>Spisak!K199</f>
        <v/>
      </c>
      <c r="O204" s="69">
        <f>Spisak!N199</f>
        <v>53.5</v>
      </c>
      <c r="P204" s="69" t="str">
        <f>Spisak!O199</f>
        <v>E</v>
      </c>
    </row>
    <row r="205" spans="1:16" ht="13.8" x14ac:dyDescent="0.3">
      <c r="A205" s="47" t="str">
        <f>Spisak!B200</f>
        <v>86/2018</v>
      </c>
      <c r="B205" s="48" t="str">
        <f>Spisak!C200</f>
        <v>Beha Aleksandra</v>
      </c>
      <c r="C205" s="54"/>
      <c r="D205" s="54"/>
      <c r="E205" s="54"/>
      <c r="F205" s="54"/>
      <c r="G205" s="54"/>
      <c r="H205" s="54"/>
      <c r="I205" s="54"/>
      <c r="J205" s="69">
        <f>Spisak!L200</f>
        <v>26</v>
      </c>
      <c r="K205" s="54"/>
      <c r="L205" s="54"/>
      <c r="M205" s="69">
        <f>Spisak!H200</f>
        <v>13</v>
      </c>
      <c r="N205" s="69">
        <f>Spisak!K200</f>
        <v>39</v>
      </c>
      <c r="O205" s="69">
        <f>Spisak!N200</f>
        <v>65</v>
      </c>
      <c r="P205" s="69" t="str">
        <f>Spisak!O200</f>
        <v>D</v>
      </c>
    </row>
    <row r="206" spans="1:16" ht="13.8" x14ac:dyDescent="0.3">
      <c r="A206" s="47" t="str">
        <f>Spisak!B201</f>
        <v>87/2018</v>
      </c>
      <c r="B206" s="48" t="str">
        <f>Spisak!C201</f>
        <v>Mulalić Mirza</v>
      </c>
      <c r="C206" s="54"/>
      <c r="D206" s="54"/>
      <c r="E206" s="54"/>
      <c r="F206" s="54"/>
      <c r="G206" s="54"/>
      <c r="H206" s="54"/>
      <c r="I206" s="54"/>
      <c r="J206" s="69" t="str">
        <f>Spisak!L201</f>
        <v/>
      </c>
      <c r="K206" s="54"/>
      <c r="L206" s="54"/>
      <c r="M206" s="69" t="str">
        <f>Spisak!H201</f>
        <v/>
      </c>
      <c r="N206" s="69" t="str">
        <f>Spisak!K201</f>
        <v/>
      </c>
      <c r="O206" s="69" t="str">
        <f>Spisak!N201</f>
        <v/>
      </c>
      <c r="P206" s="69" t="str">
        <f>Spisak!O201</f>
        <v/>
      </c>
    </row>
    <row r="207" spans="1:16" ht="13.8" x14ac:dyDescent="0.3">
      <c r="A207" s="47" t="str">
        <f>Spisak!B202</f>
        <v>28/2017</v>
      </c>
      <c r="B207" s="48" t="str">
        <f>Spisak!C202</f>
        <v>Beljkaš Aleksandar</v>
      </c>
      <c r="C207" s="54"/>
      <c r="D207" s="54"/>
      <c r="E207" s="54"/>
      <c r="F207" s="54"/>
      <c r="G207" s="54"/>
      <c r="H207" s="54"/>
      <c r="I207" s="54"/>
      <c r="J207" s="69" t="str">
        <f>Spisak!L202</f>
        <v/>
      </c>
      <c r="K207" s="54"/>
      <c r="L207" s="54"/>
      <c r="M207" s="69" t="str">
        <f>Spisak!H202</f>
        <v/>
      </c>
      <c r="N207" s="69" t="str">
        <f>Spisak!K202</f>
        <v/>
      </c>
      <c r="O207" s="69" t="str">
        <f>Spisak!N202</f>
        <v/>
      </c>
      <c r="P207" s="70" t="str">
        <f>Spisak!O202</f>
        <v/>
      </c>
    </row>
    <row r="208" spans="1:16" ht="13.8" x14ac:dyDescent="0.3">
      <c r="A208" s="47" t="str">
        <f>Spisak!B203</f>
        <v>29/2017</v>
      </c>
      <c r="B208" s="48" t="str">
        <f>Spisak!C203</f>
        <v>Ćaćić Dimitrije</v>
      </c>
      <c r="C208" s="54"/>
      <c r="D208" s="54"/>
      <c r="E208" s="54"/>
      <c r="F208" s="54"/>
      <c r="G208" s="54"/>
      <c r="H208" s="54"/>
      <c r="I208" s="54"/>
      <c r="J208" s="69" t="str">
        <f>Spisak!L203</f>
        <v/>
      </c>
      <c r="K208" s="54"/>
      <c r="L208" s="54"/>
      <c r="M208" s="69" t="str">
        <f>Spisak!H203</f>
        <v/>
      </c>
      <c r="N208" s="69" t="str">
        <f>Spisak!K203</f>
        <v/>
      </c>
      <c r="O208" s="69" t="str">
        <f>Spisak!N203</f>
        <v/>
      </c>
      <c r="P208" s="69" t="str">
        <f>Spisak!O203</f>
        <v/>
      </c>
    </row>
    <row r="209" spans="1:16" ht="13.8" x14ac:dyDescent="0.3">
      <c r="A209" s="47" t="str">
        <f>Spisak!B204</f>
        <v>32/2017</v>
      </c>
      <c r="B209" s="48" t="str">
        <f>Spisak!C204</f>
        <v>Golubović Vasilije</v>
      </c>
      <c r="C209" s="54"/>
      <c r="D209" s="54"/>
      <c r="E209" s="54"/>
      <c r="F209" s="54"/>
      <c r="G209" s="54"/>
      <c r="H209" s="54"/>
      <c r="I209" s="54"/>
      <c r="J209" s="69" t="str">
        <f>Spisak!L204</f>
        <v/>
      </c>
      <c r="K209" s="54"/>
      <c r="L209" s="54"/>
      <c r="M209" s="69" t="str">
        <f>Spisak!H204</f>
        <v/>
      </c>
      <c r="N209" s="69" t="str">
        <f>Spisak!K204</f>
        <v/>
      </c>
      <c r="O209" s="69" t="str">
        <f>Spisak!N204</f>
        <v/>
      </c>
      <c r="P209" s="70" t="str">
        <f>Spisak!O204</f>
        <v/>
      </c>
    </row>
    <row r="210" spans="1:16" ht="13.8" x14ac:dyDescent="0.3">
      <c r="A210" s="47" t="str">
        <f>Spisak!B205</f>
        <v>49/2017</v>
      </c>
      <c r="B210" s="48" t="str">
        <f>Spisak!C205</f>
        <v>Roganović Marija</v>
      </c>
      <c r="C210" s="54"/>
      <c r="D210" s="54"/>
      <c r="E210" s="54"/>
      <c r="F210" s="54"/>
      <c r="G210" s="54"/>
      <c r="H210" s="54"/>
      <c r="I210" s="54"/>
      <c r="J210" s="69">
        <f>Spisak!L205</f>
        <v>25</v>
      </c>
      <c r="K210" s="54"/>
      <c r="L210" s="54"/>
      <c r="M210" s="69">
        <f>Spisak!H205</f>
        <v>28</v>
      </c>
      <c r="N210" s="69" t="str">
        <f>Spisak!K205</f>
        <v/>
      </c>
      <c r="O210" s="69">
        <f>Spisak!N205</f>
        <v>53</v>
      </c>
      <c r="P210" s="69" t="str">
        <f>Spisak!O205</f>
        <v>E</v>
      </c>
    </row>
    <row r="211" spans="1:16" ht="13.8" x14ac:dyDescent="0.3">
      <c r="A211" s="47" t="str">
        <f>Spisak!B206</f>
        <v>54/2017</v>
      </c>
      <c r="B211" s="48" t="str">
        <f>Spisak!C206</f>
        <v>Mehonjić Elma</v>
      </c>
      <c r="C211" s="54"/>
      <c r="D211" s="54"/>
      <c r="E211" s="54"/>
      <c r="F211" s="54"/>
      <c r="G211" s="54"/>
      <c r="H211" s="54"/>
      <c r="I211" s="54"/>
      <c r="J211" s="69" t="str">
        <f>Spisak!L206</f>
        <v/>
      </c>
      <c r="K211" s="54"/>
      <c r="L211" s="54"/>
      <c r="M211" s="69" t="str">
        <f>Spisak!H206</f>
        <v/>
      </c>
      <c r="N211" s="69" t="str">
        <f>Spisak!K206</f>
        <v/>
      </c>
      <c r="O211" s="69" t="str">
        <f>Spisak!N206</f>
        <v/>
      </c>
      <c r="P211" s="70" t="str">
        <f>Spisak!O206</f>
        <v/>
      </c>
    </row>
    <row r="212" spans="1:16" ht="13.8" x14ac:dyDescent="0.3">
      <c r="A212" s="47" t="str">
        <f>Spisak!B207</f>
        <v>62/2017</v>
      </c>
      <c r="B212" s="48" t="str">
        <f>Spisak!C207</f>
        <v>Husović Alen</v>
      </c>
      <c r="C212" s="54"/>
      <c r="D212" s="54"/>
      <c r="E212" s="54"/>
      <c r="F212" s="54"/>
      <c r="G212" s="54"/>
      <c r="H212" s="54"/>
      <c r="I212" s="54"/>
      <c r="J212" s="69">
        <f>Spisak!L207</f>
        <v>16</v>
      </c>
      <c r="K212" s="54"/>
      <c r="L212" s="54"/>
      <c r="M212" s="69">
        <f>Spisak!H207</f>
        <v>22</v>
      </c>
      <c r="N212" s="69">
        <f>Spisak!K207</f>
        <v>24</v>
      </c>
      <c r="O212" s="69">
        <f>Spisak!N207</f>
        <v>40</v>
      </c>
      <c r="P212" s="70" t="str">
        <f>Spisak!O207</f>
        <v>F</v>
      </c>
    </row>
    <row r="213" spans="1:16" ht="13.8" x14ac:dyDescent="0.3">
      <c r="A213" s="47" t="str">
        <f>Spisak!B208</f>
        <v>72/2017</v>
      </c>
      <c r="B213" s="48" t="str">
        <f>Spisak!C208</f>
        <v>Cmiljanić Biljana</v>
      </c>
      <c r="C213" s="54"/>
      <c r="D213" s="54"/>
      <c r="E213" s="54"/>
      <c r="F213" s="54"/>
      <c r="G213" s="54"/>
      <c r="H213" s="54"/>
      <c r="I213" s="54"/>
      <c r="J213" s="69">
        <f>Spisak!L208</f>
        <v>2</v>
      </c>
      <c r="K213" s="54"/>
      <c r="L213" s="54"/>
      <c r="M213" s="69" t="str">
        <f>Spisak!H208</f>
        <v/>
      </c>
      <c r="N213" s="69" t="str">
        <f>Spisak!K208</f>
        <v/>
      </c>
      <c r="O213" s="69">
        <f>Spisak!N208</f>
        <v>2</v>
      </c>
      <c r="P213" s="70" t="str">
        <f>Spisak!O208</f>
        <v>F</v>
      </c>
    </row>
    <row r="214" spans="1:16" ht="13.8" x14ac:dyDescent="0.3">
      <c r="A214" s="47" t="str">
        <f>Spisak!B209</f>
        <v>83/2017</v>
      </c>
      <c r="B214" s="48" t="str">
        <f>Spisak!C209</f>
        <v>Jevrić Nikola</v>
      </c>
      <c r="C214" s="54"/>
      <c r="D214" s="54"/>
      <c r="E214" s="54"/>
      <c r="F214" s="54"/>
      <c r="G214" s="54"/>
      <c r="H214" s="54"/>
      <c r="I214" s="54"/>
      <c r="J214" s="69">
        <f>Spisak!L209</f>
        <v>27</v>
      </c>
      <c r="K214" s="54"/>
      <c r="L214" s="54"/>
      <c r="M214" s="69">
        <f>Spisak!H209</f>
        <v>31</v>
      </c>
      <c r="N214" s="69" t="str">
        <f>Spisak!K209</f>
        <v/>
      </c>
      <c r="O214" s="69">
        <f>Spisak!N209</f>
        <v>58</v>
      </c>
      <c r="P214" s="69" t="str">
        <f>Spisak!O209</f>
        <v>E</v>
      </c>
    </row>
    <row r="215" spans="1:16" ht="13.8" x14ac:dyDescent="0.3">
      <c r="A215" s="47" t="str">
        <f>Spisak!B210</f>
        <v>28/2016</v>
      </c>
      <c r="B215" s="48" t="str">
        <f>Spisak!C210</f>
        <v>Zečević Janko</v>
      </c>
      <c r="C215" s="54"/>
      <c r="D215" s="54"/>
      <c r="E215" s="54"/>
      <c r="F215" s="54"/>
      <c r="G215" s="54"/>
      <c r="H215" s="54"/>
      <c r="I215" s="54"/>
      <c r="J215" s="69">
        <f>Spisak!L210</f>
        <v>23</v>
      </c>
      <c r="K215" s="54"/>
      <c r="L215" s="54"/>
      <c r="M215" s="69">
        <f>Spisak!H210</f>
        <v>27</v>
      </c>
      <c r="N215" s="69" t="str">
        <f>Spisak!K210</f>
        <v/>
      </c>
      <c r="O215" s="69">
        <f>Spisak!N210</f>
        <v>50</v>
      </c>
      <c r="P215" s="70" t="str">
        <f>Spisak!O210</f>
        <v>E</v>
      </c>
    </row>
    <row r="216" spans="1:16" ht="13.8" x14ac:dyDescent="0.3">
      <c r="A216" s="47" t="str">
        <f>Spisak!B211</f>
        <v>48/2016</v>
      </c>
      <c r="B216" s="48" t="str">
        <f>Spisak!C211</f>
        <v>Džanković Haris</v>
      </c>
      <c r="C216" s="54"/>
      <c r="D216" s="54"/>
      <c r="E216" s="54"/>
      <c r="F216" s="54"/>
      <c r="G216" s="54"/>
      <c r="H216" s="54"/>
      <c r="I216" s="54"/>
      <c r="J216" s="69" t="str">
        <f>Spisak!L211</f>
        <v/>
      </c>
      <c r="K216" s="54"/>
      <c r="L216" s="54"/>
      <c r="M216" s="69" t="str">
        <f>Spisak!H211</f>
        <v/>
      </c>
      <c r="N216" s="69" t="str">
        <f>Spisak!K211</f>
        <v/>
      </c>
      <c r="O216" s="69" t="str">
        <f>Spisak!N211</f>
        <v/>
      </c>
      <c r="P216" s="70" t="str">
        <f>Spisak!O211</f>
        <v/>
      </c>
    </row>
    <row r="217" spans="1:16" ht="13.8" x14ac:dyDescent="0.3">
      <c r="A217" s="47" t="str">
        <f>Spisak!B212</f>
        <v>54/2016</v>
      </c>
      <c r="B217" s="48" t="str">
        <f>Spisak!C212</f>
        <v>Gredić Afrudin</v>
      </c>
      <c r="C217" s="54"/>
      <c r="D217" s="54"/>
      <c r="E217" s="54"/>
      <c r="F217" s="54"/>
      <c r="G217" s="54"/>
      <c r="H217" s="54"/>
      <c r="I217" s="54"/>
      <c r="J217" s="69" t="str">
        <f>Spisak!L212</f>
        <v/>
      </c>
      <c r="K217" s="54"/>
      <c r="L217" s="54"/>
      <c r="M217" s="69" t="str">
        <f>Spisak!H212</f>
        <v/>
      </c>
      <c r="N217" s="69" t="str">
        <f>Spisak!K212</f>
        <v/>
      </c>
      <c r="O217" s="69" t="str">
        <f>Spisak!N212</f>
        <v/>
      </c>
      <c r="P217" s="69" t="str">
        <f>Spisak!O212</f>
        <v/>
      </c>
    </row>
    <row r="218" spans="1:16" ht="13.8" x14ac:dyDescent="0.3">
      <c r="A218" s="47" t="str">
        <f>Spisak!B213</f>
        <v>70/2016</v>
      </c>
      <c r="B218" s="48" t="str">
        <f>Spisak!C213</f>
        <v>Muratović Damir</v>
      </c>
      <c r="C218" s="54"/>
      <c r="D218" s="54"/>
      <c r="E218" s="54"/>
      <c r="F218" s="54"/>
      <c r="G218" s="54"/>
      <c r="H218" s="54"/>
      <c r="I218" s="54"/>
      <c r="J218" s="69" t="str">
        <f>Spisak!L213</f>
        <v/>
      </c>
      <c r="K218" s="54"/>
      <c r="L218" s="54"/>
      <c r="M218" s="69" t="str">
        <f>Spisak!H213</f>
        <v/>
      </c>
      <c r="N218" s="69" t="str">
        <f>Spisak!K213</f>
        <v/>
      </c>
      <c r="O218" s="69" t="str">
        <f>Spisak!N213</f>
        <v/>
      </c>
      <c r="P218" s="70" t="str">
        <f>Spisak!O213</f>
        <v/>
      </c>
    </row>
    <row r="219" spans="1:16" ht="13.8" x14ac:dyDescent="0.3">
      <c r="A219" s="47" t="str">
        <f>Spisak!B214</f>
        <v>16/2015</v>
      </c>
      <c r="B219" s="48" t="str">
        <f>Spisak!C214</f>
        <v>Kljajić Aleksandar</v>
      </c>
      <c r="C219" s="54"/>
      <c r="D219" s="54"/>
      <c r="E219" s="54"/>
      <c r="F219" s="54"/>
      <c r="G219" s="54"/>
      <c r="H219" s="54"/>
      <c r="I219" s="54"/>
      <c r="J219" s="69">
        <f>Spisak!L214</f>
        <v>4</v>
      </c>
      <c r="K219" s="54"/>
      <c r="L219" s="54"/>
      <c r="M219" s="69" t="str">
        <f>Spisak!H214</f>
        <v/>
      </c>
      <c r="N219" s="69" t="str">
        <f>Spisak!K214</f>
        <v/>
      </c>
      <c r="O219" s="69">
        <f>Spisak!N214</f>
        <v>4</v>
      </c>
      <c r="P219" s="69" t="str">
        <f>Spisak!O214</f>
        <v>F</v>
      </c>
    </row>
    <row r="220" spans="1:16" ht="13.8" x14ac:dyDescent="0.3">
      <c r="A220" s="47" t="str">
        <f>Spisak!B215</f>
        <v>100/2015</v>
      </c>
      <c r="B220" s="48" t="str">
        <f>Spisak!C215</f>
        <v>Ralević Miljan</v>
      </c>
      <c r="C220" s="54"/>
      <c r="D220" s="54"/>
      <c r="E220" s="54"/>
      <c r="F220" s="54"/>
      <c r="G220" s="54"/>
      <c r="H220" s="54"/>
      <c r="I220" s="54"/>
      <c r="J220" s="69">
        <f>Spisak!L215</f>
        <v>13</v>
      </c>
      <c r="K220" s="54"/>
      <c r="L220" s="54"/>
      <c r="M220" s="69">
        <f>Spisak!H215</f>
        <v>37</v>
      </c>
      <c r="N220" s="69" t="str">
        <f>Spisak!K215</f>
        <v/>
      </c>
      <c r="O220" s="69">
        <f>Spisak!N215</f>
        <v>50</v>
      </c>
      <c r="P220" s="70" t="str">
        <f>Spisak!O215</f>
        <v>E</v>
      </c>
    </row>
    <row r="221" spans="1:16" ht="13.8" x14ac:dyDescent="0.3">
      <c r="A221" s="47" t="str">
        <f>Spisak!B216</f>
        <v>119/2014</v>
      </c>
      <c r="B221" s="48" t="str">
        <f>Spisak!C216</f>
        <v>Čolović Anes</v>
      </c>
      <c r="C221" s="54"/>
      <c r="D221" s="54"/>
      <c r="E221" s="54"/>
      <c r="F221" s="54"/>
      <c r="G221" s="54"/>
      <c r="H221" s="54"/>
      <c r="I221" s="54"/>
      <c r="J221" s="69" t="str">
        <f>Spisak!L216</f>
        <v/>
      </c>
      <c r="K221" s="54"/>
      <c r="L221" s="54"/>
      <c r="M221" s="69" t="str">
        <f>Spisak!H216</f>
        <v/>
      </c>
      <c r="N221" s="69" t="str">
        <f>Spisak!K216</f>
        <v/>
      </c>
      <c r="O221" s="69" t="str">
        <f>Spisak!N216</f>
        <v/>
      </c>
      <c r="P221" s="69" t="str">
        <f>Spisak!O216</f>
        <v/>
      </c>
    </row>
    <row r="222" spans="1:16" ht="13.8" x14ac:dyDescent="0.3">
      <c r="A222" s="47" t="str">
        <f>Spisak!B217</f>
        <v>143/2014</v>
      </c>
      <c r="B222" s="48" t="str">
        <f>Spisak!C217</f>
        <v>Bubanja Danilo</v>
      </c>
      <c r="C222" s="54"/>
      <c r="D222" s="54"/>
      <c r="E222" s="54"/>
      <c r="F222" s="54"/>
      <c r="G222" s="54"/>
      <c r="H222" s="54"/>
      <c r="I222" s="54"/>
      <c r="J222" s="69">
        <f>Spisak!L217</f>
        <v>5</v>
      </c>
      <c r="K222" s="54"/>
      <c r="L222" s="54"/>
      <c r="M222" s="69" t="str">
        <f>Spisak!H217</f>
        <v/>
      </c>
      <c r="N222" s="69" t="str">
        <f>Spisak!K217</f>
        <v/>
      </c>
      <c r="O222" s="69">
        <f>Spisak!N217</f>
        <v>5</v>
      </c>
      <c r="P222" s="69" t="str">
        <f>Spisak!O217</f>
        <v>F</v>
      </c>
    </row>
    <row r="223" spans="1:16" ht="13.8" x14ac:dyDescent="0.3">
      <c r="A223" s="47" t="str">
        <f>Spisak!B218</f>
        <v>74/2013</v>
      </c>
      <c r="B223" s="48" t="str">
        <f>Spisak!C218</f>
        <v>Kalač Arijan</v>
      </c>
      <c r="C223" s="54"/>
      <c r="D223" s="54"/>
      <c r="E223" s="54"/>
      <c r="F223" s="54"/>
      <c r="G223" s="54"/>
      <c r="H223" s="54"/>
      <c r="I223" s="54"/>
      <c r="J223" s="69" t="str">
        <f>Spisak!L218</f>
        <v/>
      </c>
      <c r="K223" s="54"/>
      <c r="L223" s="54"/>
      <c r="M223" s="69" t="str">
        <f>Spisak!H218</f>
        <v/>
      </c>
      <c r="N223" s="69" t="str">
        <f>Spisak!K218</f>
        <v/>
      </c>
      <c r="O223" s="69" t="str">
        <f>Spisak!N218</f>
        <v/>
      </c>
      <c r="P223" s="70" t="str">
        <f>Spisak!O218</f>
        <v/>
      </c>
    </row>
    <row r="224" spans="1:16" ht="13.8" x14ac:dyDescent="0.3">
      <c r="A224" s="47" t="str">
        <f>Spisak!B219</f>
        <v>115/2013</v>
      </c>
      <c r="B224" s="48" t="str">
        <f>Spisak!C219</f>
        <v>Gutović Vuk</v>
      </c>
      <c r="C224" s="54"/>
      <c r="D224" s="54"/>
      <c r="E224" s="54"/>
      <c r="F224" s="54"/>
      <c r="G224" s="54"/>
      <c r="H224" s="54"/>
      <c r="I224" s="54"/>
      <c r="J224" s="69" t="str">
        <f>Spisak!L219</f>
        <v/>
      </c>
      <c r="K224" s="54"/>
      <c r="L224" s="54"/>
      <c r="M224" s="69" t="str">
        <f>Spisak!H219</f>
        <v/>
      </c>
      <c r="N224" s="69" t="str">
        <f>Spisak!K219</f>
        <v/>
      </c>
      <c r="O224" s="69" t="str">
        <f>Spisak!N219</f>
        <v/>
      </c>
      <c r="P224" s="70" t="str">
        <f>Spisak!O219</f>
        <v/>
      </c>
    </row>
    <row r="225" spans="1:16" ht="13.8" x14ac:dyDescent="0.3">
      <c r="A225" s="47" t="str">
        <f>Spisak!B220</f>
        <v>105/2010</v>
      </c>
      <c r="B225" s="48" t="str">
        <f>Spisak!C220</f>
        <v>Femić Jelena</v>
      </c>
      <c r="C225" s="54"/>
      <c r="D225" s="54"/>
      <c r="E225" s="54"/>
      <c r="F225" s="54"/>
      <c r="G225" s="54"/>
      <c r="H225" s="54"/>
      <c r="I225" s="54"/>
      <c r="J225" s="69">
        <f>Spisak!L220</f>
        <v>10</v>
      </c>
      <c r="K225" s="54"/>
      <c r="L225" s="54"/>
      <c r="M225" s="69" t="str">
        <f>Spisak!H220</f>
        <v/>
      </c>
      <c r="N225" s="69" t="str">
        <f>Spisak!K220</f>
        <v/>
      </c>
      <c r="O225" s="69">
        <f>Spisak!N220</f>
        <v>10</v>
      </c>
      <c r="P225" s="70" t="str">
        <f>Spisak!O220</f>
        <v>F</v>
      </c>
    </row>
    <row r="226" spans="1:16" ht="13.8" x14ac:dyDescent="0.3">
      <c r="A226" s="47" t="str">
        <f>Spisak!B221</f>
        <v>123/2010</v>
      </c>
      <c r="B226" s="48" t="str">
        <f>Spisak!C221</f>
        <v>Kućević Caf</v>
      </c>
      <c r="C226" s="54"/>
      <c r="D226" s="54"/>
      <c r="E226" s="54"/>
      <c r="F226" s="54"/>
      <c r="G226" s="54"/>
      <c r="H226" s="54"/>
      <c r="I226" s="54"/>
      <c r="J226" s="69">
        <f>Spisak!L221</f>
        <v>21</v>
      </c>
      <c r="K226" s="54"/>
      <c r="L226" s="54"/>
      <c r="M226" s="69">
        <f>Spisak!H221</f>
        <v>16</v>
      </c>
      <c r="N226" s="69">
        <f>Spisak!K221</f>
        <v>29</v>
      </c>
      <c r="O226" s="69">
        <f>Spisak!N221</f>
        <v>50</v>
      </c>
      <c r="P226" s="69" t="str">
        <f>Spisak!O221</f>
        <v>E</v>
      </c>
    </row>
    <row r="227" spans="1:16" ht="13.8" x14ac:dyDescent="0.3">
      <c r="A227" s="47" t="str">
        <f>Spisak!B222</f>
        <v>104/2019</v>
      </c>
      <c r="B227" s="48" t="str">
        <f>Spisak!C222</f>
        <v xml:space="preserve"> Jušković Đorđe</v>
      </c>
      <c r="C227" s="54"/>
      <c r="D227" s="54"/>
      <c r="E227" s="54"/>
      <c r="F227" s="54"/>
      <c r="G227" s="54"/>
      <c r="H227" s="54"/>
      <c r="I227" s="54"/>
      <c r="J227" s="69">
        <f>Spisak!L222</f>
        <v>7</v>
      </c>
      <c r="K227" s="54"/>
      <c r="L227" s="54"/>
      <c r="M227" s="69" t="str">
        <f>Spisak!H222</f>
        <v/>
      </c>
      <c r="N227" s="69" t="str">
        <f>Spisak!K222</f>
        <v/>
      </c>
      <c r="O227" s="69">
        <f>Spisak!N222</f>
        <v>7</v>
      </c>
      <c r="P227" s="70" t="str">
        <f>Spisak!O222</f>
        <v>F</v>
      </c>
    </row>
  </sheetData>
  <mergeCells count="16">
    <mergeCell ref="A1:P1"/>
    <mergeCell ref="A2:I2"/>
    <mergeCell ref="J2:P2"/>
    <mergeCell ref="A3:D3"/>
    <mergeCell ref="E3:I3"/>
    <mergeCell ref="J3:M3"/>
    <mergeCell ref="A5:A7"/>
    <mergeCell ref="B5:B7"/>
    <mergeCell ref="C6:C7"/>
    <mergeCell ref="N3:P3"/>
    <mergeCell ref="O5:O7"/>
    <mergeCell ref="P5:P7"/>
    <mergeCell ref="D6:I6"/>
    <mergeCell ref="J6:L6"/>
    <mergeCell ref="M6:N6"/>
    <mergeCell ref="C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Parametri</vt:lpstr>
      <vt:lpstr>Spisak</vt:lpstr>
      <vt:lpstr>Statistike</vt:lpstr>
      <vt:lpstr>Evidencija</vt:lpstr>
      <vt:lpstr>Zakljucne</vt:lpstr>
      <vt:lpstr>Zavrsni statistika</vt:lpstr>
      <vt:lpstr>Evidencija2</vt:lpstr>
      <vt:lpstr>Ocjene</vt:lpstr>
      <vt:lpstr>Tabela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dcterms:created xsi:type="dcterms:W3CDTF">1999-11-01T09:35:38Z</dcterms:created>
  <dcterms:modified xsi:type="dcterms:W3CDTF">2021-09-10T21:16:45Z</dcterms:modified>
</cp:coreProperties>
</file>