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7520" windowHeight="11760" tabRatio="411"/>
  </bookViews>
  <sheets>
    <sheet name="M1D" sheetId="1" r:id="rId1"/>
    <sheet name="Osvojeni" sheetId="3" r:id="rId2"/>
    <sheet name="Zakljucne" sheetId="5" r:id="rId3"/>
  </sheets>
  <definedNames>
    <definedName name="_GoBack" localSheetId="0">M1D!#REF!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T59" i="3" l="1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45" i="3"/>
  <c r="T46" i="3"/>
  <c r="T47" i="3"/>
  <c r="T49" i="3"/>
  <c r="T50" i="3"/>
  <c r="T51" i="3"/>
  <c r="T52" i="3"/>
  <c r="T53" i="3"/>
  <c r="T54" i="3"/>
  <c r="T55" i="3"/>
  <c r="T56" i="3"/>
  <c r="T57" i="3"/>
  <c r="T58" i="3"/>
  <c r="L30" i="1" l="1"/>
  <c r="C9" i="5" l="1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9" i="5"/>
  <c r="B10" i="5"/>
  <c r="B11" i="5"/>
  <c r="B12" i="5"/>
  <c r="B13" i="5"/>
  <c r="B14" i="5"/>
  <c r="B15" i="5"/>
  <c r="B16" i="5"/>
  <c r="B17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9" i="5"/>
  <c r="A10" i="5"/>
  <c r="A11" i="5"/>
  <c r="A12" i="5"/>
  <c r="A13" i="5"/>
  <c r="A14" i="5"/>
  <c r="A15" i="5"/>
  <c r="A16" i="5"/>
  <c r="A17" i="5"/>
  <c r="U9" i="3"/>
  <c r="H9" i="5" s="1"/>
  <c r="T9" i="3"/>
  <c r="G9" i="5" s="1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8" i="3"/>
  <c r="A19" i="3"/>
  <c r="A20" i="3"/>
  <c r="A21" i="3"/>
  <c r="A22" i="3"/>
  <c r="A23" i="3"/>
  <c r="A9" i="3"/>
  <c r="A10" i="3"/>
  <c r="A11" i="3"/>
  <c r="A12" i="3"/>
  <c r="A13" i="3"/>
  <c r="A14" i="3"/>
  <c r="A15" i="3"/>
  <c r="A16" i="3"/>
  <c r="A17" i="3"/>
  <c r="O8" i="3"/>
  <c r="I4" i="1"/>
  <c r="P9" i="3" s="1"/>
  <c r="W4" i="1"/>
  <c r="W5" i="1"/>
  <c r="I5" i="1" s="1"/>
  <c r="W6" i="1"/>
  <c r="I6" i="1" s="1"/>
  <c r="W7" i="1"/>
  <c r="I7" i="1" s="1"/>
  <c r="W8" i="1"/>
  <c r="I8" i="1" s="1"/>
  <c r="W9" i="1"/>
  <c r="I9" i="1" s="1"/>
  <c r="W10" i="1"/>
  <c r="I10" i="1" s="1"/>
  <c r="W11" i="1"/>
  <c r="I11" i="1" s="1"/>
  <c r="P16" i="3" s="1"/>
  <c r="W12" i="1"/>
  <c r="W13" i="1"/>
  <c r="I13" i="1" s="1"/>
  <c r="W14" i="1"/>
  <c r="I14" i="1" s="1"/>
  <c r="P19" i="3" s="1"/>
  <c r="W15" i="1"/>
  <c r="I15" i="1" s="1"/>
  <c r="W16" i="1"/>
  <c r="I16" i="1" s="1"/>
  <c r="W17" i="1"/>
  <c r="I17" i="1" s="1"/>
  <c r="W18" i="1"/>
  <c r="I18" i="1" s="1"/>
  <c r="P23" i="3" s="1"/>
  <c r="W19" i="1"/>
  <c r="I19" i="1" s="1"/>
  <c r="W20" i="1"/>
  <c r="I20" i="1" s="1"/>
  <c r="P25" i="3" s="1"/>
  <c r="W21" i="1"/>
  <c r="I21" i="1" s="1"/>
  <c r="W22" i="1"/>
  <c r="I22" i="1" s="1"/>
  <c r="P27" i="3" s="1"/>
  <c r="W23" i="1"/>
  <c r="I23" i="1" s="1"/>
  <c r="W24" i="1"/>
  <c r="I24" i="1" s="1"/>
  <c r="W25" i="1"/>
  <c r="I25" i="1" s="1"/>
  <c r="W26" i="1"/>
  <c r="I26" i="1" s="1"/>
  <c r="P31" i="3" s="1"/>
  <c r="W27" i="1"/>
  <c r="I27" i="1" s="1"/>
  <c r="W28" i="1"/>
  <c r="I28" i="1" s="1"/>
  <c r="W29" i="1"/>
  <c r="I29" i="1" s="1"/>
  <c r="W30" i="1"/>
  <c r="I30" i="1" s="1"/>
  <c r="P35" i="3" s="1"/>
  <c r="W31" i="1"/>
  <c r="I31" i="1" s="1"/>
  <c r="W32" i="1"/>
  <c r="I32" i="1" s="1"/>
  <c r="P37" i="3" s="1"/>
  <c r="W33" i="1"/>
  <c r="I33" i="1" s="1"/>
  <c r="P38" i="3" s="1"/>
  <c r="W34" i="1"/>
  <c r="I34" i="1" s="1"/>
  <c r="P39" i="3" s="1"/>
  <c r="W35" i="1"/>
  <c r="I35" i="1" s="1"/>
  <c r="W36" i="1"/>
  <c r="I36" i="1" s="1"/>
  <c r="P41" i="3" s="1"/>
  <c r="W37" i="1"/>
  <c r="I37" i="1" s="1"/>
  <c r="W38" i="1"/>
  <c r="I38" i="1" s="1"/>
  <c r="P43" i="3" s="1"/>
  <c r="W39" i="1"/>
  <c r="I39" i="1" s="1"/>
  <c r="W40" i="1"/>
  <c r="I40" i="1" s="1"/>
  <c r="W41" i="1"/>
  <c r="I41" i="1" s="1"/>
  <c r="W42" i="1"/>
  <c r="I42" i="1" s="1"/>
  <c r="P47" i="3" s="1"/>
  <c r="W43" i="1"/>
  <c r="I43" i="1" s="1"/>
  <c r="W44" i="1"/>
  <c r="I44" i="1" s="1"/>
  <c r="W45" i="1"/>
  <c r="I45" i="1" s="1"/>
  <c r="W46" i="1"/>
  <c r="I46" i="1" s="1"/>
  <c r="P51" i="3" s="1"/>
  <c r="W47" i="1"/>
  <c r="I47" i="1" s="1"/>
  <c r="W48" i="1"/>
  <c r="I48" i="1" s="1"/>
  <c r="W49" i="1"/>
  <c r="I49" i="1" s="1"/>
  <c r="W50" i="1"/>
  <c r="I50" i="1" s="1"/>
  <c r="P55" i="3" s="1"/>
  <c r="W51" i="1"/>
  <c r="I51" i="1" s="1"/>
  <c r="P56" i="3" s="1"/>
  <c r="W52" i="1"/>
  <c r="I52" i="1" s="1"/>
  <c r="W53" i="1"/>
  <c r="I53" i="1" s="1"/>
  <c r="W54" i="1"/>
  <c r="I54" i="1" s="1"/>
  <c r="W55" i="1"/>
  <c r="I55" i="1" s="1"/>
  <c r="W56" i="1"/>
  <c r="I56" i="1" s="1"/>
  <c r="W57" i="1"/>
  <c r="I57" i="1" s="1"/>
  <c r="W58" i="1"/>
  <c r="I58" i="1" s="1"/>
  <c r="W59" i="1"/>
  <c r="I59" i="1" s="1"/>
  <c r="P64" i="3" s="1"/>
  <c r="W60" i="1"/>
  <c r="I60" i="1" s="1"/>
  <c r="P65" i="3" s="1"/>
  <c r="W61" i="1"/>
  <c r="I61" i="1" s="1"/>
  <c r="P66" i="3" s="1"/>
  <c r="W62" i="1"/>
  <c r="I62" i="1" s="1"/>
  <c r="W63" i="1"/>
  <c r="I63" i="1" s="1"/>
  <c r="W64" i="1"/>
  <c r="I64" i="1" s="1"/>
  <c r="W65" i="1"/>
  <c r="I65" i="1" s="1"/>
  <c r="W66" i="1"/>
  <c r="I66" i="1" s="1"/>
  <c r="P71" i="3" s="1"/>
  <c r="W67" i="1"/>
  <c r="I67" i="1" s="1"/>
  <c r="W68" i="1"/>
  <c r="I68" i="1" s="1"/>
  <c r="W69" i="1"/>
  <c r="I69" i="1" s="1"/>
  <c r="W70" i="1"/>
  <c r="I70" i="1" s="1"/>
  <c r="W71" i="1"/>
  <c r="I71" i="1" s="1"/>
  <c r="W72" i="1"/>
  <c r="I72" i="1" s="1"/>
  <c r="W73" i="1"/>
  <c r="I73" i="1" s="1"/>
  <c r="W74" i="1"/>
  <c r="I74" i="1" s="1"/>
  <c r="W75" i="1"/>
  <c r="I75" i="1" s="1"/>
  <c r="P80" i="3" s="1"/>
  <c r="W76" i="1"/>
  <c r="I76" i="1" s="1"/>
  <c r="W77" i="1"/>
  <c r="I77" i="1" s="1"/>
  <c r="W78" i="1"/>
  <c r="I78" i="1" s="1"/>
  <c r="W79" i="1"/>
  <c r="I79" i="1" s="1"/>
  <c r="W80" i="1"/>
  <c r="I80" i="1" s="1"/>
  <c r="W81" i="1"/>
  <c r="I81" i="1" s="1"/>
  <c r="W82" i="1"/>
  <c r="I82" i="1" s="1"/>
  <c r="P87" i="3" s="1"/>
  <c r="W83" i="1"/>
  <c r="I83" i="1" s="1"/>
  <c r="P88" i="3" s="1"/>
  <c r="W84" i="1"/>
  <c r="I84" i="1" s="1"/>
  <c r="W85" i="1"/>
  <c r="I85" i="1" s="1"/>
  <c r="P90" i="3" s="1"/>
  <c r="W86" i="1"/>
  <c r="I86" i="1" s="1"/>
  <c r="W87" i="1"/>
  <c r="I87" i="1" s="1"/>
  <c r="W88" i="1"/>
  <c r="I88" i="1" s="1"/>
  <c r="W89" i="1"/>
  <c r="I89" i="1" s="1"/>
  <c r="P94" i="3" s="1"/>
  <c r="W90" i="1"/>
  <c r="I90" i="1" s="1"/>
  <c r="W91" i="1"/>
  <c r="I91" i="1" s="1"/>
  <c r="P96" i="3" s="1"/>
  <c r="W92" i="1"/>
  <c r="I92" i="1" s="1"/>
  <c r="W93" i="1"/>
  <c r="I93" i="1" s="1"/>
  <c r="W94" i="1"/>
  <c r="I94" i="1" s="1"/>
  <c r="P99" i="3" s="1"/>
  <c r="W95" i="1"/>
  <c r="I95" i="1" s="1"/>
  <c r="W96" i="1"/>
  <c r="I96" i="1" s="1"/>
  <c r="W97" i="1"/>
  <c r="I97" i="1" s="1"/>
  <c r="W98" i="1"/>
  <c r="I98" i="1" s="1"/>
  <c r="W99" i="1"/>
  <c r="I99" i="1" s="1"/>
  <c r="W100" i="1"/>
  <c r="I100" i="1" s="1"/>
  <c r="W101" i="1"/>
  <c r="I101" i="1" s="1"/>
  <c r="W102" i="1"/>
  <c r="I102" i="1" s="1"/>
  <c r="W103" i="1"/>
  <c r="I103" i="1" s="1"/>
  <c r="W104" i="1"/>
  <c r="I104" i="1" s="1"/>
  <c r="W105" i="1"/>
  <c r="I105" i="1" s="1"/>
  <c r="W106" i="1"/>
  <c r="I106" i="1" s="1"/>
  <c r="W107" i="1"/>
  <c r="I107" i="1" s="1"/>
  <c r="W108" i="1"/>
  <c r="I108" i="1" s="1"/>
  <c r="W109" i="1"/>
  <c r="I109" i="1" s="1"/>
  <c r="W110" i="1"/>
  <c r="I110" i="1" s="1"/>
  <c r="W111" i="1"/>
  <c r="I111" i="1" s="1"/>
  <c r="W112" i="1"/>
  <c r="I112" i="1" s="1"/>
  <c r="W113" i="1"/>
  <c r="I113" i="1" s="1"/>
  <c r="W114" i="1"/>
  <c r="I114" i="1" s="1"/>
  <c r="W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3" i="1"/>
  <c r="I3" i="1"/>
  <c r="O14" i="1"/>
  <c r="L14" i="1"/>
  <c r="P14" i="1" s="1"/>
  <c r="H14" i="1"/>
  <c r="I19" i="3" s="1"/>
  <c r="E19" i="5" s="1"/>
  <c r="H4" i="1"/>
  <c r="I9" i="3" s="1"/>
  <c r="E9" i="5" s="1"/>
  <c r="L4" i="1"/>
  <c r="P4" i="1" s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53" i="1"/>
  <c r="O54" i="1"/>
  <c r="O55" i="1"/>
  <c r="O56" i="1"/>
  <c r="O57" i="1"/>
  <c r="O58" i="1"/>
  <c r="O59" i="1"/>
  <c r="O60" i="1"/>
  <c r="O61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7" i="1"/>
  <c r="O8" i="1"/>
  <c r="O9" i="1"/>
  <c r="O10" i="1"/>
  <c r="O11" i="1"/>
  <c r="O12" i="1"/>
  <c r="O13" i="1"/>
  <c r="O15" i="1"/>
  <c r="O16" i="1"/>
  <c r="O17" i="1"/>
  <c r="O18" i="1"/>
  <c r="O19" i="1"/>
  <c r="O20" i="1"/>
  <c r="O21" i="1"/>
  <c r="O22" i="1"/>
  <c r="O6" i="1"/>
  <c r="O5" i="1"/>
  <c r="P18" i="3"/>
  <c r="L3" i="1"/>
  <c r="P3" i="1" s="1"/>
  <c r="L13" i="1"/>
  <c r="L15" i="1"/>
  <c r="R20" i="3" s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R35" i="3"/>
  <c r="L31" i="1"/>
  <c r="L32" i="1"/>
  <c r="P32" i="1" s="1"/>
  <c r="L33" i="1"/>
  <c r="L34" i="1"/>
  <c r="L35" i="1"/>
  <c r="L36" i="1"/>
  <c r="P36" i="1" s="1"/>
  <c r="L37" i="1"/>
  <c r="L38" i="1"/>
  <c r="L39" i="1"/>
  <c r="L40" i="1"/>
  <c r="P40" i="1" s="1"/>
  <c r="L41" i="1"/>
  <c r="L42" i="1"/>
  <c r="L43" i="1"/>
  <c r="L44" i="1"/>
  <c r="P44" i="1" s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P64" i="1" s="1"/>
  <c r="L65" i="1"/>
  <c r="L66" i="1"/>
  <c r="L67" i="1"/>
  <c r="L68" i="1"/>
  <c r="L69" i="1"/>
  <c r="L70" i="1"/>
  <c r="L71" i="1"/>
  <c r="L72" i="1"/>
  <c r="P72" i="1" s="1"/>
  <c r="L73" i="1"/>
  <c r="L74" i="1"/>
  <c r="L75" i="1"/>
  <c r="L76" i="1"/>
  <c r="P76" i="1" s="1"/>
  <c r="L77" i="1"/>
  <c r="L78" i="1"/>
  <c r="L79" i="1"/>
  <c r="L80" i="1"/>
  <c r="P80" i="1" s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P96" i="1" s="1"/>
  <c r="L97" i="1"/>
  <c r="L98" i="1"/>
  <c r="L99" i="1"/>
  <c r="L100" i="1"/>
  <c r="P100" i="1" s="1"/>
  <c r="L101" i="1"/>
  <c r="L102" i="1"/>
  <c r="L103" i="1"/>
  <c r="L104" i="1"/>
  <c r="P104" i="1" s="1"/>
  <c r="L105" i="1"/>
  <c r="L106" i="1"/>
  <c r="L107" i="1"/>
  <c r="L108" i="1"/>
  <c r="P108" i="1" s="1"/>
  <c r="L109" i="1"/>
  <c r="L110" i="1"/>
  <c r="L111" i="1"/>
  <c r="L112" i="1"/>
  <c r="L113" i="1"/>
  <c r="L5" i="1"/>
  <c r="L6" i="1"/>
  <c r="L7" i="1"/>
  <c r="L8" i="1"/>
  <c r="L9" i="1"/>
  <c r="L10" i="1"/>
  <c r="L11" i="1"/>
  <c r="L12" i="1"/>
  <c r="P53" i="3"/>
  <c r="P54" i="3"/>
  <c r="P57" i="3"/>
  <c r="P58" i="3"/>
  <c r="P60" i="3"/>
  <c r="P61" i="3"/>
  <c r="P62" i="3"/>
  <c r="P68" i="3"/>
  <c r="P69" i="3"/>
  <c r="P70" i="3"/>
  <c r="P72" i="3"/>
  <c r="P73" i="3"/>
  <c r="P74" i="3"/>
  <c r="P76" i="3"/>
  <c r="P77" i="3"/>
  <c r="P78" i="3"/>
  <c r="P81" i="3"/>
  <c r="P82" i="3"/>
  <c r="P84" i="3"/>
  <c r="P85" i="3"/>
  <c r="P86" i="3"/>
  <c r="P89" i="3"/>
  <c r="P92" i="3"/>
  <c r="P93" i="3"/>
  <c r="P97" i="3"/>
  <c r="P98" i="3"/>
  <c r="P100" i="3"/>
  <c r="P101" i="3"/>
  <c r="P102" i="3"/>
  <c r="P104" i="3"/>
  <c r="P105" i="3"/>
  <c r="P106" i="3"/>
  <c r="P108" i="3"/>
  <c r="P109" i="3"/>
  <c r="P110" i="3"/>
  <c r="P112" i="3"/>
  <c r="P113" i="3"/>
  <c r="P114" i="3"/>
  <c r="P116" i="3"/>
  <c r="P117" i="3"/>
  <c r="P118" i="3"/>
  <c r="P20" i="3"/>
  <c r="P21" i="3"/>
  <c r="P22" i="3"/>
  <c r="P24" i="3"/>
  <c r="P26" i="3"/>
  <c r="P29" i="3"/>
  <c r="P30" i="3"/>
  <c r="P33" i="3"/>
  <c r="P34" i="3"/>
  <c r="P45" i="3"/>
  <c r="P46" i="3"/>
  <c r="P50" i="3"/>
  <c r="H15" i="1"/>
  <c r="I20" i="3" s="1"/>
  <c r="E20" i="5" s="1"/>
  <c r="H16" i="1"/>
  <c r="I21" i="3" s="1"/>
  <c r="E21" i="5" s="1"/>
  <c r="H17" i="1"/>
  <c r="I22" i="3" s="1"/>
  <c r="E22" i="5" s="1"/>
  <c r="H18" i="1"/>
  <c r="I23" i="3" s="1"/>
  <c r="E23" i="5" s="1"/>
  <c r="H19" i="1"/>
  <c r="I24" i="3" s="1"/>
  <c r="E24" i="5" s="1"/>
  <c r="H20" i="1"/>
  <c r="I25" i="3" s="1"/>
  <c r="E25" i="5" s="1"/>
  <c r="H21" i="1"/>
  <c r="I26" i="3" s="1"/>
  <c r="E26" i="5" s="1"/>
  <c r="H22" i="1"/>
  <c r="I27" i="3" s="1"/>
  <c r="E27" i="5" s="1"/>
  <c r="H23" i="1"/>
  <c r="I28" i="3" s="1"/>
  <c r="E28" i="5" s="1"/>
  <c r="H24" i="1"/>
  <c r="I29" i="3" s="1"/>
  <c r="E29" i="5" s="1"/>
  <c r="H25" i="1"/>
  <c r="I30" i="3" s="1"/>
  <c r="E30" i="5" s="1"/>
  <c r="H26" i="1"/>
  <c r="I31" i="3" s="1"/>
  <c r="E31" i="5" s="1"/>
  <c r="H27" i="1"/>
  <c r="I32" i="3" s="1"/>
  <c r="E32" i="5" s="1"/>
  <c r="H28" i="1"/>
  <c r="I33" i="3" s="1"/>
  <c r="E33" i="5" s="1"/>
  <c r="H29" i="1"/>
  <c r="I34" i="3" s="1"/>
  <c r="E34" i="5" s="1"/>
  <c r="H30" i="1"/>
  <c r="I35" i="3" s="1"/>
  <c r="E35" i="5" s="1"/>
  <c r="H31" i="1"/>
  <c r="I36" i="3" s="1"/>
  <c r="E36" i="5" s="1"/>
  <c r="H32" i="1"/>
  <c r="I37" i="3" s="1"/>
  <c r="E37" i="5" s="1"/>
  <c r="H33" i="1"/>
  <c r="I38" i="3" s="1"/>
  <c r="E38" i="5" s="1"/>
  <c r="H34" i="1"/>
  <c r="I39" i="3" s="1"/>
  <c r="E39" i="5" s="1"/>
  <c r="H35" i="1"/>
  <c r="I40" i="3" s="1"/>
  <c r="E40" i="5" s="1"/>
  <c r="H36" i="1"/>
  <c r="I41" i="3" s="1"/>
  <c r="E41" i="5" s="1"/>
  <c r="H37" i="1"/>
  <c r="I42" i="3" s="1"/>
  <c r="E42" i="5" s="1"/>
  <c r="H38" i="1"/>
  <c r="I43" i="3" s="1"/>
  <c r="E43" i="5" s="1"/>
  <c r="H39" i="1"/>
  <c r="I44" i="3" s="1"/>
  <c r="E44" i="5" s="1"/>
  <c r="H40" i="1"/>
  <c r="I45" i="3" s="1"/>
  <c r="E45" i="5" s="1"/>
  <c r="H41" i="1"/>
  <c r="I46" i="3" s="1"/>
  <c r="E46" i="5" s="1"/>
  <c r="H42" i="1"/>
  <c r="I47" i="3" s="1"/>
  <c r="E47" i="5" s="1"/>
  <c r="H43" i="1"/>
  <c r="I48" i="3" s="1"/>
  <c r="E48" i="5" s="1"/>
  <c r="H44" i="1"/>
  <c r="I49" i="3" s="1"/>
  <c r="E49" i="5" s="1"/>
  <c r="H45" i="1"/>
  <c r="I50" i="3" s="1"/>
  <c r="E50" i="5" s="1"/>
  <c r="H46" i="1"/>
  <c r="I51" i="3" s="1"/>
  <c r="E51" i="5" s="1"/>
  <c r="H47" i="1"/>
  <c r="I52" i="3" s="1"/>
  <c r="E52" i="5" s="1"/>
  <c r="H48" i="1"/>
  <c r="I53" i="3" s="1"/>
  <c r="E53" i="5" s="1"/>
  <c r="H49" i="1"/>
  <c r="I54" i="3" s="1"/>
  <c r="E54" i="5" s="1"/>
  <c r="H50" i="1"/>
  <c r="I55" i="3" s="1"/>
  <c r="E55" i="5" s="1"/>
  <c r="H51" i="1"/>
  <c r="I56" i="3" s="1"/>
  <c r="E56" i="5" s="1"/>
  <c r="H52" i="1"/>
  <c r="I57" i="3" s="1"/>
  <c r="E57" i="5" s="1"/>
  <c r="H53" i="1"/>
  <c r="I58" i="3" s="1"/>
  <c r="E58" i="5" s="1"/>
  <c r="H54" i="1"/>
  <c r="I59" i="3" s="1"/>
  <c r="E59" i="5" s="1"/>
  <c r="H55" i="1"/>
  <c r="I60" i="3" s="1"/>
  <c r="E60" i="5" s="1"/>
  <c r="H56" i="1"/>
  <c r="I61" i="3" s="1"/>
  <c r="E61" i="5" s="1"/>
  <c r="H57" i="1"/>
  <c r="I62" i="3" s="1"/>
  <c r="E62" i="5" s="1"/>
  <c r="H58" i="1"/>
  <c r="I63" i="3" s="1"/>
  <c r="E63" i="5" s="1"/>
  <c r="H59" i="1"/>
  <c r="I64" i="3" s="1"/>
  <c r="E64" i="5" s="1"/>
  <c r="H60" i="1"/>
  <c r="I65" i="3" s="1"/>
  <c r="E65" i="5" s="1"/>
  <c r="H61" i="1"/>
  <c r="I66" i="3" s="1"/>
  <c r="E66" i="5" s="1"/>
  <c r="H62" i="1"/>
  <c r="I67" i="3" s="1"/>
  <c r="E67" i="5" s="1"/>
  <c r="H63" i="1"/>
  <c r="I68" i="3" s="1"/>
  <c r="E68" i="5" s="1"/>
  <c r="H64" i="1"/>
  <c r="I69" i="3" s="1"/>
  <c r="E69" i="5" s="1"/>
  <c r="H65" i="1"/>
  <c r="I70" i="3" s="1"/>
  <c r="E70" i="5" s="1"/>
  <c r="H66" i="1"/>
  <c r="I71" i="3" s="1"/>
  <c r="E71" i="5" s="1"/>
  <c r="H67" i="1"/>
  <c r="I72" i="3" s="1"/>
  <c r="E72" i="5" s="1"/>
  <c r="H68" i="1"/>
  <c r="I73" i="3" s="1"/>
  <c r="E73" i="5" s="1"/>
  <c r="H69" i="1"/>
  <c r="I74" i="3" s="1"/>
  <c r="E74" i="5" s="1"/>
  <c r="H70" i="1"/>
  <c r="I75" i="3" s="1"/>
  <c r="E75" i="5" s="1"/>
  <c r="H71" i="1"/>
  <c r="I76" i="3" s="1"/>
  <c r="E76" i="5" s="1"/>
  <c r="H72" i="1"/>
  <c r="I77" i="3" s="1"/>
  <c r="E77" i="5" s="1"/>
  <c r="H73" i="1"/>
  <c r="I78" i="3" s="1"/>
  <c r="E78" i="5" s="1"/>
  <c r="H74" i="1"/>
  <c r="I79" i="3" s="1"/>
  <c r="E79" i="5" s="1"/>
  <c r="H75" i="1"/>
  <c r="I80" i="3" s="1"/>
  <c r="E80" i="5" s="1"/>
  <c r="H76" i="1"/>
  <c r="I81" i="3" s="1"/>
  <c r="E81" i="5" s="1"/>
  <c r="H77" i="1"/>
  <c r="I82" i="3" s="1"/>
  <c r="E82" i="5" s="1"/>
  <c r="H78" i="1"/>
  <c r="I83" i="3" s="1"/>
  <c r="E83" i="5" s="1"/>
  <c r="H79" i="1"/>
  <c r="I84" i="3" s="1"/>
  <c r="E84" i="5" s="1"/>
  <c r="H80" i="1"/>
  <c r="I85" i="3" s="1"/>
  <c r="E85" i="5" s="1"/>
  <c r="H81" i="1"/>
  <c r="I86" i="3" s="1"/>
  <c r="E86" i="5" s="1"/>
  <c r="H82" i="1"/>
  <c r="I87" i="3" s="1"/>
  <c r="E87" i="5" s="1"/>
  <c r="H83" i="1"/>
  <c r="I88" i="3" s="1"/>
  <c r="E88" i="5" s="1"/>
  <c r="H84" i="1"/>
  <c r="I89" i="3" s="1"/>
  <c r="E89" i="5" s="1"/>
  <c r="H85" i="1"/>
  <c r="I90" i="3" s="1"/>
  <c r="E90" i="5" s="1"/>
  <c r="H86" i="1"/>
  <c r="I91" i="3" s="1"/>
  <c r="E91" i="5" s="1"/>
  <c r="H87" i="1"/>
  <c r="I92" i="3" s="1"/>
  <c r="E92" i="5" s="1"/>
  <c r="H88" i="1"/>
  <c r="I93" i="3" s="1"/>
  <c r="E93" i="5" s="1"/>
  <c r="H89" i="1"/>
  <c r="I94" i="3" s="1"/>
  <c r="E94" i="5" s="1"/>
  <c r="H90" i="1"/>
  <c r="I95" i="3" s="1"/>
  <c r="E95" i="5" s="1"/>
  <c r="H91" i="1"/>
  <c r="I96" i="3" s="1"/>
  <c r="E96" i="5" s="1"/>
  <c r="H92" i="1"/>
  <c r="I97" i="3" s="1"/>
  <c r="E97" i="5" s="1"/>
  <c r="H93" i="1"/>
  <c r="I98" i="3" s="1"/>
  <c r="E98" i="5" s="1"/>
  <c r="H94" i="1"/>
  <c r="I99" i="3" s="1"/>
  <c r="E99" i="5" s="1"/>
  <c r="H95" i="1"/>
  <c r="I100" i="3" s="1"/>
  <c r="E100" i="5" s="1"/>
  <c r="H96" i="1"/>
  <c r="I101" i="3" s="1"/>
  <c r="E101" i="5" s="1"/>
  <c r="H97" i="1"/>
  <c r="I102" i="3" s="1"/>
  <c r="E102" i="5" s="1"/>
  <c r="H98" i="1"/>
  <c r="I103" i="3" s="1"/>
  <c r="E103" i="5" s="1"/>
  <c r="H99" i="1"/>
  <c r="I104" i="3" s="1"/>
  <c r="E104" i="5" s="1"/>
  <c r="H100" i="1"/>
  <c r="I105" i="3" s="1"/>
  <c r="E105" i="5" s="1"/>
  <c r="H101" i="1"/>
  <c r="I106" i="3" s="1"/>
  <c r="E106" i="5" s="1"/>
  <c r="H102" i="1"/>
  <c r="I107" i="3" s="1"/>
  <c r="E107" i="5" s="1"/>
  <c r="H103" i="1"/>
  <c r="I108" i="3" s="1"/>
  <c r="E108" i="5" s="1"/>
  <c r="H104" i="1"/>
  <c r="I109" i="3" s="1"/>
  <c r="E109" i="5" s="1"/>
  <c r="H105" i="1"/>
  <c r="I110" i="3" s="1"/>
  <c r="E110" i="5" s="1"/>
  <c r="H106" i="1"/>
  <c r="I111" i="3" s="1"/>
  <c r="E111" i="5" s="1"/>
  <c r="H107" i="1"/>
  <c r="I112" i="3" s="1"/>
  <c r="E112" i="5" s="1"/>
  <c r="H108" i="1"/>
  <c r="I113" i="3" s="1"/>
  <c r="E113" i="5" s="1"/>
  <c r="H109" i="1"/>
  <c r="I114" i="3" s="1"/>
  <c r="E114" i="5" s="1"/>
  <c r="H110" i="1"/>
  <c r="I115" i="3" s="1"/>
  <c r="E115" i="5" s="1"/>
  <c r="H111" i="1"/>
  <c r="I116" i="3" s="1"/>
  <c r="E116" i="5" s="1"/>
  <c r="H112" i="1"/>
  <c r="I117" i="3" s="1"/>
  <c r="E117" i="5" s="1"/>
  <c r="H113" i="1"/>
  <c r="I118" i="3" s="1"/>
  <c r="E118" i="5" s="1"/>
  <c r="H7" i="1"/>
  <c r="I12" i="3" s="1"/>
  <c r="H8" i="1"/>
  <c r="I13" i="3" s="1"/>
  <c r="E13" i="5" s="1"/>
  <c r="H9" i="1"/>
  <c r="I14" i="3" s="1"/>
  <c r="E14" i="5" s="1"/>
  <c r="H10" i="1"/>
  <c r="I15" i="3" s="1"/>
  <c r="E15" i="5" s="1"/>
  <c r="H11" i="1"/>
  <c r="I16" i="3" s="1"/>
  <c r="H12" i="1"/>
  <c r="I17" i="3" s="1"/>
  <c r="E17" i="5" s="1"/>
  <c r="H13" i="1"/>
  <c r="I18" i="3" s="1"/>
  <c r="E18" i="5" s="1"/>
  <c r="H5" i="1"/>
  <c r="I10" i="3" s="1"/>
  <c r="E10" i="5" s="1"/>
  <c r="H6" i="1"/>
  <c r="I11" i="3" s="1"/>
  <c r="E11" i="5" s="1"/>
  <c r="H3" i="1"/>
  <c r="I8" i="3" s="1"/>
  <c r="B8" i="5"/>
  <c r="A8" i="5"/>
  <c r="B8" i="3"/>
  <c r="C8" i="5"/>
  <c r="A8" i="3"/>
  <c r="Y4" i="1"/>
  <c r="P54" i="1" l="1"/>
  <c r="S8" i="3"/>
  <c r="F8" i="5"/>
  <c r="R10" i="3"/>
  <c r="P5" i="1"/>
  <c r="R111" i="3"/>
  <c r="P106" i="1"/>
  <c r="R99" i="3"/>
  <c r="P94" i="1"/>
  <c r="R95" i="3"/>
  <c r="P90" i="1"/>
  <c r="R83" i="3"/>
  <c r="P78" i="1"/>
  <c r="Q78" i="1" s="1"/>
  <c r="R75" i="3"/>
  <c r="P70" i="1"/>
  <c r="Q70" i="1" s="1"/>
  <c r="G75" i="5" s="1"/>
  <c r="R47" i="3"/>
  <c r="P42" i="1"/>
  <c r="Q42" i="1" s="1"/>
  <c r="R23" i="3"/>
  <c r="P18" i="1"/>
  <c r="R18" i="3"/>
  <c r="P13" i="1"/>
  <c r="P50" i="1"/>
  <c r="Q46" i="1"/>
  <c r="G51" i="5" s="1"/>
  <c r="E16" i="5"/>
  <c r="E12" i="5"/>
  <c r="R17" i="3"/>
  <c r="P12" i="1"/>
  <c r="R13" i="3"/>
  <c r="P8" i="1"/>
  <c r="R118" i="3"/>
  <c r="P113" i="1"/>
  <c r="R113" i="1" s="1"/>
  <c r="U118" i="3" s="1"/>
  <c r="H118" i="5" s="1"/>
  <c r="R114" i="3"/>
  <c r="P109" i="1"/>
  <c r="R110" i="3"/>
  <c r="P105" i="1"/>
  <c r="R106" i="3"/>
  <c r="P101" i="1"/>
  <c r="R102" i="3"/>
  <c r="P97" i="1"/>
  <c r="R97" i="1" s="1"/>
  <c r="U102" i="3" s="1"/>
  <c r="H102" i="5" s="1"/>
  <c r="R98" i="3"/>
  <c r="P93" i="1"/>
  <c r="Q93" i="1" s="1"/>
  <c r="T98" i="3" s="1"/>
  <c r="G98" i="5" s="1"/>
  <c r="R94" i="3"/>
  <c r="P89" i="1"/>
  <c r="Q89" i="1" s="1"/>
  <c r="R90" i="3"/>
  <c r="P85" i="1"/>
  <c r="R86" i="3"/>
  <c r="P81" i="1"/>
  <c r="S86" i="3" s="1"/>
  <c r="R82" i="3"/>
  <c r="P77" i="1"/>
  <c r="R78" i="3"/>
  <c r="P73" i="1"/>
  <c r="S78" i="3" s="1"/>
  <c r="R74" i="3"/>
  <c r="P69" i="1"/>
  <c r="Q69" i="1" s="1"/>
  <c r="G74" i="5" s="1"/>
  <c r="R70" i="3"/>
  <c r="P65" i="1"/>
  <c r="Q65" i="1" s="1"/>
  <c r="G70" i="5" s="1"/>
  <c r="R66" i="3"/>
  <c r="P61" i="1"/>
  <c r="R62" i="3"/>
  <c r="P57" i="1"/>
  <c r="S62" i="3" s="1"/>
  <c r="R58" i="3"/>
  <c r="P53" i="1"/>
  <c r="Q53" i="1" s="1"/>
  <c r="G58" i="5" s="1"/>
  <c r="R54" i="3"/>
  <c r="P49" i="1"/>
  <c r="Q49" i="1" s="1"/>
  <c r="R50" i="3"/>
  <c r="P45" i="1"/>
  <c r="Q45" i="1" s="1"/>
  <c r="G50" i="5" s="1"/>
  <c r="R46" i="3"/>
  <c r="P41" i="1"/>
  <c r="Q41" i="1" s="1"/>
  <c r="R42" i="3"/>
  <c r="P37" i="1"/>
  <c r="R38" i="3"/>
  <c r="P33" i="1"/>
  <c r="Q33" i="1" s="1"/>
  <c r="T38" i="3" s="1"/>
  <c r="G38" i="5" s="1"/>
  <c r="P29" i="1"/>
  <c r="P25" i="1"/>
  <c r="P21" i="1"/>
  <c r="P17" i="1"/>
  <c r="R8" i="3"/>
  <c r="Q37" i="1"/>
  <c r="T42" i="3" s="1"/>
  <c r="G42" i="5" s="1"/>
  <c r="R115" i="3"/>
  <c r="P110" i="1"/>
  <c r="F115" i="5" s="1"/>
  <c r="R107" i="3"/>
  <c r="P102" i="1"/>
  <c r="S107" i="3" s="1"/>
  <c r="R87" i="3"/>
  <c r="P82" i="1"/>
  <c r="S87" i="3" s="1"/>
  <c r="R71" i="3"/>
  <c r="P66" i="1"/>
  <c r="Q66" i="1" s="1"/>
  <c r="G71" i="5" s="1"/>
  <c r="R67" i="3"/>
  <c r="P62" i="1"/>
  <c r="F67" i="5" s="1"/>
  <c r="R39" i="3"/>
  <c r="P34" i="1"/>
  <c r="Q34" i="1" s="1"/>
  <c r="T39" i="3" s="1"/>
  <c r="G39" i="5" s="1"/>
  <c r="R31" i="3"/>
  <c r="P26" i="1"/>
  <c r="P11" i="1"/>
  <c r="R12" i="3"/>
  <c r="P7" i="1"/>
  <c r="R117" i="3"/>
  <c r="P112" i="1"/>
  <c r="R97" i="3"/>
  <c r="P92" i="1"/>
  <c r="Q92" i="1" s="1"/>
  <c r="T97" i="3" s="1"/>
  <c r="G97" i="5" s="1"/>
  <c r="R93" i="3"/>
  <c r="P88" i="1"/>
  <c r="R89" i="3"/>
  <c r="P84" i="1"/>
  <c r="R73" i="3"/>
  <c r="P68" i="1"/>
  <c r="P60" i="1"/>
  <c r="R61" i="3"/>
  <c r="P56" i="1"/>
  <c r="S61" i="3" s="1"/>
  <c r="R57" i="3"/>
  <c r="P52" i="1"/>
  <c r="F57" i="5" s="1"/>
  <c r="R53" i="3"/>
  <c r="P48" i="1"/>
  <c r="R33" i="3"/>
  <c r="P28" i="1"/>
  <c r="Q28" i="1" s="1"/>
  <c r="R29" i="3"/>
  <c r="P24" i="1"/>
  <c r="R25" i="3"/>
  <c r="P20" i="1"/>
  <c r="R21" i="3"/>
  <c r="P16" i="1"/>
  <c r="P17" i="3"/>
  <c r="I12" i="1"/>
  <c r="R14" i="3"/>
  <c r="P9" i="1"/>
  <c r="R103" i="3"/>
  <c r="P98" i="1"/>
  <c r="R91" i="3"/>
  <c r="P86" i="1"/>
  <c r="Q86" i="1" s="1"/>
  <c r="G91" i="5" s="1"/>
  <c r="R79" i="3"/>
  <c r="P74" i="1"/>
  <c r="R63" i="3"/>
  <c r="P58" i="1"/>
  <c r="Q58" i="1" s="1"/>
  <c r="R51" i="3"/>
  <c r="P46" i="1"/>
  <c r="R43" i="3"/>
  <c r="P38" i="1"/>
  <c r="F43" i="5" s="1"/>
  <c r="R27" i="3"/>
  <c r="P22" i="1"/>
  <c r="R15" i="3"/>
  <c r="P10" i="1"/>
  <c r="R11" i="3"/>
  <c r="P6" i="1"/>
  <c r="R116" i="3"/>
  <c r="P111" i="1"/>
  <c r="R112" i="3"/>
  <c r="P107" i="1"/>
  <c r="Q107" i="1" s="1"/>
  <c r="T112" i="3" s="1"/>
  <c r="G112" i="5" s="1"/>
  <c r="R108" i="3"/>
  <c r="P103" i="1"/>
  <c r="S108" i="3" s="1"/>
  <c r="R104" i="3"/>
  <c r="P99" i="1"/>
  <c r="R100" i="3"/>
  <c r="P95" i="1"/>
  <c r="F100" i="5" s="1"/>
  <c r="R96" i="3"/>
  <c r="P91" i="1"/>
  <c r="R92" i="3"/>
  <c r="P87" i="1"/>
  <c r="R88" i="3"/>
  <c r="P83" i="1"/>
  <c r="Q83" i="1" s="1"/>
  <c r="G88" i="5" s="1"/>
  <c r="R84" i="3"/>
  <c r="P79" i="1"/>
  <c r="F84" i="5" s="1"/>
  <c r="R80" i="3"/>
  <c r="P75" i="1"/>
  <c r="F80" i="5" s="1"/>
  <c r="R76" i="3"/>
  <c r="P71" i="1"/>
  <c r="Q71" i="1" s="1"/>
  <c r="G76" i="5" s="1"/>
  <c r="R72" i="3"/>
  <c r="P67" i="1"/>
  <c r="Q67" i="1" s="1"/>
  <c r="R68" i="3"/>
  <c r="P63" i="1"/>
  <c r="F68" i="5" s="1"/>
  <c r="R64" i="3"/>
  <c r="P59" i="1"/>
  <c r="R60" i="3"/>
  <c r="P55" i="1"/>
  <c r="R56" i="3"/>
  <c r="P51" i="1"/>
  <c r="R52" i="3"/>
  <c r="P47" i="1"/>
  <c r="Q47" i="1" s="1"/>
  <c r="G52" i="5" s="1"/>
  <c r="R48" i="3"/>
  <c r="P43" i="1"/>
  <c r="R44" i="3"/>
  <c r="P39" i="1"/>
  <c r="R40" i="3"/>
  <c r="P35" i="1"/>
  <c r="R36" i="3"/>
  <c r="P31" i="1"/>
  <c r="Q31" i="1" s="1"/>
  <c r="T36" i="3" s="1"/>
  <c r="G36" i="5" s="1"/>
  <c r="R32" i="3"/>
  <c r="P27" i="1"/>
  <c r="R28" i="3"/>
  <c r="P23" i="1"/>
  <c r="R24" i="3"/>
  <c r="P19" i="1"/>
  <c r="P30" i="1"/>
  <c r="Q30" i="1" s="1"/>
  <c r="T35" i="3" s="1"/>
  <c r="G35" i="5" s="1"/>
  <c r="P15" i="1"/>
  <c r="Q43" i="1"/>
  <c r="R43" i="1" s="1"/>
  <c r="Q75" i="1"/>
  <c r="G80" i="5" s="1"/>
  <c r="R37" i="1"/>
  <c r="U42" i="3" s="1"/>
  <c r="H42" i="5" s="1"/>
  <c r="P42" i="3"/>
  <c r="Q51" i="1"/>
  <c r="G56" i="5" s="1"/>
  <c r="Q61" i="1"/>
  <c r="G66" i="5" s="1"/>
  <c r="Q85" i="1"/>
  <c r="R85" i="1" s="1"/>
  <c r="R30" i="1"/>
  <c r="U35" i="3" s="1"/>
  <c r="H35" i="5" s="1"/>
  <c r="R53" i="1"/>
  <c r="U58" i="3" s="1"/>
  <c r="H58" i="5" s="1"/>
  <c r="R93" i="1"/>
  <c r="F73" i="5"/>
  <c r="S73" i="3"/>
  <c r="P11" i="3"/>
  <c r="Q68" i="1"/>
  <c r="S102" i="3"/>
  <c r="F108" i="5"/>
  <c r="S43" i="3"/>
  <c r="Q38" i="1"/>
  <c r="T43" i="3" s="1"/>
  <c r="G43" i="5" s="1"/>
  <c r="F97" i="5"/>
  <c r="S97" i="3"/>
  <c r="Q44" i="1"/>
  <c r="G49" i="5" s="1"/>
  <c r="F111" i="5"/>
  <c r="S111" i="3"/>
  <c r="F107" i="5"/>
  <c r="F103" i="5"/>
  <c r="S103" i="3"/>
  <c r="F91" i="5"/>
  <c r="S91" i="3"/>
  <c r="R9" i="3"/>
  <c r="R19" i="3"/>
  <c r="P14" i="3"/>
  <c r="P10" i="3"/>
  <c r="F61" i="5"/>
  <c r="G72" i="5"/>
  <c r="R55" i="3"/>
  <c r="P8" i="3"/>
  <c r="Q3" i="1"/>
  <c r="T8" i="3" s="1"/>
  <c r="G8" i="5" s="1"/>
  <c r="F89" i="5"/>
  <c r="S89" i="3"/>
  <c r="Q84" i="1"/>
  <c r="G89" i="5" s="1"/>
  <c r="F71" i="5"/>
  <c r="F93" i="5"/>
  <c r="S93" i="3"/>
  <c r="Q88" i="1"/>
  <c r="T93" i="3" s="1"/>
  <c r="G93" i="5" s="1"/>
  <c r="P52" i="3"/>
  <c r="P48" i="3"/>
  <c r="P44" i="3"/>
  <c r="Q39" i="1"/>
  <c r="T44" i="3" s="1"/>
  <c r="G44" i="5" s="1"/>
  <c r="P40" i="3"/>
  <c r="Q35" i="1"/>
  <c r="P36" i="3"/>
  <c r="P32" i="3"/>
  <c r="R27" i="1"/>
  <c r="P28" i="3"/>
  <c r="P115" i="3"/>
  <c r="Q106" i="1"/>
  <c r="T111" i="3" s="1"/>
  <c r="G111" i="5" s="1"/>
  <c r="P111" i="3"/>
  <c r="Q102" i="1"/>
  <c r="T107" i="3" s="1"/>
  <c r="G107" i="5" s="1"/>
  <c r="P107" i="3"/>
  <c r="P103" i="3"/>
  <c r="Q98" i="1"/>
  <c r="T103" i="3" s="1"/>
  <c r="G103" i="5" s="1"/>
  <c r="Q90" i="1"/>
  <c r="T95" i="3" s="1"/>
  <c r="G95" i="5" s="1"/>
  <c r="P95" i="3"/>
  <c r="R90" i="1"/>
  <c r="P91" i="3"/>
  <c r="R86" i="1"/>
  <c r="P83" i="3"/>
  <c r="P79" i="3"/>
  <c r="R70" i="1"/>
  <c r="P75" i="3"/>
  <c r="Q62" i="1"/>
  <c r="G67" i="5" s="1"/>
  <c r="P67" i="3"/>
  <c r="P63" i="3"/>
  <c r="P59" i="3"/>
  <c r="R16" i="3"/>
  <c r="R113" i="3"/>
  <c r="R109" i="3"/>
  <c r="R105" i="3"/>
  <c r="R101" i="3"/>
  <c r="R85" i="3"/>
  <c r="R81" i="3"/>
  <c r="R77" i="3"/>
  <c r="R69" i="3"/>
  <c r="R65" i="3"/>
  <c r="R49" i="3"/>
  <c r="R45" i="3"/>
  <c r="R41" i="3"/>
  <c r="R37" i="3"/>
  <c r="R34" i="3"/>
  <c r="R30" i="3"/>
  <c r="R26" i="3"/>
  <c r="R22" i="3"/>
  <c r="S57" i="3"/>
  <c r="Q52" i="1"/>
  <c r="F33" i="5"/>
  <c r="F64" i="5"/>
  <c r="S64" i="3"/>
  <c r="F60" i="5"/>
  <c r="S60" i="3"/>
  <c r="Q55" i="1"/>
  <c r="G60" i="5" s="1"/>
  <c r="F82" i="5"/>
  <c r="S82" i="3"/>
  <c r="Q77" i="1"/>
  <c r="G82" i="5" s="1"/>
  <c r="F78" i="5"/>
  <c r="Q73" i="1"/>
  <c r="F74" i="5"/>
  <c r="S74" i="3"/>
  <c r="R69" i="1"/>
  <c r="F70" i="5"/>
  <c r="F118" i="5"/>
  <c r="S118" i="3"/>
  <c r="Q113" i="1"/>
  <c r="T118" i="3" s="1"/>
  <c r="G118" i="5" s="1"/>
  <c r="P13" i="3"/>
  <c r="R59" i="3"/>
  <c r="F24" i="5"/>
  <c r="S24" i="3"/>
  <c r="P15" i="3"/>
  <c r="G54" i="5"/>
  <c r="F99" i="5"/>
  <c r="F117" i="5"/>
  <c r="S117" i="3"/>
  <c r="F52" i="5"/>
  <c r="S52" i="3"/>
  <c r="G46" i="5"/>
  <c r="R66" i="1"/>
  <c r="F106" i="5"/>
  <c r="S106" i="3"/>
  <c r="Q101" i="1"/>
  <c r="F96" i="5"/>
  <c r="S96" i="3"/>
  <c r="Q91" i="1"/>
  <c r="S67" i="3"/>
  <c r="R3" i="1"/>
  <c r="Y53" i="1"/>
  <c r="Q103" i="1"/>
  <c r="T108" i="3" s="1"/>
  <c r="G108" i="5" s="1"/>
  <c r="Q112" i="1"/>
  <c r="T117" i="3" s="1"/>
  <c r="G117" i="5" s="1"/>
  <c r="F95" i="5"/>
  <c r="S95" i="3"/>
  <c r="F58" i="5"/>
  <c r="S58" i="3"/>
  <c r="F114" i="5"/>
  <c r="S114" i="3"/>
  <c r="Q109" i="1"/>
  <c r="F104" i="5"/>
  <c r="S104" i="3"/>
  <c r="Q99" i="1"/>
  <c r="P12" i="3"/>
  <c r="Q7" i="1"/>
  <c r="T12" i="3" s="1"/>
  <c r="G12" i="5" s="1"/>
  <c r="F46" i="5"/>
  <c r="S46" i="3"/>
  <c r="F39" i="5"/>
  <c r="R107" i="1"/>
  <c r="Q36" i="1"/>
  <c r="T41" i="3" s="1"/>
  <c r="G41" i="5" s="1"/>
  <c r="F56" i="5"/>
  <c r="S56" i="3"/>
  <c r="F40" i="5"/>
  <c r="S40" i="3"/>
  <c r="F48" i="5"/>
  <c r="S48" i="3"/>
  <c r="Q59" i="1"/>
  <c r="G64" i="5" s="1"/>
  <c r="F90" i="5"/>
  <c r="S90" i="3"/>
  <c r="F116" i="5"/>
  <c r="S116" i="3"/>
  <c r="F42" i="5"/>
  <c r="S42" i="3"/>
  <c r="F88" i="5"/>
  <c r="S88" i="3"/>
  <c r="Q9" i="1"/>
  <c r="Q15" i="1"/>
  <c r="T20" i="3" s="1"/>
  <c r="G20" i="5" s="1"/>
  <c r="F94" i="5"/>
  <c r="S94" i="3"/>
  <c r="F110" i="5"/>
  <c r="F75" i="5"/>
  <c r="S75" i="3"/>
  <c r="F50" i="5"/>
  <c r="S50" i="3"/>
  <c r="F112" i="5"/>
  <c r="S112" i="3"/>
  <c r="F92" i="5"/>
  <c r="S92" i="3"/>
  <c r="F66" i="5"/>
  <c r="S66" i="3"/>
  <c r="S84" i="3"/>
  <c r="F47" i="5"/>
  <c r="S47" i="3"/>
  <c r="Q10" i="1"/>
  <c r="Q27" i="1"/>
  <c r="T32" i="3" s="1"/>
  <c r="G32" i="5" s="1"/>
  <c r="P49" i="3"/>
  <c r="Q87" i="1"/>
  <c r="T92" i="3" s="1"/>
  <c r="G92" i="5" s="1"/>
  <c r="S38" i="3"/>
  <c r="F44" i="5"/>
  <c r="S44" i="3"/>
  <c r="F35" i="5"/>
  <c r="S35" i="3"/>
  <c r="F98" i="5"/>
  <c r="S98" i="3"/>
  <c r="S80" i="3"/>
  <c r="S54" i="3"/>
  <c r="F72" i="5"/>
  <c r="S72" i="3"/>
  <c r="S83" i="3"/>
  <c r="S68" i="3"/>
  <c r="F51" i="5"/>
  <c r="S51" i="3"/>
  <c r="F36" i="5"/>
  <c r="Q22" i="1"/>
  <c r="T27" i="3" s="1"/>
  <c r="G27" i="5" s="1"/>
  <c r="Q19" i="1"/>
  <c r="T24" i="3" s="1"/>
  <c r="G24" i="5" s="1"/>
  <c r="Q24" i="1"/>
  <c r="T29" i="3" s="1"/>
  <c r="G29" i="5" s="1"/>
  <c r="E8" i="5"/>
  <c r="T48" i="3" l="1"/>
  <c r="G48" i="5" s="1"/>
  <c r="Q110" i="1"/>
  <c r="Q95" i="1"/>
  <c r="T100" i="3" s="1"/>
  <c r="G100" i="5" s="1"/>
  <c r="S100" i="3"/>
  <c r="Q82" i="1"/>
  <c r="F87" i="5"/>
  <c r="R74" i="1"/>
  <c r="Y74" i="1" s="1"/>
  <c r="S79" i="3"/>
  <c r="F79" i="5"/>
  <c r="Q74" i="1"/>
  <c r="G79" i="5" s="1"/>
  <c r="S76" i="3"/>
  <c r="F76" i="5"/>
  <c r="R71" i="1"/>
  <c r="U76" i="3" s="1"/>
  <c r="H76" i="5" s="1"/>
  <c r="R67" i="1"/>
  <c r="Q63" i="1"/>
  <c r="S63" i="3"/>
  <c r="F63" i="5"/>
  <c r="F62" i="5"/>
  <c r="R47" i="1"/>
  <c r="R45" i="1"/>
  <c r="U50" i="3" s="1"/>
  <c r="H50" i="5" s="1"/>
  <c r="S39" i="3"/>
  <c r="F38" i="5"/>
  <c r="S36" i="3"/>
  <c r="T33" i="3"/>
  <c r="G33" i="5" s="1"/>
  <c r="R28" i="1"/>
  <c r="Y28" i="1" s="1"/>
  <c r="G47" i="5"/>
  <c r="R42" i="1"/>
  <c r="Y42" i="1" s="1"/>
  <c r="T94" i="3"/>
  <c r="G94" i="5" s="1"/>
  <c r="R89" i="1"/>
  <c r="U94" i="3" s="1"/>
  <c r="H94" i="5" s="1"/>
  <c r="Q81" i="1"/>
  <c r="G86" i="5" s="1"/>
  <c r="Q105" i="1"/>
  <c r="T110" i="3" s="1"/>
  <c r="G110" i="5" s="1"/>
  <c r="Q94" i="1"/>
  <c r="T99" i="3" s="1"/>
  <c r="G99" i="5" s="1"/>
  <c r="F83" i="5"/>
  <c r="F54" i="5"/>
  <c r="S110" i="3"/>
  <c r="Y113" i="1"/>
  <c r="R33" i="1"/>
  <c r="U38" i="3" s="1"/>
  <c r="H38" i="5" s="1"/>
  <c r="F86" i="5"/>
  <c r="R41" i="1"/>
  <c r="S99" i="3"/>
  <c r="S70" i="3"/>
  <c r="S33" i="3"/>
  <c r="S71" i="3"/>
  <c r="R34" i="1"/>
  <c r="Y34" i="1" s="1"/>
  <c r="S115" i="3"/>
  <c r="F102" i="5"/>
  <c r="R46" i="1"/>
  <c r="Q57" i="1"/>
  <c r="G62" i="5" s="1"/>
  <c r="Q56" i="1"/>
  <c r="G61" i="5" s="1"/>
  <c r="R112" i="1"/>
  <c r="R49" i="1"/>
  <c r="Y97" i="1"/>
  <c r="Q97" i="1"/>
  <c r="T102" i="3" s="1"/>
  <c r="G102" i="5" s="1"/>
  <c r="Y37" i="1"/>
  <c r="R65" i="1"/>
  <c r="Q79" i="1"/>
  <c r="G84" i="5" s="1"/>
  <c r="R111" i="1"/>
  <c r="Q111" i="1"/>
  <c r="T116" i="3" s="1"/>
  <c r="G116" i="5" s="1"/>
  <c r="R75" i="1"/>
  <c r="U80" i="3" s="1"/>
  <c r="H80" i="5" s="1"/>
  <c r="R83" i="1"/>
  <c r="Y83" i="1" s="1"/>
  <c r="R51" i="1"/>
  <c r="R61" i="1"/>
  <c r="U66" i="3" s="1"/>
  <c r="H66" i="5" s="1"/>
  <c r="G90" i="5"/>
  <c r="R77" i="1"/>
  <c r="R55" i="1"/>
  <c r="R59" i="1"/>
  <c r="U64" i="3" s="1"/>
  <c r="H64" i="5" s="1"/>
  <c r="R95" i="1"/>
  <c r="U100" i="3" s="1"/>
  <c r="H100" i="5" s="1"/>
  <c r="R102" i="1"/>
  <c r="R88" i="1"/>
  <c r="U93" i="3" s="1"/>
  <c r="H93" i="5" s="1"/>
  <c r="R62" i="1"/>
  <c r="Y62" i="1" s="1"/>
  <c r="R103" i="1"/>
  <c r="U108" i="3" s="1"/>
  <c r="H108" i="5" s="1"/>
  <c r="R98" i="1"/>
  <c r="U103" i="3" s="1"/>
  <c r="H103" i="5" s="1"/>
  <c r="Y30" i="1"/>
  <c r="R38" i="1"/>
  <c r="U43" i="3" s="1"/>
  <c r="H43" i="5" s="1"/>
  <c r="U98" i="3"/>
  <c r="H98" i="5" s="1"/>
  <c r="Y93" i="1"/>
  <c r="R10" i="1"/>
  <c r="T15" i="3"/>
  <c r="G15" i="5" s="1"/>
  <c r="T14" i="3"/>
  <c r="G14" i="5" s="1"/>
  <c r="R9" i="1"/>
  <c r="F23" i="5"/>
  <c r="S23" i="3"/>
  <c r="F18" i="5"/>
  <c r="S18" i="3"/>
  <c r="Q13" i="1"/>
  <c r="T18" i="3" s="1"/>
  <c r="G18" i="5" s="1"/>
  <c r="F53" i="5"/>
  <c r="S53" i="3"/>
  <c r="Q48" i="1"/>
  <c r="G53" i="5" s="1"/>
  <c r="Y59" i="1"/>
  <c r="Q25" i="1"/>
  <c r="F30" i="5"/>
  <c r="S30" i="3"/>
  <c r="F65" i="5"/>
  <c r="S65" i="3"/>
  <c r="Q60" i="1"/>
  <c r="G65" i="5" s="1"/>
  <c r="F105" i="5"/>
  <c r="S105" i="3"/>
  <c r="Q100" i="1"/>
  <c r="T105" i="3" s="1"/>
  <c r="G105" i="5" s="1"/>
  <c r="G83" i="5"/>
  <c r="R78" i="1"/>
  <c r="U32" i="3"/>
  <c r="H32" i="5" s="1"/>
  <c r="Y27" i="1"/>
  <c r="U52" i="3"/>
  <c r="H52" i="5" s="1"/>
  <c r="Y47" i="1"/>
  <c r="F55" i="5"/>
  <c r="S55" i="3"/>
  <c r="Q50" i="1"/>
  <c r="G55" i="5" s="1"/>
  <c r="Q14" i="1"/>
  <c r="T19" i="3" s="1"/>
  <c r="G19" i="5" s="1"/>
  <c r="F19" i="5"/>
  <c r="S19" i="3"/>
  <c r="F20" i="5"/>
  <c r="S20" i="3"/>
  <c r="G87" i="5"/>
  <c r="R82" i="1"/>
  <c r="T114" i="3"/>
  <c r="G114" i="5" s="1"/>
  <c r="R109" i="1"/>
  <c r="Y3" i="1"/>
  <c r="U8" i="3"/>
  <c r="H8" i="5" s="1"/>
  <c r="T106" i="3"/>
  <c r="G106" i="5" s="1"/>
  <c r="R101" i="1"/>
  <c r="U117" i="3"/>
  <c r="H117" i="5" s="1"/>
  <c r="Y112" i="1"/>
  <c r="U54" i="3"/>
  <c r="H54" i="5" s="1"/>
  <c r="Y49" i="1"/>
  <c r="F59" i="5"/>
  <c r="S59" i="3"/>
  <c r="G78" i="5"/>
  <c r="R73" i="1"/>
  <c r="G57" i="5"/>
  <c r="R52" i="1"/>
  <c r="Q54" i="1"/>
  <c r="G59" i="5" s="1"/>
  <c r="U79" i="3"/>
  <c r="H79" i="5" s="1"/>
  <c r="U91" i="3"/>
  <c r="H91" i="5" s="1"/>
  <c r="Y86" i="1"/>
  <c r="U107" i="3"/>
  <c r="H107" i="5" s="1"/>
  <c r="Y102" i="1"/>
  <c r="R106" i="1"/>
  <c r="T40" i="3"/>
  <c r="G40" i="5" s="1"/>
  <c r="R35" i="1"/>
  <c r="R84" i="1"/>
  <c r="U90" i="3"/>
  <c r="H90" i="5" s="1"/>
  <c r="Y85" i="1"/>
  <c r="R56" i="1"/>
  <c r="R92" i="1"/>
  <c r="G73" i="5"/>
  <c r="R68" i="1"/>
  <c r="U71" i="3"/>
  <c r="H71" i="5" s="1"/>
  <c r="Y66" i="1"/>
  <c r="U60" i="3"/>
  <c r="H60" i="5" s="1"/>
  <c r="Y55" i="1"/>
  <c r="F22" i="5"/>
  <c r="S22" i="3"/>
  <c r="F45" i="5"/>
  <c r="S45" i="3"/>
  <c r="Q40" i="1"/>
  <c r="G45" i="5" s="1"/>
  <c r="F85" i="5"/>
  <c r="S85" i="3"/>
  <c r="Q80" i="1"/>
  <c r="G85" i="5" s="1"/>
  <c r="T115" i="3"/>
  <c r="G115" i="5" s="1"/>
  <c r="R110" i="1"/>
  <c r="U39" i="3"/>
  <c r="H39" i="5" s="1"/>
  <c r="F27" i="5"/>
  <c r="S27" i="3"/>
  <c r="F28" i="5"/>
  <c r="S28" i="3"/>
  <c r="F31" i="5"/>
  <c r="S31" i="3"/>
  <c r="Q26" i="1"/>
  <c r="F32" i="5"/>
  <c r="S32" i="3"/>
  <c r="F13" i="5"/>
  <c r="S13" i="3"/>
  <c r="F10" i="5"/>
  <c r="S10" i="3"/>
  <c r="U112" i="3"/>
  <c r="H112" i="5" s="1"/>
  <c r="Y107" i="1"/>
  <c r="T104" i="3"/>
  <c r="G104" i="5" s="1"/>
  <c r="R99" i="1"/>
  <c r="Y103" i="1"/>
  <c r="T96" i="3"/>
  <c r="G96" i="5" s="1"/>
  <c r="R91" i="1"/>
  <c r="U74" i="3"/>
  <c r="H74" i="5" s="1"/>
  <c r="Y69" i="1"/>
  <c r="F26" i="5"/>
  <c r="S26" i="3"/>
  <c r="Q21" i="1"/>
  <c r="T26" i="3" s="1"/>
  <c r="G26" i="5" s="1"/>
  <c r="F34" i="5"/>
  <c r="S34" i="3"/>
  <c r="Q29" i="1"/>
  <c r="T34" i="3" s="1"/>
  <c r="G34" i="5" s="1"/>
  <c r="F41" i="5"/>
  <c r="S41" i="3"/>
  <c r="R36" i="1"/>
  <c r="F49" i="5"/>
  <c r="S49" i="3"/>
  <c r="R44" i="1"/>
  <c r="F69" i="5"/>
  <c r="S69" i="3"/>
  <c r="Q64" i="1"/>
  <c r="G69" i="5" s="1"/>
  <c r="F81" i="5"/>
  <c r="S81" i="3"/>
  <c r="Q76" i="1"/>
  <c r="G81" i="5" s="1"/>
  <c r="F101" i="5"/>
  <c r="S101" i="3"/>
  <c r="Q96" i="1"/>
  <c r="T101" i="3" s="1"/>
  <c r="G101" i="5" s="1"/>
  <c r="F109" i="5"/>
  <c r="S109" i="3"/>
  <c r="Q104" i="1"/>
  <c r="T109" i="3" s="1"/>
  <c r="G109" i="5" s="1"/>
  <c r="F16" i="5"/>
  <c r="S16" i="3"/>
  <c r="Q11" i="1"/>
  <c r="T16" i="3" s="1"/>
  <c r="G16" i="5" s="1"/>
  <c r="Q23" i="1"/>
  <c r="T28" i="3" s="1"/>
  <c r="G28" i="5" s="1"/>
  <c r="U48" i="3"/>
  <c r="H48" i="5" s="1"/>
  <c r="Y43" i="1"/>
  <c r="Y88" i="1"/>
  <c r="U72" i="3"/>
  <c r="H72" i="5" s="1"/>
  <c r="Y67" i="1"/>
  <c r="F9" i="5"/>
  <c r="S9" i="3"/>
  <c r="Q16" i="1"/>
  <c r="T21" i="3" s="1"/>
  <c r="G21" i="5" s="1"/>
  <c r="F21" i="5"/>
  <c r="S21" i="3"/>
  <c r="F25" i="5"/>
  <c r="S25" i="3"/>
  <c r="Q20" i="1"/>
  <c r="U47" i="3"/>
  <c r="H47" i="5" s="1"/>
  <c r="U82" i="3"/>
  <c r="H82" i="5" s="1"/>
  <c r="Y77" i="1"/>
  <c r="F37" i="5"/>
  <c r="S37" i="3"/>
  <c r="Q32" i="1"/>
  <c r="T37" i="3" s="1"/>
  <c r="G37" i="5" s="1"/>
  <c r="F77" i="5"/>
  <c r="S77" i="3"/>
  <c r="R72" i="1"/>
  <c r="Q72" i="1"/>
  <c r="G77" i="5" s="1"/>
  <c r="F113" i="5"/>
  <c r="S113" i="3"/>
  <c r="R108" i="1"/>
  <c r="Q108" i="1"/>
  <c r="T113" i="3" s="1"/>
  <c r="G113" i="5" s="1"/>
  <c r="Q18" i="1"/>
  <c r="T23" i="3" s="1"/>
  <c r="G23" i="5" s="1"/>
  <c r="F29" i="5"/>
  <c r="S29" i="3"/>
  <c r="R24" i="1"/>
  <c r="Q17" i="1"/>
  <c r="T22" i="3" s="1"/>
  <c r="G22" i="5" s="1"/>
  <c r="F17" i="5"/>
  <c r="S17" i="3"/>
  <c r="Q12" i="1"/>
  <c r="T17" i="3" s="1"/>
  <c r="G17" i="5" s="1"/>
  <c r="F11" i="5"/>
  <c r="S11" i="3"/>
  <c r="F15" i="5"/>
  <c r="S15" i="3"/>
  <c r="F14" i="5"/>
  <c r="S14" i="3"/>
  <c r="U46" i="3"/>
  <c r="H46" i="5" s="1"/>
  <c r="Y41" i="1"/>
  <c r="R87" i="1"/>
  <c r="Q8" i="1"/>
  <c r="T13" i="3" s="1"/>
  <c r="G13" i="5" s="1"/>
  <c r="G63" i="5"/>
  <c r="R58" i="1"/>
  <c r="U75" i="3"/>
  <c r="H75" i="5" s="1"/>
  <c r="Y70" i="1"/>
  <c r="U95" i="3"/>
  <c r="H95" i="5" s="1"/>
  <c r="Y90" i="1"/>
  <c r="R31" i="1"/>
  <c r="R39" i="1"/>
  <c r="Q5" i="1"/>
  <c r="T10" i="3" s="1"/>
  <c r="G10" i="5" s="1"/>
  <c r="F12" i="5"/>
  <c r="S12" i="3"/>
  <c r="R7" i="1"/>
  <c r="Q6" i="1"/>
  <c r="T11" i="3" s="1"/>
  <c r="G11" i="5" s="1"/>
  <c r="R19" i="1"/>
  <c r="U24" i="3" s="1"/>
  <c r="H24" i="5" s="1"/>
  <c r="R22" i="1"/>
  <c r="U27" i="3" s="1"/>
  <c r="H27" i="5" s="1"/>
  <c r="R15" i="1"/>
  <c r="U20" i="3" s="1"/>
  <c r="H20" i="5" s="1"/>
  <c r="U33" i="3" l="1"/>
  <c r="H33" i="5" s="1"/>
  <c r="Y89" i="1"/>
  <c r="U88" i="3"/>
  <c r="H88" i="5" s="1"/>
  <c r="Y71" i="1"/>
  <c r="G68" i="5"/>
  <c r="R63" i="1"/>
  <c r="Y45" i="1"/>
  <c r="Y38" i="1"/>
  <c r="Y33" i="1"/>
  <c r="U70" i="3"/>
  <c r="H70" i="5" s="1"/>
  <c r="Y65" i="1"/>
  <c r="U51" i="3"/>
  <c r="H51" i="5" s="1"/>
  <c r="Y46" i="1"/>
  <c r="R94" i="1"/>
  <c r="R81" i="1"/>
  <c r="U116" i="3"/>
  <c r="H116" i="5" s="1"/>
  <c r="Y111" i="1"/>
  <c r="R57" i="1"/>
  <c r="Y57" i="1" s="1"/>
  <c r="R79" i="1"/>
  <c r="R105" i="1"/>
  <c r="Y75" i="1"/>
  <c r="Y95" i="1"/>
  <c r="U56" i="3"/>
  <c r="H56" i="5" s="1"/>
  <c r="Y51" i="1"/>
  <c r="Y61" i="1"/>
  <c r="R64" i="1"/>
  <c r="Y64" i="1" s="1"/>
  <c r="U67" i="3"/>
  <c r="H67" i="5" s="1"/>
  <c r="R50" i="1"/>
  <c r="Y50" i="1" s="1"/>
  <c r="R13" i="1"/>
  <c r="Y13" i="1" s="1"/>
  <c r="Y98" i="1"/>
  <c r="U113" i="3"/>
  <c r="H113" i="5" s="1"/>
  <c r="Y108" i="1"/>
  <c r="U106" i="3"/>
  <c r="H106" i="5" s="1"/>
  <c r="Y101" i="1"/>
  <c r="R20" i="1"/>
  <c r="T25" i="3"/>
  <c r="G25" i="5" s="1"/>
  <c r="R5" i="1"/>
  <c r="U69" i="3"/>
  <c r="H69" i="5" s="1"/>
  <c r="U49" i="3"/>
  <c r="H49" i="5" s="1"/>
  <c r="Y44" i="1"/>
  <c r="U96" i="3"/>
  <c r="H96" i="5" s="1"/>
  <c r="Y91" i="1"/>
  <c r="U104" i="3"/>
  <c r="H104" i="5" s="1"/>
  <c r="Y99" i="1"/>
  <c r="R80" i="1"/>
  <c r="R40" i="1"/>
  <c r="U97" i="3"/>
  <c r="H97" i="5" s="1"/>
  <c r="Y92" i="1"/>
  <c r="U40" i="3"/>
  <c r="H40" i="5" s="1"/>
  <c r="Y35" i="1"/>
  <c r="U78" i="3"/>
  <c r="H78" i="5" s="1"/>
  <c r="Y73" i="1"/>
  <c r="U83" i="3"/>
  <c r="H83" i="5" s="1"/>
  <c r="Y78" i="1"/>
  <c r="T30" i="3"/>
  <c r="G30" i="5" s="1"/>
  <c r="R25" i="1"/>
  <c r="R48" i="1"/>
  <c r="U15" i="3"/>
  <c r="H15" i="5" s="1"/>
  <c r="Y10" i="1"/>
  <c r="U41" i="3"/>
  <c r="H41" i="5" s="1"/>
  <c r="Y36" i="1"/>
  <c r="U89" i="3"/>
  <c r="H89" i="5" s="1"/>
  <c r="Y84" i="1"/>
  <c r="U114" i="3"/>
  <c r="H114" i="5" s="1"/>
  <c r="Y109" i="1"/>
  <c r="U12" i="3"/>
  <c r="H12" i="5" s="1"/>
  <c r="Y7" i="1"/>
  <c r="U92" i="3"/>
  <c r="H92" i="5" s="1"/>
  <c r="Y87" i="1"/>
  <c r="R11" i="1"/>
  <c r="R104" i="1"/>
  <c r="R96" i="1"/>
  <c r="R76" i="1"/>
  <c r="U115" i="3"/>
  <c r="H115" i="5" s="1"/>
  <c r="Y110" i="1"/>
  <c r="R18" i="1"/>
  <c r="U61" i="3"/>
  <c r="H61" i="5" s="1"/>
  <c r="Y56" i="1"/>
  <c r="U87" i="3"/>
  <c r="H87" i="5" s="1"/>
  <c r="Y82" i="1"/>
  <c r="U14" i="3"/>
  <c r="H14" i="5" s="1"/>
  <c r="Y9" i="1"/>
  <c r="R16" i="1"/>
  <c r="U44" i="3"/>
  <c r="H44" i="5" s="1"/>
  <c r="Y39" i="1"/>
  <c r="U77" i="3"/>
  <c r="H77" i="5" s="1"/>
  <c r="Y72" i="1"/>
  <c r="R26" i="1"/>
  <c r="T31" i="3"/>
  <c r="G31" i="5" s="1"/>
  <c r="U36" i="3"/>
  <c r="H36" i="5" s="1"/>
  <c r="Y31" i="1"/>
  <c r="R23" i="1"/>
  <c r="U63" i="3"/>
  <c r="H63" i="5" s="1"/>
  <c r="Y58" i="1"/>
  <c r="R12" i="1"/>
  <c r="R17" i="1"/>
  <c r="U29" i="3"/>
  <c r="H29" i="5" s="1"/>
  <c r="Y24" i="1"/>
  <c r="R32" i="1"/>
  <c r="R29" i="1"/>
  <c r="R21" i="1"/>
  <c r="R8" i="1"/>
  <c r="R14" i="1"/>
  <c r="U73" i="3"/>
  <c r="H73" i="5" s="1"/>
  <c r="Y68" i="1"/>
  <c r="U62" i="3"/>
  <c r="H62" i="5" s="1"/>
  <c r="U111" i="3"/>
  <c r="H111" i="5" s="1"/>
  <c r="Y106" i="1"/>
  <c r="U57" i="3"/>
  <c r="H57" i="5" s="1"/>
  <c r="Y52" i="1"/>
  <c r="R54" i="1"/>
  <c r="R100" i="1"/>
  <c r="R60" i="1"/>
  <c r="R6" i="1"/>
  <c r="Y19" i="1"/>
  <c r="Y22" i="1"/>
  <c r="Y15" i="1"/>
  <c r="U68" i="3" l="1"/>
  <c r="H68" i="5" s="1"/>
  <c r="Y63" i="1"/>
  <c r="U110" i="3"/>
  <c r="H110" i="5" s="1"/>
  <c r="Y105" i="1"/>
  <c r="U84" i="3"/>
  <c r="H84" i="5" s="1"/>
  <c r="Y79" i="1"/>
  <c r="U86" i="3"/>
  <c r="H86" i="5" s="1"/>
  <c r="Y81" i="1"/>
  <c r="U99" i="3"/>
  <c r="H99" i="5" s="1"/>
  <c r="Y94" i="1"/>
  <c r="U55" i="3"/>
  <c r="H55" i="5" s="1"/>
  <c r="U18" i="3"/>
  <c r="H18" i="5" s="1"/>
  <c r="U11" i="3"/>
  <c r="H11" i="5" s="1"/>
  <c r="Y6" i="1"/>
  <c r="U17" i="3"/>
  <c r="H17" i="5" s="1"/>
  <c r="Y12" i="1"/>
  <c r="U21" i="3"/>
  <c r="H21" i="5" s="1"/>
  <c r="Y16" i="1"/>
  <c r="U85" i="3"/>
  <c r="H85" i="5" s="1"/>
  <c r="Y80" i="1"/>
  <c r="U105" i="3"/>
  <c r="H105" i="5" s="1"/>
  <c r="Y100" i="1"/>
  <c r="Y21" i="1"/>
  <c r="U26" i="3"/>
  <c r="H26" i="5" s="1"/>
  <c r="U81" i="3"/>
  <c r="H81" i="5" s="1"/>
  <c r="Y76" i="1"/>
  <c r="U53" i="3"/>
  <c r="H53" i="5" s="1"/>
  <c r="Y48" i="1"/>
  <c r="Y14" i="1"/>
  <c r="U19" i="3"/>
  <c r="H19" i="5" s="1"/>
  <c r="U109" i="3"/>
  <c r="H109" i="5" s="1"/>
  <c r="Y104" i="1"/>
  <c r="U59" i="3"/>
  <c r="H59" i="5" s="1"/>
  <c r="Y54" i="1"/>
  <c r="U34" i="3"/>
  <c r="H34" i="5" s="1"/>
  <c r="Y29" i="1"/>
  <c r="U22" i="3"/>
  <c r="H22" i="5" s="1"/>
  <c r="Y17" i="1"/>
  <c r="Y23" i="1"/>
  <c r="U28" i="3"/>
  <c r="H28" i="5" s="1"/>
  <c r="U31" i="3"/>
  <c r="H31" i="5" s="1"/>
  <c r="Y26" i="1"/>
  <c r="U23" i="3"/>
  <c r="H23" i="5" s="1"/>
  <c r="Y18" i="1"/>
  <c r="U101" i="3"/>
  <c r="H101" i="5" s="1"/>
  <c r="Y96" i="1"/>
  <c r="U30" i="3"/>
  <c r="H30" i="5" s="1"/>
  <c r="Y25" i="1"/>
  <c r="U45" i="3"/>
  <c r="H45" i="5" s="1"/>
  <c r="Y40" i="1"/>
  <c r="U25" i="3"/>
  <c r="H25" i="5" s="1"/>
  <c r="Y20" i="1"/>
  <c r="U37" i="3"/>
  <c r="H37" i="5" s="1"/>
  <c r="Y32" i="1"/>
  <c r="U65" i="3"/>
  <c r="H65" i="5" s="1"/>
  <c r="Y60" i="1"/>
  <c r="U13" i="3"/>
  <c r="H13" i="5" s="1"/>
  <c r="Y8" i="1"/>
  <c r="U16" i="3"/>
  <c r="H16" i="5" s="1"/>
  <c r="Y11" i="1"/>
  <c r="U10" i="3"/>
  <c r="H10" i="5" s="1"/>
  <c r="Y5" i="1"/>
  <c r="Y114" i="1" l="1"/>
</calcChain>
</file>

<file path=xl/sharedStrings.xml><?xml version="1.0" encoding="utf-8"?>
<sst xmlns="http://schemas.openxmlformats.org/spreadsheetml/2006/main" count="298" uniqueCount="288">
  <si>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</si>
  <si>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</si>
  <si>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</si>
  <si>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</si>
  <si>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</si>
  <si>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</si>
  <si>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</si>
  <si>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</si>
  <si>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</si>
  <si>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</si>
  <si>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</si>
  <si>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</si>
  <si>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</si>
  <si>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</si>
  <si>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</si>
  <si>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</si>
  <si>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</si>
  <si>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</si>
  <si>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</si>
  <si>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</si>
  <si>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</si>
  <si>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</si>
  <si>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</si>
  <si>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</si>
  <si>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</si>
  <si>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</si>
  <si>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</si>
  <si>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</si>
  <si>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</si>
  <si>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</si>
  <si>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</si>
  <si>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</si>
  <si>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</si>
  <si>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</si>
  <si>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</si>
  <si>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</si>
  <si>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</si>
  <si>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</si>
  <si>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</si>
  <si>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</si>
  <si>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</si>
  <si>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</si>
  <si>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r>
      <rPr>
        <b/>
        <sz val="12"/>
        <color indexed="8"/>
        <rFont val="Arial"/>
        <family val="2"/>
        <charset val="238"/>
      </rPr>
      <t>NASTAVNIK:</t>
    </r>
    <r>
      <rPr>
        <b/>
        <sz val="14"/>
        <color indexed="8"/>
        <rFont val="Arial"/>
        <family val="2"/>
        <charset val="238"/>
      </rPr>
      <t xml:space="preserve"> Prof.dr Jela Šušić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</si>
  <si>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</t>
    </r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</si>
  <si>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</si>
  <si>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</si>
  <si>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PREDMET: </t>
    </r>
    <r>
      <rPr>
        <b/>
        <sz val="10"/>
        <rFont val="Arial"/>
        <family val="2"/>
        <charset val="238"/>
      </rPr>
      <t>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</si>
  <si>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</si>
  <si>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4"/>
        <rFont val="Arial"/>
        <family val="2"/>
        <charset val="238"/>
      </rPr>
      <t>Prof.dr Jela Šušić</t>
    </r>
  </si>
  <si>
    <t>T1</t>
  </si>
  <si>
    <t>PT1</t>
  </si>
  <si>
    <t>T1D</t>
  </si>
  <si>
    <t>STUDIJSKI PROGRAM: GRAĐEVINARSTVO</t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</si>
  <si>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</si>
  <si>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</si>
  <si>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</si>
  <si>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Avg_I_k</t>
  </si>
  <si>
    <t>Avg_I_z</t>
  </si>
  <si>
    <t>Avg_II_k</t>
  </si>
  <si>
    <t>Avg_Kol</t>
  </si>
  <si>
    <t>Avg_Zav</t>
  </si>
  <si>
    <t>Avg_II_z</t>
  </si>
  <si>
    <t>1/2019</t>
  </si>
  <si>
    <t>Danilo Plamenac</t>
  </si>
  <si>
    <t>2/2019</t>
  </si>
  <si>
    <t>Jelena Gačević</t>
  </si>
  <si>
    <t>3/2019</t>
  </si>
  <si>
    <t>Jelena Zogović</t>
  </si>
  <si>
    <t>4/2019</t>
  </si>
  <si>
    <t>Milica Popović</t>
  </si>
  <si>
    <t>6/2019</t>
  </si>
  <si>
    <t>Petar Brajović</t>
  </si>
  <si>
    <t>7/2019</t>
  </si>
  <si>
    <t>Eldin Mulabegović</t>
  </si>
  <si>
    <t>8/2019</t>
  </si>
  <si>
    <t>Mustafa Čikić</t>
  </si>
  <si>
    <t>12/2019</t>
  </si>
  <si>
    <t>Vuk Đurović</t>
  </si>
  <si>
    <t>14/2019</t>
  </si>
  <si>
    <t>Ivan Mirotić</t>
  </si>
  <si>
    <t>15/2019</t>
  </si>
  <si>
    <t>Anđela Rešetar</t>
  </si>
  <si>
    <t>16/2019</t>
  </si>
  <si>
    <t>Nikola Nikić</t>
  </si>
  <si>
    <t>21/2019</t>
  </si>
  <si>
    <t>Nikola Tadić</t>
  </si>
  <si>
    <t>22/2019</t>
  </si>
  <si>
    <t>Emir Striković</t>
  </si>
  <si>
    <t>23/2019</t>
  </si>
  <si>
    <t>Anđela Zejak</t>
  </si>
  <si>
    <t>24/2019</t>
  </si>
  <si>
    <t>Lazar Stožinić</t>
  </si>
  <si>
    <t>25/2019</t>
  </si>
  <si>
    <t>Minela Vukelj</t>
  </si>
  <si>
    <t>26/2019</t>
  </si>
  <si>
    <t>Sanida Alomerović</t>
  </si>
  <si>
    <t>27/2019</t>
  </si>
  <si>
    <t>Nikolina Brnović</t>
  </si>
  <si>
    <t>30/2019</t>
  </si>
  <si>
    <t>Nijaz Murić</t>
  </si>
  <si>
    <t>34/2019</t>
  </si>
  <si>
    <t>Anja Jovićević</t>
  </si>
  <si>
    <t>35/2019</t>
  </si>
  <si>
    <t>Lidija Zećirović</t>
  </si>
  <si>
    <t>37/2019</t>
  </si>
  <si>
    <t>Tamara Drašković</t>
  </si>
  <si>
    <t>41/2019</t>
  </si>
  <si>
    <t>Selmir Kuč</t>
  </si>
  <si>
    <t>42/2019</t>
  </si>
  <si>
    <t>Miomir Zečević</t>
  </si>
  <si>
    <t>44/2019</t>
  </si>
  <si>
    <t>Anastasija Stojović</t>
  </si>
  <si>
    <t>45/2019</t>
  </si>
  <si>
    <t>Mihailo Musić</t>
  </si>
  <si>
    <t>48/2019</t>
  </si>
  <si>
    <t>Ruždija Fetahović</t>
  </si>
  <si>
    <t>52/2019</t>
  </si>
  <si>
    <t>Dragana Lazarević</t>
  </si>
  <si>
    <t>53/2019</t>
  </si>
  <si>
    <t>Bogdan Kustudić</t>
  </si>
  <si>
    <t>55/2019</t>
  </si>
  <si>
    <t>Mladen Bujišić</t>
  </si>
  <si>
    <t>56/2019</t>
  </si>
  <si>
    <t>Marijana Vraneš</t>
  </si>
  <si>
    <t>57/2019</t>
  </si>
  <si>
    <t>Radenko Kljajević</t>
  </si>
  <si>
    <t>59/2019</t>
  </si>
  <si>
    <t>Tijana Radonjić</t>
  </si>
  <si>
    <t>60/2019</t>
  </si>
  <si>
    <t>Ivan Đeković</t>
  </si>
  <si>
    <t>65/2019</t>
  </si>
  <si>
    <t>Kristina Miljanić</t>
  </si>
  <si>
    <t>66/2019</t>
  </si>
  <si>
    <t>Jovana Peruničić</t>
  </si>
  <si>
    <t>67/2019</t>
  </si>
  <si>
    <t>Pavle Jovanović</t>
  </si>
  <si>
    <t>69/2019</t>
  </si>
  <si>
    <t>Andrea Vučić</t>
  </si>
  <si>
    <t>70/2019</t>
  </si>
  <si>
    <t>Andrijana Nedović</t>
  </si>
  <si>
    <t>71/2019</t>
  </si>
  <si>
    <t>Luka Sekulović</t>
  </si>
  <si>
    <t>73/2019</t>
  </si>
  <si>
    <t>Jovana Šutović</t>
  </si>
  <si>
    <t>75/2019</t>
  </si>
  <si>
    <t>Anja Bojović</t>
  </si>
  <si>
    <t>76/2019</t>
  </si>
  <si>
    <t>Ivan Lučić</t>
  </si>
  <si>
    <t>77/2019</t>
  </si>
  <si>
    <t>Ivona Petrić</t>
  </si>
  <si>
    <t>79/2019</t>
  </si>
  <si>
    <t>Ivona Džaković</t>
  </si>
  <si>
    <t>80/2019</t>
  </si>
  <si>
    <t>Kristina Ćetković</t>
  </si>
  <si>
    <t>81/2019</t>
  </si>
  <si>
    <t>Sara Stanić</t>
  </si>
  <si>
    <t>82/2019</t>
  </si>
  <si>
    <t>Nikola Uskoković</t>
  </si>
  <si>
    <t>85/2019</t>
  </si>
  <si>
    <t>Vinka Tvrdišić</t>
  </si>
  <si>
    <t>92/2019</t>
  </si>
  <si>
    <t>Dragan Orbović</t>
  </si>
  <si>
    <t>96/2019</t>
  </si>
  <si>
    <t>Cano Krpuljević</t>
  </si>
  <si>
    <t>97/2019</t>
  </si>
  <si>
    <t>Mihaela Knez</t>
  </si>
  <si>
    <t>98/2019</t>
  </si>
  <si>
    <t>Vanja Ćirović</t>
  </si>
  <si>
    <t>100/2019</t>
  </si>
  <si>
    <t>Mila Radnjić</t>
  </si>
  <si>
    <t>104/2019</t>
  </si>
  <si>
    <t>Đorđe Jušković</t>
  </si>
  <si>
    <t>105/2019</t>
  </si>
  <si>
    <t>Milena Bojović</t>
  </si>
  <si>
    <t>109/2019</t>
  </si>
  <si>
    <t>Aleksandra Stamatović</t>
  </si>
  <si>
    <t>110/2019</t>
  </si>
  <si>
    <t>Natalija Radulović</t>
  </si>
  <si>
    <t>3/2018</t>
  </si>
  <si>
    <t>Adis Džogović</t>
  </si>
  <si>
    <t>12/2018</t>
  </si>
  <si>
    <t>Đina Stojković</t>
  </si>
  <si>
    <t>20/2018</t>
  </si>
  <si>
    <t>Bogdan Konatar</t>
  </si>
  <si>
    <t>21/2018</t>
  </si>
  <si>
    <t>Edin Drpljanin</t>
  </si>
  <si>
    <t>25/2018</t>
  </si>
  <si>
    <t>Miloš Kovačević</t>
  </si>
  <si>
    <t>30/2018</t>
  </si>
  <si>
    <t>Denis Ećo</t>
  </si>
  <si>
    <t>32/2018</t>
  </si>
  <si>
    <t>Amel Sokolović</t>
  </si>
  <si>
    <t>33/2018</t>
  </si>
  <si>
    <t>Edita Kandić</t>
  </si>
  <si>
    <t>36/2018</t>
  </si>
  <si>
    <t>Andrej Blečić</t>
  </si>
  <si>
    <t>39/2018</t>
  </si>
  <si>
    <t>Anja Perišić</t>
  </si>
  <si>
    <t>44/2018</t>
  </si>
  <si>
    <t>Marko Novaković</t>
  </si>
  <si>
    <t>46/2018</t>
  </si>
  <si>
    <t>Damjan Traparić</t>
  </si>
  <si>
    <t>50/2018</t>
  </si>
  <si>
    <t>Nikola Domazet</t>
  </si>
  <si>
    <t>51/2018</t>
  </si>
  <si>
    <t>Ivan Đurović</t>
  </si>
  <si>
    <t>55/2018</t>
  </si>
  <si>
    <t>Bojana Laketić</t>
  </si>
  <si>
    <t>57/2018</t>
  </si>
  <si>
    <t>Boban Baošić</t>
  </si>
  <si>
    <t>62/2018</t>
  </si>
  <si>
    <t>Adis Demić</t>
  </si>
  <si>
    <t>72/2018</t>
  </si>
  <si>
    <t>Jovana Vučurović</t>
  </si>
  <si>
    <t>73/2018</t>
  </si>
  <si>
    <t>Dražen Ralević</t>
  </si>
  <si>
    <t>84/2018</t>
  </si>
  <si>
    <t>Vojislav Svičević</t>
  </si>
  <si>
    <t>86/2018</t>
  </si>
  <si>
    <t>Aleksandra Beha</t>
  </si>
  <si>
    <t>95/2018</t>
  </si>
  <si>
    <t>Maša Jošović</t>
  </si>
  <si>
    <t>96/2018</t>
  </si>
  <si>
    <t>Novica Kusovac</t>
  </si>
  <si>
    <t>16/2017</t>
  </si>
  <si>
    <t>Jana Cimbaljević</t>
  </si>
  <si>
    <t>19/2017</t>
  </si>
  <si>
    <t>Adin Muzurović</t>
  </si>
  <si>
    <t>22/2017</t>
  </si>
  <si>
    <t>Duško Jakovljević</t>
  </si>
  <si>
    <t>49/2017</t>
  </si>
  <si>
    <t>Marija Roganović</t>
  </si>
  <si>
    <t>62/2017</t>
  </si>
  <si>
    <t>Alen Husović</t>
  </si>
  <si>
    <t>65/2017</t>
  </si>
  <si>
    <t>Ratko Konjević</t>
  </si>
  <si>
    <t>74/2017</t>
  </si>
  <si>
    <t>Katarina Karadžić</t>
  </si>
  <si>
    <t>83/2017</t>
  </si>
  <si>
    <t>Nikola Jevrić</t>
  </si>
  <si>
    <t>91/2017</t>
  </si>
  <si>
    <t>Milica Đurović</t>
  </si>
  <si>
    <t>104/2017</t>
  </si>
  <si>
    <t>Aleksa Marićević</t>
  </si>
  <si>
    <t>114/2017</t>
  </si>
  <si>
    <t>Irena Miljanić</t>
  </si>
  <si>
    <t>28/2016</t>
  </si>
  <si>
    <t>Janko Zečević</t>
  </si>
  <si>
    <t>48/2016</t>
  </si>
  <si>
    <t>Haris Džanković</t>
  </si>
  <si>
    <t>70/2016</t>
  </si>
  <si>
    <t>Damir Muratović</t>
  </si>
  <si>
    <t>87/2016</t>
  </si>
  <si>
    <t>Goran Pavlović</t>
  </si>
  <si>
    <t>3/2015</t>
  </si>
  <si>
    <t>Željko Ivanović</t>
  </si>
  <si>
    <t>94/2015</t>
  </si>
  <si>
    <t>Ljilja Đurković</t>
  </si>
  <si>
    <t>100/2015</t>
  </si>
  <si>
    <t>Miljan Ralević</t>
  </si>
  <si>
    <t>41/2014</t>
  </si>
  <si>
    <t>Marija Lončarević</t>
  </si>
  <si>
    <t>120/2014</t>
  </si>
  <si>
    <t>Armin Čolović</t>
  </si>
  <si>
    <t>132/2014</t>
  </si>
  <si>
    <t>Marko Kise</t>
  </si>
  <si>
    <t>138/2014</t>
  </si>
  <si>
    <t>Srđan Medojević</t>
  </si>
  <si>
    <t>143/2014</t>
  </si>
  <si>
    <t>Danilo Bubanja</t>
  </si>
  <si>
    <t>74/2013</t>
  </si>
  <si>
    <t>Arjan Kalač</t>
  </si>
  <si>
    <t>78/2013</t>
  </si>
  <si>
    <t>Ersan Pepić</t>
  </si>
  <si>
    <t>124/2013</t>
  </si>
  <si>
    <t>Aleksandra Marojević</t>
  </si>
  <si>
    <t>101/2012</t>
  </si>
  <si>
    <t>Stefan Mijanović</t>
  </si>
  <si>
    <t>105/2010</t>
  </si>
  <si>
    <t>Jelena Femić</t>
  </si>
  <si>
    <t>109/2008</t>
  </si>
  <si>
    <t>Petar Radunović</t>
  </si>
  <si>
    <t>SARADNICI: mr Jelena Dakić; mr Milica Kankaraš</t>
  </si>
  <si>
    <t xml:space="preserve"> </t>
  </si>
  <si>
    <t>F</t>
  </si>
  <si>
    <t>19/2019</t>
  </si>
  <si>
    <t>Marko Radunović</t>
  </si>
  <si>
    <t>I-pop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</si>
</sst>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5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46" fillId="24" borderId="0" applyNumberFormat="0" applyBorder="0" applyAlignment="0" applyProtection="0"/>
    <xf numFmtId="0" fontId="2" fillId="3" borderId="0" applyNumberFormat="0" applyBorder="0" applyAlignment="0" applyProtection="0"/>
    <xf numFmtId="0" fontId="46" fillId="25" borderId="0" applyNumberFormat="0" applyBorder="0" applyAlignment="0" applyProtection="0"/>
    <xf numFmtId="0" fontId="2" fillId="4" borderId="0" applyNumberFormat="0" applyBorder="0" applyAlignment="0" applyProtection="0"/>
    <xf numFmtId="0" fontId="46" fillId="26" borderId="0" applyNumberFormat="0" applyBorder="0" applyAlignment="0" applyProtection="0"/>
    <xf numFmtId="0" fontId="2" fillId="5" borderId="0" applyNumberFormat="0" applyBorder="0" applyAlignment="0" applyProtection="0"/>
    <xf numFmtId="0" fontId="46" fillId="27" borderId="0" applyNumberFormat="0" applyBorder="0" applyAlignment="0" applyProtection="0"/>
    <xf numFmtId="0" fontId="2" fillId="6" borderId="0" applyNumberFormat="0" applyBorder="0" applyAlignment="0" applyProtection="0"/>
    <xf numFmtId="0" fontId="46" fillId="28" borderId="0" applyNumberFormat="0" applyBorder="0" applyAlignment="0" applyProtection="0"/>
    <xf numFmtId="0" fontId="2" fillId="7" borderId="0" applyNumberFormat="0" applyBorder="0" applyAlignment="0" applyProtection="0"/>
    <xf numFmtId="0" fontId="46" fillId="29" borderId="0" applyNumberFormat="0" applyBorder="0" applyAlignment="0" applyProtection="0"/>
    <xf numFmtId="0" fontId="2" fillId="8" borderId="0" applyNumberFormat="0" applyBorder="0" applyAlignment="0" applyProtection="0"/>
    <xf numFmtId="0" fontId="46" fillId="30" borderId="0" applyNumberFormat="0" applyBorder="0" applyAlignment="0" applyProtection="0"/>
    <xf numFmtId="0" fontId="2" fillId="9" borderId="0" applyNumberFormat="0" applyBorder="0" applyAlignment="0" applyProtection="0"/>
    <xf numFmtId="0" fontId="46" fillId="31" borderId="0" applyNumberFormat="0" applyBorder="0" applyAlignment="0" applyProtection="0"/>
    <xf numFmtId="0" fontId="2" fillId="10" borderId="0" applyNumberFormat="0" applyBorder="0" applyAlignment="0" applyProtection="0"/>
    <xf numFmtId="0" fontId="46" fillId="32" borderId="0" applyNumberFormat="0" applyBorder="0" applyAlignment="0" applyProtection="0"/>
    <xf numFmtId="0" fontId="2" fillId="5" borderId="0" applyNumberFormat="0" applyBorder="0" applyAlignment="0" applyProtection="0"/>
    <xf numFmtId="0" fontId="46" fillId="33" borderId="0" applyNumberFormat="0" applyBorder="0" applyAlignment="0" applyProtection="0"/>
    <xf numFmtId="0" fontId="2" fillId="8" borderId="0" applyNumberFormat="0" applyBorder="0" applyAlignment="0" applyProtection="0"/>
    <xf numFmtId="0" fontId="46" fillId="34" borderId="0" applyNumberFormat="0" applyBorder="0" applyAlignment="0" applyProtection="0"/>
    <xf numFmtId="0" fontId="2" fillId="11" borderId="0" applyNumberFormat="0" applyBorder="0" applyAlignment="0" applyProtection="0"/>
    <xf numFmtId="0" fontId="46" fillId="35" borderId="0" applyNumberFormat="0" applyBorder="0" applyAlignment="0" applyProtection="0"/>
    <xf numFmtId="0" fontId="3" fillId="12" borderId="0" applyNumberFormat="0" applyBorder="0" applyAlignment="0" applyProtection="0"/>
    <xf numFmtId="0" fontId="47" fillId="36" borderId="0" applyNumberFormat="0" applyBorder="0" applyAlignment="0" applyProtection="0"/>
    <xf numFmtId="0" fontId="3" fillId="9" borderId="0" applyNumberFormat="0" applyBorder="0" applyAlignment="0" applyProtection="0"/>
    <xf numFmtId="0" fontId="47" fillId="37" borderId="0" applyNumberFormat="0" applyBorder="0" applyAlignment="0" applyProtection="0"/>
    <xf numFmtId="0" fontId="3" fillId="10" borderId="0" applyNumberFormat="0" applyBorder="0" applyAlignment="0" applyProtection="0"/>
    <xf numFmtId="0" fontId="47" fillId="38" borderId="0" applyNumberFormat="0" applyBorder="0" applyAlignment="0" applyProtection="0"/>
    <xf numFmtId="0" fontId="3" fillId="13" borderId="0" applyNumberFormat="0" applyBorder="0" applyAlignment="0" applyProtection="0"/>
    <xf numFmtId="0" fontId="47" fillId="39" borderId="0" applyNumberFormat="0" applyBorder="0" applyAlignment="0" applyProtection="0"/>
    <xf numFmtId="0" fontId="3" fillId="14" borderId="0" applyNumberFormat="0" applyBorder="0" applyAlignment="0" applyProtection="0"/>
    <xf numFmtId="0" fontId="47" fillId="40" borderId="0" applyNumberFormat="0" applyBorder="0" applyAlignment="0" applyProtection="0"/>
    <xf numFmtId="0" fontId="3" fillId="15" borderId="0" applyNumberFormat="0" applyBorder="0" applyAlignment="0" applyProtection="0"/>
    <xf numFmtId="0" fontId="47" fillId="41" borderId="0" applyNumberFormat="0" applyBorder="0" applyAlignment="0" applyProtection="0"/>
    <xf numFmtId="0" fontId="3" fillId="16" borderId="0" applyNumberFormat="0" applyBorder="0" applyAlignment="0" applyProtection="0"/>
    <xf numFmtId="0" fontId="47" fillId="42" borderId="0" applyNumberFormat="0" applyBorder="0" applyAlignment="0" applyProtection="0"/>
    <xf numFmtId="0" fontId="3" fillId="17" borderId="0" applyNumberFormat="0" applyBorder="0" applyAlignment="0" applyProtection="0"/>
    <xf numFmtId="0" fontId="47" fillId="43" borderId="0" applyNumberFormat="0" applyBorder="0" applyAlignment="0" applyProtection="0"/>
    <xf numFmtId="0" fontId="3" fillId="18" borderId="0" applyNumberFormat="0" applyBorder="0" applyAlignment="0" applyProtection="0"/>
    <xf numFmtId="0" fontId="47" fillId="44" borderId="0" applyNumberFormat="0" applyBorder="0" applyAlignment="0" applyProtection="0"/>
    <xf numFmtId="0" fontId="3" fillId="13" borderId="0" applyNumberFormat="0" applyBorder="0" applyAlignment="0" applyProtection="0"/>
    <xf numFmtId="0" fontId="47" fillId="45" borderId="0" applyNumberFormat="0" applyBorder="0" applyAlignment="0" applyProtection="0"/>
    <xf numFmtId="0" fontId="3" fillId="14" borderId="0" applyNumberFormat="0" applyBorder="0" applyAlignment="0" applyProtection="0"/>
    <xf numFmtId="0" fontId="47" fillId="46" borderId="0" applyNumberFormat="0" applyBorder="0" applyAlignment="0" applyProtection="0"/>
    <xf numFmtId="0" fontId="3" fillId="19" borderId="0" applyNumberFormat="0" applyBorder="0" applyAlignment="0" applyProtection="0"/>
    <xf numFmtId="0" fontId="47" fillId="47" borderId="0" applyNumberFormat="0" applyBorder="0" applyAlignment="0" applyProtection="0"/>
    <xf numFmtId="0" fontId="4" fillId="3" borderId="0" applyNumberFormat="0" applyBorder="0" applyAlignment="0" applyProtection="0"/>
    <xf numFmtId="0" fontId="48" fillId="48" borderId="0" applyNumberFormat="0" applyBorder="0" applyAlignment="0" applyProtection="0"/>
    <xf numFmtId="0" fontId="5" fillId="20" borderId="1" applyNumberFormat="0" applyAlignment="0" applyProtection="0"/>
    <xf numFmtId="0" fontId="49" fillId="49" borderId="28" applyNumberFormat="0" applyAlignment="0" applyProtection="0"/>
    <xf numFmtId="0" fontId="6" fillId="21" borderId="2" applyNumberFormat="0" applyAlignment="0" applyProtection="0"/>
    <xf numFmtId="0" fontId="50" fillId="50" borderId="29" applyNumberFormat="0" applyAlignment="0" applyProtection="0"/>
    <xf numFmtId="0" fontId="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2" fillId="51" borderId="0" applyNumberFormat="0" applyBorder="0" applyAlignment="0" applyProtection="0"/>
    <xf numFmtId="0" fontId="9" fillId="0" borderId="3" applyNumberFormat="0" applyFill="0" applyAlignment="0" applyProtection="0"/>
    <xf numFmtId="0" fontId="53" fillId="0" borderId="30" applyNumberFormat="0" applyFill="0" applyAlignment="0" applyProtection="0"/>
    <xf numFmtId="0" fontId="10" fillId="0" borderId="4" applyNumberFormat="0" applyFill="0" applyAlignment="0" applyProtection="0"/>
    <xf numFmtId="0" fontId="54" fillId="0" borderId="31" applyNumberFormat="0" applyFill="0" applyAlignment="0" applyProtection="0"/>
    <xf numFmtId="0" fontId="11" fillId="0" borderId="5" applyNumberFormat="0" applyFill="0" applyAlignment="0" applyProtection="0"/>
    <xf numFmtId="0" fontId="55" fillId="0" borderId="32" applyNumberFormat="0" applyFill="0" applyAlignment="0" applyProtection="0"/>
    <xf numFmtId="0" fontId="1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" fillId="7" borderId="1" applyNumberFormat="0" applyAlignment="0" applyProtection="0"/>
    <xf numFmtId="0" fontId="56" fillId="52" borderId="28" applyNumberFormat="0" applyAlignment="0" applyProtection="0"/>
    <xf numFmtId="0" fontId="13" fillId="0" borderId="6" applyNumberFormat="0" applyFill="0" applyAlignment="0" applyProtection="0"/>
    <xf numFmtId="0" fontId="57" fillId="0" borderId="33" applyNumberFormat="0" applyFill="0" applyAlignment="0" applyProtection="0"/>
    <xf numFmtId="0" fontId="14" fillId="22" borderId="0" applyNumberFormat="0" applyBorder="0" applyAlignment="0" applyProtection="0"/>
    <xf numFmtId="0" fontId="58" fillId="53" borderId="0" applyNumberFormat="0" applyBorder="0" applyAlignment="0" applyProtection="0"/>
    <xf numFmtId="0" fontId="1" fillId="0" borderId="0"/>
    <xf numFmtId="0" fontId="46" fillId="0" borderId="0"/>
    <xf numFmtId="0" fontId="46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46" fillId="54" borderId="34" applyNumberFormat="0" applyFont="0" applyAlignment="0" applyProtection="0"/>
    <xf numFmtId="0" fontId="16" fillId="20" borderId="8" applyNumberFormat="0" applyAlignment="0" applyProtection="0"/>
    <xf numFmtId="0" fontId="59" fillId="49" borderId="35" applyNumberFormat="0" applyAlignment="0" applyProtection="0"/>
    <xf numFmtId="0" fontId="1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61" fillId="0" borderId="36" applyNumberFormat="0" applyFill="0" applyAlignment="0" applyProtection="0"/>
    <xf numFmtId="0" fontId="19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76"/>
    <xf numFmtId="0" fontId="15" fillId="0" borderId="0" xfId="76" applyAlignment="1">
      <alignment horizontal="left" vertical="center"/>
    </xf>
    <xf numFmtId="0" fontId="15" fillId="0" borderId="0" xfId="76" applyAlignment="1">
      <alignment horizontal="center" vertical="center"/>
    </xf>
    <xf numFmtId="0" fontId="32" fillId="0" borderId="13" xfId="76" applyFont="1" applyBorder="1" applyAlignment="1">
      <alignment horizontal="center" vertical="center" wrapText="1"/>
    </xf>
    <xf numFmtId="0" fontId="0" fillId="0" borderId="14" xfId="0" applyNumberFormat="1" applyFont="1" applyBorder="1"/>
    <xf numFmtId="0" fontId="43" fillId="0" borderId="14" xfId="0" applyNumberFormat="1" applyFont="1" applyFill="1" applyBorder="1" applyAlignment="1">
      <alignment horizontal="center"/>
    </xf>
    <xf numFmtId="0" fontId="32" fillId="0" borderId="11" xfId="76" applyFont="1" applyBorder="1" applyAlignment="1">
      <alignment horizontal="center" vertical="center" wrapText="1"/>
    </xf>
    <xf numFmtId="0" fontId="43" fillId="0" borderId="9" xfId="0" applyFont="1" applyFill="1" applyBorder="1"/>
    <xf numFmtId="0" fontId="22" fillId="0" borderId="9" xfId="0" applyFont="1" applyFill="1" applyBorder="1" applyAlignment="1">
      <alignment horizontal="center"/>
    </xf>
    <xf numFmtId="0" fontId="0" fillId="0" borderId="15" xfId="0" applyBorder="1"/>
    <xf numFmtId="0" fontId="63" fillId="0" borderId="9" xfId="0" applyFont="1" applyBorder="1" applyProtection="1">
      <protection hidden="1"/>
    </xf>
    <xf numFmtId="0" fontId="63" fillId="0" borderId="15" xfId="0" applyFont="1" applyBorder="1" applyProtection="1">
      <protection hidden="1"/>
    </xf>
    <xf numFmtId="0" fontId="63" fillId="0" borderId="9" xfId="0" applyFont="1" applyFill="1" applyBorder="1" applyProtection="1">
      <protection locked="0"/>
    </xf>
    <xf numFmtId="0" fontId="0" fillId="0" borderId="16" xfId="0" applyBorder="1"/>
    <xf numFmtId="0" fontId="63" fillId="0" borderId="17" xfId="0" applyFont="1" applyBorder="1" applyProtection="1">
      <protection hidden="1"/>
    </xf>
    <xf numFmtId="0" fontId="63" fillId="0" borderId="12" xfId="0" applyFont="1" applyBorder="1" applyProtection="1">
      <protection hidden="1"/>
    </xf>
    <xf numFmtId="0" fontId="63" fillId="0" borderId="14" xfId="0" applyFont="1" applyBorder="1" applyProtection="1">
      <protection hidden="1"/>
    </xf>
    <xf numFmtId="0" fontId="63" fillId="0" borderId="15" xfId="0" applyFont="1" applyFill="1" applyBorder="1" applyProtection="1">
      <protection locked="0"/>
    </xf>
    <xf numFmtId="0" fontId="64" fillId="0" borderId="15" xfId="0" applyFont="1" applyBorder="1" applyAlignment="1">
      <alignment horizontal="right" wrapText="1"/>
    </xf>
    <xf numFmtId="0" fontId="64" fillId="0" borderId="15" xfId="0" applyFont="1" applyBorder="1" applyAlignment="1">
      <alignment horizontal="center" wrapText="1"/>
    </xf>
    <xf numFmtId="49" fontId="43" fillId="0" borderId="9" xfId="0" applyNumberFormat="1" applyFont="1" applyFill="1" applyBorder="1"/>
    <xf numFmtId="0" fontId="0" fillId="0" borderId="20" xfId="0" applyNumberFormat="1" applyBorder="1"/>
    <xf numFmtId="0" fontId="24" fillId="0" borderId="2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63" fillId="0" borderId="15" xfId="0" applyFont="1" applyBorder="1"/>
    <xf numFmtId="0" fontId="63" fillId="0" borderId="17" xfId="0" applyFont="1" applyFill="1" applyBorder="1" applyProtection="1">
      <protection locked="0"/>
    </xf>
    <xf numFmtId="0" fontId="63" fillId="0" borderId="22" xfId="0" applyFont="1" applyBorder="1"/>
    <xf numFmtId="0" fontId="63" fillId="0" borderId="14" xfId="0" applyFont="1" applyBorder="1"/>
    <xf numFmtId="0" fontId="43" fillId="0" borderId="12" xfId="0" applyNumberFormat="1" applyFont="1" applyBorder="1" applyAlignment="1">
      <alignment horizontal="center"/>
    </xf>
    <xf numFmtId="0" fontId="43" fillId="0" borderId="15" xfId="0" applyFont="1" applyBorder="1"/>
    <xf numFmtId="0" fontId="43" fillId="0" borderId="0" xfId="0" applyFont="1"/>
    <xf numFmtId="49" fontId="22" fillId="0" borderId="23" xfId="0" applyNumberFormat="1" applyFont="1" applyFill="1" applyBorder="1"/>
    <xf numFmtId="0" fontId="43" fillId="0" borderId="14" xfId="76" applyNumberFormat="1" applyFont="1" applyBorder="1" applyAlignment="1">
      <alignment horizontal="center"/>
    </xf>
    <xf numFmtId="0" fontId="43" fillId="0" borderId="14" xfId="76" applyNumberFormat="1" applyFont="1" applyFill="1" applyBorder="1" applyAlignment="1">
      <alignment horizontal="center"/>
    </xf>
    <xf numFmtId="0" fontId="0" fillId="0" borderId="15" xfId="0" applyFont="1" applyBorder="1" applyProtection="1">
      <protection hidden="1"/>
    </xf>
    <xf numFmtId="0" fontId="63" fillId="0" borderId="24" xfId="0" applyFont="1" applyFill="1" applyBorder="1" applyProtection="1">
      <protection locked="0"/>
    </xf>
    <xf numFmtId="0" fontId="63" fillId="0" borderId="20" xfId="0" applyFont="1" applyBorder="1" applyProtection="1">
      <protection hidden="1"/>
    </xf>
    <xf numFmtId="164" fontId="63" fillId="0" borderId="14" xfId="0" applyNumberFormat="1" applyFont="1" applyBorder="1" applyAlignment="1" applyProtection="1">
      <alignment vertical="center"/>
      <protection locked="0"/>
    </xf>
    <xf numFmtId="0" fontId="63" fillId="0" borderId="14" xfId="0" applyFont="1" applyBorder="1" applyAlignment="1" applyProtection="1">
      <alignment horizontal="center"/>
      <protection hidden="1"/>
    </xf>
    <xf numFmtId="0" fontId="15" fillId="0" borderId="15" xfId="77" applyFont="1" applyBorder="1"/>
    <xf numFmtId="0" fontId="15" fillId="0" borderId="15" xfId="77" applyFont="1" applyBorder="1" applyAlignment="1" applyProtection="1">
      <alignment horizontal="center"/>
      <protection hidden="1"/>
    </xf>
    <xf numFmtId="0" fontId="44" fillId="0" borderId="15" xfId="77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Fill="1" applyBorder="1" applyProtection="1">
      <protection locked="0"/>
    </xf>
    <xf numFmtId="0" fontId="0" fillId="0" borderId="15" xfId="0" applyFont="1" applyFill="1" applyBorder="1" applyProtection="1">
      <protection hidden="1"/>
    </xf>
    <xf numFmtId="0" fontId="0" fillId="0" borderId="22" xfId="0" applyFont="1" applyFill="1" applyBorder="1" applyProtection="1">
      <protection hidden="1"/>
    </xf>
    <xf numFmtId="0" fontId="46" fillId="0" borderId="0" xfId="74"/>
    <xf numFmtId="0" fontId="64" fillId="0" borderId="16" xfId="0" applyFont="1" applyBorder="1" applyAlignment="1">
      <alignment horizontal="center" wrapText="1"/>
    </xf>
    <xf numFmtId="0" fontId="0" fillId="0" borderId="15" xfId="0" applyFill="1" applyBorder="1" applyAlignment="1">
      <alignment horizontal="center"/>
    </xf>
    <xf numFmtId="0" fontId="46" fillId="0" borderId="15" xfId="75" applyBorder="1"/>
    <xf numFmtId="0" fontId="0" fillId="0" borderId="22" xfId="0" applyBorder="1"/>
    <xf numFmtId="0" fontId="43" fillId="0" borderId="22" xfId="0" applyFont="1" applyBorder="1"/>
    <xf numFmtId="2" fontId="64" fillId="0" borderId="16" xfId="0" applyNumberFormat="1" applyFont="1" applyBorder="1" applyAlignment="1">
      <alignment horizontal="center" wrapText="1"/>
    </xf>
    <xf numFmtId="164" fontId="63" fillId="0" borderId="15" xfId="0" applyNumberFormat="1" applyFont="1" applyBorder="1"/>
    <xf numFmtId="0" fontId="63" fillId="0" borderId="25" xfId="0" applyFont="1" applyFill="1" applyBorder="1"/>
    <xf numFmtId="0" fontId="0" fillId="0" borderId="15" xfId="0" applyFont="1" applyBorder="1"/>
    <xf numFmtId="0" fontId="46" fillId="55" borderId="15" xfId="75" applyFill="1" applyBorder="1"/>
    <xf numFmtId="0" fontId="63" fillId="55" borderId="15" xfId="0" applyFont="1" applyFill="1" applyBorder="1"/>
    <xf numFmtId="0" fontId="64" fillId="55" borderId="15" xfId="0" applyFont="1" applyFill="1" applyBorder="1" applyAlignment="1">
      <alignment horizontal="center" wrapText="1"/>
    </xf>
    <xf numFmtId="0" fontId="63" fillId="55" borderId="15" xfId="0" applyFont="1" applyFill="1" applyBorder="1" applyProtection="1">
      <protection hidden="1"/>
    </xf>
    <xf numFmtId="0" fontId="63" fillId="55" borderId="12" xfId="0" applyFont="1" applyFill="1" applyBorder="1" applyProtection="1">
      <protection hidden="1"/>
    </xf>
    <xf numFmtId="0" fontId="63" fillId="55" borderId="20" xfId="0" applyFont="1" applyFill="1" applyBorder="1" applyProtection="1">
      <protection hidden="1"/>
    </xf>
    <xf numFmtId="164" fontId="63" fillId="55" borderId="14" xfId="0" applyNumberFormat="1" applyFont="1" applyFill="1" applyBorder="1" applyAlignment="1" applyProtection="1">
      <alignment vertical="center"/>
      <protection locked="0"/>
    </xf>
    <xf numFmtId="0" fontId="63" fillId="55" borderId="14" xfId="0" applyFont="1" applyFill="1" applyBorder="1" applyAlignment="1" applyProtection="1">
      <alignment horizontal="center"/>
      <protection hidden="1"/>
    </xf>
    <xf numFmtId="0" fontId="0" fillId="55" borderId="0" xfId="0" applyFill="1"/>
    <xf numFmtId="0" fontId="64" fillId="55" borderId="16" xfId="0" applyFont="1" applyFill="1" applyBorder="1" applyAlignment="1">
      <alignment horizontal="center" wrapText="1"/>
    </xf>
    <xf numFmtId="0" fontId="63" fillId="0" borderId="18" xfId="0" applyFont="1" applyFill="1" applyBorder="1" applyProtection="1">
      <protection locked="0"/>
    </xf>
    <xf numFmtId="0" fontId="63" fillId="0" borderId="18" xfId="0" applyFont="1" applyBorder="1" applyProtection="1">
      <protection hidden="1"/>
    </xf>
    <xf numFmtId="0" fontId="0" fillId="0" borderId="14" xfId="0" applyNumberFormat="1" applyFont="1" applyFill="1" applyBorder="1" applyAlignment="1">
      <alignment horizontal="center"/>
    </xf>
    <xf numFmtId="0" fontId="23" fillId="0" borderId="9" xfId="0" applyFont="1" applyBorder="1" applyAlignment="1">
      <alignment horizontal="left" vertical="center"/>
    </xf>
    <xf numFmtId="0" fontId="0" fillId="4" borderId="23" xfId="0" applyFill="1" applyBorder="1" applyAlignment="1">
      <alignment wrapText="1"/>
    </xf>
    <xf numFmtId="0" fontId="0" fillId="4" borderId="26" xfId="0" applyFont="1" applyFill="1" applyBorder="1" applyAlignment="1">
      <alignment wrapText="1"/>
    </xf>
    <xf numFmtId="0" fontId="0" fillId="4" borderId="17" xfId="0" applyFont="1" applyFill="1" applyBorder="1" applyAlignment="1">
      <alignment wrapText="1"/>
    </xf>
    <xf numFmtId="0" fontId="24" fillId="0" borderId="9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>
      <alignment horizontal="left" wrapText="1"/>
    </xf>
    <xf numFmtId="0" fontId="26" fillId="0" borderId="9" xfId="0" applyFont="1" applyBorder="1" applyAlignment="1">
      <alignment horizontal="left" wrapText="1"/>
    </xf>
    <xf numFmtId="0" fontId="0" fillId="0" borderId="2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17" xfId="0" applyBorder="1" applyAlignment="1">
      <alignment wrapText="1"/>
    </xf>
    <xf numFmtId="0" fontId="1" fillId="0" borderId="9" xfId="0" applyFont="1" applyBorder="1" applyAlignment="1"/>
    <xf numFmtId="0" fontId="22" fillId="0" borderId="9" xfId="0" applyFont="1" applyBorder="1" applyAlignment="1"/>
    <xf numFmtId="0" fontId="26" fillId="0" borderId="9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15" xfId="0" applyFont="1" applyFill="1" applyBorder="1" applyAlignment="1"/>
    <xf numFmtId="0" fontId="22" fillId="0" borderId="15" xfId="0" applyFont="1" applyBorder="1" applyAlignment="1"/>
    <xf numFmtId="0" fontId="1" fillId="0" borderId="18" xfId="76" applyFont="1" applyBorder="1" applyAlignment="1">
      <alignment horizontal="center" vertical="center" wrapText="1"/>
    </xf>
    <xf numFmtId="0" fontId="15" fillId="0" borderId="19" xfId="76" applyBorder="1" applyAlignment="1">
      <alignment horizontal="center" vertical="center" wrapText="1"/>
    </xf>
    <xf numFmtId="0" fontId="32" fillId="0" borderId="23" xfId="76" applyFont="1" applyBorder="1" applyAlignment="1">
      <alignment horizontal="center" vertical="center" wrapText="1"/>
    </xf>
    <xf numFmtId="0" fontId="32" fillId="0" borderId="26" xfId="76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4" fillId="0" borderId="11" xfId="76" applyFont="1" applyBorder="1" applyAlignment="1">
      <alignment horizontal="center" vertical="center" wrapText="1"/>
    </xf>
    <xf numFmtId="0" fontId="34" fillId="0" borderId="18" xfId="76" applyFont="1" applyBorder="1" applyAlignment="1">
      <alignment horizontal="center" vertical="center" wrapText="1"/>
    </xf>
    <xf numFmtId="0" fontId="32" fillId="0" borderId="11" xfId="76" applyFont="1" applyBorder="1" applyAlignment="1">
      <alignment horizontal="center" vertical="center" wrapText="1"/>
    </xf>
    <xf numFmtId="0" fontId="32" fillId="0" borderId="18" xfId="76" applyFont="1" applyBorder="1" applyAlignment="1">
      <alignment horizontal="center" vertical="center" wrapText="1"/>
    </xf>
    <xf numFmtId="0" fontId="30" fillId="0" borderId="9" xfId="76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41" fillId="0" borderId="9" xfId="76" applyFont="1" applyBorder="1" applyAlignment="1">
      <alignment vertical="center" wrapText="1"/>
    </xf>
    <xf numFmtId="0" fontId="33" fillId="0" borderId="9" xfId="76" applyFont="1" applyBorder="1" applyAlignment="1">
      <alignment vertical="center" wrapText="1"/>
    </xf>
    <xf numFmtId="0" fontId="33" fillId="0" borderId="9" xfId="76" applyFont="1" applyBorder="1" applyAlignment="1">
      <alignment wrapText="1"/>
    </xf>
    <xf numFmtId="0" fontId="39" fillId="56" borderId="9" xfId="76" applyFont="1" applyFill="1" applyBorder="1" applyAlignment="1">
      <alignment horizontal="left" vertical="center" wrapText="1"/>
    </xf>
    <xf numFmtId="0" fontId="0" fillId="56" borderId="9" xfId="0" applyFill="1" applyBorder="1" applyAlignment="1">
      <alignment horizontal="left" vertical="center" wrapText="1"/>
    </xf>
    <xf numFmtId="0" fontId="31" fillId="0" borderId="9" xfId="76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41" fillId="0" borderId="9" xfId="76" applyFont="1" applyBorder="1" applyAlignment="1">
      <alignment horizontal="left" vertical="center" wrapText="1"/>
    </xf>
    <xf numFmtId="0" fontId="33" fillId="0" borderId="9" xfId="76" applyFont="1" applyBorder="1" applyAlignment="1">
      <alignment horizontal="left" wrapText="1"/>
    </xf>
    <xf numFmtId="0" fontId="21" fillId="0" borderId="27" xfId="76" applyFont="1" applyBorder="1" applyAlignment="1">
      <alignment wrapText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rmal 2 2" xfId="74"/>
    <cellStyle name="Normal 2 3" xfId="75"/>
    <cellStyle name="Normal_OR1-2005-2006" xfId="76"/>
    <cellStyle name="Normal_Sheet1" xfId="77"/>
    <cellStyle name="Note" xfId="78" builtinId="10" customBuiltin="1"/>
    <cellStyle name="Note 2" xfId="79"/>
    <cellStyle name="Output" xfId="80" builtinId="21" customBuiltin="1"/>
    <cellStyle name="Output 2" xfId="81"/>
    <cellStyle name="Title" xfId="82" builtinId="15" customBuiltin="1"/>
    <cellStyle name="Title 2" xfId="83"/>
    <cellStyle name="Total" xfId="84" builtinId="25" customBuiltin="1"/>
    <cellStyle name="Total 2" xfId="85"/>
    <cellStyle name="Warning Text" xfId="86" builtinId="11" customBuiltin="1"/>
    <cellStyle name="Warning Text 2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8"/>
  <sheetViews>
    <sheetView tabSelected="1" topLeftCell="B1" zoomScale="110" zoomScaleNormal="110" workbookViewId="0">
      <pane ySplit="2" topLeftCell="A17" activePane="bottomLeft" state="frozen"/>
      <selection pane="bottomLeft" activeCell="N22" sqref="N22"/>
    </sheetView>
  </sheetViews>
  <sheetFormatPr defaultRowHeight="12.75" x14ac:dyDescent="0.2"/>
  <cols>
    <col min="1" max="1" width="8.42578125" customWidth="1"/>
    <col min="3" max="3" width="23" customWidth="1"/>
    <col min="4" max="5" width="5.140625" customWidth="1"/>
    <col min="6" max="9" width="5.85546875" customWidth="1"/>
    <col min="10" max="11" width="5" customWidth="1"/>
    <col min="12" max="12" width="5.28515625" customWidth="1"/>
    <col min="13" max="13" width="5.140625" customWidth="1"/>
    <col min="14" max="16" width="5.28515625" customWidth="1"/>
    <col min="17" max="17" width="8.7109375" customWidth="1"/>
  </cols>
  <sheetData>
    <row r="1" spans="1:25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25" ht="12.75" customHeight="1" x14ac:dyDescent="0.2">
      <c r="A2" s="50" t="s">
        <v>0</v>
      </c>
      <c r="B2" s="51" t="s">
        <v>1</v>
      </c>
      <c r="C2" s="52" t="s">
        <v>2</v>
      </c>
      <c r="D2" s="53" t="s">
        <v>49</v>
      </c>
      <c r="E2" s="53" t="s">
        <v>50</v>
      </c>
      <c r="F2" s="53" t="s">
        <v>3</v>
      </c>
      <c r="G2" s="53" t="s">
        <v>4</v>
      </c>
      <c r="H2" s="53" t="s">
        <v>51</v>
      </c>
      <c r="I2" s="53" t="s">
        <v>38</v>
      </c>
      <c r="J2" s="54" t="s">
        <v>34</v>
      </c>
      <c r="K2" s="53" t="s">
        <v>35</v>
      </c>
      <c r="L2" s="53" t="s">
        <v>5</v>
      </c>
      <c r="M2" s="53" t="s">
        <v>36</v>
      </c>
      <c r="N2" s="53" t="s">
        <v>37</v>
      </c>
      <c r="O2" s="53" t="s">
        <v>6</v>
      </c>
      <c r="P2" s="53" t="s">
        <v>39</v>
      </c>
      <c r="Q2" s="45" t="s">
        <v>7</v>
      </c>
      <c r="R2" s="45" t="s">
        <v>8</v>
      </c>
      <c r="S2" s="45" t="s">
        <v>56</v>
      </c>
      <c r="T2" s="45" t="s">
        <v>57</v>
      </c>
      <c r="U2" s="45" t="s">
        <v>58</v>
      </c>
      <c r="V2" s="19" t="s">
        <v>61</v>
      </c>
      <c r="W2" s="56" t="s">
        <v>59</v>
      </c>
      <c r="X2" s="55" t="s">
        <v>60</v>
      </c>
    </row>
    <row r="3" spans="1:25" ht="15" x14ac:dyDescent="0.25">
      <c r="A3" s="59">
        <v>1</v>
      </c>
      <c r="B3" s="60" t="s">
        <v>62</v>
      </c>
      <c r="C3" s="60" t="s">
        <v>63</v>
      </c>
      <c r="D3" s="58">
        <v>4</v>
      </c>
      <c r="E3" s="58"/>
      <c r="F3" s="29">
        <v>15</v>
      </c>
      <c r="G3" s="29">
        <v>4</v>
      </c>
      <c r="H3" s="21">
        <f t="shared" ref="H3:H37" si="0">IF(D3="","",D3)</f>
        <v>4</v>
      </c>
      <c r="I3" s="26">
        <f>IF(AND(F3="",G3="",W3=""),"",IF(W3="",IF(G3="",F3,G3),W3))</f>
        <v>25</v>
      </c>
      <c r="J3" s="38"/>
      <c r="K3" s="46"/>
      <c r="L3" s="25" t="str">
        <f>IF(AND(J3="",K3=""),"",J3+K3)</f>
        <v/>
      </c>
      <c r="O3" s="47"/>
      <c r="P3" s="26">
        <f>IF(AND(L3="",O3="",X3=""),"",IF(X3="",IF(O3="",L3,O3),X3))</f>
        <v>22</v>
      </c>
      <c r="Q3" s="48">
        <f>IF(AND(D3="",I3="",P3=""),"",SUM(D3,I3,P3))</f>
        <v>51</v>
      </c>
      <c r="R3" s="49" t="str">
        <f>IF(AND(D3="",I3="",P3=""),"F",IF(Q3&gt;89,"A",IF(Q3&gt;79,"B",IF(Q3&gt;69,"C",IF(Q3&gt;59,"D",IF(Q3&gt;49,"E","F"))))))</f>
        <v>E</v>
      </c>
      <c r="S3" s="35">
        <v>25</v>
      </c>
      <c r="T3" s="35">
        <v>22</v>
      </c>
      <c r="U3" s="35"/>
      <c r="V3" s="35"/>
      <c r="W3" s="35">
        <f>IF(AND(S3="",U3=""),"",IF(U3="",S3,U3))</f>
        <v>25</v>
      </c>
      <c r="X3" s="35">
        <f>IF(AND(T3="",V3=""),"",IF(V3="",T3,V3))</f>
        <v>22</v>
      </c>
      <c r="Y3">
        <f>IF(R3="B",1,0)</f>
        <v>0</v>
      </c>
    </row>
    <row r="4" spans="1:25" ht="15" x14ac:dyDescent="0.25">
      <c r="A4" s="59">
        <v>2</v>
      </c>
      <c r="B4" s="60" t="s">
        <v>64</v>
      </c>
      <c r="C4" s="60" t="s">
        <v>65</v>
      </c>
      <c r="D4" s="58"/>
      <c r="E4" s="58"/>
      <c r="F4" s="29">
        <v>2.5</v>
      </c>
      <c r="G4" s="29">
        <v>15</v>
      </c>
      <c r="H4" s="21" t="str">
        <f t="shared" si="0"/>
        <v/>
      </c>
      <c r="I4" s="26">
        <f t="shared" ref="I4:I67" si="1">IF(AND(F4="",G4="",W4=""),"",IF(W4="",IF(G4="",F4,G4),W4))</f>
        <v>14</v>
      </c>
      <c r="J4" s="35"/>
      <c r="K4" s="36"/>
      <c r="L4" s="25" t="str">
        <f t="shared" ref="L4:L38" si="2">IF(AND(J4="",K4=""),"",J4+K4)</f>
        <v/>
      </c>
      <c r="M4" s="20"/>
      <c r="N4" s="20"/>
      <c r="O4" s="47"/>
      <c r="P4" s="26">
        <f t="shared" ref="P4:P67" si="3">IF(AND(L4="",O4="",X4=""),"",IF(X4="",IF(O4="",L4,O4),X4))</f>
        <v>22</v>
      </c>
      <c r="Q4" s="48">
        <v>15</v>
      </c>
      <c r="R4" s="49" t="s">
        <v>284</v>
      </c>
      <c r="S4" s="35">
        <v>15</v>
      </c>
      <c r="T4" s="35">
        <v>17</v>
      </c>
      <c r="U4" s="35">
        <v>14</v>
      </c>
      <c r="V4" s="35">
        <v>22</v>
      </c>
      <c r="W4" s="35">
        <f t="shared" ref="W4:W67" si="4">IF(AND(S4="",U4=""),"",IF(U4="",S4,U4))</f>
        <v>14</v>
      </c>
      <c r="X4" s="35">
        <f t="shared" ref="X4:X67" si="5">IF(AND(T4="",V4=""),"",IF(V4="",T4,V4))</f>
        <v>22</v>
      </c>
      <c r="Y4">
        <f t="shared" ref="Y4:Y39" si="6">IF(R4="B",1,0)</f>
        <v>0</v>
      </c>
    </row>
    <row r="5" spans="1:25" ht="15" x14ac:dyDescent="0.25">
      <c r="A5" s="59">
        <v>3</v>
      </c>
      <c r="B5" s="60" t="s">
        <v>66</v>
      </c>
      <c r="C5" s="60" t="s">
        <v>67</v>
      </c>
      <c r="D5" s="58"/>
      <c r="E5" s="58"/>
      <c r="F5" s="29"/>
      <c r="G5" s="29">
        <v>3</v>
      </c>
      <c r="H5" s="21" t="str">
        <f t="shared" si="0"/>
        <v/>
      </c>
      <c r="I5" s="26">
        <f t="shared" si="1"/>
        <v>26.5</v>
      </c>
      <c r="J5" s="35"/>
      <c r="K5" s="27"/>
      <c r="L5" s="25" t="str">
        <f t="shared" si="2"/>
        <v/>
      </c>
      <c r="M5" s="24"/>
      <c r="N5" s="20"/>
      <c r="O5" s="47" t="str">
        <f>IF(AND(M7="",N7=""),"",M7+N7)</f>
        <v/>
      </c>
      <c r="P5" s="26">
        <f t="shared" si="3"/>
        <v>29.5</v>
      </c>
      <c r="Q5" s="48">
        <f t="shared" ref="Q5:Q38" si="7">IF(AND(D5="",I5="",P5=""),"",SUM(D5,I5,P5))</f>
        <v>56</v>
      </c>
      <c r="R5" s="49" t="str">
        <f t="shared" ref="R5:R38" si="8">IF(AND(D5="",I5="",P5=""),"F",IF(Q5&gt;89,"A",IF(Q5&gt;79,"B",IF(Q5&gt;69,"C",IF(Q5&gt;59,"D",IF(Q5&gt;49,"E","F"))))))</f>
        <v>E</v>
      </c>
      <c r="S5" s="35">
        <v>26.5</v>
      </c>
      <c r="T5" s="35">
        <v>29.5</v>
      </c>
      <c r="U5" s="35"/>
      <c r="V5" s="35"/>
      <c r="W5" s="35">
        <f t="shared" si="4"/>
        <v>26.5</v>
      </c>
      <c r="X5" s="35">
        <f t="shared" si="5"/>
        <v>29.5</v>
      </c>
      <c r="Y5">
        <f t="shared" si="6"/>
        <v>0</v>
      </c>
    </row>
    <row r="6" spans="1:25" ht="15" x14ac:dyDescent="0.25">
      <c r="A6" s="59">
        <v>4</v>
      </c>
      <c r="B6" s="60" t="s">
        <v>68</v>
      </c>
      <c r="C6" s="60" t="s">
        <v>69</v>
      </c>
      <c r="D6" s="58">
        <v>2.5</v>
      </c>
      <c r="E6" s="58"/>
      <c r="F6" s="29">
        <v>15.5</v>
      </c>
      <c r="G6" s="29"/>
      <c r="H6" s="21">
        <f t="shared" si="0"/>
        <v>2.5</v>
      </c>
      <c r="I6" s="26">
        <f t="shared" si="1"/>
        <v>24.5</v>
      </c>
      <c r="J6" s="35"/>
      <c r="K6" s="27"/>
      <c r="L6" s="25" t="str">
        <f t="shared" si="2"/>
        <v/>
      </c>
      <c r="M6" s="25">
        <v>16</v>
      </c>
      <c r="N6" s="25">
        <v>10.5</v>
      </c>
      <c r="O6" s="47">
        <f>IF(AND(M6="",N6=""),"",M6+N6)</f>
        <v>26.5</v>
      </c>
      <c r="P6" s="26">
        <f t="shared" si="3"/>
        <v>26.5</v>
      </c>
      <c r="Q6" s="48">
        <f t="shared" si="7"/>
        <v>53.5</v>
      </c>
      <c r="R6" s="49" t="str">
        <f t="shared" si="8"/>
        <v>E</v>
      </c>
      <c r="S6" s="35">
        <v>24.5</v>
      </c>
      <c r="T6" s="35">
        <v>26.5</v>
      </c>
      <c r="U6" s="35"/>
      <c r="V6" s="35"/>
      <c r="W6" s="35">
        <f t="shared" si="4"/>
        <v>24.5</v>
      </c>
      <c r="X6" s="35">
        <f t="shared" si="5"/>
        <v>26.5</v>
      </c>
      <c r="Y6">
        <f t="shared" si="6"/>
        <v>0</v>
      </c>
    </row>
    <row r="7" spans="1:25" ht="15" x14ac:dyDescent="0.25">
      <c r="A7" s="59">
        <v>5</v>
      </c>
      <c r="B7" s="60" t="s">
        <v>70</v>
      </c>
      <c r="C7" s="60" t="s">
        <v>71</v>
      </c>
      <c r="D7" s="63">
        <v>3</v>
      </c>
      <c r="E7" s="63"/>
      <c r="F7" s="29">
        <v>6</v>
      </c>
      <c r="G7" s="29">
        <v>0</v>
      </c>
      <c r="H7" s="21">
        <f t="shared" si="0"/>
        <v>3</v>
      </c>
      <c r="I7" s="26">
        <f t="shared" si="1"/>
        <v>23</v>
      </c>
      <c r="J7" s="27"/>
      <c r="K7" s="21"/>
      <c r="L7" s="25" t="str">
        <f t="shared" si="2"/>
        <v/>
      </c>
      <c r="M7" s="24"/>
      <c r="N7" s="20"/>
      <c r="O7" s="47" t="str">
        <f t="shared" ref="O7:O41" si="9">IF(AND(M7="",N7=""),"",M7+N7)</f>
        <v/>
      </c>
      <c r="P7" s="26">
        <f t="shared" si="3"/>
        <v>24</v>
      </c>
      <c r="Q7" s="48">
        <f t="shared" si="7"/>
        <v>50</v>
      </c>
      <c r="R7" s="49" t="str">
        <f t="shared" si="8"/>
        <v>E</v>
      </c>
      <c r="S7" s="35">
        <v>18</v>
      </c>
      <c r="T7" s="35">
        <v>20.5</v>
      </c>
      <c r="U7" s="35">
        <v>23</v>
      </c>
      <c r="V7" s="35">
        <v>24</v>
      </c>
      <c r="W7" s="35">
        <f t="shared" si="4"/>
        <v>23</v>
      </c>
      <c r="X7" s="35">
        <f t="shared" si="5"/>
        <v>24</v>
      </c>
      <c r="Y7">
        <f t="shared" si="6"/>
        <v>0</v>
      </c>
    </row>
    <row r="8" spans="1:25" ht="15" x14ac:dyDescent="0.25">
      <c r="A8" s="59">
        <v>6</v>
      </c>
      <c r="B8" s="60" t="s">
        <v>72</v>
      </c>
      <c r="C8" s="60" t="s">
        <v>73</v>
      </c>
      <c r="D8" s="63"/>
      <c r="E8" s="63"/>
      <c r="F8" s="29">
        <v>6</v>
      </c>
      <c r="G8" s="29">
        <v>12.5</v>
      </c>
      <c r="H8" s="21" t="str">
        <f t="shared" si="0"/>
        <v/>
      </c>
      <c r="I8" s="26">
        <f t="shared" si="1"/>
        <v>25</v>
      </c>
      <c r="J8" s="27"/>
      <c r="K8" s="21"/>
      <c r="L8" s="25" t="str">
        <f t="shared" si="2"/>
        <v/>
      </c>
      <c r="M8" s="24">
        <v>6</v>
      </c>
      <c r="N8" s="20">
        <v>2</v>
      </c>
      <c r="O8" s="47">
        <f t="shared" si="9"/>
        <v>8</v>
      </c>
      <c r="P8" s="26">
        <f t="shared" si="3"/>
        <v>27.5</v>
      </c>
      <c r="Q8" s="48">
        <f t="shared" si="7"/>
        <v>52.5</v>
      </c>
      <c r="R8" s="49" t="str">
        <f t="shared" si="8"/>
        <v>E</v>
      </c>
      <c r="S8" s="35">
        <v>16</v>
      </c>
      <c r="T8" s="35">
        <v>18.5</v>
      </c>
      <c r="U8" s="35">
        <v>25</v>
      </c>
      <c r="V8" s="35">
        <v>27.5</v>
      </c>
      <c r="W8" s="35">
        <f t="shared" si="4"/>
        <v>25</v>
      </c>
      <c r="X8" s="35">
        <f t="shared" si="5"/>
        <v>27.5</v>
      </c>
      <c r="Y8">
        <f t="shared" si="6"/>
        <v>0</v>
      </c>
    </row>
    <row r="9" spans="1:25" ht="15" x14ac:dyDescent="0.25">
      <c r="A9" s="59">
        <v>7</v>
      </c>
      <c r="B9" s="60" t="s">
        <v>74</v>
      </c>
      <c r="C9" s="60" t="s">
        <v>75</v>
      </c>
      <c r="D9" s="63"/>
      <c r="E9" s="63"/>
      <c r="F9" s="29">
        <v>8</v>
      </c>
      <c r="G9" s="29">
        <v>2</v>
      </c>
      <c r="H9" s="21" t="str">
        <f t="shared" si="0"/>
        <v/>
      </c>
      <c r="I9" s="26">
        <f t="shared" si="1"/>
        <v>26</v>
      </c>
      <c r="J9" s="27"/>
      <c r="K9" s="21"/>
      <c r="L9" s="25" t="str">
        <f t="shared" si="2"/>
        <v/>
      </c>
      <c r="M9" s="24"/>
      <c r="N9" s="20"/>
      <c r="O9" s="47" t="str">
        <f t="shared" si="9"/>
        <v/>
      </c>
      <c r="P9" s="26">
        <f t="shared" si="3"/>
        <v>27</v>
      </c>
      <c r="Q9" s="48">
        <f t="shared" si="7"/>
        <v>53</v>
      </c>
      <c r="R9" s="49" t="str">
        <f t="shared" si="8"/>
        <v>E</v>
      </c>
      <c r="S9" s="35"/>
      <c r="T9" s="35"/>
      <c r="U9" s="35">
        <v>26</v>
      </c>
      <c r="V9" s="35">
        <v>27</v>
      </c>
      <c r="W9" s="35">
        <f t="shared" si="4"/>
        <v>26</v>
      </c>
      <c r="X9" s="35">
        <f t="shared" si="5"/>
        <v>27</v>
      </c>
      <c r="Y9">
        <f t="shared" si="6"/>
        <v>0</v>
      </c>
    </row>
    <row r="10" spans="1:25" ht="15" x14ac:dyDescent="0.25">
      <c r="A10" s="59">
        <v>8</v>
      </c>
      <c r="B10" s="60" t="s">
        <v>76</v>
      </c>
      <c r="C10" s="60" t="s">
        <v>77</v>
      </c>
      <c r="D10" s="58">
        <v>6.5</v>
      </c>
      <c r="E10" s="58"/>
      <c r="F10" s="29">
        <v>7.5</v>
      </c>
      <c r="G10" s="29">
        <v>14</v>
      </c>
      <c r="H10" s="21">
        <f t="shared" si="0"/>
        <v>6.5</v>
      </c>
      <c r="I10" s="26">
        <f t="shared" si="1"/>
        <v>27</v>
      </c>
      <c r="J10" s="22">
        <v>13</v>
      </c>
      <c r="K10" s="20">
        <v>7.5</v>
      </c>
      <c r="L10" s="25">
        <f t="shared" si="2"/>
        <v>20.5</v>
      </c>
      <c r="M10" s="20"/>
      <c r="N10" s="20"/>
      <c r="O10" s="47" t="str">
        <f t="shared" si="9"/>
        <v/>
      </c>
      <c r="P10" s="26">
        <f t="shared" si="3"/>
        <v>20.5</v>
      </c>
      <c r="Q10" s="48">
        <f t="shared" si="7"/>
        <v>54</v>
      </c>
      <c r="R10" s="49" t="str">
        <f t="shared" si="8"/>
        <v>E</v>
      </c>
      <c r="S10" s="35">
        <v>27</v>
      </c>
      <c r="T10" s="35"/>
      <c r="U10" s="35"/>
      <c r="V10" s="35"/>
      <c r="W10" s="35">
        <f t="shared" si="4"/>
        <v>27</v>
      </c>
      <c r="X10" s="35" t="str">
        <f t="shared" si="5"/>
        <v/>
      </c>
      <c r="Y10">
        <f t="shared" si="6"/>
        <v>0</v>
      </c>
    </row>
    <row r="11" spans="1:25" ht="15" x14ac:dyDescent="0.25">
      <c r="A11" s="59">
        <v>9</v>
      </c>
      <c r="B11" s="60" t="s">
        <v>78</v>
      </c>
      <c r="C11" s="60" t="s">
        <v>79</v>
      </c>
      <c r="D11" s="58">
        <v>0</v>
      </c>
      <c r="E11" s="58"/>
      <c r="F11" s="29">
        <v>0</v>
      </c>
      <c r="G11" s="29">
        <v>0</v>
      </c>
      <c r="H11" s="21">
        <f t="shared" si="0"/>
        <v>0</v>
      </c>
      <c r="I11" s="26">
        <f t="shared" si="1"/>
        <v>0</v>
      </c>
      <c r="J11" s="22"/>
      <c r="K11" s="20"/>
      <c r="L11" s="25" t="str">
        <f t="shared" si="2"/>
        <v/>
      </c>
      <c r="M11" s="20"/>
      <c r="N11" s="20"/>
      <c r="O11" s="47" t="str">
        <f t="shared" si="9"/>
        <v/>
      </c>
      <c r="P11" s="26" t="str">
        <f t="shared" si="3"/>
        <v/>
      </c>
      <c r="Q11" s="48">
        <f t="shared" si="7"/>
        <v>0</v>
      </c>
      <c r="R11" s="49" t="str">
        <f t="shared" si="8"/>
        <v>F</v>
      </c>
      <c r="S11" s="35"/>
      <c r="T11" s="35"/>
      <c r="U11" s="35"/>
      <c r="V11" s="35"/>
      <c r="W11" s="35" t="str">
        <f t="shared" si="4"/>
        <v/>
      </c>
      <c r="X11" s="35" t="str">
        <f t="shared" si="5"/>
        <v/>
      </c>
      <c r="Y11">
        <f t="shared" si="6"/>
        <v>0</v>
      </c>
    </row>
    <row r="12" spans="1:25" ht="15" x14ac:dyDescent="0.25">
      <c r="A12" s="59">
        <v>10</v>
      </c>
      <c r="B12" s="60" t="s">
        <v>80</v>
      </c>
      <c r="C12" s="60" t="s">
        <v>81</v>
      </c>
      <c r="D12" s="58">
        <v>0</v>
      </c>
      <c r="E12" s="58"/>
      <c r="F12" s="29">
        <v>0</v>
      </c>
      <c r="G12" s="29">
        <v>3</v>
      </c>
      <c r="H12" s="21">
        <f t="shared" si="0"/>
        <v>0</v>
      </c>
      <c r="I12" s="26">
        <f t="shared" si="1"/>
        <v>3</v>
      </c>
      <c r="J12" s="22"/>
      <c r="K12" s="20"/>
      <c r="L12" s="25" t="str">
        <f t="shared" si="2"/>
        <v/>
      </c>
      <c r="M12" s="20"/>
      <c r="N12" s="20"/>
      <c r="O12" s="47" t="str">
        <f t="shared" si="9"/>
        <v/>
      </c>
      <c r="P12" s="26" t="str">
        <f t="shared" si="3"/>
        <v/>
      </c>
      <c r="Q12" s="48">
        <f t="shared" si="7"/>
        <v>3</v>
      </c>
      <c r="R12" s="49" t="str">
        <f t="shared" si="8"/>
        <v>F</v>
      </c>
      <c r="S12" s="35"/>
      <c r="T12" s="35"/>
      <c r="U12" s="35"/>
      <c r="V12" s="35"/>
      <c r="W12" s="35" t="str">
        <f t="shared" si="4"/>
        <v/>
      </c>
      <c r="X12" s="35" t="str">
        <f t="shared" si="5"/>
        <v/>
      </c>
      <c r="Y12">
        <f t="shared" si="6"/>
        <v>0</v>
      </c>
    </row>
    <row r="13" spans="1:25" ht="15" x14ac:dyDescent="0.25">
      <c r="A13" s="59">
        <v>11</v>
      </c>
      <c r="B13" s="60" t="s">
        <v>82</v>
      </c>
      <c r="C13" s="60" t="s">
        <v>83</v>
      </c>
      <c r="D13" s="58"/>
      <c r="E13" s="58"/>
      <c r="F13" s="29">
        <v>2</v>
      </c>
      <c r="G13" s="29"/>
      <c r="H13" s="21" t="str">
        <f t="shared" si="0"/>
        <v/>
      </c>
      <c r="I13" s="26">
        <f t="shared" si="1"/>
        <v>2</v>
      </c>
      <c r="J13" s="22"/>
      <c r="K13" s="20"/>
      <c r="L13" s="25" t="str">
        <f t="shared" si="2"/>
        <v/>
      </c>
      <c r="M13" s="20"/>
      <c r="N13" s="20"/>
      <c r="O13" s="47" t="str">
        <f t="shared" si="9"/>
        <v/>
      </c>
      <c r="P13" s="26" t="str">
        <f t="shared" si="3"/>
        <v/>
      </c>
      <c r="Q13" s="48">
        <f>IF(AND(D13="",I13="",P13=""),"",SUM(D13,I13,P13))</f>
        <v>2</v>
      </c>
      <c r="R13" s="49" t="str">
        <f t="shared" si="8"/>
        <v>F</v>
      </c>
      <c r="S13" s="35"/>
      <c r="T13" s="35"/>
      <c r="U13" s="35"/>
      <c r="V13" s="35"/>
      <c r="W13" s="35" t="str">
        <f t="shared" si="4"/>
        <v/>
      </c>
      <c r="X13" s="35" t="str">
        <f t="shared" si="5"/>
        <v/>
      </c>
      <c r="Y13">
        <f t="shared" si="6"/>
        <v>0</v>
      </c>
    </row>
    <row r="14" spans="1:25" ht="15" x14ac:dyDescent="0.25">
      <c r="A14" s="59">
        <v>12</v>
      </c>
      <c r="B14" s="60" t="s">
        <v>285</v>
      </c>
      <c r="C14" s="60" t="s">
        <v>286</v>
      </c>
      <c r="D14" s="58">
        <v>2.5</v>
      </c>
      <c r="E14" s="58"/>
      <c r="F14" s="29">
        <v>13.5</v>
      </c>
      <c r="G14" s="29">
        <v>10.5</v>
      </c>
      <c r="H14" s="21">
        <f t="shared" si="0"/>
        <v>2.5</v>
      </c>
      <c r="I14" s="26">
        <f t="shared" si="1"/>
        <v>30.5</v>
      </c>
      <c r="J14" s="77">
        <v>7.5</v>
      </c>
      <c r="K14" s="78">
        <v>3.5</v>
      </c>
      <c r="L14" s="25">
        <f t="shared" si="2"/>
        <v>11</v>
      </c>
      <c r="M14" s="78">
        <v>7</v>
      </c>
      <c r="N14" s="78">
        <v>1</v>
      </c>
      <c r="O14" s="47">
        <f t="shared" si="9"/>
        <v>8</v>
      </c>
      <c r="P14" s="26">
        <f t="shared" si="3"/>
        <v>28</v>
      </c>
      <c r="Q14" s="48">
        <f>IF(AND(D14="",I14="",P14=""),"",SUM(D14,I14,P14))</f>
        <v>61</v>
      </c>
      <c r="R14" s="49" t="str">
        <f t="shared" si="8"/>
        <v>D</v>
      </c>
      <c r="S14" s="35">
        <v>30.5</v>
      </c>
      <c r="T14" s="35">
        <v>28</v>
      </c>
      <c r="U14" s="35"/>
      <c r="V14" s="35"/>
      <c r="W14" s="35">
        <f t="shared" si="4"/>
        <v>30.5</v>
      </c>
      <c r="X14" s="35">
        <f t="shared" si="5"/>
        <v>28</v>
      </c>
      <c r="Y14">
        <f t="shared" si="6"/>
        <v>0</v>
      </c>
    </row>
    <row r="15" spans="1:25" ht="15" x14ac:dyDescent="0.25">
      <c r="A15" s="59">
        <v>13</v>
      </c>
      <c r="B15" s="60" t="s">
        <v>84</v>
      </c>
      <c r="C15" s="60" t="s">
        <v>85</v>
      </c>
      <c r="D15" s="58">
        <v>5</v>
      </c>
      <c r="E15" s="58"/>
      <c r="F15" s="29">
        <v>11.5</v>
      </c>
      <c r="G15" s="29">
        <v>13</v>
      </c>
      <c r="H15" s="21">
        <f t="shared" si="0"/>
        <v>5</v>
      </c>
      <c r="I15" s="26">
        <f t="shared" si="1"/>
        <v>31.5</v>
      </c>
      <c r="J15" s="35">
        <v>3</v>
      </c>
      <c r="K15" s="35">
        <v>6.5</v>
      </c>
      <c r="L15" s="25">
        <f t="shared" si="2"/>
        <v>9.5</v>
      </c>
      <c r="M15" s="35"/>
      <c r="N15" s="35"/>
      <c r="O15" s="47" t="str">
        <f t="shared" si="9"/>
        <v/>
      </c>
      <c r="P15" s="26">
        <f t="shared" si="3"/>
        <v>24</v>
      </c>
      <c r="Q15" s="48">
        <f t="shared" si="7"/>
        <v>60.5</v>
      </c>
      <c r="R15" s="49" t="str">
        <f t="shared" si="8"/>
        <v>D</v>
      </c>
      <c r="S15" s="35">
        <v>31.5</v>
      </c>
      <c r="T15" s="35">
        <v>24</v>
      </c>
      <c r="U15" s="35"/>
      <c r="V15" s="35"/>
      <c r="W15" s="35">
        <f t="shared" si="4"/>
        <v>31.5</v>
      </c>
      <c r="X15" s="35">
        <f t="shared" si="5"/>
        <v>24</v>
      </c>
      <c r="Y15">
        <f t="shared" si="6"/>
        <v>0</v>
      </c>
    </row>
    <row r="16" spans="1:25" ht="15" x14ac:dyDescent="0.25">
      <c r="A16" s="59">
        <v>14</v>
      </c>
      <c r="B16" s="60" t="s">
        <v>86</v>
      </c>
      <c r="C16" s="60" t="s">
        <v>87</v>
      </c>
      <c r="D16" s="58"/>
      <c r="E16" s="58"/>
      <c r="F16" s="29">
        <v>9.5</v>
      </c>
      <c r="G16" s="29">
        <v>0</v>
      </c>
      <c r="H16" s="21" t="str">
        <f t="shared" si="0"/>
        <v/>
      </c>
      <c r="I16" s="26">
        <f t="shared" si="1"/>
        <v>23</v>
      </c>
      <c r="J16" s="35"/>
      <c r="K16" s="35"/>
      <c r="L16" s="25" t="str">
        <f t="shared" si="2"/>
        <v/>
      </c>
      <c r="M16" s="35"/>
      <c r="N16" s="35"/>
      <c r="O16" s="47" t="str">
        <f t="shared" si="9"/>
        <v/>
      </c>
      <c r="P16" s="26">
        <f t="shared" si="3"/>
        <v>30</v>
      </c>
      <c r="Q16" s="48">
        <f t="shared" si="7"/>
        <v>53</v>
      </c>
      <c r="R16" s="49" t="str">
        <f t="shared" si="8"/>
        <v>E</v>
      </c>
      <c r="S16" s="35">
        <v>22.5</v>
      </c>
      <c r="T16" s="35">
        <v>16.5</v>
      </c>
      <c r="U16" s="35">
        <v>23</v>
      </c>
      <c r="V16" s="35">
        <v>30</v>
      </c>
      <c r="W16" s="35">
        <f t="shared" si="4"/>
        <v>23</v>
      </c>
      <c r="X16" s="35">
        <f t="shared" si="5"/>
        <v>30</v>
      </c>
      <c r="Y16">
        <f t="shared" si="6"/>
        <v>0</v>
      </c>
    </row>
    <row r="17" spans="1:25" ht="15" x14ac:dyDescent="0.25">
      <c r="A17" s="59">
        <v>15</v>
      </c>
      <c r="B17" s="60" t="s">
        <v>88</v>
      </c>
      <c r="C17" s="60" t="s">
        <v>89</v>
      </c>
      <c r="D17" s="58">
        <v>0.5</v>
      </c>
      <c r="E17" s="58"/>
      <c r="F17" s="29">
        <v>16</v>
      </c>
      <c r="G17" s="29">
        <v>13</v>
      </c>
      <c r="H17" s="21">
        <f t="shared" si="0"/>
        <v>0.5</v>
      </c>
      <c r="I17" s="26">
        <f t="shared" si="1"/>
        <v>13</v>
      </c>
      <c r="J17" s="35"/>
      <c r="K17" s="35"/>
      <c r="L17" s="25" t="str">
        <f t="shared" si="2"/>
        <v/>
      </c>
      <c r="M17" s="35"/>
      <c r="N17" s="35"/>
      <c r="O17" s="47" t="str">
        <f t="shared" si="9"/>
        <v/>
      </c>
      <c r="P17" s="26" t="str">
        <f t="shared" si="3"/>
        <v/>
      </c>
      <c r="Q17" s="48">
        <f t="shared" si="7"/>
        <v>13.5</v>
      </c>
      <c r="R17" s="49" t="str">
        <f t="shared" si="8"/>
        <v>F</v>
      </c>
      <c r="S17" s="35"/>
      <c r="T17" s="35"/>
      <c r="U17" s="35"/>
      <c r="V17" s="35"/>
      <c r="W17" s="35" t="str">
        <f t="shared" si="4"/>
        <v/>
      </c>
      <c r="X17" s="35" t="str">
        <f t="shared" si="5"/>
        <v/>
      </c>
      <c r="Y17">
        <f t="shared" si="6"/>
        <v>0</v>
      </c>
    </row>
    <row r="18" spans="1:25" ht="15" x14ac:dyDescent="0.25">
      <c r="A18" s="59">
        <v>16</v>
      </c>
      <c r="B18" s="60" t="s">
        <v>90</v>
      </c>
      <c r="C18" s="60" t="s">
        <v>91</v>
      </c>
      <c r="D18" s="58">
        <v>1.5</v>
      </c>
      <c r="E18" s="58"/>
      <c r="F18" s="29">
        <v>0</v>
      </c>
      <c r="G18" s="29">
        <v>13</v>
      </c>
      <c r="H18" s="21">
        <f t="shared" si="0"/>
        <v>1.5</v>
      </c>
      <c r="I18" s="26">
        <f t="shared" si="1"/>
        <v>22</v>
      </c>
      <c r="J18" s="35"/>
      <c r="K18" s="35"/>
      <c r="L18" s="25" t="str">
        <f t="shared" si="2"/>
        <v/>
      </c>
      <c r="M18" s="35"/>
      <c r="N18" s="35"/>
      <c r="O18" s="47" t="str">
        <f t="shared" si="9"/>
        <v/>
      </c>
      <c r="P18" s="26">
        <f t="shared" si="3"/>
        <v>24</v>
      </c>
      <c r="Q18" s="48">
        <f t="shared" si="7"/>
        <v>47.5</v>
      </c>
      <c r="R18" s="49" t="str">
        <f t="shared" si="8"/>
        <v>F</v>
      </c>
      <c r="S18" s="35">
        <v>22</v>
      </c>
      <c r="T18" s="35">
        <v>18.5</v>
      </c>
      <c r="U18" s="35"/>
      <c r="V18" s="35">
        <v>24</v>
      </c>
      <c r="W18" s="35">
        <f t="shared" si="4"/>
        <v>22</v>
      </c>
      <c r="X18" s="35">
        <f t="shared" si="5"/>
        <v>24</v>
      </c>
      <c r="Y18">
        <f t="shared" si="6"/>
        <v>0</v>
      </c>
    </row>
    <row r="19" spans="1:25" ht="15" x14ac:dyDescent="0.25">
      <c r="A19" s="59">
        <v>17</v>
      </c>
      <c r="B19" s="60" t="s">
        <v>92</v>
      </c>
      <c r="C19" s="60" t="s">
        <v>93</v>
      </c>
      <c r="D19" s="58">
        <v>4.5</v>
      </c>
      <c r="E19" s="58"/>
      <c r="F19" s="29">
        <v>6</v>
      </c>
      <c r="G19" s="29">
        <v>16</v>
      </c>
      <c r="H19" s="21">
        <f t="shared" si="0"/>
        <v>4.5</v>
      </c>
      <c r="I19" s="26">
        <f t="shared" si="1"/>
        <v>19.5</v>
      </c>
      <c r="J19" s="35">
        <v>9</v>
      </c>
      <c r="K19" s="35">
        <v>9</v>
      </c>
      <c r="L19" s="25">
        <f t="shared" si="2"/>
        <v>18</v>
      </c>
      <c r="M19" s="35">
        <v>7</v>
      </c>
      <c r="N19" s="35">
        <v>15</v>
      </c>
      <c r="O19" s="47">
        <f t="shared" si="9"/>
        <v>22</v>
      </c>
      <c r="P19" s="26">
        <f t="shared" si="3"/>
        <v>32</v>
      </c>
      <c r="Q19" s="48">
        <f t="shared" si="7"/>
        <v>56</v>
      </c>
      <c r="R19" s="49" t="str">
        <f t="shared" si="8"/>
        <v>E</v>
      </c>
      <c r="S19" s="35">
        <v>19.5</v>
      </c>
      <c r="T19" s="35">
        <v>32</v>
      </c>
      <c r="U19" s="35"/>
      <c r="V19" s="35"/>
      <c r="W19" s="35">
        <f t="shared" si="4"/>
        <v>19.5</v>
      </c>
      <c r="X19" s="35">
        <f t="shared" si="5"/>
        <v>32</v>
      </c>
      <c r="Y19">
        <f t="shared" si="6"/>
        <v>0</v>
      </c>
    </row>
    <row r="20" spans="1:25" ht="15" x14ac:dyDescent="0.25">
      <c r="A20" s="59">
        <v>18</v>
      </c>
      <c r="B20" s="60" t="s">
        <v>94</v>
      </c>
      <c r="C20" s="60" t="s">
        <v>95</v>
      </c>
      <c r="D20" s="58">
        <v>0</v>
      </c>
      <c r="E20" s="58"/>
      <c r="F20" s="29">
        <v>12</v>
      </c>
      <c r="G20" s="29">
        <v>14</v>
      </c>
      <c r="H20" s="21">
        <f t="shared" si="0"/>
        <v>0</v>
      </c>
      <c r="I20" s="26">
        <f t="shared" si="1"/>
        <v>24</v>
      </c>
      <c r="J20" s="35">
        <v>4</v>
      </c>
      <c r="K20" s="35">
        <v>8</v>
      </c>
      <c r="L20" s="25">
        <f t="shared" si="2"/>
        <v>12</v>
      </c>
      <c r="M20" s="35">
        <v>11</v>
      </c>
      <c r="N20" s="35">
        <v>13</v>
      </c>
      <c r="O20" s="47">
        <f t="shared" si="9"/>
        <v>24</v>
      </c>
      <c r="P20" s="26">
        <f t="shared" si="3"/>
        <v>23.5</v>
      </c>
      <c r="Q20" s="48">
        <f t="shared" si="7"/>
        <v>47.5</v>
      </c>
      <c r="R20" s="49" t="str">
        <f t="shared" si="8"/>
        <v>F</v>
      </c>
      <c r="S20" s="35">
        <v>19</v>
      </c>
      <c r="T20" s="35"/>
      <c r="U20" s="35">
        <v>24</v>
      </c>
      <c r="V20" s="35">
        <v>23.5</v>
      </c>
      <c r="W20" s="35">
        <f t="shared" si="4"/>
        <v>24</v>
      </c>
      <c r="X20" s="35">
        <f t="shared" si="5"/>
        <v>23.5</v>
      </c>
      <c r="Y20">
        <f t="shared" si="6"/>
        <v>0</v>
      </c>
    </row>
    <row r="21" spans="1:25" ht="15" x14ac:dyDescent="0.25">
      <c r="A21" s="59">
        <v>19</v>
      </c>
      <c r="B21" s="60" t="s">
        <v>96</v>
      </c>
      <c r="C21" s="60" t="s">
        <v>97</v>
      </c>
      <c r="D21" s="58"/>
      <c r="E21" s="58"/>
      <c r="F21" s="29">
        <v>1</v>
      </c>
      <c r="G21" s="29"/>
      <c r="H21" s="21" t="str">
        <f t="shared" si="0"/>
        <v/>
      </c>
      <c r="I21" s="26">
        <f t="shared" si="1"/>
        <v>6</v>
      </c>
      <c r="J21" s="35"/>
      <c r="K21" s="35"/>
      <c r="L21" s="25" t="str">
        <f t="shared" si="2"/>
        <v/>
      </c>
      <c r="M21" s="35"/>
      <c r="N21" s="35"/>
      <c r="O21" s="47" t="str">
        <f t="shared" si="9"/>
        <v/>
      </c>
      <c r="P21" s="26">
        <f t="shared" si="3"/>
        <v>8.5</v>
      </c>
      <c r="Q21" s="48">
        <f t="shared" si="7"/>
        <v>14.5</v>
      </c>
      <c r="R21" s="49" t="str">
        <f t="shared" si="8"/>
        <v>F</v>
      </c>
      <c r="S21" s="35"/>
      <c r="T21" s="35"/>
      <c r="U21" s="35">
        <v>6</v>
      </c>
      <c r="V21" s="35">
        <v>8.5</v>
      </c>
      <c r="W21" s="35">
        <f t="shared" si="4"/>
        <v>6</v>
      </c>
      <c r="X21" s="35">
        <f t="shared" si="5"/>
        <v>8.5</v>
      </c>
      <c r="Y21">
        <f t="shared" si="6"/>
        <v>0</v>
      </c>
    </row>
    <row r="22" spans="1:25" ht="15" x14ac:dyDescent="0.25">
      <c r="A22" s="59">
        <v>20</v>
      </c>
      <c r="B22" s="60" t="s">
        <v>98</v>
      </c>
      <c r="C22" s="60" t="s">
        <v>99</v>
      </c>
      <c r="D22" s="58">
        <v>0</v>
      </c>
      <c r="E22" s="58"/>
      <c r="F22" s="29">
        <v>0</v>
      </c>
      <c r="G22" s="29">
        <v>1</v>
      </c>
      <c r="H22" s="21">
        <f t="shared" si="0"/>
        <v>0</v>
      </c>
      <c r="I22" s="26">
        <f t="shared" si="1"/>
        <v>23</v>
      </c>
      <c r="J22" s="35"/>
      <c r="K22" s="35"/>
      <c r="L22" s="25" t="str">
        <f t="shared" si="2"/>
        <v/>
      </c>
      <c r="M22" s="35"/>
      <c r="N22" s="35"/>
      <c r="O22" s="47" t="str">
        <f t="shared" si="9"/>
        <v/>
      </c>
      <c r="P22" s="26">
        <f t="shared" si="3"/>
        <v>18.5</v>
      </c>
      <c r="Q22" s="48">
        <f t="shared" si="7"/>
        <v>41.5</v>
      </c>
      <c r="R22" s="49" t="str">
        <f t="shared" si="8"/>
        <v>F</v>
      </c>
      <c r="S22" s="35">
        <v>14</v>
      </c>
      <c r="T22" s="35">
        <v>18</v>
      </c>
      <c r="U22" s="35">
        <v>23</v>
      </c>
      <c r="V22" s="35">
        <v>18.5</v>
      </c>
      <c r="W22" s="35">
        <f t="shared" si="4"/>
        <v>23</v>
      </c>
      <c r="X22" s="35">
        <f t="shared" si="5"/>
        <v>18.5</v>
      </c>
      <c r="Y22">
        <f t="shared" si="6"/>
        <v>0</v>
      </c>
    </row>
    <row r="23" spans="1:25" ht="15" x14ac:dyDescent="0.25">
      <c r="A23" s="59">
        <v>21</v>
      </c>
      <c r="B23" s="60" t="s">
        <v>100</v>
      </c>
      <c r="C23" s="60" t="s">
        <v>101</v>
      </c>
      <c r="D23" s="58">
        <v>0</v>
      </c>
      <c r="E23" s="58"/>
      <c r="F23" s="29">
        <v>0</v>
      </c>
      <c r="G23" s="29">
        <v>0</v>
      </c>
      <c r="H23" s="21">
        <f t="shared" si="0"/>
        <v>0</v>
      </c>
      <c r="I23" s="26">
        <f t="shared" si="1"/>
        <v>2</v>
      </c>
      <c r="J23" s="35"/>
      <c r="K23" s="35"/>
      <c r="L23" s="25" t="str">
        <f t="shared" si="2"/>
        <v/>
      </c>
      <c r="M23" s="35"/>
      <c r="N23" s="35"/>
      <c r="O23" s="47" t="str">
        <f t="shared" si="9"/>
        <v/>
      </c>
      <c r="P23" s="26">
        <f t="shared" si="3"/>
        <v>19</v>
      </c>
      <c r="Q23" s="48">
        <f t="shared" si="7"/>
        <v>21</v>
      </c>
      <c r="R23" s="49" t="str">
        <f t="shared" si="8"/>
        <v>F</v>
      </c>
      <c r="S23" s="35">
        <v>4</v>
      </c>
      <c r="T23" s="35"/>
      <c r="U23" s="35">
        <v>2</v>
      </c>
      <c r="V23" s="35">
        <v>19</v>
      </c>
      <c r="W23" s="35">
        <f t="shared" si="4"/>
        <v>2</v>
      </c>
      <c r="X23" s="35">
        <f t="shared" si="5"/>
        <v>19</v>
      </c>
      <c r="Y23">
        <f t="shared" si="6"/>
        <v>0</v>
      </c>
    </row>
    <row r="24" spans="1:25" ht="15" x14ac:dyDescent="0.25">
      <c r="A24" s="59">
        <v>22</v>
      </c>
      <c r="B24" s="60" t="s">
        <v>102</v>
      </c>
      <c r="C24" s="60" t="s">
        <v>103</v>
      </c>
      <c r="D24" s="58"/>
      <c r="E24" s="58"/>
      <c r="F24" s="29"/>
      <c r="G24" s="29"/>
      <c r="H24" s="21" t="str">
        <f t="shared" si="0"/>
        <v/>
      </c>
      <c r="I24" s="26">
        <f t="shared" si="1"/>
        <v>0</v>
      </c>
      <c r="J24" s="35"/>
      <c r="K24" s="35"/>
      <c r="L24" s="25" t="str">
        <f t="shared" si="2"/>
        <v/>
      </c>
      <c r="M24" s="35"/>
      <c r="N24" s="35"/>
      <c r="O24" s="47" t="str">
        <f t="shared" si="9"/>
        <v/>
      </c>
      <c r="P24" s="26" t="str">
        <f t="shared" si="3"/>
        <v/>
      </c>
      <c r="Q24" s="48">
        <f t="shared" si="7"/>
        <v>0</v>
      </c>
      <c r="R24" s="49" t="str">
        <f t="shared" si="8"/>
        <v>F</v>
      </c>
      <c r="S24" s="35">
        <v>0</v>
      </c>
      <c r="T24" s="35"/>
      <c r="U24" s="35"/>
      <c r="V24" s="35"/>
      <c r="W24" s="35">
        <f t="shared" si="4"/>
        <v>0</v>
      </c>
      <c r="X24" s="35" t="str">
        <f t="shared" si="5"/>
        <v/>
      </c>
      <c r="Y24">
        <f t="shared" si="6"/>
        <v>0</v>
      </c>
    </row>
    <row r="25" spans="1:25" ht="15" x14ac:dyDescent="0.25">
      <c r="A25" s="59">
        <v>23</v>
      </c>
      <c r="B25" s="60" t="s">
        <v>104</v>
      </c>
      <c r="C25" s="60" t="s">
        <v>105</v>
      </c>
      <c r="D25" s="58"/>
      <c r="E25" s="58"/>
      <c r="F25" s="29">
        <v>0</v>
      </c>
      <c r="G25" s="29"/>
      <c r="H25" s="21" t="str">
        <f t="shared" si="0"/>
        <v/>
      </c>
      <c r="I25" s="26">
        <f t="shared" si="1"/>
        <v>4</v>
      </c>
      <c r="J25" s="35"/>
      <c r="K25" s="35"/>
      <c r="L25" s="25" t="str">
        <f t="shared" si="2"/>
        <v/>
      </c>
      <c r="M25" s="35"/>
      <c r="N25" s="35"/>
      <c r="O25" s="47" t="str">
        <f t="shared" si="9"/>
        <v/>
      </c>
      <c r="P25" s="26">
        <f t="shared" si="3"/>
        <v>4</v>
      </c>
      <c r="Q25" s="48">
        <f t="shared" si="7"/>
        <v>8</v>
      </c>
      <c r="R25" s="49" t="str">
        <f t="shared" si="8"/>
        <v>F</v>
      </c>
      <c r="S25" s="35">
        <v>4</v>
      </c>
      <c r="T25" s="35"/>
      <c r="U25" s="35"/>
      <c r="V25" s="35">
        <v>4</v>
      </c>
      <c r="W25" s="35">
        <f t="shared" si="4"/>
        <v>4</v>
      </c>
      <c r="X25" s="35">
        <f t="shared" si="5"/>
        <v>4</v>
      </c>
      <c r="Y25">
        <f t="shared" si="6"/>
        <v>0</v>
      </c>
    </row>
    <row r="26" spans="1:25" s="75" customFormat="1" ht="15" x14ac:dyDescent="0.25">
      <c r="A26" s="59">
        <v>24</v>
      </c>
      <c r="B26" s="67" t="s">
        <v>106</v>
      </c>
      <c r="C26" s="67" t="s">
        <v>107</v>
      </c>
      <c r="D26" s="76">
        <v>4</v>
      </c>
      <c r="E26" s="76"/>
      <c r="F26" s="69">
        <v>2</v>
      </c>
      <c r="G26" s="69">
        <v>5</v>
      </c>
      <c r="H26" s="70">
        <f t="shared" si="0"/>
        <v>4</v>
      </c>
      <c r="I26" s="26">
        <f t="shared" si="1"/>
        <v>27</v>
      </c>
      <c r="J26" s="68">
        <v>16</v>
      </c>
      <c r="K26" s="68">
        <v>11.5</v>
      </c>
      <c r="L26" s="71">
        <f t="shared" si="2"/>
        <v>27.5</v>
      </c>
      <c r="M26" s="68"/>
      <c r="N26" s="68"/>
      <c r="O26" s="72" t="str">
        <f t="shared" si="9"/>
        <v/>
      </c>
      <c r="P26" s="26">
        <f t="shared" si="3"/>
        <v>27.5</v>
      </c>
      <c r="Q26" s="73">
        <f t="shared" si="7"/>
        <v>58.5</v>
      </c>
      <c r="R26" s="74" t="str">
        <f t="shared" si="8"/>
        <v>E</v>
      </c>
      <c r="S26" s="68">
        <v>13</v>
      </c>
      <c r="T26" s="68"/>
      <c r="U26" s="68">
        <v>27</v>
      </c>
      <c r="V26" s="68"/>
      <c r="W26" s="35">
        <f t="shared" si="4"/>
        <v>27</v>
      </c>
      <c r="X26" s="35" t="str">
        <f t="shared" si="5"/>
        <v/>
      </c>
      <c r="Y26" s="75">
        <f t="shared" si="6"/>
        <v>0</v>
      </c>
    </row>
    <row r="27" spans="1:25" ht="15" x14ac:dyDescent="0.25">
      <c r="A27" s="59">
        <v>25</v>
      </c>
      <c r="B27" s="60" t="s">
        <v>108</v>
      </c>
      <c r="C27" s="60" t="s">
        <v>109</v>
      </c>
      <c r="D27" s="58"/>
      <c r="E27" s="58"/>
      <c r="F27" s="29"/>
      <c r="G27" s="29"/>
      <c r="H27" s="21" t="str">
        <f t="shared" si="0"/>
        <v/>
      </c>
      <c r="I27" s="26" t="str">
        <f t="shared" si="1"/>
        <v/>
      </c>
      <c r="J27" s="35"/>
      <c r="K27" s="35"/>
      <c r="L27" s="25" t="str">
        <f t="shared" si="2"/>
        <v/>
      </c>
      <c r="M27" s="35"/>
      <c r="N27" s="35"/>
      <c r="O27" s="47" t="str">
        <f t="shared" si="9"/>
        <v/>
      </c>
      <c r="P27" s="26" t="str">
        <f t="shared" si="3"/>
        <v/>
      </c>
      <c r="Q27" s="48" t="str">
        <f t="shared" si="7"/>
        <v/>
      </c>
      <c r="R27" s="49" t="str">
        <f t="shared" si="8"/>
        <v>F</v>
      </c>
      <c r="S27" s="35"/>
      <c r="T27" s="35"/>
      <c r="U27" s="35"/>
      <c r="V27" s="35"/>
      <c r="W27" s="35" t="str">
        <f t="shared" si="4"/>
        <v/>
      </c>
      <c r="X27" s="35" t="str">
        <f t="shared" si="5"/>
        <v/>
      </c>
      <c r="Y27">
        <f t="shared" si="6"/>
        <v>0</v>
      </c>
    </row>
    <row r="28" spans="1:25" ht="15" x14ac:dyDescent="0.25">
      <c r="A28" s="59">
        <v>26</v>
      </c>
      <c r="B28" s="60" t="s">
        <v>110</v>
      </c>
      <c r="C28" s="60" t="s">
        <v>111</v>
      </c>
      <c r="D28" s="58"/>
      <c r="E28" s="58"/>
      <c r="F28" s="29">
        <v>2</v>
      </c>
      <c r="G28" s="29">
        <v>0</v>
      </c>
      <c r="H28" s="21" t="str">
        <f t="shared" si="0"/>
        <v/>
      </c>
      <c r="I28" s="26">
        <f t="shared" si="1"/>
        <v>21</v>
      </c>
      <c r="J28" s="35"/>
      <c r="K28" s="35"/>
      <c r="L28" s="25" t="str">
        <f t="shared" si="2"/>
        <v/>
      </c>
      <c r="M28" s="35"/>
      <c r="N28" s="35"/>
      <c r="O28" s="47" t="str">
        <f t="shared" si="9"/>
        <v/>
      </c>
      <c r="P28" s="26">
        <f t="shared" si="3"/>
        <v>26.5</v>
      </c>
      <c r="Q28" s="48">
        <f t="shared" si="7"/>
        <v>47.5</v>
      </c>
      <c r="R28" s="49" t="str">
        <f t="shared" si="8"/>
        <v>F</v>
      </c>
      <c r="S28" s="35">
        <v>19.5</v>
      </c>
      <c r="T28" s="35">
        <v>21</v>
      </c>
      <c r="U28" s="35">
        <v>21</v>
      </c>
      <c r="V28" s="35">
        <v>26.5</v>
      </c>
      <c r="W28" s="35">
        <f t="shared" si="4"/>
        <v>21</v>
      </c>
      <c r="X28" s="35">
        <f t="shared" si="5"/>
        <v>26.5</v>
      </c>
      <c r="Y28">
        <f t="shared" si="6"/>
        <v>0</v>
      </c>
    </row>
    <row r="29" spans="1:25" ht="15" x14ac:dyDescent="0.25">
      <c r="A29" s="59">
        <v>27</v>
      </c>
      <c r="B29" s="60" t="s">
        <v>112</v>
      </c>
      <c r="C29" s="60" t="s">
        <v>113</v>
      </c>
      <c r="D29" s="58">
        <v>0</v>
      </c>
      <c r="E29" s="58"/>
      <c r="F29" s="29">
        <v>1</v>
      </c>
      <c r="G29" s="29">
        <v>0</v>
      </c>
      <c r="H29" s="21">
        <f t="shared" si="0"/>
        <v>0</v>
      </c>
      <c r="I29" s="26">
        <f t="shared" si="1"/>
        <v>0</v>
      </c>
      <c r="J29" s="35"/>
      <c r="K29" s="35"/>
      <c r="L29" s="25" t="str">
        <f t="shared" si="2"/>
        <v/>
      </c>
      <c r="M29" s="35"/>
      <c r="N29" s="35"/>
      <c r="O29" s="47" t="str">
        <f t="shared" si="9"/>
        <v/>
      </c>
      <c r="P29" s="26" t="str">
        <f t="shared" si="3"/>
        <v/>
      </c>
      <c r="Q29" s="48">
        <f t="shared" si="7"/>
        <v>0</v>
      </c>
      <c r="R29" s="49" t="str">
        <f t="shared" si="8"/>
        <v>F</v>
      </c>
      <c r="S29" s="35"/>
      <c r="T29" s="35"/>
      <c r="U29" s="35"/>
      <c r="V29" s="35"/>
      <c r="W29" s="35" t="str">
        <f t="shared" si="4"/>
        <v/>
      </c>
      <c r="X29" s="35" t="str">
        <f t="shared" si="5"/>
        <v/>
      </c>
      <c r="Y29">
        <f t="shared" si="6"/>
        <v>0</v>
      </c>
    </row>
    <row r="30" spans="1:25" ht="15" x14ac:dyDescent="0.25">
      <c r="A30" s="59">
        <v>28</v>
      </c>
      <c r="B30" s="60" t="s">
        <v>114</v>
      </c>
      <c r="C30" s="60" t="s">
        <v>115</v>
      </c>
      <c r="D30" s="58">
        <v>0</v>
      </c>
      <c r="E30" s="58"/>
      <c r="F30" s="29">
        <v>10</v>
      </c>
      <c r="G30" s="29">
        <v>5.5</v>
      </c>
      <c r="H30" s="21">
        <f t="shared" si="0"/>
        <v>0</v>
      </c>
      <c r="I30" s="26">
        <f t="shared" si="1"/>
        <v>5.5</v>
      </c>
      <c r="J30" s="35"/>
      <c r="K30" s="35"/>
      <c r="L30" s="25" t="str">
        <f t="shared" si="2"/>
        <v/>
      </c>
      <c r="M30" s="35"/>
      <c r="N30" s="35"/>
      <c r="O30" s="47" t="str">
        <f t="shared" si="9"/>
        <v/>
      </c>
      <c r="P30" s="26" t="str">
        <f t="shared" si="3"/>
        <v/>
      </c>
      <c r="Q30" s="48">
        <f t="shared" si="7"/>
        <v>5.5</v>
      </c>
      <c r="R30" s="49" t="str">
        <f t="shared" si="8"/>
        <v>F</v>
      </c>
      <c r="S30" s="35"/>
      <c r="T30" s="35"/>
      <c r="U30" s="35"/>
      <c r="V30" s="35"/>
      <c r="W30" s="35" t="str">
        <f t="shared" si="4"/>
        <v/>
      </c>
      <c r="X30" s="35" t="str">
        <f t="shared" si="5"/>
        <v/>
      </c>
      <c r="Y30">
        <f t="shared" si="6"/>
        <v>0</v>
      </c>
    </row>
    <row r="31" spans="1:25" ht="15" x14ac:dyDescent="0.25">
      <c r="A31" s="59">
        <v>29</v>
      </c>
      <c r="B31" s="60" t="s">
        <v>116</v>
      </c>
      <c r="C31" s="60" t="s">
        <v>117</v>
      </c>
      <c r="D31" s="58">
        <v>3</v>
      </c>
      <c r="E31" s="58"/>
      <c r="F31" s="29">
        <v>4</v>
      </c>
      <c r="G31" s="29">
        <v>5.5</v>
      </c>
      <c r="H31" s="21">
        <f t="shared" si="0"/>
        <v>3</v>
      </c>
      <c r="I31" s="26">
        <f t="shared" si="1"/>
        <v>17</v>
      </c>
      <c r="J31" s="35"/>
      <c r="K31" s="35"/>
      <c r="L31" s="25" t="str">
        <f t="shared" si="2"/>
        <v/>
      </c>
      <c r="M31" s="35"/>
      <c r="N31" s="35"/>
      <c r="O31" s="47" t="str">
        <f t="shared" si="9"/>
        <v/>
      </c>
      <c r="P31" s="26">
        <f t="shared" si="3"/>
        <v>24.5</v>
      </c>
      <c r="Q31" s="48">
        <f t="shared" si="7"/>
        <v>44.5</v>
      </c>
      <c r="R31" s="49" t="str">
        <f t="shared" si="8"/>
        <v>F</v>
      </c>
      <c r="S31" s="35">
        <v>13</v>
      </c>
      <c r="T31" s="35">
        <v>16</v>
      </c>
      <c r="U31" s="35">
        <v>17</v>
      </c>
      <c r="V31" s="35">
        <v>24.5</v>
      </c>
      <c r="W31" s="35">
        <f t="shared" si="4"/>
        <v>17</v>
      </c>
      <c r="X31" s="35">
        <f t="shared" si="5"/>
        <v>24.5</v>
      </c>
      <c r="Y31">
        <f t="shared" si="6"/>
        <v>0</v>
      </c>
    </row>
    <row r="32" spans="1:25" ht="15" x14ac:dyDescent="0.25">
      <c r="A32" s="59">
        <v>30</v>
      </c>
      <c r="B32" s="60" t="s">
        <v>118</v>
      </c>
      <c r="C32" s="60" t="s">
        <v>119</v>
      </c>
      <c r="D32" s="58">
        <v>5.5</v>
      </c>
      <c r="E32" s="58"/>
      <c r="F32" s="29">
        <v>0</v>
      </c>
      <c r="G32" s="29">
        <v>14</v>
      </c>
      <c r="H32" s="21">
        <f t="shared" si="0"/>
        <v>5.5</v>
      </c>
      <c r="I32" s="26">
        <f t="shared" si="1"/>
        <v>22</v>
      </c>
      <c r="J32" s="38"/>
      <c r="K32" s="38"/>
      <c r="L32" s="25" t="str">
        <f t="shared" si="2"/>
        <v/>
      </c>
      <c r="M32" s="38">
        <v>12.5</v>
      </c>
      <c r="N32" s="38">
        <v>8.5</v>
      </c>
      <c r="O32" s="47">
        <f t="shared" si="9"/>
        <v>21</v>
      </c>
      <c r="P32" s="26">
        <f t="shared" si="3"/>
        <v>21</v>
      </c>
      <c r="Q32" s="48">
        <f t="shared" si="7"/>
        <v>48.5</v>
      </c>
      <c r="R32" s="49" t="str">
        <f t="shared" si="8"/>
        <v>F</v>
      </c>
      <c r="S32" s="35">
        <v>21</v>
      </c>
      <c r="T32" s="35"/>
      <c r="U32" s="35">
        <v>22</v>
      </c>
      <c r="V32" s="35"/>
      <c r="W32" s="35">
        <f t="shared" si="4"/>
        <v>22</v>
      </c>
      <c r="X32" s="35" t="str">
        <f t="shared" si="5"/>
        <v/>
      </c>
      <c r="Y32">
        <f t="shared" si="6"/>
        <v>0</v>
      </c>
    </row>
    <row r="33" spans="1:25" ht="15" x14ac:dyDescent="0.25">
      <c r="A33" s="59">
        <v>31</v>
      </c>
      <c r="B33" s="60" t="s">
        <v>120</v>
      </c>
      <c r="C33" s="60" t="s">
        <v>121</v>
      </c>
      <c r="D33" s="58">
        <v>0</v>
      </c>
      <c r="E33" s="58"/>
      <c r="F33" s="29">
        <v>20</v>
      </c>
      <c r="G33" s="28"/>
      <c r="H33" s="21">
        <f t="shared" si="0"/>
        <v>0</v>
      </c>
      <c r="I33" s="26">
        <f t="shared" si="1"/>
        <v>27</v>
      </c>
      <c r="J33" s="35">
        <v>10</v>
      </c>
      <c r="K33" s="35">
        <v>10.5</v>
      </c>
      <c r="L33" s="25">
        <f t="shared" si="2"/>
        <v>20.5</v>
      </c>
      <c r="M33" s="35">
        <v>9.5</v>
      </c>
      <c r="N33" s="35">
        <v>0</v>
      </c>
      <c r="O33" s="47">
        <f t="shared" si="9"/>
        <v>9.5</v>
      </c>
      <c r="P33" s="26">
        <f t="shared" si="3"/>
        <v>30</v>
      </c>
      <c r="Q33" s="48">
        <f t="shared" si="7"/>
        <v>57</v>
      </c>
      <c r="R33" s="49" t="str">
        <f t="shared" si="8"/>
        <v>E</v>
      </c>
      <c r="S33" s="35">
        <v>13</v>
      </c>
      <c r="T33" s="35">
        <v>17.5</v>
      </c>
      <c r="U33" s="35">
        <v>27</v>
      </c>
      <c r="V33" s="35">
        <v>30</v>
      </c>
      <c r="W33" s="35">
        <f t="shared" si="4"/>
        <v>27</v>
      </c>
      <c r="X33" s="35">
        <f t="shared" si="5"/>
        <v>30</v>
      </c>
      <c r="Y33">
        <f t="shared" si="6"/>
        <v>0</v>
      </c>
    </row>
    <row r="34" spans="1:25" ht="15" x14ac:dyDescent="0.25">
      <c r="A34" s="59">
        <v>32</v>
      </c>
      <c r="B34" s="60" t="s">
        <v>122</v>
      </c>
      <c r="C34" s="60" t="s">
        <v>123</v>
      </c>
      <c r="D34" s="58"/>
      <c r="E34" s="58"/>
      <c r="F34" s="29">
        <v>8</v>
      </c>
      <c r="G34" s="29"/>
      <c r="H34" s="21" t="str">
        <f t="shared" si="0"/>
        <v/>
      </c>
      <c r="I34" s="26">
        <f t="shared" si="1"/>
        <v>27</v>
      </c>
      <c r="J34" s="35"/>
      <c r="K34" s="35"/>
      <c r="L34" s="25" t="str">
        <f t="shared" si="2"/>
        <v/>
      </c>
      <c r="M34" s="35"/>
      <c r="N34" s="35"/>
      <c r="O34" s="47" t="str">
        <f t="shared" si="9"/>
        <v/>
      </c>
      <c r="P34" s="26">
        <f t="shared" si="3"/>
        <v>27.5</v>
      </c>
      <c r="Q34" s="48">
        <f t="shared" si="7"/>
        <v>54.5</v>
      </c>
      <c r="R34" s="49" t="str">
        <f t="shared" si="8"/>
        <v>E</v>
      </c>
      <c r="S34" s="35">
        <v>20</v>
      </c>
      <c r="T34" s="35">
        <v>23</v>
      </c>
      <c r="U34" s="35">
        <v>27</v>
      </c>
      <c r="V34" s="35">
        <v>27.5</v>
      </c>
      <c r="W34" s="35">
        <f t="shared" si="4"/>
        <v>27</v>
      </c>
      <c r="X34" s="35">
        <f t="shared" si="5"/>
        <v>27.5</v>
      </c>
      <c r="Y34">
        <f t="shared" si="6"/>
        <v>0</v>
      </c>
    </row>
    <row r="35" spans="1:25" ht="15" x14ac:dyDescent="0.25">
      <c r="A35" s="59">
        <v>33</v>
      </c>
      <c r="B35" s="60" t="s">
        <v>124</v>
      </c>
      <c r="C35" s="60" t="s">
        <v>125</v>
      </c>
      <c r="D35" s="58"/>
      <c r="E35" s="58"/>
      <c r="F35" s="29">
        <v>1</v>
      </c>
      <c r="G35" s="29"/>
      <c r="H35" s="21" t="str">
        <f t="shared" si="0"/>
        <v/>
      </c>
      <c r="I35" s="26">
        <f t="shared" si="1"/>
        <v>1</v>
      </c>
      <c r="J35" s="35"/>
      <c r="K35" s="35"/>
      <c r="L35" s="25" t="str">
        <f t="shared" si="2"/>
        <v/>
      </c>
      <c r="M35" s="35"/>
      <c r="N35" s="35"/>
      <c r="O35" s="47" t="str">
        <f t="shared" si="9"/>
        <v/>
      </c>
      <c r="P35" s="26" t="str">
        <f t="shared" si="3"/>
        <v/>
      </c>
      <c r="Q35" s="48">
        <f t="shared" si="7"/>
        <v>1</v>
      </c>
      <c r="R35" s="49" t="str">
        <f t="shared" si="8"/>
        <v>F</v>
      </c>
      <c r="S35" s="35"/>
      <c r="T35" s="35"/>
      <c r="U35" s="35"/>
      <c r="V35" s="35"/>
      <c r="W35" s="35" t="str">
        <f t="shared" si="4"/>
        <v/>
      </c>
      <c r="X35" s="35" t="str">
        <f t="shared" si="5"/>
        <v/>
      </c>
      <c r="Y35">
        <f t="shared" si="6"/>
        <v>0</v>
      </c>
    </row>
    <row r="36" spans="1:25" ht="15" x14ac:dyDescent="0.25">
      <c r="A36" s="59">
        <v>34</v>
      </c>
      <c r="B36" s="60" t="s">
        <v>126</v>
      </c>
      <c r="C36" s="60" t="s">
        <v>127</v>
      </c>
      <c r="D36" s="58">
        <v>4.5</v>
      </c>
      <c r="E36" s="58"/>
      <c r="F36" s="29">
        <v>16</v>
      </c>
      <c r="G36" s="29">
        <v>0</v>
      </c>
      <c r="H36" s="21">
        <f t="shared" si="0"/>
        <v>4.5</v>
      </c>
      <c r="I36" s="26">
        <f t="shared" si="1"/>
        <v>30</v>
      </c>
      <c r="J36" s="35"/>
      <c r="K36" s="35"/>
      <c r="L36" s="25" t="str">
        <f t="shared" si="2"/>
        <v/>
      </c>
      <c r="M36" s="35"/>
      <c r="N36" s="35"/>
      <c r="O36" s="47" t="str">
        <f t="shared" si="9"/>
        <v/>
      </c>
      <c r="P36" s="26">
        <f t="shared" si="3"/>
        <v>15.5</v>
      </c>
      <c r="Q36" s="48">
        <f t="shared" si="7"/>
        <v>50</v>
      </c>
      <c r="R36" s="49" t="str">
        <f t="shared" si="8"/>
        <v>E</v>
      </c>
      <c r="S36" s="35">
        <v>30</v>
      </c>
      <c r="T36" s="35">
        <v>15.5</v>
      </c>
      <c r="U36" s="35"/>
      <c r="V36" s="35"/>
      <c r="W36" s="35">
        <f t="shared" si="4"/>
        <v>30</v>
      </c>
      <c r="X36" s="35">
        <f t="shared" si="5"/>
        <v>15.5</v>
      </c>
      <c r="Y36">
        <f t="shared" si="6"/>
        <v>0</v>
      </c>
    </row>
    <row r="37" spans="1:25" ht="15" x14ac:dyDescent="0.25">
      <c r="A37" s="59">
        <v>35</v>
      </c>
      <c r="B37" s="60" t="s">
        <v>128</v>
      </c>
      <c r="C37" s="60" t="s">
        <v>129</v>
      </c>
      <c r="D37" s="58"/>
      <c r="E37" s="58"/>
      <c r="F37" s="29">
        <v>9</v>
      </c>
      <c r="G37" s="29">
        <v>11.5</v>
      </c>
      <c r="H37" s="21" t="str">
        <f t="shared" si="0"/>
        <v/>
      </c>
      <c r="I37" s="26">
        <f t="shared" si="1"/>
        <v>16</v>
      </c>
      <c r="J37" s="35"/>
      <c r="K37" s="35"/>
      <c r="L37" s="25" t="str">
        <f t="shared" si="2"/>
        <v/>
      </c>
      <c r="M37" s="35"/>
      <c r="N37" s="35"/>
      <c r="O37" s="47" t="str">
        <f t="shared" si="9"/>
        <v/>
      </c>
      <c r="P37" s="26">
        <f t="shared" si="3"/>
        <v>15</v>
      </c>
      <c r="Q37" s="48">
        <f t="shared" si="7"/>
        <v>31</v>
      </c>
      <c r="R37" s="49" t="str">
        <f t="shared" si="8"/>
        <v>F</v>
      </c>
      <c r="S37" s="35">
        <v>19</v>
      </c>
      <c r="T37" s="35"/>
      <c r="U37" s="35">
        <v>16</v>
      </c>
      <c r="V37" s="35">
        <v>15</v>
      </c>
      <c r="W37" s="35">
        <f t="shared" si="4"/>
        <v>16</v>
      </c>
      <c r="X37" s="35">
        <f t="shared" si="5"/>
        <v>15</v>
      </c>
      <c r="Y37">
        <f t="shared" si="6"/>
        <v>0</v>
      </c>
    </row>
    <row r="38" spans="1:25" ht="15" x14ac:dyDescent="0.25">
      <c r="A38" s="59">
        <v>36</v>
      </c>
      <c r="B38" s="60" t="s">
        <v>130</v>
      </c>
      <c r="C38" s="60" t="s">
        <v>131</v>
      </c>
      <c r="D38" s="29">
        <v>2.5</v>
      </c>
      <c r="E38" s="29"/>
      <c r="F38" s="29">
        <v>5.5</v>
      </c>
      <c r="G38" s="29"/>
      <c r="H38" s="21">
        <f t="shared" ref="H38:H78" si="10">IF(D38="","",D38)</f>
        <v>2.5</v>
      </c>
      <c r="I38" s="26">
        <f t="shared" si="1"/>
        <v>19.5</v>
      </c>
      <c r="J38" s="35">
        <v>9</v>
      </c>
      <c r="K38" s="35">
        <v>5.5</v>
      </c>
      <c r="L38" s="25">
        <f t="shared" si="2"/>
        <v>14.5</v>
      </c>
      <c r="M38" s="35"/>
      <c r="N38" s="35"/>
      <c r="O38" s="47" t="str">
        <f t="shared" si="9"/>
        <v/>
      </c>
      <c r="P38" s="26">
        <f t="shared" si="3"/>
        <v>26</v>
      </c>
      <c r="Q38" s="48">
        <f t="shared" si="7"/>
        <v>48</v>
      </c>
      <c r="R38" s="49" t="str">
        <f t="shared" si="8"/>
        <v>F</v>
      </c>
      <c r="S38" s="35">
        <v>19.5</v>
      </c>
      <c r="T38" s="35">
        <v>6.5</v>
      </c>
      <c r="U38" s="35"/>
      <c r="V38" s="35">
        <v>26</v>
      </c>
      <c r="W38" s="35">
        <f t="shared" si="4"/>
        <v>19.5</v>
      </c>
      <c r="X38" s="35">
        <f t="shared" si="5"/>
        <v>26</v>
      </c>
      <c r="Y38">
        <f t="shared" si="6"/>
        <v>0</v>
      </c>
    </row>
    <row r="39" spans="1:25" ht="15" x14ac:dyDescent="0.25">
      <c r="A39" s="59">
        <v>37</v>
      </c>
      <c r="B39" s="60" t="s">
        <v>132</v>
      </c>
      <c r="C39" s="60" t="s">
        <v>133</v>
      </c>
      <c r="D39" s="29">
        <v>3.5</v>
      </c>
      <c r="E39" s="29"/>
      <c r="F39" s="29">
        <v>14</v>
      </c>
      <c r="G39" s="29">
        <v>10.5</v>
      </c>
      <c r="H39" s="21">
        <f t="shared" si="10"/>
        <v>3.5</v>
      </c>
      <c r="I39" s="26">
        <f t="shared" si="1"/>
        <v>30</v>
      </c>
      <c r="J39" s="35">
        <v>11.5</v>
      </c>
      <c r="K39" s="35">
        <v>10.5</v>
      </c>
      <c r="L39" s="25">
        <f t="shared" ref="L39:L78" si="11">IF(AND(J39="",K39=""),"",J39+K39)</f>
        <v>22</v>
      </c>
      <c r="M39" s="35"/>
      <c r="N39" s="35"/>
      <c r="O39" s="47" t="str">
        <f t="shared" si="9"/>
        <v/>
      </c>
      <c r="P39" s="26">
        <f t="shared" si="3"/>
        <v>22</v>
      </c>
      <c r="Q39" s="48">
        <f t="shared" ref="Q39:Q78" si="12">IF(AND(D39="",I39="",P39=""),"",SUM(D39,I39,P39))</f>
        <v>55.5</v>
      </c>
      <c r="R39" s="49" t="str">
        <f t="shared" ref="R39:R78" si="13">IF(AND(D39="",I39="",P39=""),"F",IF(Q39&gt;89,"A",IF(Q39&gt;79,"B",IF(Q39&gt;69,"C",IF(Q39&gt;59,"D",IF(Q39&gt;49,"E","F"))))))</f>
        <v>E</v>
      </c>
      <c r="S39" s="35">
        <v>30</v>
      </c>
      <c r="T39" s="35"/>
      <c r="U39" s="35"/>
      <c r="V39" s="35"/>
      <c r="W39" s="35">
        <f t="shared" si="4"/>
        <v>30</v>
      </c>
      <c r="X39" s="35" t="str">
        <f t="shared" si="5"/>
        <v/>
      </c>
      <c r="Y39">
        <f t="shared" si="6"/>
        <v>0</v>
      </c>
    </row>
    <row r="40" spans="1:25" ht="15" x14ac:dyDescent="0.25">
      <c r="A40" s="59">
        <v>38</v>
      </c>
      <c r="B40" s="60" t="s">
        <v>134</v>
      </c>
      <c r="C40" s="60" t="s">
        <v>135</v>
      </c>
      <c r="D40" s="29">
        <v>7</v>
      </c>
      <c r="E40" s="29"/>
      <c r="F40" s="29">
        <v>6.5</v>
      </c>
      <c r="G40" s="29">
        <v>13.5</v>
      </c>
      <c r="H40" s="21">
        <f t="shared" si="10"/>
        <v>7</v>
      </c>
      <c r="I40" s="26">
        <f t="shared" si="1"/>
        <v>31.5</v>
      </c>
      <c r="J40" s="35">
        <v>15</v>
      </c>
      <c r="K40" s="35">
        <v>8.5</v>
      </c>
      <c r="L40" s="25">
        <f t="shared" si="11"/>
        <v>23.5</v>
      </c>
      <c r="M40" s="35">
        <v>17.5</v>
      </c>
      <c r="N40" s="35">
        <v>8</v>
      </c>
      <c r="O40" s="47">
        <f t="shared" si="9"/>
        <v>25.5</v>
      </c>
      <c r="P40" s="26">
        <f t="shared" si="3"/>
        <v>25.5</v>
      </c>
      <c r="Q40" s="48">
        <f t="shared" si="12"/>
        <v>64</v>
      </c>
      <c r="R40" s="49" t="str">
        <f t="shared" si="13"/>
        <v>D</v>
      </c>
      <c r="S40" s="35">
        <v>31.5</v>
      </c>
      <c r="T40" s="35"/>
      <c r="U40" s="35"/>
      <c r="V40" s="35"/>
      <c r="W40" s="35">
        <f t="shared" si="4"/>
        <v>31.5</v>
      </c>
      <c r="X40" s="35" t="str">
        <f t="shared" si="5"/>
        <v/>
      </c>
      <c r="Y40">
        <f t="shared" ref="Y40:Y78" si="14">IF(R40="B",1,0)</f>
        <v>0</v>
      </c>
    </row>
    <row r="41" spans="1:25" ht="15" x14ac:dyDescent="0.25">
      <c r="A41" s="59">
        <v>39</v>
      </c>
      <c r="B41" s="60" t="s">
        <v>136</v>
      </c>
      <c r="C41" s="60" t="s">
        <v>137</v>
      </c>
      <c r="D41" s="29">
        <v>2</v>
      </c>
      <c r="E41" s="29"/>
      <c r="F41" s="29">
        <v>3</v>
      </c>
      <c r="G41" s="29">
        <v>2</v>
      </c>
      <c r="H41" s="21">
        <f t="shared" si="10"/>
        <v>2</v>
      </c>
      <c r="I41" s="26">
        <f t="shared" si="1"/>
        <v>2</v>
      </c>
      <c r="J41" s="35"/>
      <c r="K41" s="35"/>
      <c r="L41" s="25" t="str">
        <f t="shared" si="11"/>
        <v/>
      </c>
      <c r="M41" s="35"/>
      <c r="N41" s="35"/>
      <c r="O41" s="47" t="str">
        <f t="shared" si="9"/>
        <v/>
      </c>
      <c r="P41" s="26" t="str">
        <f t="shared" si="3"/>
        <v/>
      </c>
      <c r="Q41" s="48">
        <f t="shared" si="12"/>
        <v>4</v>
      </c>
      <c r="R41" s="49" t="str">
        <f t="shared" si="13"/>
        <v>F</v>
      </c>
      <c r="S41" s="35"/>
      <c r="T41" s="35"/>
      <c r="U41" s="35"/>
      <c r="V41" s="35"/>
      <c r="W41" s="35" t="str">
        <f t="shared" si="4"/>
        <v/>
      </c>
      <c r="X41" s="35" t="str">
        <f t="shared" si="5"/>
        <v/>
      </c>
      <c r="Y41">
        <f t="shared" si="14"/>
        <v>0</v>
      </c>
    </row>
    <row r="42" spans="1:25" ht="15" x14ac:dyDescent="0.25">
      <c r="A42" s="59">
        <v>40</v>
      </c>
      <c r="B42" s="60" t="s">
        <v>138</v>
      </c>
      <c r="C42" s="60" t="s">
        <v>139</v>
      </c>
      <c r="D42" s="35">
        <v>0</v>
      </c>
      <c r="E42" s="35"/>
      <c r="F42" s="35">
        <v>2</v>
      </c>
      <c r="G42" s="35">
        <v>7</v>
      </c>
      <c r="H42" s="21">
        <f t="shared" si="10"/>
        <v>0</v>
      </c>
      <c r="I42" s="26">
        <f t="shared" si="1"/>
        <v>0</v>
      </c>
      <c r="J42" s="35"/>
      <c r="K42" s="35"/>
      <c r="L42" s="25" t="str">
        <f t="shared" si="11"/>
        <v/>
      </c>
      <c r="M42" s="35"/>
      <c r="N42" s="35"/>
      <c r="O42" s="47" t="str">
        <f t="shared" ref="O42:O52" si="15">IF(AND(M42="",N42=""),"",M42+N42)</f>
        <v/>
      </c>
      <c r="P42" s="26" t="str">
        <f t="shared" si="3"/>
        <v/>
      </c>
      <c r="Q42" s="48">
        <f t="shared" si="12"/>
        <v>0</v>
      </c>
      <c r="R42" s="49" t="str">
        <f t="shared" si="13"/>
        <v>F</v>
      </c>
      <c r="S42" s="35">
        <v>0</v>
      </c>
      <c r="T42" s="35"/>
      <c r="U42" s="35"/>
      <c r="V42" s="35"/>
      <c r="W42" s="35">
        <f t="shared" si="4"/>
        <v>0</v>
      </c>
      <c r="X42" s="35" t="str">
        <f t="shared" si="5"/>
        <v/>
      </c>
      <c r="Y42">
        <f t="shared" si="14"/>
        <v>0</v>
      </c>
    </row>
    <row r="43" spans="1:25" ht="15" x14ac:dyDescent="0.25">
      <c r="A43" s="59">
        <v>41</v>
      </c>
      <c r="B43" s="60" t="s">
        <v>140</v>
      </c>
      <c r="C43" s="60" t="s">
        <v>141</v>
      </c>
      <c r="D43" s="35">
        <v>2.5</v>
      </c>
      <c r="E43" s="35"/>
      <c r="F43" s="29">
        <v>16</v>
      </c>
      <c r="G43" s="29"/>
      <c r="H43" s="21">
        <f t="shared" si="10"/>
        <v>2.5</v>
      </c>
      <c r="I43" s="26">
        <f t="shared" si="1"/>
        <v>21</v>
      </c>
      <c r="J43" s="35">
        <v>19</v>
      </c>
      <c r="K43" s="35">
        <v>5</v>
      </c>
      <c r="L43" s="25">
        <f t="shared" si="11"/>
        <v>24</v>
      </c>
      <c r="M43" s="35"/>
      <c r="N43" s="35"/>
      <c r="O43" s="47" t="str">
        <f t="shared" si="15"/>
        <v/>
      </c>
      <c r="P43" s="26">
        <f t="shared" si="3"/>
        <v>24</v>
      </c>
      <c r="Q43" s="48">
        <f t="shared" si="12"/>
        <v>47.5</v>
      </c>
      <c r="R43" s="49" t="str">
        <f t="shared" si="13"/>
        <v>F</v>
      </c>
      <c r="S43" s="35">
        <v>13</v>
      </c>
      <c r="T43" s="35"/>
      <c r="U43" s="35">
        <v>21</v>
      </c>
      <c r="V43" s="35"/>
      <c r="W43" s="35">
        <f t="shared" si="4"/>
        <v>21</v>
      </c>
      <c r="X43" s="35" t="str">
        <f t="shared" si="5"/>
        <v/>
      </c>
      <c r="Y43">
        <f t="shared" si="14"/>
        <v>0</v>
      </c>
    </row>
    <row r="44" spans="1:25" ht="15" x14ac:dyDescent="0.25">
      <c r="A44" s="59">
        <v>42</v>
      </c>
      <c r="B44" s="60" t="s">
        <v>142</v>
      </c>
      <c r="C44" s="60" t="s">
        <v>143</v>
      </c>
      <c r="D44" s="29">
        <v>2.5</v>
      </c>
      <c r="E44" s="29"/>
      <c r="F44" s="29">
        <v>7</v>
      </c>
      <c r="G44" s="29">
        <v>8</v>
      </c>
      <c r="H44" s="21">
        <f t="shared" si="10"/>
        <v>2.5</v>
      </c>
      <c r="I44" s="26">
        <f t="shared" si="1"/>
        <v>15</v>
      </c>
      <c r="J44" s="35"/>
      <c r="K44" s="35"/>
      <c r="L44" s="25" t="str">
        <f t="shared" si="11"/>
        <v/>
      </c>
      <c r="M44" s="35"/>
      <c r="N44" s="35"/>
      <c r="O44" s="47" t="str">
        <f t="shared" si="15"/>
        <v/>
      </c>
      <c r="P44" s="26">
        <f t="shared" si="3"/>
        <v>5.5</v>
      </c>
      <c r="Q44" s="48">
        <f t="shared" si="12"/>
        <v>23</v>
      </c>
      <c r="R44" s="49" t="str">
        <f t="shared" si="13"/>
        <v>F</v>
      </c>
      <c r="S44" s="35">
        <v>13</v>
      </c>
      <c r="T44" s="35">
        <v>9.5</v>
      </c>
      <c r="U44" s="35">
        <v>15</v>
      </c>
      <c r="V44" s="35">
        <v>5.5</v>
      </c>
      <c r="W44" s="35">
        <f t="shared" si="4"/>
        <v>15</v>
      </c>
      <c r="X44" s="35">
        <f t="shared" si="5"/>
        <v>5.5</v>
      </c>
      <c r="Y44">
        <f t="shared" si="14"/>
        <v>0</v>
      </c>
    </row>
    <row r="45" spans="1:25" ht="15" x14ac:dyDescent="0.25">
      <c r="A45" s="59">
        <v>43</v>
      </c>
      <c r="B45" s="60" t="s">
        <v>144</v>
      </c>
      <c r="C45" s="60" t="s">
        <v>145</v>
      </c>
      <c r="D45" s="29"/>
      <c r="E45" s="29"/>
      <c r="F45" s="29">
        <v>1</v>
      </c>
      <c r="G45" s="29"/>
      <c r="H45" s="21" t="str">
        <f t="shared" si="10"/>
        <v/>
      </c>
      <c r="I45" s="26">
        <f t="shared" si="1"/>
        <v>19</v>
      </c>
      <c r="J45" s="35"/>
      <c r="K45" s="35"/>
      <c r="L45" s="25" t="str">
        <f t="shared" si="11"/>
        <v/>
      </c>
      <c r="M45" s="35"/>
      <c r="N45" s="35"/>
      <c r="O45" s="47" t="str">
        <f t="shared" si="15"/>
        <v/>
      </c>
      <c r="P45" s="26">
        <f t="shared" si="3"/>
        <v>26.5</v>
      </c>
      <c r="Q45" s="48">
        <f t="shared" si="12"/>
        <v>45.5</v>
      </c>
      <c r="R45" s="49" t="str">
        <f t="shared" si="13"/>
        <v>F</v>
      </c>
      <c r="S45" s="35">
        <v>13</v>
      </c>
      <c r="T45" s="35">
        <v>8.5</v>
      </c>
      <c r="U45" s="35">
        <v>19</v>
      </c>
      <c r="V45" s="35">
        <v>26.5</v>
      </c>
      <c r="W45" s="35">
        <f t="shared" si="4"/>
        <v>19</v>
      </c>
      <c r="X45" s="35">
        <f t="shared" si="5"/>
        <v>26.5</v>
      </c>
      <c r="Y45">
        <f t="shared" si="14"/>
        <v>0</v>
      </c>
    </row>
    <row r="46" spans="1:25" ht="15" x14ac:dyDescent="0.25">
      <c r="A46" s="59">
        <v>44</v>
      </c>
      <c r="B46" s="60" t="s">
        <v>146</v>
      </c>
      <c r="C46" s="60" t="s">
        <v>147</v>
      </c>
      <c r="D46" s="29">
        <v>1</v>
      </c>
      <c r="E46" s="29"/>
      <c r="F46" s="29">
        <v>10</v>
      </c>
      <c r="G46" s="29">
        <v>7</v>
      </c>
      <c r="H46" s="21">
        <f t="shared" si="10"/>
        <v>1</v>
      </c>
      <c r="I46" s="26">
        <f t="shared" si="1"/>
        <v>7</v>
      </c>
      <c r="J46" s="35">
        <v>7</v>
      </c>
      <c r="K46" s="35">
        <v>2.5</v>
      </c>
      <c r="L46" s="25">
        <f t="shared" si="11"/>
        <v>9.5</v>
      </c>
      <c r="M46" s="35"/>
      <c r="N46" s="35"/>
      <c r="O46" s="47" t="str">
        <f t="shared" si="15"/>
        <v/>
      </c>
      <c r="P46" s="26">
        <f t="shared" si="3"/>
        <v>9.5</v>
      </c>
      <c r="Q46" s="48">
        <f t="shared" si="12"/>
        <v>17.5</v>
      </c>
      <c r="R46" s="49" t="str">
        <f t="shared" si="13"/>
        <v>F</v>
      </c>
      <c r="S46" s="35"/>
      <c r="T46" s="35"/>
      <c r="U46" s="35"/>
      <c r="V46" s="35"/>
      <c r="W46" s="35" t="str">
        <f t="shared" si="4"/>
        <v/>
      </c>
      <c r="X46" s="35" t="str">
        <f t="shared" si="5"/>
        <v/>
      </c>
      <c r="Y46">
        <f t="shared" si="14"/>
        <v>0</v>
      </c>
    </row>
    <row r="47" spans="1:25" ht="15" x14ac:dyDescent="0.25">
      <c r="A47" s="59">
        <v>45</v>
      </c>
      <c r="B47" s="60" t="s">
        <v>148</v>
      </c>
      <c r="C47" s="60" t="s">
        <v>149</v>
      </c>
      <c r="D47" s="29">
        <v>0</v>
      </c>
      <c r="E47" s="29"/>
      <c r="F47" s="29">
        <v>0</v>
      </c>
      <c r="G47" s="35">
        <v>8</v>
      </c>
      <c r="H47" s="21">
        <f t="shared" si="10"/>
        <v>0</v>
      </c>
      <c r="I47" s="26">
        <f t="shared" si="1"/>
        <v>9</v>
      </c>
      <c r="J47" s="35">
        <v>1</v>
      </c>
      <c r="K47" s="35">
        <v>2</v>
      </c>
      <c r="L47" s="25">
        <f t="shared" si="11"/>
        <v>3</v>
      </c>
      <c r="M47" s="35"/>
      <c r="N47" s="35"/>
      <c r="O47" s="47" t="str">
        <f t="shared" si="15"/>
        <v/>
      </c>
      <c r="P47" s="26">
        <f t="shared" si="3"/>
        <v>15.5</v>
      </c>
      <c r="Q47" s="48">
        <f t="shared" si="12"/>
        <v>24.5</v>
      </c>
      <c r="R47" s="49" t="str">
        <f t="shared" si="13"/>
        <v>F</v>
      </c>
      <c r="S47" s="35">
        <v>6</v>
      </c>
      <c r="T47" s="35">
        <v>12</v>
      </c>
      <c r="U47" s="35">
        <v>9</v>
      </c>
      <c r="V47" s="35">
        <v>15.5</v>
      </c>
      <c r="W47" s="35">
        <f t="shared" si="4"/>
        <v>9</v>
      </c>
      <c r="X47" s="35">
        <f t="shared" si="5"/>
        <v>15.5</v>
      </c>
      <c r="Y47">
        <f t="shared" si="14"/>
        <v>0</v>
      </c>
    </row>
    <row r="48" spans="1:25" ht="15" x14ac:dyDescent="0.25">
      <c r="A48" s="59">
        <v>46</v>
      </c>
      <c r="B48" s="60" t="s">
        <v>150</v>
      </c>
      <c r="C48" s="60" t="s">
        <v>151</v>
      </c>
      <c r="D48" s="35"/>
      <c r="E48" s="35"/>
      <c r="F48" s="29">
        <v>8</v>
      </c>
      <c r="G48" s="35"/>
      <c r="H48" s="21" t="str">
        <f t="shared" si="10"/>
        <v/>
      </c>
      <c r="I48" s="26">
        <f t="shared" si="1"/>
        <v>8</v>
      </c>
      <c r="J48" s="35"/>
      <c r="K48" s="35"/>
      <c r="L48" s="25" t="str">
        <f t="shared" si="11"/>
        <v/>
      </c>
      <c r="M48" s="35"/>
      <c r="N48" s="35"/>
      <c r="O48" s="47" t="str">
        <f t="shared" si="15"/>
        <v/>
      </c>
      <c r="P48" s="26" t="str">
        <f t="shared" si="3"/>
        <v/>
      </c>
      <c r="Q48" s="48">
        <f t="shared" si="12"/>
        <v>8</v>
      </c>
      <c r="R48" s="49" t="str">
        <f t="shared" si="13"/>
        <v>F</v>
      </c>
      <c r="S48" s="35"/>
      <c r="T48" s="35"/>
      <c r="U48" s="35"/>
      <c r="V48" s="35"/>
      <c r="W48" s="35" t="str">
        <f t="shared" si="4"/>
        <v/>
      </c>
      <c r="X48" s="35" t="str">
        <f t="shared" si="5"/>
        <v/>
      </c>
      <c r="Y48">
        <f t="shared" si="14"/>
        <v>0</v>
      </c>
    </row>
    <row r="49" spans="1:25" ht="15" x14ac:dyDescent="0.25">
      <c r="A49" s="59">
        <v>47</v>
      </c>
      <c r="B49" s="60" t="s">
        <v>152</v>
      </c>
      <c r="C49" s="60" t="s">
        <v>153</v>
      </c>
      <c r="D49" s="35"/>
      <c r="E49" s="35"/>
      <c r="F49" s="29">
        <v>13</v>
      </c>
      <c r="G49" s="35"/>
      <c r="H49" s="21" t="str">
        <f t="shared" si="10"/>
        <v/>
      </c>
      <c r="I49" s="26">
        <f t="shared" si="1"/>
        <v>23</v>
      </c>
      <c r="J49" s="35"/>
      <c r="K49" s="35"/>
      <c r="L49" s="25" t="str">
        <f t="shared" si="11"/>
        <v/>
      </c>
      <c r="M49" s="35"/>
      <c r="N49" s="35"/>
      <c r="O49" s="47" t="str">
        <f t="shared" si="15"/>
        <v/>
      </c>
      <c r="P49" s="26">
        <f t="shared" si="3"/>
        <v>33.5</v>
      </c>
      <c r="Q49" s="48">
        <f t="shared" si="12"/>
        <v>56.5</v>
      </c>
      <c r="R49" s="49" t="str">
        <f t="shared" si="13"/>
        <v>E</v>
      </c>
      <c r="S49" s="35">
        <v>23</v>
      </c>
      <c r="T49" s="35">
        <v>33.5</v>
      </c>
      <c r="U49" s="35"/>
      <c r="V49" s="35"/>
      <c r="W49" s="35">
        <f t="shared" si="4"/>
        <v>23</v>
      </c>
      <c r="X49" s="35">
        <f t="shared" si="5"/>
        <v>33.5</v>
      </c>
      <c r="Y49">
        <f t="shared" si="14"/>
        <v>0</v>
      </c>
    </row>
    <row r="50" spans="1:25" ht="15" x14ac:dyDescent="0.25">
      <c r="A50" s="59">
        <v>48</v>
      </c>
      <c r="B50" s="60" t="s">
        <v>154</v>
      </c>
      <c r="C50" s="60" t="s">
        <v>155</v>
      </c>
      <c r="D50" s="35">
        <v>1.5</v>
      </c>
      <c r="E50" s="35"/>
      <c r="F50" s="29">
        <v>4</v>
      </c>
      <c r="G50" s="35">
        <v>1</v>
      </c>
      <c r="H50" s="21">
        <f t="shared" si="10"/>
        <v>1.5</v>
      </c>
      <c r="I50" s="26">
        <f t="shared" si="1"/>
        <v>24</v>
      </c>
      <c r="J50" s="35">
        <v>6</v>
      </c>
      <c r="K50" s="35">
        <v>1</v>
      </c>
      <c r="L50" s="25">
        <f t="shared" si="11"/>
        <v>7</v>
      </c>
      <c r="M50" s="35"/>
      <c r="N50" s="35"/>
      <c r="O50" s="47" t="str">
        <f t="shared" si="15"/>
        <v/>
      </c>
      <c r="P50" s="26">
        <f t="shared" si="3"/>
        <v>24.5</v>
      </c>
      <c r="Q50" s="48">
        <f t="shared" si="12"/>
        <v>50</v>
      </c>
      <c r="R50" s="49" t="str">
        <f t="shared" si="13"/>
        <v>E</v>
      </c>
      <c r="S50" s="35">
        <v>24</v>
      </c>
      <c r="T50" s="35">
        <v>24.5</v>
      </c>
      <c r="U50" s="35"/>
      <c r="V50" s="35"/>
      <c r="W50" s="35">
        <f t="shared" si="4"/>
        <v>24</v>
      </c>
      <c r="X50" s="35">
        <f t="shared" si="5"/>
        <v>24.5</v>
      </c>
      <c r="Y50">
        <f t="shared" si="14"/>
        <v>0</v>
      </c>
    </row>
    <row r="51" spans="1:25" s="75" customFormat="1" ht="15" x14ac:dyDescent="0.25">
      <c r="A51" s="59">
        <v>49</v>
      </c>
      <c r="B51" s="67" t="s">
        <v>156</v>
      </c>
      <c r="C51" s="67" t="s">
        <v>157</v>
      </c>
      <c r="D51" s="68">
        <v>3</v>
      </c>
      <c r="E51" s="68"/>
      <c r="F51" s="69">
        <v>15</v>
      </c>
      <c r="G51" s="68"/>
      <c r="H51" s="70">
        <f t="shared" si="10"/>
        <v>3</v>
      </c>
      <c r="I51" s="26">
        <f t="shared" si="1"/>
        <v>10</v>
      </c>
      <c r="J51" s="68"/>
      <c r="K51" s="68"/>
      <c r="L51" s="71" t="str">
        <f t="shared" si="11"/>
        <v/>
      </c>
      <c r="M51" s="68"/>
      <c r="N51" s="68"/>
      <c r="O51" s="72" t="str">
        <f t="shared" si="15"/>
        <v/>
      </c>
      <c r="P51" s="26" t="str">
        <f t="shared" si="3"/>
        <v/>
      </c>
      <c r="Q51" s="73">
        <f t="shared" si="12"/>
        <v>13</v>
      </c>
      <c r="R51" s="74" t="str">
        <f t="shared" si="13"/>
        <v>F</v>
      </c>
      <c r="S51" s="68"/>
      <c r="T51" s="68"/>
      <c r="U51" s="68">
        <v>10</v>
      </c>
      <c r="V51" s="68"/>
      <c r="W51" s="35">
        <f t="shared" si="4"/>
        <v>10</v>
      </c>
      <c r="X51" s="35" t="str">
        <f t="shared" si="5"/>
        <v/>
      </c>
      <c r="Y51" s="75">
        <f t="shared" si="14"/>
        <v>0</v>
      </c>
    </row>
    <row r="52" spans="1:25" ht="15" x14ac:dyDescent="0.25">
      <c r="A52" s="59">
        <v>50</v>
      </c>
      <c r="B52" s="60" t="s">
        <v>158</v>
      </c>
      <c r="C52" s="60" t="s">
        <v>159</v>
      </c>
      <c r="D52" s="29">
        <v>1.5</v>
      </c>
      <c r="E52" s="29"/>
      <c r="F52" s="29">
        <v>2</v>
      </c>
      <c r="G52" s="35">
        <v>0</v>
      </c>
      <c r="H52" s="21">
        <f t="shared" si="10"/>
        <v>1.5</v>
      </c>
      <c r="I52" s="26">
        <f t="shared" si="1"/>
        <v>20</v>
      </c>
      <c r="J52" s="35"/>
      <c r="K52" s="35"/>
      <c r="L52" s="25" t="str">
        <f t="shared" si="11"/>
        <v/>
      </c>
      <c r="M52" s="35"/>
      <c r="N52" s="35"/>
      <c r="O52" s="47" t="str">
        <f t="shared" si="15"/>
        <v/>
      </c>
      <c r="P52" s="26">
        <f t="shared" si="3"/>
        <v>28.5</v>
      </c>
      <c r="Q52" s="48">
        <f t="shared" si="12"/>
        <v>50</v>
      </c>
      <c r="R52" s="49" t="str">
        <f t="shared" si="13"/>
        <v>E</v>
      </c>
      <c r="S52" s="35">
        <v>13</v>
      </c>
      <c r="T52" s="35">
        <v>17</v>
      </c>
      <c r="U52" s="35">
        <v>20</v>
      </c>
      <c r="V52" s="35">
        <v>28.5</v>
      </c>
      <c r="W52" s="35">
        <f t="shared" si="4"/>
        <v>20</v>
      </c>
      <c r="X52" s="35">
        <f t="shared" si="5"/>
        <v>28.5</v>
      </c>
      <c r="Y52">
        <f t="shared" si="14"/>
        <v>0</v>
      </c>
    </row>
    <row r="53" spans="1:25" ht="14.25" customHeight="1" x14ac:dyDescent="0.25">
      <c r="A53" s="59">
        <v>51</v>
      </c>
      <c r="B53" s="60" t="s">
        <v>160</v>
      </c>
      <c r="C53" s="60" t="s">
        <v>161</v>
      </c>
      <c r="D53" s="35">
        <v>6</v>
      </c>
      <c r="E53" s="35"/>
      <c r="F53" s="28">
        <v>14</v>
      </c>
      <c r="G53" s="35">
        <v>14</v>
      </c>
      <c r="H53" s="21">
        <f t="shared" si="10"/>
        <v>6</v>
      </c>
      <c r="I53" s="26">
        <f t="shared" si="1"/>
        <v>24.5</v>
      </c>
      <c r="J53" s="35">
        <v>14</v>
      </c>
      <c r="K53" s="35">
        <v>4</v>
      </c>
      <c r="L53" s="25">
        <f t="shared" si="11"/>
        <v>18</v>
      </c>
      <c r="M53" s="35">
        <v>6</v>
      </c>
      <c r="N53" s="35">
        <v>4.5</v>
      </c>
      <c r="O53" s="47">
        <f t="shared" ref="O53:O61" si="16">IF(AND(M53="",N53=""),"",M53+N53)</f>
        <v>10.5</v>
      </c>
      <c r="P53" s="26">
        <f t="shared" si="3"/>
        <v>25.5</v>
      </c>
      <c r="Q53" s="48">
        <f t="shared" si="12"/>
        <v>56</v>
      </c>
      <c r="R53" s="49" t="str">
        <f t="shared" si="13"/>
        <v>E</v>
      </c>
      <c r="S53" s="35">
        <v>24.5</v>
      </c>
      <c r="T53" s="35">
        <v>25.5</v>
      </c>
      <c r="U53" s="35"/>
      <c r="V53" s="35"/>
      <c r="W53" s="35">
        <f t="shared" si="4"/>
        <v>24.5</v>
      </c>
      <c r="X53" s="35">
        <f t="shared" si="5"/>
        <v>25.5</v>
      </c>
      <c r="Y53">
        <f t="shared" si="14"/>
        <v>0</v>
      </c>
    </row>
    <row r="54" spans="1:25" ht="15.75" customHeight="1" x14ac:dyDescent="0.25">
      <c r="A54" s="59">
        <v>52</v>
      </c>
      <c r="B54" s="60" t="s">
        <v>162</v>
      </c>
      <c r="C54" s="60" t="s">
        <v>163</v>
      </c>
      <c r="D54" s="29"/>
      <c r="E54" s="29"/>
      <c r="F54" s="29">
        <v>6.5</v>
      </c>
      <c r="G54" s="35">
        <v>0</v>
      </c>
      <c r="H54" s="21" t="str">
        <f t="shared" si="10"/>
        <v/>
      </c>
      <c r="I54" s="26">
        <f t="shared" si="1"/>
        <v>8</v>
      </c>
      <c r="J54" s="35"/>
      <c r="K54" s="35"/>
      <c r="L54" s="25" t="str">
        <f t="shared" si="11"/>
        <v/>
      </c>
      <c r="M54" s="35"/>
      <c r="N54" s="35"/>
      <c r="O54" s="47" t="str">
        <f t="shared" si="16"/>
        <v/>
      </c>
      <c r="P54" s="26">
        <f t="shared" si="3"/>
        <v>7</v>
      </c>
      <c r="Q54" s="48">
        <f t="shared" si="12"/>
        <v>15</v>
      </c>
      <c r="R54" s="49" t="str">
        <f t="shared" si="13"/>
        <v>F</v>
      </c>
      <c r="S54" s="35">
        <v>2.5</v>
      </c>
      <c r="T54" s="35"/>
      <c r="U54" s="35">
        <v>8</v>
      </c>
      <c r="V54" s="35">
        <v>7</v>
      </c>
      <c r="W54" s="35">
        <f t="shared" si="4"/>
        <v>8</v>
      </c>
      <c r="X54" s="35">
        <f t="shared" si="5"/>
        <v>7</v>
      </c>
      <c r="Y54">
        <f t="shared" si="14"/>
        <v>0</v>
      </c>
    </row>
    <row r="55" spans="1:25" ht="15.75" customHeight="1" x14ac:dyDescent="0.25">
      <c r="A55" s="59">
        <v>53</v>
      </c>
      <c r="B55" s="60" t="s">
        <v>164</v>
      </c>
      <c r="C55" s="60" t="s">
        <v>165</v>
      </c>
      <c r="D55" s="29"/>
      <c r="E55" s="29"/>
      <c r="F55" s="29">
        <v>3</v>
      </c>
      <c r="G55" s="35">
        <v>0</v>
      </c>
      <c r="H55" s="21" t="str">
        <f t="shared" si="10"/>
        <v/>
      </c>
      <c r="I55" s="26">
        <f t="shared" si="1"/>
        <v>0</v>
      </c>
      <c r="J55" s="35"/>
      <c r="K55" s="35"/>
      <c r="L55" s="25" t="str">
        <f t="shared" si="11"/>
        <v/>
      </c>
      <c r="M55" s="35"/>
      <c r="N55" s="35"/>
      <c r="O55" s="47" t="str">
        <f t="shared" si="16"/>
        <v/>
      </c>
      <c r="P55" s="26" t="str">
        <f t="shared" si="3"/>
        <v/>
      </c>
      <c r="Q55" s="48">
        <f t="shared" si="12"/>
        <v>0</v>
      </c>
      <c r="R55" s="49" t="str">
        <f t="shared" si="13"/>
        <v>F</v>
      </c>
      <c r="S55" s="35"/>
      <c r="T55" s="35"/>
      <c r="U55" s="35"/>
      <c r="V55" s="35"/>
      <c r="W55" s="35" t="str">
        <f t="shared" si="4"/>
        <v/>
      </c>
      <c r="X55" s="35" t="str">
        <f t="shared" si="5"/>
        <v/>
      </c>
      <c r="Y55">
        <f t="shared" si="14"/>
        <v>0</v>
      </c>
    </row>
    <row r="56" spans="1:25" ht="15.75" customHeight="1" x14ac:dyDescent="0.25">
      <c r="A56" s="59">
        <v>54</v>
      </c>
      <c r="B56" s="60" t="s">
        <v>166</v>
      </c>
      <c r="C56" s="60" t="s">
        <v>167</v>
      </c>
      <c r="D56" s="29"/>
      <c r="E56" s="29"/>
      <c r="F56" s="29">
        <v>13</v>
      </c>
      <c r="G56" s="29">
        <v>12</v>
      </c>
      <c r="H56" s="21" t="str">
        <f t="shared" si="10"/>
        <v/>
      </c>
      <c r="I56" s="26">
        <f t="shared" si="1"/>
        <v>12</v>
      </c>
      <c r="J56" s="35">
        <v>4</v>
      </c>
      <c r="K56" s="35">
        <v>0</v>
      </c>
      <c r="L56" s="25">
        <f t="shared" si="11"/>
        <v>4</v>
      </c>
      <c r="M56" s="35"/>
      <c r="N56" s="35"/>
      <c r="O56" s="47" t="str">
        <f t="shared" si="16"/>
        <v/>
      </c>
      <c r="P56" s="26">
        <f t="shared" si="3"/>
        <v>4</v>
      </c>
      <c r="Q56" s="48">
        <f t="shared" si="12"/>
        <v>16</v>
      </c>
      <c r="R56" s="49" t="str">
        <f t="shared" si="13"/>
        <v>F</v>
      </c>
      <c r="S56" s="35"/>
      <c r="T56" s="35"/>
      <c r="U56" s="35"/>
      <c r="V56" s="35"/>
      <c r="W56" s="35" t="str">
        <f t="shared" si="4"/>
        <v/>
      </c>
      <c r="X56" s="35" t="str">
        <f t="shared" si="5"/>
        <v/>
      </c>
      <c r="Y56">
        <f t="shared" si="14"/>
        <v>0</v>
      </c>
    </row>
    <row r="57" spans="1:25" ht="15" x14ac:dyDescent="0.25">
      <c r="A57" s="59">
        <v>55</v>
      </c>
      <c r="B57" s="60" t="s">
        <v>168</v>
      </c>
      <c r="C57" s="60" t="s">
        <v>169</v>
      </c>
      <c r="D57" s="35">
        <v>2.5</v>
      </c>
      <c r="E57" s="35"/>
      <c r="F57" s="35">
        <v>16</v>
      </c>
      <c r="G57" s="35"/>
      <c r="H57" s="21">
        <f t="shared" si="10"/>
        <v>2.5</v>
      </c>
      <c r="I57" s="26">
        <f t="shared" si="1"/>
        <v>26</v>
      </c>
      <c r="J57" s="35">
        <v>2</v>
      </c>
      <c r="K57" s="35">
        <v>0</v>
      </c>
      <c r="L57" s="25">
        <f t="shared" si="11"/>
        <v>2</v>
      </c>
      <c r="M57" s="35"/>
      <c r="N57" s="35"/>
      <c r="O57" s="47" t="str">
        <f t="shared" si="16"/>
        <v/>
      </c>
      <c r="P57" s="26">
        <f t="shared" si="3"/>
        <v>16</v>
      </c>
      <c r="Q57" s="48">
        <f t="shared" si="12"/>
        <v>44.5</v>
      </c>
      <c r="R57" s="49" t="str">
        <f t="shared" si="13"/>
        <v>F</v>
      </c>
      <c r="S57" s="35">
        <v>18.5</v>
      </c>
      <c r="T57" s="35">
        <v>15.5</v>
      </c>
      <c r="U57" s="35">
        <v>26</v>
      </c>
      <c r="V57" s="35">
        <v>16</v>
      </c>
      <c r="W57" s="35">
        <f t="shared" si="4"/>
        <v>26</v>
      </c>
      <c r="X57" s="35">
        <f t="shared" si="5"/>
        <v>16</v>
      </c>
      <c r="Y57">
        <f t="shared" si="14"/>
        <v>0</v>
      </c>
    </row>
    <row r="58" spans="1:25" ht="15" x14ac:dyDescent="0.25">
      <c r="A58" s="59">
        <v>56</v>
      </c>
      <c r="B58" s="60" t="s">
        <v>170</v>
      </c>
      <c r="C58" s="60" t="s">
        <v>171</v>
      </c>
      <c r="D58" s="35">
        <v>0</v>
      </c>
      <c r="E58" s="35"/>
      <c r="F58" s="35">
        <v>0</v>
      </c>
      <c r="G58" s="35">
        <v>0</v>
      </c>
      <c r="H58" s="21">
        <f t="shared" si="10"/>
        <v>0</v>
      </c>
      <c r="I58" s="26">
        <f t="shared" si="1"/>
        <v>13</v>
      </c>
      <c r="J58" s="35"/>
      <c r="K58" s="35"/>
      <c r="L58" s="25" t="str">
        <f t="shared" si="11"/>
        <v/>
      </c>
      <c r="M58" s="35"/>
      <c r="N58" s="35"/>
      <c r="O58" s="47" t="str">
        <f t="shared" si="16"/>
        <v/>
      </c>
      <c r="P58" s="26">
        <f t="shared" si="3"/>
        <v>19</v>
      </c>
      <c r="Q58" s="48">
        <f t="shared" si="12"/>
        <v>32</v>
      </c>
      <c r="R58" s="49" t="str">
        <f t="shared" si="13"/>
        <v>F</v>
      </c>
      <c r="S58" s="35">
        <v>9</v>
      </c>
      <c r="T58" s="19">
        <v>10</v>
      </c>
      <c r="U58" s="19">
        <v>13</v>
      </c>
      <c r="V58" s="19">
        <v>19</v>
      </c>
      <c r="W58" s="35">
        <f t="shared" si="4"/>
        <v>13</v>
      </c>
      <c r="X58" s="35">
        <f t="shared" si="5"/>
        <v>19</v>
      </c>
      <c r="Y58">
        <f t="shared" si="14"/>
        <v>0</v>
      </c>
    </row>
    <row r="59" spans="1:25" ht="15" x14ac:dyDescent="0.25">
      <c r="A59" s="59">
        <v>57</v>
      </c>
      <c r="B59" s="60" t="s">
        <v>172</v>
      </c>
      <c r="C59" s="60" t="s">
        <v>173</v>
      </c>
      <c r="D59" s="35">
        <v>0.5</v>
      </c>
      <c r="E59" s="35"/>
      <c r="F59" s="35">
        <v>2</v>
      </c>
      <c r="G59" s="35"/>
      <c r="H59" s="21">
        <f t="shared" si="10"/>
        <v>0.5</v>
      </c>
      <c r="I59" s="26">
        <f t="shared" si="1"/>
        <v>0</v>
      </c>
      <c r="J59" s="35"/>
      <c r="K59" s="35"/>
      <c r="L59" s="25" t="str">
        <f t="shared" si="11"/>
        <v/>
      </c>
      <c r="M59" s="35"/>
      <c r="N59" s="35"/>
      <c r="O59" s="47" t="str">
        <f t="shared" si="16"/>
        <v/>
      </c>
      <c r="P59" s="26" t="str">
        <f t="shared" si="3"/>
        <v/>
      </c>
      <c r="Q59" s="48">
        <f t="shared" si="12"/>
        <v>0.5</v>
      </c>
      <c r="R59" s="49" t="str">
        <f t="shared" si="13"/>
        <v>F</v>
      </c>
      <c r="S59" s="35"/>
      <c r="T59" s="19"/>
      <c r="U59" s="19">
        <v>0</v>
      </c>
      <c r="V59" s="19"/>
      <c r="W59" s="35">
        <f t="shared" si="4"/>
        <v>0</v>
      </c>
      <c r="X59" s="35" t="str">
        <f t="shared" si="5"/>
        <v/>
      </c>
      <c r="Y59">
        <f t="shared" si="14"/>
        <v>0</v>
      </c>
    </row>
    <row r="60" spans="1:25" ht="15" x14ac:dyDescent="0.25">
      <c r="A60" s="59">
        <v>58</v>
      </c>
      <c r="B60" s="60" t="s">
        <v>174</v>
      </c>
      <c r="C60" s="60" t="s">
        <v>175</v>
      </c>
      <c r="D60" s="64">
        <v>2.5</v>
      </c>
      <c r="E60" s="64"/>
      <c r="F60" s="35">
        <v>8.5</v>
      </c>
      <c r="G60" s="35">
        <v>12</v>
      </c>
      <c r="H60" s="21">
        <f t="shared" si="10"/>
        <v>2.5</v>
      </c>
      <c r="I60" s="26">
        <f t="shared" si="1"/>
        <v>24</v>
      </c>
      <c r="J60" s="35">
        <v>12</v>
      </c>
      <c r="K60" s="35">
        <v>12</v>
      </c>
      <c r="L60" s="25">
        <f t="shared" si="11"/>
        <v>24</v>
      </c>
      <c r="M60" s="35"/>
      <c r="N60" s="35"/>
      <c r="O60" s="47" t="str">
        <f t="shared" si="16"/>
        <v/>
      </c>
      <c r="P60" s="26">
        <f t="shared" si="3"/>
        <v>24</v>
      </c>
      <c r="Q60" s="48">
        <f t="shared" si="12"/>
        <v>50.5</v>
      </c>
      <c r="R60" s="49" t="str">
        <f t="shared" si="13"/>
        <v>E</v>
      </c>
      <c r="S60" s="35">
        <v>18</v>
      </c>
      <c r="T60" s="19"/>
      <c r="U60" s="19">
        <v>24</v>
      </c>
      <c r="V60" s="19"/>
      <c r="W60" s="35">
        <f t="shared" si="4"/>
        <v>24</v>
      </c>
      <c r="X60" s="35" t="str">
        <f t="shared" si="5"/>
        <v/>
      </c>
      <c r="Y60">
        <f t="shared" si="14"/>
        <v>0</v>
      </c>
    </row>
    <row r="61" spans="1:25" ht="15" x14ac:dyDescent="0.25">
      <c r="A61" s="59">
        <v>59</v>
      </c>
      <c r="B61" s="60" t="s">
        <v>176</v>
      </c>
      <c r="C61" s="60" t="s">
        <v>177</v>
      </c>
      <c r="D61" s="35"/>
      <c r="E61" s="35"/>
      <c r="F61" s="35">
        <v>0</v>
      </c>
      <c r="G61" s="35"/>
      <c r="H61" s="21" t="str">
        <f t="shared" si="10"/>
        <v/>
      </c>
      <c r="I61" s="26">
        <f t="shared" si="1"/>
        <v>10</v>
      </c>
      <c r="J61" s="35"/>
      <c r="K61" s="35"/>
      <c r="L61" s="25" t="str">
        <f t="shared" si="11"/>
        <v/>
      </c>
      <c r="M61" s="35"/>
      <c r="N61" s="35"/>
      <c r="O61" s="47" t="str">
        <f t="shared" si="16"/>
        <v/>
      </c>
      <c r="P61" s="26">
        <f t="shared" si="3"/>
        <v>5.5</v>
      </c>
      <c r="Q61" s="48">
        <f t="shared" si="12"/>
        <v>15.5</v>
      </c>
      <c r="R61" s="49" t="str">
        <f t="shared" si="13"/>
        <v>F</v>
      </c>
      <c r="S61" s="35">
        <v>3</v>
      </c>
      <c r="T61" s="19">
        <v>1.5</v>
      </c>
      <c r="U61" s="19">
        <v>10</v>
      </c>
      <c r="V61" s="19">
        <v>5.5</v>
      </c>
      <c r="W61" s="35">
        <f t="shared" si="4"/>
        <v>10</v>
      </c>
      <c r="X61" s="35">
        <f t="shared" si="5"/>
        <v>5.5</v>
      </c>
      <c r="Y61">
        <f t="shared" si="14"/>
        <v>0</v>
      </c>
    </row>
    <row r="62" spans="1:25" ht="15" x14ac:dyDescent="0.25">
      <c r="A62" s="59">
        <v>60</v>
      </c>
      <c r="B62" s="60" t="s">
        <v>178</v>
      </c>
      <c r="C62" s="60" t="s">
        <v>179</v>
      </c>
      <c r="D62" s="35">
        <v>0</v>
      </c>
      <c r="E62" s="35"/>
      <c r="F62" s="35">
        <v>0</v>
      </c>
      <c r="G62" s="35">
        <v>9.5</v>
      </c>
      <c r="H62" s="21">
        <f t="shared" si="10"/>
        <v>0</v>
      </c>
      <c r="I62" s="26">
        <f t="shared" si="1"/>
        <v>9.5</v>
      </c>
      <c r="J62" s="35"/>
      <c r="K62" s="35"/>
      <c r="L62" s="25" t="str">
        <f t="shared" si="11"/>
        <v/>
      </c>
      <c r="M62" s="35"/>
      <c r="N62" s="35"/>
      <c r="O62" s="47" t="str">
        <f>IF(AND(M62="",N62=""),"",M62+N62)</f>
        <v/>
      </c>
      <c r="P62" s="26" t="str">
        <f t="shared" si="3"/>
        <v/>
      </c>
      <c r="Q62" s="48">
        <f t="shared" si="12"/>
        <v>9.5</v>
      </c>
      <c r="R62" s="49" t="str">
        <f t="shared" si="13"/>
        <v>F</v>
      </c>
      <c r="S62" s="35"/>
      <c r="T62" s="19"/>
      <c r="U62" s="19"/>
      <c r="V62" s="19"/>
      <c r="W62" s="35" t="str">
        <f t="shared" si="4"/>
        <v/>
      </c>
      <c r="X62" s="35" t="str">
        <f t="shared" si="5"/>
        <v/>
      </c>
      <c r="Y62">
        <f t="shared" si="14"/>
        <v>0</v>
      </c>
    </row>
    <row r="63" spans="1:25" ht="15" x14ac:dyDescent="0.25">
      <c r="A63" s="59">
        <v>61</v>
      </c>
      <c r="B63" s="60" t="s">
        <v>180</v>
      </c>
      <c r="C63" s="60" t="s">
        <v>181</v>
      </c>
      <c r="D63" s="35"/>
      <c r="E63" s="35"/>
      <c r="F63" s="35"/>
      <c r="G63" s="35">
        <v>0</v>
      </c>
      <c r="H63" s="21" t="str">
        <f t="shared" si="10"/>
        <v/>
      </c>
      <c r="I63" s="26">
        <f t="shared" si="1"/>
        <v>7</v>
      </c>
      <c r="J63" s="35"/>
      <c r="K63" s="35"/>
      <c r="L63" s="25" t="str">
        <f t="shared" si="11"/>
        <v/>
      </c>
      <c r="M63" s="35"/>
      <c r="N63" s="35"/>
      <c r="O63" s="47" t="str">
        <f t="shared" ref="O63:O78" si="17">IF(AND(M63="",N63=""),"",M63+N63)</f>
        <v/>
      </c>
      <c r="P63" s="26">
        <f t="shared" si="3"/>
        <v>5</v>
      </c>
      <c r="Q63" s="48">
        <f t="shared" si="12"/>
        <v>12</v>
      </c>
      <c r="R63" s="49" t="str">
        <f t="shared" si="13"/>
        <v>F</v>
      </c>
      <c r="S63" s="35"/>
      <c r="T63" s="19"/>
      <c r="U63" s="19">
        <v>7</v>
      </c>
      <c r="V63" s="19">
        <v>5</v>
      </c>
      <c r="W63" s="35">
        <f t="shared" si="4"/>
        <v>7</v>
      </c>
      <c r="X63" s="35">
        <f t="shared" si="5"/>
        <v>5</v>
      </c>
      <c r="Y63">
        <f t="shared" si="14"/>
        <v>0</v>
      </c>
    </row>
    <row r="64" spans="1:25" ht="15" x14ac:dyDescent="0.25">
      <c r="A64" s="59">
        <v>62</v>
      </c>
      <c r="B64" s="60" t="s">
        <v>182</v>
      </c>
      <c r="C64" s="60" t="s">
        <v>183</v>
      </c>
      <c r="D64" s="35">
        <v>3.5</v>
      </c>
      <c r="E64" s="35"/>
      <c r="F64" s="35">
        <v>13.5</v>
      </c>
      <c r="G64" s="35"/>
      <c r="H64" s="21">
        <f t="shared" si="10"/>
        <v>3.5</v>
      </c>
      <c r="I64" s="26">
        <f t="shared" si="1"/>
        <v>24.5</v>
      </c>
      <c r="J64" s="35">
        <v>8</v>
      </c>
      <c r="K64" s="35">
        <v>7.5</v>
      </c>
      <c r="L64" s="25">
        <f t="shared" si="11"/>
        <v>15.5</v>
      </c>
      <c r="M64" s="35">
        <v>17</v>
      </c>
      <c r="N64" s="35">
        <v>5</v>
      </c>
      <c r="O64" s="47">
        <f t="shared" si="17"/>
        <v>22</v>
      </c>
      <c r="P64" s="26">
        <f t="shared" si="3"/>
        <v>22</v>
      </c>
      <c r="Q64" s="48">
        <f t="shared" si="12"/>
        <v>50</v>
      </c>
      <c r="R64" s="49" t="str">
        <f t="shared" si="13"/>
        <v>E</v>
      </c>
      <c r="S64" s="35">
        <v>24.5</v>
      </c>
      <c r="T64" s="19"/>
      <c r="U64" s="19"/>
      <c r="V64" s="19"/>
      <c r="W64" s="35">
        <f t="shared" si="4"/>
        <v>24.5</v>
      </c>
      <c r="X64" s="35" t="str">
        <f t="shared" si="5"/>
        <v/>
      </c>
      <c r="Y64">
        <f t="shared" si="14"/>
        <v>0</v>
      </c>
    </row>
    <row r="65" spans="1:25" ht="15" x14ac:dyDescent="0.25">
      <c r="A65" s="59">
        <v>63</v>
      </c>
      <c r="B65" s="60" t="s">
        <v>184</v>
      </c>
      <c r="C65" s="60" t="s">
        <v>185</v>
      </c>
      <c r="D65" s="35">
        <v>0</v>
      </c>
      <c r="E65" s="35"/>
      <c r="F65" s="35">
        <v>5</v>
      </c>
      <c r="G65" s="35">
        <v>4</v>
      </c>
      <c r="H65" s="21">
        <f t="shared" si="10"/>
        <v>0</v>
      </c>
      <c r="I65" s="26">
        <f t="shared" si="1"/>
        <v>4</v>
      </c>
      <c r="J65" s="35"/>
      <c r="K65" s="35"/>
      <c r="L65" s="25" t="str">
        <f t="shared" si="11"/>
        <v/>
      </c>
      <c r="M65" s="35"/>
      <c r="N65" s="35"/>
      <c r="O65" s="47" t="str">
        <f t="shared" si="17"/>
        <v/>
      </c>
      <c r="P65" s="26" t="str">
        <f t="shared" si="3"/>
        <v/>
      </c>
      <c r="Q65" s="48">
        <f t="shared" si="12"/>
        <v>4</v>
      </c>
      <c r="R65" s="49" t="str">
        <f t="shared" si="13"/>
        <v>F</v>
      </c>
      <c r="S65" s="35"/>
      <c r="T65" s="19"/>
      <c r="U65" s="19"/>
      <c r="V65" s="19"/>
      <c r="W65" s="35" t="str">
        <f t="shared" si="4"/>
        <v/>
      </c>
      <c r="X65" s="35" t="str">
        <f t="shared" si="5"/>
        <v/>
      </c>
      <c r="Y65">
        <f t="shared" si="14"/>
        <v>0</v>
      </c>
    </row>
    <row r="66" spans="1:25" ht="15" x14ac:dyDescent="0.25">
      <c r="A66" s="59">
        <v>64</v>
      </c>
      <c r="B66" s="60" t="s">
        <v>186</v>
      </c>
      <c r="C66" s="60" t="s">
        <v>187</v>
      </c>
      <c r="D66" s="35"/>
      <c r="E66" s="35"/>
      <c r="F66" s="35">
        <v>11</v>
      </c>
      <c r="G66" s="35">
        <v>7</v>
      </c>
      <c r="H66" s="21" t="str">
        <f t="shared" si="10"/>
        <v/>
      </c>
      <c r="I66" s="26">
        <f t="shared" si="1"/>
        <v>7</v>
      </c>
      <c r="J66" s="35"/>
      <c r="K66" s="35"/>
      <c r="L66" s="25" t="str">
        <f t="shared" si="11"/>
        <v/>
      </c>
      <c r="M66" s="35"/>
      <c r="N66" s="35"/>
      <c r="O66" s="47" t="str">
        <f t="shared" si="17"/>
        <v/>
      </c>
      <c r="P66" s="26" t="str">
        <f t="shared" si="3"/>
        <v/>
      </c>
      <c r="Q66" s="48">
        <f t="shared" si="12"/>
        <v>7</v>
      </c>
      <c r="R66" s="49" t="str">
        <f t="shared" si="13"/>
        <v>F</v>
      </c>
      <c r="S66" s="35"/>
      <c r="T66" s="19"/>
      <c r="U66" s="19"/>
      <c r="V66" s="19"/>
      <c r="W66" s="35" t="str">
        <f t="shared" si="4"/>
        <v/>
      </c>
      <c r="X66" s="35" t="str">
        <f t="shared" si="5"/>
        <v/>
      </c>
      <c r="Y66">
        <f t="shared" si="14"/>
        <v>0</v>
      </c>
    </row>
    <row r="67" spans="1:25" ht="15" x14ac:dyDescent="0.25">
      <c r="A67" s="59">
        <v>65</v>
      </c>
      <c r="B67" s="60" t="s">
        <v>188</v>
      </c>
      <c r="C67" s="60" t="s">
        <v>189</v>
      </c>
      <c r="D67" s="35">
        <v>3.5</v>
      </c>
      <c r="E67" s="35"/>
      <c r="F67" s="35">
        <v>17</v>
      </c>
      <c r="G67" s="35"/>
      <c r="H67" s="21">
        <f t="shared" si="10"/>
        <v>3.5</v>
      </c>
      <c r="I67" s="26">
        <f t="shared" si="1"/>
        <v>23.5</v>
      </c>
      <c r="J67" s="35">
        <v>7</v>
      </c>
      <c r="K67" s="35">
        <v>10</v>
      </c>
      <c r="L67" s="25">
        <f t="shared" si="11"/>
        <v>17</v>
      </c>
      <c r="M67" s="35"/>
      <c r="N67" s="35"/>
      <c r="O67" s="47" t="str">
        <f t="shared" si="17"/>
        <v/>
      </c>
      <c r="P67" s="26">
        <f t="shared" si="3"/>
        <v>26</v>
      </c>
      <c r="Q67" s="48">
        <f t="shared" si="12"/>
        <v>53</v>
      </c>
      <c r="R67" s="49" t="str">
        <f t="shared" si="13"/>
        <v>E</v>
      </c>
      <c r="S67" s="35">
        <v>23.5</v>
      </c>
      <c r="T67" s="19"/>
      <c r="U67" s="19"/>
      <c r="V67" s="19">
        <v>26</v>
      </c>
      <c r="W67" s="35">
        <f t="shared" si="4"/>
        <v>23.5</v>
      </c>
      <c r="X67" s="35">
        <f t="shared" si="5"/>
        <v>26</v>
      </c>
      <c r="Y67">
        <f t="shared" si="14"/>
        <v>0</v>
      </c>
    </row>
    <row r="68" spans="1:25" ht="15" x14ac:dyDescent="0.25">
      <c r="A68" s="59">
        <v>66</v>
      </c>
      <c r="B68" s="60" t="s">
        <v>190</v>
      </c>
      <c r="C68" s="60" t="s">
        <v>191</v>
      </c>
      <c r="D68" s="35">
        <v>3</v>
      </c>
      <c r="E68" s="35"/>
      <c r="F68" s="35">
        <v>17</v>
      </c>
      <c r="G68" s="35"/>
      <c r="H68" s="21">
        <f t="shared" si="10"/>
        <v>3</v>
      </c>
      <c r="I68" s="26">
        <f t="shared" ref="I68:I114" si="18">IF(AND(F68="",G68="",W68=""),"",IF(W68="",IF(G68="",F68,G68),W68))</f>
        <v>18</v>
      </c>
      <c r="J68" s="35"/>
      <c r="K68" s="35"/>
      <c r="L68" s="25" t="str">
        <f t="shared" si="11"/>
        <v/>
      </c>
      <c r="M68" s="35"/>
      <c r="N68" s="35"/>
      <c r="O68" s="47" t="str">
        <f t="shared" si="17"/>
        <v/>
      </c>
      <c r="P68" s="26">
        <f t="shared" ref="P68:P113" si="19">IF(AND(L68="",O68="",X68=""),"",IF(X68="",IF(O68="",L68,O68),X68))</f>
        <v>25</v>
      </c>
      <c r="Q68" s="48">
        <f t="shared" si="12"/>
        <v>46</v>
      </c>
      <c r="R68" s="49" t="str">
        <f t="shared" si="13"/>
        <v>F</v>
      </c>
      <c r="S68" s="35">
        <v>18</v>
      </c>
      <c r="T68" s="19"/>
      <c r="U68" s="19"/>
      <c r="V68" s="19">
        <v>25</v>
      </c>
      <c r="W68" s="35">
        <f t="shared" ref="W68:W114" si="20">IF(AND(S68="",U68=""),"",IF(U68="",S68,U68))</f>
        <v>18</v>
      </c>
      <c r="X68" s="35">
        <f t="shared" ref="X68:X113" si="21">IF(AND(T68="",V68=""),"",IF(V68="",T68,V68))</f>
        <v>25</v>
      </c>
      <c r="Y68">
        <f t="shared" si="14"/>
        <v>0</v>
      </c>
    </row>
    <row r="69" spans="1:25" ht="15" x14ac:dyDescent="0.25">
      <c r="A69" s="59">
        <v>67</v>
      </c>
      <c r="B69" s="60" t="s">
        <v>192</v>
      </c>
      <c r="C69" s="60" t="s">
        <v>193</v>
      </c>
      <c r="D69" s="35">
        <v>1</v>
      </c>
      <c r="E69" s="35"/>
      <c r="F69" s="35">
        <v>9.5</v>
      </c>
      <c r="G69" s="35">
        <v>12.5</v>
      </c>
      <c r="H69" s="21">
        <f t="shared" si="10"/>
        <v>1</v>
      </c>
      <c r="I69" s="26">
        <f t="shared" si="18"/>
        <v>14</v>
      </c>
      <c r="J69" s="35">
        <v>6.5</v>
      </c>
      <c r="K69" s="35">
        <v>6</v>
      </c>
      <c r="L69" s="25">
        <f t="shared" si="11"/>
        <v>12.5</v>
      </c>
      <c r="M69" s="35">
        <v>7.5</v>
      </c>
      <c r="N69" s="35">
        <v>4</v>
      </c>
      <c r="O69" s="47">
        <f t="shared" si="17"/>
        <v>11.5</v>
      </c>
      <c r="P69" s="26">
        <f t="shared" si="19"/>
        <v>3</v>
      </c>
      <c r="Q69" s="48">
        <f t="shared" si="12"/>
        <v>18</v>
      </c>
      <c r="R69" s="49" t="str">
        <f t="shared" si="13"/>
        <v>F</v>
      </c>
      <c r="S69" s="35"/>
      <c r="T69" s="19"/>
      <c r="U69" s="19">
        <v>14</v>
      </c>
      <c r="V69" s="19">
        <v>3</v>
      </c>
      <c r="W69" s="35">
        <f t="shared" si="20"/>
        <v>14</v>
      </c>
      <c r="X69" s="35">
        <f t="shared" si="21"/>
        <v>3</v>
      </c>
      <c r="Y69">
        <f t="shared" si="14"/>
        <v>0</v>
      </c>
    </row>
    <row r="70" spans="1:25" ht="15" x14ac:dyDescent="0.25">
      <c r="A70" s="59">
        <v>68</v>
      </c>
      <c r="B70" s="60" t="s">
        <v>194</v>
      </c>
      <c r="C70" s="60" t="s">
        <v>195</v>
      </c>
      <c r="D70" s="37"/>
      <c r="E70" s="37"/>
      <c r="F70" s="37"/>
      <c r="G70" s="37">
        <v>4</v>
      </c>
      <c r="H70" s="21" t="str">
        <f t="shared" si="10"/>
        <v/>
      </c>
      <c r="I70" s="26">
        <f t="shared" si="18"/>
        <v>4</v>
      </c>
      <c r="J70" s="37"/>
      <c r="K70" s="37"/>
      <c r="L70" s="25" t="str">
        <f t="shared" si="11"/>
        <v/>
      </c>
      <c r="M70" s="37"/>
      <c r="N70" s="37"/>
      <c r="O70" s="47" t="str">
        <f t="shared" si="17"/>
        <v/>
      </c>
      <c r="P70" s="26" t="str">
        <f t="shared" si="19"/>
        <v/>
      </c>
      <c r="Q70" s="48">
        <f t="shared" si="12"/>
        <v>4</v>
      </c>
      <c r="R70" s="49" t="str">
        <f t="shared" si="13"/>
        <v>F</v>
      </c>
      <c r="S70" s="35"/>
      <c r="T70" s="61"/>
      <c r="U70" s="61"/>
      <c r="V70" s="61"/>
      <c r="W70" s="35" t="str">
        <f t="shared" si="20"/>
        <v/>
      </c>
      <c r="X70" s="35" t="str">
        <f t="shared" si="21"/>
        <v/>
      </c>
      <c r="Y70">
        <f t="shared" si="14"/>
        <v>0</v>
      </c>
    </row>
    <row r="71" spans="1:25" ht="15" x14ac:dyDescent="0.25">
      <c r="A71" s="59">
        <v>69</v>
      </c>
      <c r="B71" s="60" t="s">
        <v>196</v>
      </c>
      <c r="C71" s="60" t="s">
        <v>197</v>
      </c>
      <c r="D71" s="35"/>
      <c r="E71" s="35"/>
      <c r="F71" s="35"/>
      <c r="G71" s="35">
        <v>0</v>
      </c>
      <c r="H71" s="21" t="str">
        <f t="shared" si="10"/>
        <v/>
      </c>
      <c r="I71" s="26">
        <f t="shared" si="18"/>
        <v>6</v>
      </c>
      <c r="J71" s="35"/>
      <c r="K71" s="35"/>
      <c r="L71" s="25" t="str">
        <f t="shared" si="11"/>
        <v/>
      </c>
      <c r="M71" s="35"/>
      <c r="N71" s="35"/>
      <c r="O71" s="47" t="str">
        <f t="shared" si="17"/>
        <v/>
      </c>
      <c r="P71" s="26">
        <f t="shared" si="19"/>
        <v>4.5</v>
      </c>
      <c r="Q71" s="48">
        <f t="shared" si="12"/>
        <v>10.5</v>
      </c>
      <c r="R71" s="49" t="str">
        <f t="shared" si="13"/>
        <v>F</v>
      </c>
      <c r="S71" s="35">
        <v>0</v>
      </c>
      <c r="T71" s="19"/>
      <c r="U71" s="19">
        <v>6</v>
      </c>
      <c r="V71" s="19">
        <v>4.5</v>
      </c>
      <c r="W71" s="35">
        <f t="shared" si="20"/>
        <v>6</v>
      </c>
      <c r="X71" s="35">
        <f t="shared" si="21"/>
        <v>4.5</v>
      </c>
      <c r="Y71">
        <f t="shared" si="14"/>
        <v>0</v>
      </c>
    </row>
    <row r="72" spans="1:25" ht="15" x14ac:dyDescent="0.25">
      <c r="A72" s="59">
        <v>70</v>
      </c>
      <c r="B72" s="60" t="s">
        <v>198</v>
      </c>
      <c r="C72" s="60" t="s">
        <v>199</v>
      </c>
      <c r="D72" s="35"/>
      <c r="E72" s="35"/>
      <c r="F72" s="35"/>
      <c r="G72" s="35"/>
      <c r="H72" s="21" t="str">
        <f t="shared" si="10"/>
        <v/>
      </c>
      <c r="I72" s="26" t="str">
        <f t="shared" si="18"/>
        <v/>
      </c>
      <c r="J72" s="35"/>
      <c r="K72" s="35"/>
      <c r="L72" s="25" t="str">
        <f t="shared" si="11"/>
        <v/>
      </c>
      <c r="M72" s="35"/>
      <c r="N72" s="35"/>
      <c r="O72" s="47" t="str">
        <f t="shared" si="17"/>
        <v/>
      </c>
      <c r="P72" s="26" t="str">
        <f t="shared" si="19"/>
        <v/>
      </c>
      <c r="Q72" s="48" t="str">
        <f t="shared" si="12"/>
        <v/>
      </c>
      <c r="R72" s="49" t="str">
        <f t="shared" si="13"/>
        <v>F</v>
      </c>
      <c r="S72" s="35"/>
      <c r="T72" s="19"/>
      <c r="U72" s="19"/>
      <c r="V72" s="19"/>
      <c r="W72" s="35" t="str">
        <f t="shared" si="20"/>
        <v/>
      </c>
      <c r="X72" s="35" t="str">
        <f t="shared" si="21"/>
        <v/>
      </c>
      <c r="Y72">
        <f t="shared" si="14"/>
        <v>0</v>
      </c>
    </row>
    <row r="73" spans="1:25" ht="15" x14ac:dyDescent="0.25">
      <c r="A73" s="59">
        <v>71</v>
      </c>
      <c r="B73" s="60" t="s">
        <v>200</v>
      </c>
      <c r="C73" s="60" t="s">
        <v>201</v>
      </c>
      <c r="D73" s="35"/>
      <c r="E73" s="35"/>
      <c r="F73" s="35">
        <v>3</v>
      </c>
      <c r="G73" s="35"/>
      <c r="H73" s="21" t="str">
        <f t="shared" si="10"/>
        <v/>
      </c>
      <c r="I73" s="26">
        <f t="shared" si="18"/>
        <v>3</v>
      </c>
      <c r="J73" s="35"/>
      <c r="K73" s="35"/>
      <c r="L73" s="25" t="str">
        <f t="shared" si="11"/>
        <v/>
      </c>
      <c r="M73" s="35"/>
      <c r="N73" s="35"/>
      <c r="O73" s="47" t="str">
        <f t="shared" si="17"/>
        <v/>
      </c>
      <c r="P73" s="26" t="str">
        <f t="shared" si="19"/>
        <v/>
      </c>
      <c r="Q73" s="48">
        <f t="shared" si="12"/>
        <v>3</v>
      </c>
      <c r="R73" s="49" t="str">
        <f t="shared" si="13"/>
        <v>F</v>
      </c>
      <c r="S73" s="35"/>
      <c r="T73" s="19"/>
      <c r="U73" s="19"/>
      <c r="V73" s="19"/>
      <c r="W73" s="35" t="str">
        <f t="shared" si="20"/>
        <v/>
      </c>
      <c r="X73" s="35" t="str">
        <f t="shared" si="21"/>
        <v/>
      </c>
      <c r="Y73">
        <f t="shared" si="14"/>
        <v>0</v>
      </c>
    </row>
    <row r="74" spans="1:25" ht="15" x14ac:dyDescent="0.25">
      <c r="A74" s="59">
        <v>72</v>
      </c>
      <c r="B74" s="60" t="s">
        <v>202</v>
      </c>
      <c r="C74" s="60" t="s">
        <v>203</v>
      </c>
      <c r="D74" s="35">
        <v>0</v>
      </c>
      <c r="E74" s="35"/>
      <c r="F74" s="35">
        <v>18</v>
      </c>
      <c r="G74" s="35"/>
      <c r="H74" s="21">
        <f t="shared" si="10"/>
        <v>0</v>
      </c>
      <c r="I74" s="26">
        <f t="shared" si="18"/>
        <v>18</v>
      </c>
      <c r="J74" s="35">
        <v>6</v>
      </c>
      <c r="K74" s="35">
        <v>4.5</v>
      </c>
      <c r="L74" s="25">
        <f t="shared" si="11"/>
        <v>10.5</v>
      </c>
      <c r="M74" s="35">
        <v>14.5</v>
      </c>
      <c r="N74" s="35">
        <v>6.5</v>
      </c>
      <c r="O74" s="47">
        <f t="shared" si="17"/>
        <v>21</v>
      </c>
      <c r="P74" s="26">
        <f t="shared" si="19"/>
        <v>22</v>
      </c>
      <c r="Q74" s="48">
        <f t="shared" si="12"/>
        <v>40</v>
      </c>
      <c r="R74" s="49" t="str">
        <f t="shared" si="13"/>
        <v>F</v>
      </c>
      <c r="S74" s="35"/>
      <c r="T74" s="19">
        <v>11</v>
      </c>
      <c r="U74" s="19"/>
      <c r="V74" s="19">
        <v>22</v>
      </c>
      <c r="W74" s="35" t="str">
        <f t="shared" si="20"/>
        <v/>
      </c>
      <c r="X74" s="35">
        <f t="shared" si="21"/>
        <v>22</v>
      </c>
      <c r="Y74">
        <f t="shared" si="14"/>
        <v>0</v>
      </c>
    </row>
    <row r="75" spans="1:25" ht="15" x14ac:dyDescent="0.25">
      <c r="A75" s="59">
        <v>73</v>
      </c>
      <c r="B75" s="60" t="s">
        <v>204</v>
      </c>
      <c r="C75" s="60" t="s">
        <v>205</v>
      </c>
      <c r="D75" s="35"/>
      <c r="E75" s="35"/>
      <c r="F75" s="35"/>
      <c r="G75" s="35">
        <v>13</v>
      </c>
      <c r="H75" s="21" t="str">
        <f t="shared" si="10"/>
        <v/>
      </c>
      <c r="I75" s="26">
        <f t="shared" si="18"/>
        <v>23</v>
      </c>
      <c r="J75" s="35">
        <v>2</v>
      </c>
      <c r="K75" s="35">
        <v>3</v>
      </c>
      <c r="L75" s="25">
        <f t="shared" si="11"/>
        <v>5</v>
      </c>
      <c r="M75" s="35"/>
      <c r="N75" s="35"/>
      <c r="O75" s="47" t="str">
        <f t="shared" si="17"/>
        <v/>
      </c>
      <c r="P75" s="26">
        <f t="shared" si="19"/>
        <v>20.5</v>
      </c>
      <c r="Q75" s="48">
        <f t="shared" si="12"/>
        <v>43.5</v>
      </c>
      <c r="R75" s="49" t="str">
        <f t="shared" si="13"/>
        <v>F</v>
      </c>
      <c r="S75" s="35">
        <v>20</v>
      </c>
      <c r="T75" s="19">
        <v>17</v>
      </c>
      <c r="U75" s="19">
        <v>23</v>
      </c>
      <c r="V75" s="19">
        <v>20.5</v>
      </c>
      <c r="W75" s="35">
        <f t="shared" si="20"/>
        <v>23</v>
      </c>
      <c r="X75" s="35">
        <f t="shared" si="21"/>
        <v>20.5</v>
      </c>
      <c r="Y75">
        <f t="shared" si="14"/>
        <v>0</v>
      </c>
    </row>
    <row r="76" spans="1:25" ht="15" x14ac:dyDescent="0.25">
      <c r="A76" s="59">
        <v>74</v>
      </c>
      <c r="B76" s="60" t="s">
        <v>206</v>
      </c>
      <c r="C76" s="60" t="s">
        <v>207</v>
      </c>
      <c r="D76" s="35"/>
      <c r="E76" s="35"/>
      <c r="F76" s="35">
        <v>8</v>
      </c>
      <c r="G76" s="35">
        <v>11.5</v>
      </c>
      <c r="H76" s="21" t="str">
        <f t="shared" si="10"/>
        <v/>
      </c>
      <c r="I76" s="26">
        <f t="shared" si="18"/>
        <v>21</v>
      </c>
      <c r="J76" s="35"/>
      <c r="K76" s="35"/>
      <c r="L76" s="25" t="str">
        <f t="shared" si="11"/>
        <v/>
      </c>
      <c r="M76" s="35"/>
      <c r="N76" s="35"/>
      <c r="O76" s="47" t="str">
        <f t="shared" si="17"/>
        <v/>
      </c>
      <c r="P76" s="26">
        <f t="shared" si="19"/>
        <v>26.5</v>
      </c>
      <c r="Q76" s="48">
        <f t="shared" si="12"/>
        <v>47.5</v>
      </c>
      <c r="R76" s="49" t="str">
        <f t="shared" si="13"/>
        <v>F</v>
      </c>
      <c r="S76" s="35">
        <v>21</v>
      </c>
      <c r="T76" s="19">
        <v>19</v>
      </c>
      <c r="U76" s="19"/>
      <c r="V76" s="19">
        <v>26.5</v>
      </c>
      <c r="W76" s="35">
        <f t="shared" si="20"/>
        <v>21</v>
      </c>
      <c r="X76" s="35">
        <f t="shared" si="21"/>
        <v>26.5</v>
      </c>
      <c r="Y76">
        <f t="shared" si="14"/>
        <v>0</v>
      </c>
    </row>
    <row r="77" spans="1:25" ht="15" x14ac:dyDescent="0.25">
      <c r="A77" s="59">
        <v>75</v>
      </c>
      <c r="B77" s="60" t="s">
        <v>208</v>
      </c>
      <c r="C77" s="60" t="s">
        <v>209</v>
      </c>
      <c r="D77" s="35">
        <v>1</v>
      </c>
      <c r="E77" s="35"/>
      <c r="F77" s="35">
        <v>17</v>
      </c>
      <c r="G77" s="35"/>
      <c r="H77" s="21">
        <f t="shared" si="10"/>
        <v>1</v>
      </c>
      <c r="I77" s="26">
        <f t="shared" si="18"/>
        <v>28</v>
      </c>
      <c r="J77" s="35">
        <v>9</v>
      </c>
      <c r="K77" s="35">
        <v>8</v>
      </c>
      <c r="L77" s="25">
        <f t="shared" si="11"/>
        <v>17</v>
      </c>
      <c r="M77" s="35">
        <v>17.5</v>
      </c>
      <c r="N77" s="35">
        <v>6.5</v>
      </c>
      <c r="O77" s="47">
        <f t="shared" si="17"/>
        <v>24</v>
      </c>
      <c r="P77" s="26">
        <f t="shared" si="19"/>
        <v>24</v>
      </c>
      <c r="Q77" s="48">
        <f t="shared" si="12"/>
        <v>53</v>
      </c>
      <c r="R77" s="49" t="str">
        <f t="shared" si="13"/>
        <v>E</v>
      </c>
      <c r="S77" s="35">
        <v>28</v>
      </c>
      <c r="T77" s="19"/>
      <c r="U77" s="19"/>
      <c r="V77" s="19"/>
      <c r="W77" s="35">
        <f t="shared" si="20"/>
        <v>28</v>
      </c>
      <c r="X77" s="35" t="str">
        <f t="shared" si="21"/>
        <v/>
      </c>
      <c r="Y77">
        <f t="shared" si="14"/>
        <v>0</v>
      </c>
    </row>
    <row r="78" spans="1:25" ht="15" x14ac:dyDescent="0.25">
      <c r="A78" s="59">
        <v>76</v>
      </c>
      <c r="B78" s="60" t="s">
        <v>210</v>
      </c>
      <c r="C78" s="60" t="s">
        <v>211</v>
      </c>
      <c r="D78" s="35">
        <v>0</v>
      </c>
      <c r="E78" s="35"/>
      <c r="F78" s="35"/>
      <c r="G78" s="35">
        <v>0</v>
      </c>
      <c r="H78" s="21">
        <f t="shared" si="10"/>
        <v>0</v>
      </c>
      <c r="I78" s="26">
        <f t="shared" si="18"/>
        <v>0</v>
      </c>
      <c r="J78" s="35"/>
      <c r="K78" s="35"/>
      <c r="L78" s="25" t="str">
        <f t="shared" si="11"/>
        <v/>
      </c>
      <c r="M78" s="35"/>
      <c r="N78" s="35"/>
      <c r="O78" s="47" t="str">
        <f t="shared" si="17"/>
        <v/>
      </c>
      <c r="P78" s="26" t="str">
        <f t="shared" si="19"/>
        <v/>
      </c>
      <c r="Q78" s="48">
        <f t="shared" si="12"/>
        <v>0</v>
      </c>
      <c r="R78" s="49" t="str">
        <f t="shared" si="13"/>
        <v>F</v>
      </c>
      <c r="S78" s="35"/>
      <c r="T78" s="19"/>
      <c r="U78" s="19"/>
      <c r="V78" s="19"/>
      <c r="W78" s="35" t="str">
        <f t="shared" si="20"/>
        <v/>
      </c>
      <c r="X78" s="35" t="str">
        <f t="shared" si="21"/>
        <v/>
      </c>
      <c r="Y78">
        <f t="shared" si="14"/>
        <v>0</v>
      </c>
    </row>
    <row r="79" spans="1:25" ht="15" x14ac:dyDescent="0.25">
      <c r="A79" s="59">
        <v>77</v>
      </c>
      <c r="B79" s="60" t="s">
        <v>212</v>
      </c>
      <c r="C79" s="60" t="s">
        <v>213</v>
      </c>
      <c r="D79" s="35"/>
      <c r="E79" s="35"/>
      <c r="F79" s="35">
        <v>1</v>
      </c>
      <c r="G79" s="35">
        <v>1</v>
      </c>
      <c r="H79" s="21" t="str">
        <f t="shared" ref="H79:H107" si="22">IF(D79="","",D79)</f>
        <v/>
      </c>
      <c r="I79" s="26">
        <f t="shared" si="18"/>
        <v>21</v>
      </c>
      <c r="J79" s="35"/>
      <c r="K79" s="35"/>
      <c r="L79" s="25" t="str">
        <f t="shared" ref="L79:L108" si="23">IF(AND(J79="",K79=""),"",J79+K79)</f>
        <v/>
      </c>
      <c r="M79" s="35"/>
      <c r="N79" s="35"/>
      <c r="O79" s="47" t="str">
        <f>IF(AND(M79="",N79=""),"",M79+N79)</f>
        <v/>
      </c>
      <c r="P79" s="26">
        <f t="shared" si="19"/>
        <v>22</v>
      </c>
      <c r="Q79" s="48">
        <f t="shared" ref="Q79:Q108" si="24">IF(AND(D79="",I79="",P79=""),"",SUM(D79,I79,P79))</f>
        <v>43</v>
      </c>
      <c r="R79" s="49" t="str">
        <f t="shared" ref="R79:R108" si="25">IF(AND(D79="",I79="",P79=""),"F",IF(Q79&gt;89,"A",IF(Q79&gt;79,"B",IF(Q79&gt;69,"C",IF(Q79&gt;59,"D",IF(Q79&gt;49,"E","F"))))))</f>
        <v>F</v>
      </c>
      <c r="S79" s="35">
        <v>21</v>
      </c>
      <c r="T79" s="19"/>
      <c r="U79" s="19"/>
      <c r="V79" s="19">
        <v>22</v>
      </c>
      <c r="W79" s="35">
        <f t="shared" si="20"/>
        <v>21</v>
      </c>
      <c r="X79" s="35">
        <f t="shared" si="21"/>
        <v>22</v>
      </c>
      <c r="Y79">
        <f t="shared" ref="Y79:Y109" si="26">IF(R79="B",1,0)</f>
        <v>0</v>
      </c>
    </row>
    <row r="80" spans="1:25" ht="15" x14ac:dyDescent="0.25">
      <c r="A80" s="59">
        <v>78</v>
      </c>
      <c r="B80" s="60" t="s">
        <v>214</v>
      </c>
      <c r="C80" s="60" t="s">
        <v>215</v>
      </c>
      <c r="D80" s="35">
        <v>0.5</v>
      </c>
      <c r="E80" s="35"/>
      <c r="F80" s="35">
        <v>14.5</v>
      </c>
      <c r="G80" s="35"/>
      <c r="H80" s="21">
        <f t="shared" si="22"/>
        <v>0.5</v>
      </c>
      <c r="I80" s="26">
        <f t="shared" si="18"/>
        <v>14.5</v>
      </c>
      <c r="J80" s="35">
        <v>2</v>
      </c>
      <c r="K80" s="35">
        <v>4</v>
      </c>
      <c r="L80" s="25">
        <f t="shared" si="23"/>
        <v>6</v>
      </c>
      <c r="M80" s="35"/>
      <c r="N80" s="35"/>
      <c r="O80" s="47" t="str">
        <f t="shared" ref="O80:O109" si="27">IF(AND(M80="",N80=""),"",M80+N80)</f>
        <v/>
      </c>
      <c r="P80" s="26">
        <f t="shared" si="19"/>
        <v>6</v>
      </c>
      <c r="Q80" s="48">
        <f t="shared" si="24"/>
        <v>21</v>
      </c>
      <c r="R80" s="49" t="str">
        <f t="shared" si="25"/>
        <v>F</v>
      </c>
      <c r="S80" s="35"/>
      <c r="T80" s="19"/>
      <c r="U80" s="19"/>
      <c r="V80" s="19"/>
      <c r="W80" s="35" t="str">
        <f t="shared" si="20"/>
        <v/>
      </c>
      <c r="X80" s="35" t="str">
        <f t="shared" si="21"/>
        <v/>
      </c>
      <c r="Y80">
        <f t="shared" si="26"/>
        <v>0</v>
      </c>
    </row>
    <row r="81" spans="1:25" ht="15" x14ac:dyDescent="0.25">
      <c r="A81" s="59">
        <v>79</v>
      </c>
      <c r="B81" s="60" t="s">
        <v>216</v>
      </c>
      <c r="C81" s="60" t="s">
        <v>217</v>
      </c>
      <c r="D81" s="35">
        <v>1</v>
      </c>
      <c r="E81" s="35"/>
      <c r="F81" s="35">
        <v>20</v>
      </c>
      <c r="G81" s="35"/>
      <c r="H81" s="21">
        <f t="shared" si="22"/>
        <v>1</v>
      </c>
      <c r="I81" s="26">
        <f t="shared" si="18"/>
        <v>20</v>
      </c>
      <c r="J81" s="35">
        <v>1.5</v>
      </c>
      <c r="K81" s="35">
        <v>0</v>
      </c>
      <c r="L81" s="25">
        <f t="shared" si="23"/>
        <v>1.5</v>
      </c>
      <c r="M81" s="35">
        <v>13.5</v>
      </c>
      <c r="N81" s="35">
        <v>4.5</v>
      </c>
      <c r="O81" s="47">
        <f t="shared" si="27"/>
        <v>18</v>
      </c>
      <c r="P81" s="26">
        <f t="shared" si="19"/>
        <v>19</v>
      </c>
      <c r="Q81" s="48">
        <f t="shared" si="24"/>
        <v>40</v>
      </c>
      <c r="R81" s="49" t="str">
        <f t="shared" si="25"/>
        <v>F</v>
      </c>
      <c r="S81" s="35"/>
      <c r="T81" s="19"/>
      <c r="U81" s="19"/>
      <c r="V81" s="19">
        <v>19</v>
      </c>
      <c r="W81" s="35" t="str">
        <f t="shared" si="20"/>
        <v/>
      </c>
      <c r="X81" s="35">
        <f t="shared" si="21"/>
        <v>19</v>
      </c>
      <c r="Y81">
        <f t="shared" si="26"/>
        <v>0</v>
      </c>
    </row>
    <row r="82" spans="1:25" ht="15" x14ac:dyDescent="0.25">
      <c r="A82" s="59">
        <v>80</v>
      </c>
      <c r="B82" s="60" t="s">
        <v>218</v>
      </c>
      <c r="C82" s="60" t="s">
        <v>219</v>
      </c>
      <c r="D82" s="35"/>
      <c r="E82" s="35"/>
      <c r="F82" s="35">
        <v>8.5</v>
      </c>
      <c r="G82" s="35">
        <v>2</v>
      </c>
      <c r="H82" s="21" t="str">
        <f t="shared" si="22"/>
        <v/>
      </c>
      <c r="I82" s="26">
        <f t="shared" si="18"/>
        <v>5</v>
      </c>
      <c r="J82" s="35"/>
      <c r="K82" s="35"/>
      <c r="L82" s="25" t="str">
        <f t="shared" si="23"/>
        <v/>
      </c>
      <c r="M82" s="35"/>
      <c r="N82" s="35"/>
      <c r="O82" s="47" t="str">
        <f t="shared" si="27"/>
        <v/>
      </c>
      <c r="P82" s="26">
        <f t="shared" si="19"/>
        <v>12.5</v>
      </c>
      <c r="Q82" s="48">
        <f t="shared" si="24"/>
        <v>17.5</v>
      </c>
      <c r="R82" s="49" t="str">
        <f t="shared" si="25"/>
        <v>F</v>
      </c>
      <c r="S82" s="35">
        <v>15.5</v>
      </c>
      <c r="T82" s="19">
        <v>9.5</v>
      </c>
      <c r="U82" s="19">
        <v>5</v>
      </c>
      <c r="V82" s="19">
        <v>12.5</v>
      </c>
      <c r="W82" s="35">
        <f t="shared" si="20"/>
        <v>5</v>
      </c>
      <c r="X82" s="35">
        <f t="shared" si="21"/>
        <v>12.5</v>
      </c>
      <c r="Y82">
        <f t="shared" si="26"/>
        <v>0</v>
      </c>
    </row>
    <row r="83" spans="1:25" ht="15" x14ac:dyDescent="0.25">
      <c r="A83" s="59">
        <v>81</v>
      </c>
      <c r="B83" s="60" t="s">
        <v>220</v>
      </c>
      <c r="C83" s="60" t="s">
        <v>221</v>
      </c>
      <c r="D83" s="35"/>
      <c r="E83" s="35"/>
      <c r="F83" s="35">
        <v>7</v>
      </c>
      <c r="G83" s="35">
        <v>9</v>
      </c>
      <c r="H83" s="21" t="str">
        <f t="shared" si="22"/>
        <v/>
      </c>
      <c r="I83" s="26">
        <f t="shared" si="18"/>
        <v>20</v>
      </c>
      <c r="J83" s="35">
        <v>7.5</v>
      </c>
      <c r="K83" s="35">
        <v>5</v>
      </c>
      <c r="L83" s="25">
        <f t="shared" si="23"/>
        <v>12.5</v>
      </c>
      <c r="M83" s="35">
        <v>6.5</v>
      </c>
      <c r="N83" s="35">
        <v>1.5</v>
      </c>
      <c r="O83" s="47">
        <f t="shared" si="27"/>
        <v>8</v>
      </c>
      <c r="P83" s="26">
        <f t="shared" si="19"/>
        <v>16</v>
      </c>
      <c r="Q83" s="48">
        <f t="shared" si="24"/>
        <v>36</v>
      </c>
      <c r="R83" s="49" t="str">
        <f t="shared" si="25"/>
        <v>F</v>
      </c>
      <c r="S83" s="35">
        <v>13</v>
      </c>
      <c r="T83" s="19">
        <v>6</v>
      </c>
      <c r="U83" s="19">
        <v>20</v>
      </c>
      <c r="V83" s="19">
        <v>16</v>
      </c>
      <c r="W83" s="35">
        <f t="shared" si="20"/>
        <v>20</v>
      </c>
      <c r="X83" s="35">
        <f t="shared" si="21"/>
        <v>16</v>
      </c>
      <c r="Y83">
        <f t="shared" si="26"/>
        <v>0</v>
      </c>
    </row>
    <row r="84" spans="1:25" ht="15" x14ac:dyDescent="0.25">
      <c r="A84" s="59">
        <v>82</v>
      </c>
      <c r="B84" s="60" t="s">
        <v>222</v>
      </c>
      <c r="C84" s="60" t="s">
        <v>223</v>
      </c>
      <c r="D84" s="35"/>
      <c r="E84" s="35"/>
      <c r="F84" s="35">
        <v>0</v>
      </c>
      <c r="G84" s="35"/>
      <c r="H84" s="21" t="str">
        <f t="shared" si="22"/>
        <v/>
      </c>
      <c r="I84" s="26">
        <f t="shared" si="18"/>
        <v>0</v>
      </c>
      <c r="J84" s="35"/>
      <c r="K84" s="35"/>
      <c r="L84" s="25" t="str">
        <f t="shared" si="23"/>
        <v/>
      </c>
      <c r="M84" s="35"/>
      <c r="N84" s="35"/>
      <c r="O84" s="47" t="str">
        <f t="shared" si="27"/>
        <v/>
      </c>
      <c r="P84" s="26" t="str">
        <f t="shared" si="19"/>
        <v/>
      </c>
      <c r="Q84" s="48">
        <f t="shared" si="24"/>
        <v>0</v>
      </c>
      <c r="R84" s="49" t="str">
        <f t="shared" si="25"/>
        <v>F</v>
      </c>
      <c r="S84" s="35"/>
      <c r="T84" s="19"/>
      <c r="U84" s="19"/>
      <c r="V84" s="19"/>
      <c r="W84" s="35" t="str">
        <f t="shared" si="20"/>
        <v/>
      </c>
      <c r="X84" s="35" t="str">
        <f t="shared" si="21"/>
        <v/>
      </c>
      <c r="Y84">
        <f t="shared" si="26"/>
        <v>0</v>
      </c>
    </row>
    <row r="85" spans="1:25" ht="15" x14ac:dyDescent="0.25">
      <c r="A85" s="59">
        <v>83</v>
      </c>
      <c r="B85" s="60" t="s">
        <v>224</v>
      </c>
      <c r="C85" s="60" t="s">
        <v>225</v>
      </c>
      <c r="D85" s="35"/>
      <c r="E85" s="35"/>
      <c r="F85" s="35"/>
      <c r="G85" s="35">
        <v>6</v>
      </c>
      <c r="H85" s="21" t="str">
        <f t="shared" si="22"/>
        <v/>
      </c>
      <c r="I85" s="26">
        <f t="shared" si="18"/>
        <v>5</v>
      </c>
      <c r="J85" s="35"/>
      <c r="K85" s="35"/>
      <c r="L85" s="25" t="str">
        <f t="shared" si="23"/>
        <v/>
      </c>
      <c r="M85" s="35"/>
      <c r="N85" s="35"/>
      <c r="O85" s="47" t="str">
        <f t="shared" si="27"/>
        <v/>
      </c>
      <c r="P85" s="26">
        <f t="shared" si="19"/>
        <v>10</v>
      </c>
      <c r="Q85" s="48">
        <f t="shared" si="24"/>
        <v>15</v>
      </c>
      <c r="R85" s="49" t="str">
        <f t="shared" si="25"/>
        <v>F</v>
      </c>
      <c r="S85" s="35"/>
      <c r="T85" s="19"/>
      <c r="U85" s="19">
        <v>5</v>
      </c>
      <c r="V85" s="19">
        <v>10</v>
      </c>
      <c r="W85" s="35">
        <f t="shared" si="20"/>
        <v>5</v>
      </c>
      <c r="X85" s="35">
        <f t="shared" si="21"/>
        <v>10</v>
      </c>
      <c r="Y85">
        <f t="shared" si="26"/>
        <v>0</v>
      </c>
    </row>
    <row r="86" spans="1:25" ht="15" x14ac:dyDescent="0.25">
      <c r="A86" s="59">
        <v>84</v>
      </c>
      <c r="B86" s="60" t="s">
        <v>226</v>
      </c>
      <c r="C86" s="60" t="s">
        <v>227</v>
      </c>
      <c r="D86" s="35"/>
      <c r="E86" s="35"/>
      <c r="F86" s="35"/>
      <c r="G86" s="35"/>
      <c r="H86" s="21" t="str">
        <f t="shared" si="22"/>
        <v/>
      </c>
      <c r="I86" s="26" t="str">
        <f t="shared" si="18"/>
        <v/>
      </c>
      <c r="J86" s="35"/>
      <c r="K86" s="35"/>
      <c r="L86" s="25" t="str">
        <f t="shared" si="23"/>
        <v/>
      </c>
      <c r="M86" s="35"/>
      <c r="N86" s="35"/>
      <c r="O86" s="47" t="str">
        <f t="shared" si="27"/>
        <v/>
      </c>
      <c r="P86" s="26" t="str">
        <f t="shared" si="19"/>
        <v/>
      </c>
      <c r="Q86" s="48" t="str">
        <f t="shared" si="24"/>
        <v/>
      </c>
      <c r="R86" s="49" t="str">
        <f t="shared" si="25"/>
        <v>F</v>
      </c>
      <c r="S86" s="35"/>
      <c r="T86" s="19"/>
      <c r="U86" s="19"/>
      <c r="V86" s="19"/>
      <c r="W86" s="35" t="str">
        <f t="shared" si="20"/>
        <v/>
      </c>
      <c r="X86" s="35" t="str">
        <f t="shared" si="21"/>
        <v/>
      </c>
      <c r="Y86">
        <f t="shared" si="26"/>
        <v>0</v>
      </c>
    </row>
    <row r="87" spans="1:25" ht="15" x14ac:dyDescent="0.25">
      <c r="A87" s="59">
        <v>85</v>
      </c>
      <c r="B87" s="60" t="s">
        <v>228</v>
      </c>
      <c r="C87" s="60" t="s">
        <v>229</v>
      </c>
      <c r="D87" s="35">
        <v>0.5</v>
      </c>
      <c r="E87" s="35"/>
      <c r="F87" s="35">
        <v>17</v>
      </c>
      <c r="G87" s="35"/>
      <c r="H87" s="21">
        <f t="shared" si="22"/>
        <v>0.5</v>
      </c>
      <c r="I87" s="26">
        <f t="shared" si="18"/>
        <v>17</v>
      </c>
      <c r="J87" s="35"/>
      <c r="K87" s="35"/>
      <c r="L87" s="25" t="str">
        <f t="shared" si="23"/>
        <v/>
      </c>
      <c r="M87" s="35">
        <v>8</v>
      </c>
      <c r="N87" s="35">
        <v>3</v>
      </c>
      <c r="O87" s="47">
        <f t="shared" si="27"/>
        <v>11</v>
      </c>
      <c r="P87" s="26">
        <f t="shared" si="19"/>
        <v>11</v>
      </c>
      <c r="Q87" s="48">
        <f t="shared" si="24"/>
        <v>28.5</v>
      </c>
      <c r="R87" s="49" t="str">
        <f t="shared" si="25"/>
        <v>F</v>
      </c>
      <c r="S87" s="35"/>
      <c r="T87" s="19"/>
      <c r="U87" s="19"/>
      <c r="V87" s="19"/>
      <c r="W87" s="35" t="str">
        <f t="shared" si="20"/>
        <v/>
      </c>
      <c r="X87" s="35" t="str">
        <f t="shared" si="21"/>
        <v/>
      </c>
      <c r="Y87">
        <f t="shared" si="26"/>
        <v>0</v>
      </c>
    </row>
    <row r="88" spans="1:25" ht="15" x14ac:dyDescent="0.25">
      <c r="A88" s="59">
        <v>86</v>
      </c>
      <c r="B88" s="60" t="s">
        <v>230</v>
      </c>
      <c r="C88" s="60" t="s">
        <v>231</v>
      </c>
      <c r="D88" s="35"/>
      <c r="E88" s="35"/>
      <c r="F88" s="35">
        <v>5</v>
      </c>
      <c r="G88" s="35">
        <v>2.5</v>
      </c>
      <c r="H88" s="21" t="str">
        <f t="shared" si="22"/>
        <v/>
      </c>
      <c r="I88" s="26">
        <f t="shared" si="18"/>
        <v>2.5</v>
      </c>
      <c r="J88" s="35">
        <v>6</v>
      </c>
      <c r="K88" s="35">
        <v>4.5</v>
      </c>
      <c r="L88" s="25">
        <f t="shared" si="23"/>
        <v>10.5</v>
      </c>
      <c r="M88" s="35"/>
      <c r="N88" s="35"/>
      <c r="O88" s="47" t="str">
        <f t="shared" si="27"/>
        <v/>
      </c>
      <c r="P88" s="26">
        <f t="shared" si="19"/>
        <v>10.5</v>
      </c>
      <c r="Q88" s="48">
        <f t="shared" si="24"/>
        <v>13</v>
      </c>
      <c r="R88" s="49" t="str">
        <f t="shared" si="25"/>
        <v>F</v>
      </c>
      <c r="S88" s="35"/>
      <c r="T88" s="19"/>
      <c r="U88" s="19"/>
      <c r="V88" s="19"/>
      <c r="W88" s="35" t="str">
        <f t="shared" si="20"/>
        <v/>
      </c>
      <c r="X88" s="35" t="str">
        <f t="shared" si="21"/>
        <v/>
      </c>
      <c r="Y88">
        <f t="shared" si="26"/>
        <v>0</v>
      </c>
    </row>
    <row r="89" spans="1:25" ht="15" x14ac:dyDescent="0.25">
      <c r="A89" s="59">
        <v>87</v>
      </c>
      <c r="B89" s="60" t="s">
        <v>232</v>
      </c>
      <c r="C89" s="60" t="s">
        <v>233</v>
      </c>
      <c r="D89" s="35">
        <v>3.5</v>
      </c>
      <c r="E89" s="35"/>
      <c r="F89" s="35">
        <v>12</v>
      </c>
      <c r="G89" s="35">
        <v>16</v>
      </c>
      <c r="H89" s="21">
        <f t="shared" si="22"/>
        <v>3.5</v>
      </c>
      <c r="I89" s="26">
        <f t="shared" si="18"/>
        <v>18</v>
      </c>
      <c r="J89" s="35">
        <v>11</v>
      </c>
      <c r="K89" s="35">
        <v>13</v>
      </c>
      <c r="L89" s="25">
        <f t="shared" si="23"/>
        <v>24</v>
      </c>
      <c r="M89" s="35">
        <v>17.5</v>
      </c>
      <c r="N89" s="35">
        <v>6.5</v>
      </c>
      <c r="O89" s="47">
        <f t="shared" si="27"/>
        <v>24</v>
      </c>
      <c r="P89" s="26">
        <f t="shared" si="19"/>
        <v>24</v>
      </c>
      <c r="Q89" s="48">
        <f t="shared" si="24"/>
        <v>45.5</v>
      </c>
      <c r="R89" s="49" t="str">
        <f t="shared" si="25"/>
        <v>F</v>
      </c>
      <c r="S89" s="35"/>
      <c r="T89" s="19"/>
      <c r="U89" s="19">
        <v>18</v>
      </c>
      <c r="V89" s="19"/>
      <c r="W89" s="35">
        <f t="shared" si="20"/>
        <v>18</v>
      </c>
      <c r="X89" s="35" t="str">
        <f t="shared" si="21"/>
        <v/>
      </c>
      <c r="Y89">
        <f t="shared" si="26"/>
        <v>0</v>
      </c>
    </row>
    <row r="90" spans="1:25" ht="15" x14ac:dyDescent="0.25">
      <c r="A90" s="59">
        <v>88</v>
      </c>
      <c r="B90" s="60" t="s">
        <v>234</v>
      </c>
      <c r="C90" s="60" t="s">
        <v>235</v>
      </c>
      <c r="D90" s="35"/>
      <c r="E90" s="35"/>
      <c r="F90" s="35"/>
      <c r="G90" s="35"/>
      <c r="H90" s="21" t="str">
        <f t="shared" si="22"/>
        <v/>
      </c>
      <c r="I90" s="26" t="str">
        <f t="shared" si="18"/>
        <v/>
      </c>
      <c r="J90" s="35"/>
      <c r="K90" s="35"/>
      <c r="L90" s="25" t="str">
        <f t="shared" si="23"/>
        <v/>
      </c>
      <c r="M90" s="35"/>
      <c r="N90" s="35"/>
      <c r="O90" s="47" t="str">
        <f t="shared" si="27"/>
        <v/>
      </c>
      <c r="P90" s="26" t="str">
        <f t="shared" si="19"/>
        <v/>
      </c>
      <c r="Q90" s="48" t="str">
        <f t="shared" si="24"/>
        <v/>
      </c>
      <c r="R90" s="49" t="str">
        <f t="shared" si="25"/>
        <v>F</v>
      </c>
      <c r="S90" s="35"/>
      <c r="T90" s="19"/>
      <c r="U90" s="19"/>
      <c r="V90" s="19"/>
      <c r="W90" s="35" t="str">
        <f t="shared" si="20"/>
        <v/>
      </c>
      <c r="X90" s="35" t="str">
        <f t="shared" si="21"/>
        <v/>
      </c>
      <c r="Y90">
        <f t="shared" si="26"/>
        <v>0</v>
      </c>
    </row>
    <row r="91" spans="1:25" ht="15" x14ac:dyDescent="0.25">
      <c r="A91" s="59">
        <v>89</v>
      </c>
      <c r="B91" s="60" t="s">
        <v>236</v>
      </c>
      <c r="C91" s="60" t="s">
        <v>237</v>
      </c>
      <c r="D91" s="35">
        <v>0</v>
      </c>
      <c r="E91" s="35"/>
      <c r="F91" s="35">
        <v>0</v>
      </c>
      <c r="G91" s="35">
        <v>10.5</v>
      </c>
      <c r="H91" s="21">
        <f t="shared" si="22"/>
        <v>0</v>
      </c>
      <c r="I91" s="26">
        <f t="shared" si="18"/>
        <v>16.5</v>
      </c>
      <c r="J91" s="35">
        <v>17</v>
      </c>
      <c r="K91" s="35">
        <v>9</v>
      </c>
      <c r="L91" s="25">
        <f t="shared" si="23"/>
        <v>26</v>
      </c>
      <c r="M91" s="35">
        <v>23</v>
      </c>
      <c r="N91" s="35">
        <v>10.5</v>
      </c>
      <c r="O91" s="47">
        <f t="shared" si="27"/>
        <v>33.5</v>
      </c>
      <c r="P91" s="26">
        <f t="shared" si="19"/>
        <v>33.5</v>
      </c>
      <c r="Q91" s="48">
        <f t="shared" si="24"/>
        <v>50</v>
      </c>
      <c r="R91" s="49" t="str">
        <f t="shared" si="25"/>
        <v>E</v>
      </c>
      <c r="S91" s="35">
        <v>16.5</v>
      </c>
      <c r="T91" s="19"/>
      <c r="U91" s="19"/>
      <c r="V91" s="19"/>
      <c r="W91" s="35">
        <f t="shared" si="20"/>
        <v>16.5</v>
      </c>
      <c r="X91" s="35" t="str">
        <f t="shared" si="21"/>
        <v/>
      </c>
      <c r="Y91">
        <f t="shared" si="26"/>
        <v>0</v>
      </c>
    </row>
    <row r="92" spans="1:25" ht="15" x14ac:dyDescent="0.25">
      <c r="A92" s="59">
        <v>90</v>
      </c>
      <c r="B92" s="60" t="s">
        <v>238</v>
      </c>
      <c r="C92" s="60" t="s">
        <v>239</v>
      </c>
      <c r="D92" s="35">
        <v>0</v>
      </c>
      <c r="E92" s="35"/>
      <c r="F92" s="35"/>
      <c r="G92" s="35">
        <v>11</v>
      </c>
      <c r="H92" s="21">
        <f t="shared" si="22"/>
        <v>0</v>
      </c>
      <c r="I92" s="26">
        <f t="shared" si="18"/>
        <v>26</v>
      </c>
      <c r="J92" s="35"/>
      <c r="K92" s="35"/>
      <c r="L92" s="25" t="str">
        <f t="shared" si="23"/>
        <v/>
      </c>
      <c r="M92" s="35"/>
      <c r="N92" s="35"/>
      <c r="O92" s="47" t="str">
        <f t="shared" si="27"/>
        <v/>
      </c>
      <c r="P92" s="26">
        <f t="shared" si="19"/>
        <v>20.5</v>
      </c>
      <c r="Q92" s="48">
        <f t="shared" si="24"/>
        <v>46.5</v>
      </c>
      <c r="R92" s="49" t="str">
        <f t="shared" si="25"/>
        <v>F</v>
      </c>
      <c r="S92" s="35">
        <v>26</v>
      </c>
      <c r="T92" s="19">
        <v>18</v>
      </c>
      <c r="U92" s="19"/>
      <c r="V92" s="19">
        <v>20.5</v>
      </c>
      <c r="W92" s="35">
        <f t="shared" si="20"/>
        <v>26</v>
      </c>
      <c r="X92" s="35">
        <f t="shared" si="21"/>
        <v>20.5</v>
      </c>
      <c r="Y92">
        <f t="shared" si="26"/>
        <v>0</v>
      </c>
    </row>
    <row r="93" spans="1:25" ht="15" x14ac:dyDescent="0.25">
      <c r="A93" s="59">
        <v>91</v>
      </c>
      <c r="B93" s="60" t="s">
        <v>240</v>
      </c>
      <c r="C93" s="60" t="s">
        <v>241</v>
      </c>
      <c r="D93" s="35"/>
      <c r="E93" s="35"/>
      <c r="F93" s="35"/>
      <c r="G93" s="35"/>
      <c r="H93" s="21" t="str">
        <f t="shared" si="22"/>
        <v/>
      </c>
      <c r="I93" s="26">
        <f t="shared" si="18"/>
        <v>0</v>
      </c>
      <c r="J93" s="35"/>
      <c r="K93" s="35"/>
      <c r="L93" s="25" t="str">
        <f t="shared" si="23"/>
        <v/>
      </c>
      <c r="M93" s="35"/>
      <c r="N93" s="35"/>
      <c r="O93" s="47" t="str">
        <f t="shared" si="27"/>
        <v/>
      </c>
      <c r="P93" s="26" t="str">
        <f t="shared" si="19"/>
        <v/>
      </c>
      <c r="Q93" s="48">
        <f t="shared" si="24"/>
        <v>0</v>
      </c>
      <c r="R93" s="49" t="str">
        <f t="shared" si="25"/>
        <v>F</v>
      </c>
      <c r="S93" s="35">
        <v>0</v>
      </c>
      <c r="T93" s="19"/>
      <c r="U93" s="19"/>
      <c r="V93" s="19"/>
      <c r="W93" s="35">
        <f t="shared" si="20"/>
        <v>0</v>
      </c>
      <c r="X93" s="35" t="str">
        <f t="shared" si="21"/>
        <v/>
      </c>
      <c r="Y93">
        <f t="shared" si="26"/>
        <v>0</v>
      </c>
    </row>
    <row r="94" spans="1:25" ht="15" x14ac:dyDescent="0.25">
      <c r="A94" s="59">
        <v>92</v>
      </c>
      <c r="B94" s="60" t="s">
        <v>242</v>
      </c>
      <c r="C94" s="60" t="s">
        <v>243</v>
      </c>
      <c r="D94" s="35"/>
      <c r="E94" s="35"/>
      <c r="F94" s="35">
        <v>4</v>
      </c>
      <c r="G94" s="35"/>
      <c r="H94" s="21" t="str">
        <f t="shared" si="22"/>
        <v/>
      </c>
      <c r="I94" s="26">
        <f t="shared" si="18"/>
        <v>4</v>
      </c>
      <c r="J94" s="35"/>
      <c r="K94" s="35"/>
      <c r="L94" s="25" t="str">
        <f t="shared" si="23"/>
        <v/>
      </c>
      <c r="M94" s="35"/>
      <c r="N94" s="35"/>
      <c r="O94" s="47" t="str">
        <f t="shared" si="27"/>
        <v/>
      </c>
      <c r="P94" s="26" t="str">
        <f t="shared" si="19"/>
        <v/>
      </c>
      <c r="Q94" s="48">
        <f t="shared" si="24"/>
        <v>4</v>
      </c>
      <c r="R94" s="49" t="str">
        <f t="shared" si="25"/>
        <v>F</v>
      </c>
      <c r="S94" s="35"/>
      <c r="T94" s="19"/>
      <c r="U94" s="19"/>
      <c r="V94" s="19"/>
      <c r="W94" s="35" t="str">
        <f t="shared" si="20"/>
        <v/>
      </c>
      <c r="X94" s="35" t="str">
        <f t="shared" si="21"/>
        <v/>
      </c>
      <c r="Y94">
        <f t="shared" si="26"/>
        <v>0</v>
      </c>
    </row>
    <row r="95" spans="1:25" ht="15" x14ac:dyDescent="0.25">
      <c r="A95" s="59">
        <v>93</v>
      </c>
      <c r="B95" s="60" t="s">
        <v>244</v>
      </c>
      <c r="C95" s="60" t="s">
        <v>245</v>
      </c>
      <c r="D95" s="35">
        <v>2</v>
      </c>
      <c r="E95" s="35"/>
      <c r="F95" s="35">
        <v>17.5</v>
      </c>
      <c r="G95" s="35"/>
      <c r="H95" s="21">
        <f t="shared" si="22"/>
        <v>2</v>
      </c>
      <c r="I95" s="26">
        <f t="shared" si="18"/>
        <v>14</v>
      </c>
      <c r="J95" s="35">
        <v>11</v>
      </c>
      <c r="K95" s="35">
        <v>4</v>
      </c>
      <c r="L95" s="25">
        <f t="shared" si="23"/>
        <v>15</v>
      </c>
      <c r="M95" s="35">
        <v>15</v>
      </c>
      <c r="N95" s="35">
        <v>6.5</v>
      </c>
      <c r="O95" s="47">
        <f t="shared" si="27"/>
        <v>21.5</v>
      </c>
      <c r="P95" s="26">
        <f t="shared" si="19"/>
        <v>10.5</v>
      </c>
      <c r="Q95" s="48">
        <f t="shared" si="24"/>
        <v>26.5</v>
      </c>
      <c r="R95" s="49" t="str">
        <f t="shared" si="25"/>
        <v>F</v>
      </c>
      <c r="S95" s="35"/>
      <c r="T95" s="19">
        <v>13.5</v>
      </c>
      <c r="U95" s="19">
        <v>14</v>
      </c>
      <c r="V95" s="19">
        <v>10.5</v>
      </c>
      <c r="W95" s="35">
        <f t="shared" si="20"/>
        <v>14</v>
      </c>
      <c r="X95" s="35">
        <f t="shared" si="21"/>
        <v>10.5</v>
      </c>
      <c r="Y95">
        <f t="shared" si="26"/>
        <v>0</v>
      </c>
    </row>
    <row r="96" spans="1:25" ht="15" x14ac:dyDescent="0.25">
      <c r="A96" s="59">
        <v>94</v>
      </c>
      <c r="B96" s="60" t="s">
        <v>246</v>
      </c>
      <c r="C96" s="60" t="s">
        <v>247</v>
      </c>
      <c r="D96" s="35">
        <v>1.5</v>
      </c>
      <c r="E96" s="35"/>
      <c r="F96" s="35">
        <v>12.5</v>
      </c>
      <c r="G96" s="35">
        <v>0</v>
      </c>
      <c r="H96" s="21">
        <f t="shared" si="22"/>
        <v>1.5</v>
      </c>
      <c r="I96" s="26">
        <f t="shared" si="18"/>
        <v>0</v>
      </c>
      <c r="J96" s="35">
        <v>8</v>
      </c>
      <c r="K96" s="35">
        <v>0</v>
      </c>
      <c r="L96" s="25">
        <f t="shared" si="23"/>
        <v>8</v>
      </c>
      <c r="M96" s="35"/>
      <c r="N96" s="35"/>
      <c r="O96" s="47" t="str">
        <f t="shared" si="27"/>
        <v/>
      </c>
      <c r="P96" s="26">
        <f t="shared" si="19"/>
        <v>8</v>
      </c>
      <c r="Q96" s="48">
        <f t="shared" si="24"/>
        <v>9.5</v>
      </c>
      <c r="R96" s="49" t="str">
        <f t="shared" si="25"/>
        <v>F</v>
      </c>
      <c r="S96" s="35">
        <v>0</v>
      </c>
      <c r="T96" s="19"/>
      <c r="U96" s="19"/>
      <c r="V96" s="19"/>
      <c r="W96" s="35">
        <f t="shared" si="20"/>
        <v>0</v>
      </c>
      <c r="X96" s="35" t="str">
        <f t="shared" si="21"/>
        <v/>
      </c>
      <c r="Y96">
        <f t="shared" si="26"/>
        <v>0</v>
      </c>
    </row>
    <row r="97" spans="1:25" ht="15" x14ac:dyDescent="0.25">
      <c r="A97" s="59">
        <v>95</v>
      </c>
      <c r="B97" s="60" t="s">
        <v>248</v>
      </c>
      <c r="C97" s="60" t="s">
        <v>249</v>
      </c>
      <c r="D97" s="35"/>
      <c r="E97" s="35"/>
      <c r="F97" s="35"/>
      <c r="G97" s="35"/>
      <c r="H97" s="21" t="str">
        <f t="shared" si="22"/>
        <v/>
      </c>
      <c r="I97" s="26" t="str">
        <f t="shared" si="18"/>
        <v/>
      </c>
      <c r="J97" s="35"/>
      <c r="K97" s="35"/>
      <c r="L97" s="25" t="str">
        <f t="shared" si="23"/>
        <v/>
      </c>
      <c r="M97" s="35"/>
      <c r="N97" s="35"/>
      <c r="O97" s="47" t="str">
        <f t="shared" si="27"/>
        <v/>
      </c>
      <c r="P97" s="26" t="str">
        <f t="shared" si="19"/>
        <v/>
      </c>
      <c r="Q97" s="48" t="str">
        <f t="shared" si="24"/>
        <v/>
      </c>
      <c r="R97" s="49" t="str">
        <f t="shared" si="25"/>
        <v>F</v>
      </c>
      <c r="S97" s="35"/>
      <c r="T97" s="19"/>
      <c r="U97" s="19"/>
      <c r="V97" s="19"/>
      <c r="W97" s="35" t="str">
        <f t="shared" si="20"/>
        <v/>
      </c>
      <c r="X97" s="35" t="str">
        <f t="shared" si="21"/>
        <v/>
      </c>
      <c r="Y97">
        <f t="shared" si="26"/>
        <v>0</v>
      </c>
    </row>
    <row r="98" spans="1:25" ht="15" x14ac:dyDescent="0.25">
      <c r="A98" s="59">
        <v>96</v>
      </c>
      <c r="B98" s="60" t="s">
        <v>250</v>
      </c>
      <c r="C98" s="60" t="s">
        <v>251</v>
      </c>
      <c r="D98" s="35"/>
      <c r="E98" s="35"/>
      <c r="F98" s="35">
        <v>12</v>
      </c>
      <c r="G98" s="35">
        <v>8</v>
      </c>
      <c r="H98" s="21" t="str">
        <f t="shared" si="22"/>
        <v/>
      </c>
      <c r="I98" s="26">
        <f t="shared" si="18"/>
        <v>8</v>
      </c>
      <c r="J98" s="35"/>
      <c r="K98" s="35"/>
      <c r="L98" s="25" t="str">
        <f t="shared" si="23"/>
        <v/>
      </c>
      <c r="M98" s="35"/>
      <c r="N98" s="35"/>
      <c r="O98" s="47" t="str">
        <f t="shared" si="27"/>
        <v/>
      </c>
      <c r="P98" s="26" t="str">
        <f t="shared" si="19"/>
        <v/>
      </c>
      <c r="Q98" s="48">
        <f t="shared" si="24"/>
        <v>8</v>
      </c>
      <c r="R98" s="49" t="str">
        <f t="shared" si="25"/>
        <v>F</v>
      </c>
      <c r="S98" s="35"/>
      <c r="T98" s="19"/>
      <c r="U98" s="19"/>
      <c r="V98" s="19"/>
      <c r="W98" s="35" t="str">
        <f t="shared" si="20"/>
        <v/>
      </c>
      <c r="X98" s="35" t="str">
        <f t="shared" si="21"/>
        <v/>
      </c>
      <c r="Y98">
        <f t="shared" si="26"/>
        <v>0</v>
      </c>
    </row>
    <row r="99" spans="1:25" ht="15" x14ac:dyDescent="0.25">
      <c r="A99" s="59">
        <v>97</v>
      </c>
      <c r="B99" s="60" t="s">
        <v>252</v>
      </c>
      <c r="C99" s="60" t="s">
        <v>253</v>
      </c>
      <c r="D99" s="35">
        <v>0</v>
      </c>
      <c r="E99" s="35"/>
      <c r="F99" s="35">
        <v>3</v>
      </c>
      <c r="G99" s="35">
        <v>0</v>
      </c>
      <c r="H99" s="21">
        <f t="shared" si="22"/>
        <v>0</v>
      </c>
      <c r="I99" s="26">
        <f t="shared" si="18"/>
        <v>0</v>
      </c>
      <c r="J99" s="35"/>
      <c r="K99" s="35"/>
      <c r="L99" s="25" t="str">
        <f t="shared" si="23"/>
        <v/>
      </c>
      <c r="M99" s="35"/>
      <c r="N99" s="35"/>
      <c r="O99" s="47" t="str">
        <f t="shared" si="27"/>
        <v/>
      </c>
      <c r="P99" s="26" t="str">
        <f t="shared" si="19"/>
        <v/>
      </c>
      <c r="Q99" s="48">
        <f t="shared" si="24"/>
        <v>0</v>
      </c>
      <c r="R99" s="49" t="str">
        <f t="shared" si="25"/>
        <v>F</v>
      </c>
      <c r="S99" s="35"/>
      <c r="T99" s="19"/>
      <c r="U99" s="19"/>
      <c r="V99" s="19"/>
      <c r="W99" s="35" t="str">
        <f t="shared" si="20"/>
        <v/>
      </c>
      <c r="X99" s="35" t="str">
        <f t="shared" si="21"/>
        <v/>
      </c>
      <c r="Y99">
        <f t="shared" si="26"/>
        <v>0</v>
      </c>
    </row>
    <row r="100" spans="1:25" ht="15" x14ac:dyDescent="0.25">
      <c r="A100" s="59">
        <v>98</v>
      </c>
      <c r="B100" s="60" t="s">
        <v>254</v>
      </c>
      <c r="C100" s="60" t="s">
        <v>255</v>
      </c>
      <c r="D100" s="35"/>
      <c r="E100" s="35"/>
      <c r="F100" s="35">
        <v>4</v>
      </c>
      <c r="G100" s="35">
        <v>17.5</v>
      </c>
      <c r="H100" s="21" t="str">
        <f t="shared" si="22"/>
        <v/>
      </c>
      <c r="I100" s="26">
        <f t="shared" si="18"/>
        <v>23</v>
      </c>
      <c r="J100" s="35">
        <v>13.5</v>
      </c>
      <c r="K100" s="35">
        <v>7</v>
      </c>
      <c r="L100" s="25">
        <f t="shared" si="23"/>
        <v>20.5</v>
      </c>
      <c r="M100" s="35">
        <v>12</v>
      </c>
      <c r="N100" s="35">
        <v>3.5</v>
      </c>
      <c r="O100" s="47">
        <f t="shared" si="27"/>
        <v>15.5</v>
      </c>
      <c r="P100" s="26">
        <f t="shared" si="19"/>
        <v>20</v>
      </c>
      <c r="Q100" s="48">
        <f t="shared" si="24"/>
        <v>43</v>
      </c>
      <c r="R100" s="49" t="str">
        <f t="shared" si="25"/>
        <v>F</v>
      </c>
      <c r="S100" s="35">
        <v>23</v>
      </c>
      <c r="T100" s="19">
        <v>19</v>
      </c>
      <c r="U100" s="19"/>
      <c r="V100" s="19">
        <v>20</v>
      </c>
      <c r="W100" s="35">
        <f t="shared" si="20"/>
        <v>23</v>
      </c>
      <c r="X100" s="35">
        <f t="shared" si="21"/>
        <v>20</v>
      </c>
      <c r="Y100">
        <f t="shared" si="26"/>
        <v>0</v>
      </c>
    </row>
    <row r="101" spans="1:25" ht="15" x14ac:dyDescent="0.25">
      <c r="A101" s="59">
        <v>99</v>
      </c>
      <c r="B101" s="60" t="s">
        <v>256</v>
      </c>
      <c r="C101" s="60" t="s">
        <v>257</v>
      </c>
      <c r="D101" s="35"/>
      <c r="E101" s="35"/>
      <c r="F101" s="35">
        <v>6</v>
      </c>
      <c r="G101" s="35"/>
      <c r="H101" s="21" t="str">
        <f t="shared" si="22"/>
        <v/>
      </c>
      <c r="I101" s="26">
        <f t="shared" si="18"/>
        <v>6</v>
      </c>
      <c r="J101" s="35"/>
      <c r="K101" s="35"/>
      <c r="L101" s="25" t="str">
        <f t="shared" si="23"/>
        <v/>
      </c>
      <c r="M101" s="35"/>
      <c r="N101" s="35"/>
      <c r="O101" s="47" t="str">
        <f t="shared" si="27"/>
        <v/>
      </c>
      <c r="P101" s="26" t="str">
        <f t="shared" si="19"/>
        <v/>
      </c>
      <c r="Q101" s="48">
        <f t="shared" si="24"/>
        <v>6</v>
      </c>
      <c r="R101" s="49" t="str">
        <f t="shared" si="25"/>
        <v>F</v>
      </c>
      <c r="S101" s="35"/>
      <c r="T101" s="19"/>
      <c r="U101" s="19"/>
      <c r="V101" s="19"/>
      <c r="W101" s="35" t="str">
        <f t="shared" si="20"/>
        <v/>
      </c>
      <c r="X101" s="35" t="str">
        <f t="shared" si="21"/>
        <v/>
      </c>
      <c r="Y101">
        <f t="shared" si="26"/>
        <v>0</v>
      </c>
    </row>
    <row r="102" spans="1:25" ht="15" x14ac:dyDescent="0.25">
      <c r="A102" s="59">
        <v>100</v>
      </c>
      <c r="B102" s="60" t="s">
        <v>258</v>
      </c>
      <c r="C102" s="60" t="s">
        <v>259</v>
      </c>
      <c r="D102" s="35">
        <v>0</v>
      </c>
      <c r="E102" s="35"/>
      <c r="F102" s="35">
        <v>0</v>
      </c>
      <c r="G102" s="35">
        <v>15.5</v>
      </c>
      <c r="H102" s="21">
        <f t="shared" si="22"/>
        <v>0</v>
      </c>
      <c r="I102" s="26">
        <f t="shared" si="18"/>
        <v>15.5</v>
      </c>
      <c r="J102" s="35">
        <v>8</v>
      </c>
      <c r="K102" s="35">
        <v>6.5</v>
      </c>
      <c r="L102" s="25">
        <f t="shared" si="23"/>
        <v>14.5</v>
      </c>
      <c r="M102" s="35">
        <v>3</v>
      </c>
      <c r="N102" s="35">
        <v>3</v>
      </c>
      <c r="O102" s="47">
        <f t="shared" si="27"/>
        <v>6</v>
      </c>
      <c r="P102" s="26">
        <f t="shared" si="19"/>
        <v>6</v>
      </c>
      <c r="Q102" s="48">
        <f t="shared" si="24"/>
        <v>21.5</v>
      </c>
      <c r="R102" s="49" t="str">
        <f t="shared" si="25"/>
        <v>F</v>
      </c>
      <c r="S102" s="35"/>
      <c r="T102" s="19"/>
      <c r="U102" s="19"/>
      <c r="V102" s="19"/>
      <c r="W102" s="35" t="str">
        <f t="shared" si="20"/>
        <v/>
      </c>
      <c r="X102" s="35" t="str">
        <f t="shared" si="21"/>
        <v/>
      </c>
      <c r="Y102">
        <f t="shared" si="26"/>
        <v>0</v>
      </c>
    </row>
    <row r="103" spans="1:25" ht="15" x14ac:dyDescent="0.25">
      <c r="A103" s="59">
        <v>101</v>
      </c>
      <c r="B103" s="60" t="s">
        <v>260</v>
      </c>
      <c r="C103" s="60" t="s">
        <v>261</v>
      </c>
      <c r="D103" s="35">
        <v>1.5</v>
      </c>
      <c r="E103" s="35"/>
      <c r="F103" s="35"/>
      <c r="G103" s="35">
        <v>5</v>
      </c>
      <c r="H103" s="21">
        <f t="shared" si="22"/>
        <v>1.5</v>
      </c>
      <c r="I103" s="26">
        <f t="shared" si="18"/>
        <v>5</v>
      </c>
      <c r="J103" s="35"/>
      <c r="K103" s="35"/>
      <c r="L103" s="25" t="str">
        <f t="shared" si="23"/>
        <v/>
      </c>
      <c r="M103" s="35"/>
      <c r="N103" s="35"/>
      <c r="O103" s="47" t="str">
        <f t="shared" si="27"/>
        <v/>
      </c>
      <c r="P103" s="26" t="str">
        <f t="shared" si="19"/>
        <v/>
      </c>
      <c r="Q103" s="48">
        <f t="shared" si="24"/>
        <v>6.5</v>
      </c>
      <c r="R103" s="49" t="str">
        <f t="shared" si="25"/>
        <v>F</v>
      </c>
      <c r="S103" s="35"/>
      <c r="T103" s="19"/>
      <c r="U103" s="19"/>
      <c r="V103" s="19"/>
      <c r="W103" s="35" t="str">
        <f t="shared" si="20"/>
        <v/>
      </c>
      <c r="X103" s="35" t="str">
        <f t="shared" si="21"/>
        <v/>
      </c>
      <c r="Y103">
        <f t="shared" si="26"/>
        <v>0</v>
      </c>
    </row>
    <row r="104" spans="1:25" ht="15" x14ac:dyDescent="0.25">
      <c r="A104" s="59">
        <v>102</v>
      </c>
      <c r="B104" s="60" t="s">
        <v>262</v>
      </c>
      <c r="C104" s="60" t="s">
        <v>263</v>
      </c>
      <c r="D104" s="35">
        <v>0</v>
      </c>
      <c r="E104" s="35"/>
      <c r="F104" s="35">
        <v>9</v>
      </c>
      <c r="G104" s="35">
        <v>5</v>
      </c>
      <c r="H104" s="21">
        <f t="shared" si="22"/>
        <v>0</v>
      </c>
      <c r="I104" s="26">
        <f t="shared" si="18"/>
        <v>5</v>
      </c>
      <c r="J104" s="35"/>
      <c r="K104" s="35"/>
      <c r="L104" s="25" t="str">
        <f t="shared" si="23"/>
        <v/>
      </c>
      <c r="M104" s="35"/>
      <c r="N104" s="35"/>
      <c r="O104" s="47" t="str">
        <f t="shared" si="27"/>
        <v/>
      </c>
      <c r="P104" s="26" t="str">
        <f t="shared" si="19"/>
        <v/>
      </c>
      <c r="Q104" s="48">
        <f t="shared" si="24"/>
        <v>5</v>
      </c>
      <c r="R104" s="49" t="str">
        <f t="shared" si="25"/>
        <v>F</v>
      </c>
      <c r="S104" s="35"/>
      <c r="T104" s="19"/>
      <c r="U104" s="19"/>
      <c r="V104" s="19"/>
      <c r="W104" s="35" t="str">
        <f t="shared" si="20"/>
        <v/>
      </c>
      <c r="X104" s="35" t="str">
        <f t="shared" si="21"/>
        <v/>
      </c>
      <c r="Y104">
        <f t="shared" si="26"/>
        <v>0</v>
      </c>
    </row>
    <row r="105" spans="1:25" ht="15" x14ac:dyDescent="0.25">
      <c r="A105" s="59">
        <v>103</v>
      </c>
      <c r="B105" s="60" t="s">
        <v>264</v>
      </c>
      <c r="C105" s="60" t="s">
        <v>265</v>
      </c>
      <c r="D105" s="35">
        <v>1</v>
      </c>
      <c r="E105" s="35"/>
      <c r="F105" s="35"/>
      <c r="G105" s="35">
        <v>16</v>
      </c>
      <c r="H105" s="21">
        <f t="shared" si="22"/>
        <v>1</v>
      </c>
      <c r="I105" s="26">
        <f t="shared" si="18"/>
        <v>16</v>
      </c>
      <c r="J105" s="35"/>
      <c r="K105" s="35"/>
      <c r="L105" s="25" t="str">
        <f t="shared" si="23"/>
        <v/>
      </c>
      <c r="M105" s="35"/>
      <c r="N105" s="35"/>
      <c r="O105" s="47" t="str">
        <f t="shared" si="27"/>
        <v/>
      </c>
      <c r="P105" s="26" t="str">
        <f t="shared" si="19"/>
        <v/>
      </c>
      <c r="Q105" s="48">
        <f t="shared" si="24"/>
        <v>17</v>
      </c>
      <c r="R105" s="49" t="str">
        <f t="shared" si="25"/>
        <v>F</v>
      </c>
      <c r="S105" s="35"/>
      <c r="T105" s="19"/>
      <c r="U105" s="19"/>
      <c r="V105" s="19"/>
      <c r="W105" s="35" t="str">
        <f t="shared" si="20"/>
        <v/>
      </c>
      <c r="X105" s="35" t="str">
        <f t="shared" si="21"/>
        <v/>
      </c>
      <c r="Y105">
        <f t="shared" si="26"/>
        <v>0</v>
      </c>
    </row>
    <row r="106" spans="1:25" ht="15" x14ac:dyDescent="0.25">
      <c r="A106" s="59">
        <v>104</v>
      </c>
      <c r="B106" s="60" t="s">
        <v>266</v>
      </c>
      <c r="C106" s="60" t="s">
        <v>267</v>
      </c>
      <c r="D106" s="35">
        <v>0.5</v>
      </c>
      <c r="E106" s="35"/>
      <c r="F106" s="35">
        <v>16</v>
      </c>
      <c r="G106" s="35"/>
      <c r="H106" s="21">
        <f t="shared" si="22"/>
        <v>0.5</v>
      </c>
      <c r="I106" s="26">
        <f t="shared" si="18"/>
        <v>15</v>
      </c>
      <c r="J106" s="35">
        <v>8</v>
      </c>
      <c r="K106" s="35">
        <v>16.5</v>
      </c>
      <c r="L106" s="25">
        <f t="shared" si="23"/>
        <v>24.5</v>
      </c>
      <c r="M106" s="35"/>
      <c r="N106" s="35"/>
      <c r="O106" s="47" t="str">
        <f t="shared" si="27"/>
        <v/>
      </c>
      <c r="P106" s="26">
        <f t="shared" si="19"/>
        <v>24.5</v>
      </c>
      <c r="Q106" s="48">
        <f t="shared" si="24"/>
        <v>40</v>
      </c>
      <c r="R106" s="49" t="str">
        <f t="shared" si="25"/>
        <v>F</v>
      </c>
      <c r="S106" s="35"/>
      <c r="T106" s="19"/>
      <c r="U106" s="19">
        <v>15</v>
      </c>
      <c r="V106" s="19"/>
      <c r="W106" s="35">
        <f t="shared" si="20"/>
        <v>15</v>
      </c>
      <c r="X106" s="35" t="str">
        <f t="shared" si="21"/>
        <v/>
      </c>
      <c r="Y106">
        <f t="shared" si="26"/>
        <v>0</v>
      </c>
    </row>
    <row r="107" spans="1:25" ht="15" x14ac:dyDescent="0.25">
      <c r="A107" s="59">
        <v>105</v>
      </c>
      <c r="B107" s="60" t="s">
        <v>268</v>
      </c>
      <c r="C107" s="60" t="s">
        <v>269</v>
      </c>
      <c r="D107" s="35">
        <v>0</v>
      </c>
      <c r="E107" s="35"/>
      <c r="F107" s="35"/>
      <c r="G107" s="35">
        <v>10</v>
      </c>
      <c r="H107" s="21">
        <f t="shared" si="22"/>
        <v>0</v>
      </c>
      <c r="I107" s="26">
        <f t="shared" si="18"/>
        <v>10</v>
      </c>
      <c r="J107" s="35"/>
      <c r="K107" s="35"/>
      <c r="L107" s="25" t="str">
        <f t="shared" si="23"/>
        <v/>
      </c>
      <c r="M107" s="35"/>
      <c r="N107" s="35"/>
      <c r="O107" s="47" t="str">
        <f t="shared" si="27"/>
        <v/>
      </c>
      <c r="P107" s="26" t="str">
        <f t="shared" si="19"/>
        <v/>
      </c>
      <c r="Q107" s="48">
        <f t="shared" si="24"/>
        <v>10</v>
      </c>
      <c r="R107" s="49" t="str">
        <f t="shared" si="25"/>
        <v>F</v>
      </c>
      <c r="S107" s="35"/>
      <c r="T107" s="19"/>
      <c r="U107" s="19"/>
      <c r="V107" s="19"/>
      <c r="W107" s="35" t="str">
        <f t="shared" si="20"/>
        <v/>
      </c>
      <c r="X107" s="35" t="str">
        <f t="shared" si="21"/>
        <v/>
      </c>
      <c r="Y107">
        <f t="shared" si="26"/>
        <v>0</v>
      </c>
    </row>
    <row r="108" spans="1:25" ht="15" x14ac:dyDescent="0.25">
      <c r="A108" s="59">
        <v>106</v>
      </c>
      <c r="B108" s="60" t="s">
        <v>270</v>
      </c>
      <c r="C108" s="60" t="s">
        <v>271</v>
      </c>
      <c r="D108" s="35"/>
      <c r="E108" s="35"/>
      <c r="F108" s="35"/>
      <c r="G108" s="35"/>
      <c r="H108" s="21" t="str">
        <f t="shared" ref="H108:H113" si="28">IF(D108="","",D108)</f>
        <v/>
      </c>
      <c r="I108" s="26" t="str">
        <f t="shared" si="18"/>
        <v/>
      </c>
      <c r="J108" s="35"/>
      <c r="K108" s="35"/>
      <c r="L108" s="25" t="str">
        <f t="shared" si="23"/>
        <v/>
      </c>
      <c r="M108" s="35"/>
      <c r="N108" s="35"/>
      <c r="O108" s="47" t="str">
        <f t="shared" si="27"/>
        <v/>
      </c>
      <c r="P108" s="26" t="str">
        <f t="shared" si="19"/>
        <v/>
      </c>
      <c r="Q108" s="48" t="str">
        <f t="shared" si="24"/>
        <v/>
      </c>
      <c r="R108" s="49" t="str">
        <f t="shared" si="25"/>
        <v>F</v>
      </c>
      <c r="S108" s="35"/>
      <c r="T108" s="19"/>
      <c r="U108" s="19"/>
      <c r="V108" s="19"/>
      <c r="W108" s="35" t="str">
        <f t="shared" si="20"/>
        <v/>
      </c>
      <c r="X108" s="35" t="str">
        <f t="shared" si="21"/>
        <v/>
      </c>
      <c r="Y108">
        <f t="shared" si="26"/>
        <v>0</v>
      </c>
    </row>
    <row r="109" spans="1:25" ht="15" x14ac:dyDescent="0.25">
      <c r="A109" s="59">
        <v>107</v>
      </c>
      <c r="B109" s="60" t="s">
        <v>272</v>
      </c>
      <c r="C109" s="60" t="s">
        <v>273</v>
      </c>
      <c r="D109" s="35">
        <v>1</v>
      </c>
      <c r="E109" s="35"/>
      <c r="F109" s="35">
        <v>14</v>
      </c>
      <c r="G109" s="35"/>
      <c r="H109" s="21">
        <f t="shared" si="28"/>
        <v>1</v>
      </c>
      <c r="I109" s="26">
        <f t="shared" si="18"/>
        <v>14</v>
      </c>
      <c r="J109" s="35"/>
      <c r="K109" s="35"/>
      <c r="L109" s="25" t="str">
        <f>IF(AND(J109="",K109=""),"",J109+K109)</f>
        <v/>
      </c>
      <c r="M109" s="35">
        <v>5</v>
      </c>
      <c r="N109" s="35">
        <v>0</v>
      </c>
      <c r="O109" s="47">
        <f t="shared" si="27"/>
        <v>5</v>
      </c>
      <c r="P109" s="26">
        <f t="shared" si="19"/>
        <v>5</v>
      </c>
      <c r="Q109" s="48">
        <f>IF(AND(D109="",I109="",P109=""),"",SUM(D109,I109,P109))</f>
        <v>20</v>
      </c>
      <c r="R109" s="49" t="str">
        <f>IF(AND(D109="",I109="",P109=""),"F",IF(Q109&gt;89,"A",IF(Q109&gt;79,"B",IF(Q109&gt;69,"C",IF(Q109&gt;59,"D",IF(Q109&gt;49,"E","F"))))))</f>
        <v>F</v>
      </c>
      <c r="S109" s="35"/>
      <c r="T109" s="19"/>
      <c r="U109" s="19"/>
      <c r="V109" s="19"/>
      <c r="W109" s="35" t="str">
        <f t="shared" si="20"/>
        <v/>
      </c>
      <c r="X109" s="35" t="str">
        <f t="shared" si="21"/>
        <v/>
      </c>
      <c r="Y109">
        <f t="shared" si="26"/>
        <v>0</v>
      </c>
    </row>
    <row r="110" spans="1:25" ht="15" x14ac:dyDescent="0.25">
      <c r="A110" s="59">
        <v>108</v>
      </c>
      <c r="B110" s="60" t="s">
        <v>274</v>
      </c>
      <c r="C110" s="60" t="s">
        <v>275</v>
      </c>
      <c r="D110" s="35"/>
      <c r="E110" s="35"/>
      <c r="F110" s="35">
        <v>9</v>
      </c>
      <c r="G110" s="35">
        <v>9</v>
      </c>
      <c r="H110" s="21" t="str">
        <f t="shared" si="28"/>
        <v/>
      </c>
      <c r="I110" s="26">
        <f t="shared" si="18"/>
        <v>10</v>
      </c>
      <c r="J110" s="35"/>
      <c r="K110" s="35"/>
      <c r="L110" s="25" t="str">
        <f>IF(AND(J110="",K110=""),"",J110+K110)</f>
        <v/>
      </c>
      <c r="M110" s="35"/>
      <c r="N110" s="35"/>
      <c r="O110" s="47" t="str">
        <f>IF(AND(M110="",N110=""),"",M110+N110)</f>
        <v/>
      </c>
      <c r="P110" s="26">
        <f t="shared" si="19"/>
        <v>7</v>
      </c>
      <c r="Q110" s="48">
        <f>IF(AND(D110="",I110="",P110=""),"",SUM(D110,I110,P110))</f>
        <v>17</v>
      </c>
      <c r="R110" s="49" t="str">
        <f>IF(AND(D110="",I110="",P110=""),"F",IF(Q110&gt;89,"A",IF(Q110&gt;79,"B",IF(Q110&gt;69,"C",IF(Q110&gt;59,"D",IF(Q110&gt;49,"E","F"))))))</f>
        <v>F</v>
      </c>
      <c r="S110" s="35"/>
      <c r="T110" s="19"/>
      <c r="U110" s="19">
        <v>10</v>
      </c>
      <c r="V110" s="19">
        <v>7</v>
      </c>
      <c r="W110" s="35">
        <f t="shared" si="20"/>
        <v>10</v>
      </c>
      <c r="X110" s="35">
        <f t="shared" si="21"/>
        <v>7</v>
      </c>
      <c r="Y110">
        <f>IF(R110="B",1,0)</f>
        <v>0</v>
      </c>
    </row>
    <row r="111" spans="1:25" ht="15" x14ac:dyDescent="0.25">
      <c r="A111" s="59">
        <v>109</v>
      </c>
      <c r="B111" s="60" t="s">
        <v>276</v>
      </c>
      <c r="C111" s="60" t="s">
        <v>277</v>
      </c>
      <c r="D111" s="35"/>
      <c r="E111" s="35"/>
      <c r="F111" s="35"/>
      <c r="G111" s="35"/>
      <c r="H111" s="21" t="str">
        <f t="shared" si="28"/>
        <v/>
      </c>
      <c r="I111" s="26" t="str">
        <f t="shared" si="18"/>
        <v/>
      </c>
      <c r="J111" s="35"/>
      <c r="K111" s="35"/>
      <c r="L111" s="25" t="str">
        <f>IF(AND(J111="",K111=""),"",J111+K111)</f>
        <v/>
      </c>
      <c r="M111" s="35"/>
      <c r="N111" s="35"/>
      <c r="O111" s="47" t="str">
        <f>IF(AND(M111="",N111=""),"",M111+N111)</f>
        <v/>
      </c>
      <c r="P111" s="26" t="str">
        <f t="shared" si="19"/>
        <v/>
      </c>
      <c r="Q111" s="48" t="str">
        <f>IF(AND(D111="",I111="",P111=""),"",SUM(D111,I111,P111))</f>
        <v/>
      </c>
      <c r="R111" s="49" t="str">
        <f>IF(AND(D111="",I111="",P111=""),"F",IF(Q111&gt;89,"A",IF(Q111&gt;79,"B",IF(Q111&gt;69,"C",IF(Q111&gt;59,"D",IF(Q111&gt;49,"E","F"))))))</f>
        <v>F</v>
      </c>
      <c r="S111" s="35"/>
      <c r="T111" s="19"/>
      <c r="U111" s="19"/>
      <c r="V111" s="19"/>
      <c r="W111" s="35" t="str">
        <f t="shared" si="20"/>
        <v/>
      </c>
      <c r="X111" s="35" t="str">
        <f t="shared" si="21"/>
        <v/>
      </c>
      <c r="Y111">
        <f>IF(R111="B",1,0)</f>
        <v>0</v>
      </c>
    </row>
    <row r="112" spans="1:25" ht="15" x14ac:dyDescent="0.25">
      <c r="A112" s="59">
        <v>110</v>
      </c>
      <c r="B112" s="60" t="s">
        <v>278</v>
      </c>
      <c r="C112" s="60" t="s">
        <v>279</v>
      </c>
      <c r="D112" s="35"/>
      <c r="E112" s="35"/>
      <c r="F112" s="35"/>
      <c r="G112" s="35">
        <v>3.5</v>
      </c>
      <c r="H112" s="21" t="str">
        <f t="shared" si="28"/>
        <v/>
      </c>
      <c r="I112" s="26">
        <f t="shared" si="18"/>
        <v>5</v>
      </c>
      <c r="J112" s="35"/>
      <c r="K112" s="35"/>
      <c r="L112" s="25" t="str">
        <f>IF(AND(J112="",K112=""),"",J112+K112)</f>
        <v/>
      </c>
      <c r="M112" s="35"/>
      <c r="N112" s="35"/>
      <c r="O112" s="47" t="str">
        <f>IF(AND(M112="",N112=""),"",M112+N112)</f>
        <v/>
      </c>
      <c r="P112" s="26" t="str">
        <f t="shared" si="19"/>
        <v/>
      </c>
      <c r="Q112" s="48">
        <f>IF(AND(D112="",I112="",P112=""),"",SUM(D112,I112,P112))</f>
        <v>5</v>
      </c>
      <c r="R112" s="49" t="str">
        <f>IF(AND(D112="",I112="",P112=""),"F",IF(Q112&gt;89,"A",IF(Q112&gt;79,"B",IF(Q112&gt;69,"C",IF(Q112&gt;59,"D",IF(Q112&gt;49,"E","F"))))))</f>
        <v>F</v>
      </c>
      <c r="S112" s="35"/>
      <c r="T112" s="19"/>
      <c r="U112" s="19">
        <v>5</v>
      </c>
      <c r="V112" s="19"/>
      <c r="W112" s="35">
        <f t="shared" si="20"/>
        <v>5</v>
      </c>
      <c r="X112" s="35" t="str">
        <f t="shared" si="21"/>
        <v/>
      </c>
      <c r="Y112">
        <f>IF(R112="B",1,0)</f>
        <v>0</v>
      </c>
    </row>
    <row r="113" spans="1:25" ht="15" x14ac:dyDescent="0.25">
      <c r="A113" s="59">
        <v>111</v>
      </c>
      <c r="B113" s="60" t="s">
        <v>280</v>
      </c>
      <c r="C113" s="60" t="s">
        <v>281</v>
      </c>
      <c r="D113" s="35"/>
      <c r="E113" s="35"/>
      <c r="F113" s="35"/>
      <c r="G113" s="35"/>
      <c r="H113" s="21" t="str">
        <f t="shared" si="28"/>
        <v/>
      </c>
      <c r="I113" s="26" t="str">
        <f t="shared" si="18"/>
        <v/>
      </c>
      <c r="J113" s="35"/>
      <c r="K113" s="35"/>
      <c r="L113" s="25" t="str">
        <f>IF(AND(J113="",K113=""),"",J113+K113)</f>
        <v/>
      </c>
      <c r="M113" s="35"/>
      <c r="N113" s="35"/>
      <c r="O113" s="47" t="str">
        <f>IF(AND(M113="",N113=""),"",M113+N113)</f>
        <v/>
      </c>
      <c r="P113" s="26" t="str">
        <f t="shared" si="19"/>
        <v/>
      </c>
      <c r="Q113" s="48" t="str">
        <f>IF(AND(D113="",I113="",P113=""),"",SUM(D113,I113,P113))</f>
        <v/>
      </c>
      <c r="R113" s="49" t="str">
        <f>IF(AND(D113="",I113="",P113=""),"F",IF(Q113&gt;89,"A",IF(Q113&gt;79,"B",IF(Q113&gt;69,"C",IF(Q113&gt;59,"D",IF(Q113&gt;49,"E","F"))))))</f>
        <v>F</v>
      </c>
      <c r="S113" s="35"/>
      <c r="T113" s="19"/>
      <c r="U113" s="19"/>
      <c r="V113" s="19"/>
      <c r="W113" s="35" t="str">
        <f t="shared" si="20"/>
        <v/>
      </c>
      <c r="X113" s="35" t="str">
        <f t="shared" si="21"/>
        <v/>
      </c>
      <c r="Y113">
        <f>IF(R113="B",1,0)</f>
        <v>0</v>
      </c>
    </row>
    <row r="114" spans="1:25" ht="15" x14ac:dyDescent="0.25">
      <c r="A114" s="59"/>
      <c r="B114" s="57"/>
      <c r="C114" s="57"/>
      <c r="I114" s="26" t="str">
        <f t="shared" si="18"/>
        <v/>
      </c>
      <c r="S114" s="65"/>
      <c r="W114" s="35" t="str">
        <f t="shared" si="20"/>
        <v/>
      </c>
      <c r="Y114">
        <f>SUM(Y3:Y113)</f>
        <v>0</v>
      </c>
    </row>
    <row r="115" spans="1:25" ht="15" x14ac:dyDescent="0.25">
      <c r="B115" s="57"/>
      <c r="C115" s="57"/>
    </row>
    <row r="116" spans="1:25" ht="15" x14ac:dyDescent="0.25">
      <c r="B116" s="57"/>
      <c r="C116" s="57"/>
    </row>
    <row r="118" spans="1:25" x14ac:dyDescent="0.2">
      <c r="C118" t="s">
        <v>283</v>
      </c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8"/>
  <sheetViews>
    <sheetView zoomScaleNormal="165" workbookViewId="0">
      <pane ySplit="7" topLeftCell="A77" activePane="bottomLeft" state="frozen"/>
      <selection pane="bottomLeft" activeCell="T58" sqref="T58:T91"/>
    </sheetView>
  </sheetViews>
  <sheetFormatPr defaultRowHeight="12.75" x14ac:dyDescent="0.2"/>
  <cols>
    <col min="1" max="1" width="9.140625" customWidth="1"/>
    <col min="2" max="2" width="27.7109375" customWidth="1"/>
    <col min="3" max="3" width="8.140625" customWidth="1"/>
    <col min="4" max="8" width="3.85546875" customWidth="1"/>
    <col min="9" max="9" width="4.28515625" customWidth="1"/>
    <col min="10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80" t="s">
        <v>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 t="s">
        <v>40</v>
      </c>
      <c r="T1" s="82"/>
      <c r="U1" s="83"/>
    </row>
    <row r="2" spans="1:21" ht="19.5" customHeight="1" x14ac:dyDescent="0.2">
      <c r="A2" s="84" t="s">
        <v>52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5" t="s">
        <v>53</v>
      </c>
      <c r="P2" s="85"/>
      <c r="Q2" s="85"/>
      <c r="R2" s="85"/>
      <c r="S2" s="85"/>
      <c r="T2" s="85"/>
      <c r="U2" s="85"/>
    </row>
    <row r="3" spans="1:21" ht="24.75" customHeight="1" x14ac:dyDescent="0.25">
      <c r="A3" s="91" t="s">
        <v>46</v>
      </c>
      <c r="B3" s="92"/>
      <c r="C3" s="92"/>
      <c r="D3" s="93" t="s">
        <v>45</v>
      </c>
      <c r="E3" s="93"/>
      <c r="F3" s="93"/>
      <c r="G3" s="93"/>
      <c r="H3" s="86" t="s">
        <v>48</v>
      </c>
      <c r="I3" s="87"/>
      <c r="J3" s="87"/>
      <c r="K3" s="87"/>
      <c r="L3" s="87"/>
      <c r="M3" s="87"/>
      <c r="N3" s="87"/>
      <c r="O3" s="87"/>
      <c r="P3" s="87"/>
      <c r="Q3" s="88" t="s">
        <v>282</v>
      </c>
      <c r="R3" s="89"/>
      <c r="S3" s="89"/>
      <c r="T3" s="89"/>
      <c r="U3" s="90"/>
    </row>
    <row r="4" spans="1:21" ht="6.75" customHeight="1" x14ac:dyDescent="0.2">
      <c r="D4" s="3"/>
      <c r="E4" s="3"/>
      <c r="F4" s="3"/>
      <c r="G4" s="3"/>
      <c r="H4" s="3"/>
    </row>
    <row r="5" spans="1:21" ht="21" customHeight="1" x14ac:dyDescent="0.2">
      <c r="A5" s="96" t="s">
        <v>10</v>
      </c>
      <c r="B5" s="98" t="s">
        <v>11</v>
      </c>
      <c r="C5" s="99" t="s">
        <v>12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1" t="s">
        <v>13</v>
      </c>
      <c r="U5" s="94" t="s">
        <v>14</v>
      </c>
    </row>
    <row r="6" spans="1:21" ht="21" customHeight="1" thickTop="1" thickBot="1" x14ac:dyDescent="0.25">
      <c r="A6" s="96"/>
      <c r="B6" s="98"/>
      <c r="C6" s="4"/>
      <c r="D6" s="95" t="s">
        <v>15</v>
      </c>
      <c r="E6" s="95"/>
      <c r="F6" s="95"/>
      <c r="G6" s="95"/>
      <c r="H6" s="95"/>
      <c r="I6" s="95" t="s">
        <v>16</v>
      </c>
      <c r="J6" s="95"/>
      <c r="K6" s="95"/>
      <c r="L6" s="95" t="s">
        <v>17</v>
      </c>
      <c r="M6" s="95"/>
      <c r="N6" s="95"/>
      <c r="O6" s="100" t="s">
        <v>18</v>
      </c>
      <c r="P6" s="95"/>
      <c r="Q6" s="95"/>
      <c r="R6" s="95" t="s">
        <v>19</v>
      </c>
      <c r="S6" s="95"/>
      <c r="T6" s="101"/>
      <c r="U6" s="94"/>
    </row>
    <row r="7" spans="1:21" ht="21" customHeight="1" thickTop="1" thickBot="1" x14ac:dyDescent="0.25">
      <c r="A7" s="97"/>
      <c r="B7" s="98"/>
      <c r="C7" s="5" t="s">
        <v>20</v>
      </c>
      <c r="D7" s="6" t="s">
        <v>21</v>
      </c>
      <c r="E7" s="6" t="s">
        <v>22</v>
      </c>
      <c r="F7" s="6" t="s">
        <v>23</v>
      </c>
      <c r="G7" s="6" t="s">
        <v>24</v>
      </c>
      <c r="H7" s="6" t="s">
        <v>25</v>
      </c>
      <c r="I7" s="6" t="s">
        <v>21</v>
      </c>
      <c r="J7" s="6" t="s">
        <v>22</v>
      </c>
      <c r="K7" s="6" t="s">
        <v>23</v>
      </c>
      <c r="L7" s="6" t="s">
        <v>21</v>
      </c>
      <c r="M7" s="6" t="s">
        <v>22</v>
      </c>
      <c r="N7" s="32" t="s">
        <v>23</v>
      </c>
      <c r="O7" s="34" t="s">
        <v>21</v>
      </c>
      <c r="P7" s="33" t="s">
        <v>287</v>
      </c>
      <c r="Q7" s="6" t="s">
        <v>23</v>
      </c>
      <c r="R7" s="6" t="s">
        <v>26</v>
      </c>
      <c r="S7" s="6" t="s">
        <v>27</v>
      </c>
      <c r="T7" s="101"/>
      <c r="U7" s="94"/>
    </row>
    <row r="8" spans="1:21" ht="15" customHeight="1" thickTop="1" x14ac:dyDescent="0.2">
      <c r="A8" s="30" t="str">
        <f>M1D!B3</f>
        <v>1/2019</v>
      </c>
      <c r="B8" s="17" t="str">
        <f>M1D!C3</f>
        <v>Danilo Plamenac</v>
      </c>
      <c r="C8" s="7"/>
      <c r="D8" s="8"/>
      <c r="E8" s="8"/>
      <c r="F8" s="8"/>
      <c r="G8" s="8"/>
      <c r="H8" s="8"/>
      <c r="I8" s="15">
        <f>IF(M1D!H3="","",M1D!H3)</f>
        <v>4</v>
      </c>
      <c r="J8" s="9"/>
      <c r="K8" s="9"/>
      <c r="L8" s="9"/>
      <c r="M8" s="9"/>
      <c r="N8" s="31"/>
      <c r="O8" s="66">
        <f>IF(M1D!F3="","",M1D!F3)</f>
        <v>15</v>
      </c>
      <c r="P8" s="79">
        <f>IF(M1D!I3="","",M1D!I3)</f>
        <v>25</v>
      </c>
      <c r="Q8" s="14"/>
      <c r="R8" s="79" t="str">
        <f>IF(M1D!L3="","",M1D!L3)</f>
        <v/>
      </c>
      <c r="S8" s="79">
        <f>IF(M1D!P3="","",M1D!P3)</f>
        <v>22</v>
      </c>
      <c r="T8" s="79">
        <f>IF(M1D!Q3="","",M1D!Q3)</f>
        <v>51</v>
      </c>
      <c r="U8" s="79" t="str">
        <f>IF(M1D!R3="","",M1D!R3)</f>
        <v>E</v>
      </c>
    </row>
    <row r="9" spans="1:21" ht="15" customHeight="1" x14ac:dyDescent="0.2">
      <c r="A9" s="30" t="str">
        <f>M1D!B4</f>
        <v>2/2019</v>
      </c>
      <c r="B9" s="17" t="str">
        <f>M1D!C4</f>
        <v>Jelena Gačević</v>
      </c>
      <c r="C9" s="7"/>
      <c r="D9" s="8"/>
      <c r="E9" s="8"/>
      <c r="F9" s="8"/>
      <c r="G9" s="8"/>
      <c r="H9" s="8"/>
      <c r="I9" s="15" t="str">
        <f>IF(M1D!H4="","",M1D!H4)</f>
        <v/>
      </c>
      <c r="J9" s="9"/>
      <c r="K9" s="9"/>
      <c r="L9" s="9"/>
      <c r="M9" s="9"/>
      <c r="N9" s="31"/>
      <c r="O9" s="66">
        <f>IF(M1D!F4="","",M1D!F4)</f>
        <v>2.5</v>
      </c>
      <c r="P9" s="79">
        <f>IF(M1D!I4="","",M1D!I4)</f>
        <v>14</v>
      </c>
      <c r="Q9" s="14"/>
      <c r="R9" s="79" t="str">
        <f>IF(M1D!L4="","",M1D!L4)</f>
        <v/>
      </c>
      <c r="S9" s="79">
        <f>IF(M1D!P4="","",M1D!P4)</f>
        <v>22</v>
      </c>
      <c r="T9" s="79">
        <f>IF(M1D!Q4="","",M1D!Q4)</f>
        <v>15</v>
      </c>
      <c r="U9" s="79" t="str">
        <f>IF(M1D!R4="","",M1D!R4)</f>
        <v>F</v>
      </c>
    </row>
    <row r="10" spans="1:21" ht="15" customHeight="1" x14ac:dyDescent="0.2">
      <c r="A10" s="30" t="str">
        <f>M1D!B5</f>
        <v>3/2019</v>
      </c>
      <c r="B10" s="17" t="str">
        <f>M1D!C5</f>
        <v>Jelena Zogović</v>
      </c>
      <c r="C10" s="7"/>
      <c r="D10" s="8"/>
      <c r="E10" s="8"/>
      <c r="F10" s="8"/>
      <c r="G10" s="8"/>
      <c r="H10" s="8"/>
      <c r="I10" s="15" t="str">
        <f>IF(M1D!H5="","",M1D!H5)</f>
        <v/>
      </c>
      <c r="J10" s="9"/>
      <c r="K10" s="9"/>
      <c r="L10" s="9"/>
      <c r="M10" s="9"/>
      <c r="N10" s="31"/>
      <c r="O10" s="66" t="str">
        <f>IF(M1D!F5="","",M1D!F5)</f>
        <v/>
      </c>
      <c r="P10" s="79">
        <f>IF(M1D!I5="","",M1D!I5)</f>
        <v>26.5</v>
      </c>
      <c r="Q10" s="14"/>
      <c r="R10" s="79" t="str">
        <f>IF(M1D!L5="","",M1D!L5)</f>
        <v/>
      </c>
      <c r="S10" s="79">
        <f>IF(M1D!P5="","",M1D!P5)</f>
        <v>29.5</v>
      </c>
      <c r="T10" s="79">
        <f>IF(M1D!Q5="","",M1D!Q5)</f>
        <v>56</v>
      </c>
      <c r="U10" s="79" t="str">
        <f>IF(M1D!R5="","",M1D!R5)</f>
        <v>E</v>
      </c>
    </row>
    <row r="11" spans="1:21" ht="15" customHeight="1" x14ac:dyDescent="0.2">
      <c r="A11" s="30" t="str">
        <f>M1D!B6</f>
        <v>4/2019</v>
      </c>
      <c r="B11" s="17" t="str">
        <f>M1D!C6</f>
        <v>Milica Popović</v>
      </c>
      <c r="C11" s="7"/>
      <c r="D11" s="8"/>
      <c r="E11" s="8"/>
      <c r="F11" s="8"/>
      <c r="G11" s="8"/>
      <c r="H11" s="8"/>
      <c r="I11" s="15">
        <f>IF(M1D!H6="","",M1D!H6)</f>
        <v>2.5</v>
      </c>
      <c r="J11" s="9"/>
      <c r="K11" s="9"/>
      <c r="L11" s="9"/>
      <c r="M11" s="9"/>
      <c r="N11" s="31"/>
      <c r="O11" s="66">
        <f>IF(M1D!F6="","",M1D!F6)</f>
        <v>15.5</v>
      </c>
      <c r="P11" s="79">
        <f>IF(M1D!I6="","",M1D!I6)</f>
        <v>24.5</v>
      </c>
      <c r="Q11" s="14"/>
      <c r="R11" s="79" t="str">
        <f>IF(M1D!L6="","",M1D!L6)</f>
        <v/>
      </c>
      <c r="S11" s="79">
        <f>IF(M1D!P6="","",M1D!P6)</f>
        <v>26.5</v>
      </c>
      <c r="T11" s="79">
        <f>IF(M1D!Q6="","",M1D!Q6)</f>
        <v>53.5</v>
      </c>
      <c r="U11" s="79" t="str">
        <f>IF(M1D!R6="","",M1D!R6)</f>
        <v>E</v>
      </c>
    </row>
    <row r="12" spans="1:21" ht="15" customHeight="1" x14ac:dyDescent="0.2">
      <c r="A12" s="30" t="str">
        <f>M1D!B7</f>
        <v>6/2019</v>
      </c>
      <c r="B12" s="17" t="str">
        <f>M1D!C7</f>
        <v>Petar Brajović</v>
      </c>
      <c r="C12" s="7"/>
      <c r="D12" s="8"/>
      <c r="E12" s="8"/>
      <c r="F12" s="8"/>
      <c r="G12" s="8"/>
      <c r="H12" s="8"/>
      <c r="I12" s="15">
        <f>IF(M1D!H7="","",M1D!H7)</f>
        <v>3</v>
      </c>
      <c r="J12" s="9"/>
      <c r="K12" s="9"/>
      <c r="L12" s="9"/>
      <c r="M12" s="9"/>
      <c r="N12" s="31"/>
      <c r="O12" s="66">
        <f>IF(M1D!F7="","",M1D!F7)</f>
        <v>6</v>
      </c>
      <c r="P12" s="79">
        <f>IF(M1D!I7="","",M1D!I7)</f>
        <v>23</v>
      </c>
      <c r="Q12" s="14"/>
      <c r="R12" s="79" t="str">
        <f>IF(M1D!L7="","",M1D!L7)</f>
        <v/>
      </c>
      <c r="S12" s="79">
        <f>IF(M1D!P7="","",M1D!P7)</f>
        <v>24</v>
      </c>
      <c r="T12" s="79">
        <f>IF(M1D!Q7="","",M1D!Q7)</f>
        <v>50</v>
      </c>
      <c r="U12" s="79" t="str">
        <f>IF(M1D!R7="","",M1D!R7)</f>
        <v>E</v>
      </c>
    </row>
    <row r="13" spans="1:21" ht="15" customHeight="1" x14ac:dyDescent="0.2">
      <c r="A13" s="30" t="str">
        <f>M1D!B8</f>
        <v>7/2019</v>
      </c>
      <c r="B13" s="17" t="str">
        <f>M1D!C8</f>
        <v>Eldin Mulabegović</v>
      </c>
      <c r="C13" s="7"/>
      <c r="D13" s="8"/>
      <c r="E13" s="8"/>
      <c r="F13" s="8"/>
      <c r="G13" s="8"/>
      <c r="H13" s="8"/>
      <c r="I13" s="15" t="str">
        <f>IF(M1D!H8="","",M1D!H8)</f>
        <v/>
      </c>
      <c r="J13" s="9"/>
      <c r="K13" s="9"/>
      <c r="L13" s="9"/>
      <c r="M13" s="9"/>
      <c r="N13" s="31"/>
      <c r="O13" s="66">
        <f>IF(M1D!F8="","",M1D!F8)</f>
        <v>6</v>
      </c>
      <c r="P13" s="79">
        <f>IF(M1D!I8="","",M1D!I8)</f>
        <v>25</v>
      </c>
      <c r="Q13" s="14"/>
      <c r="R13" s="79" t="str">
        <f>IF(M1D!L8="","",M1D!L8)</f>
        <v/>
      </c>
      <c r="S13" s="79">
        <f>IF(M1D!P8="","",M1D!P8)</f>
        <v>27.5</v>
      </c>
      <c r="T13" s="79">
        <f>IF(M1D!Q8="","",M1D!Q8)</f>
        <v>52.5</v>
      </c>
      <c r="U13" s="79" t="str">
        <f>IF(M1D!R8="","",M1D!R8)</f>
        <v>E</v>
      </c>
    </row>
    <row r="14" spans="1:21" ht="15" customHeight="1" x14ac:dyDescent="0.2">
      <c r="A14" s="30" t="str">
        <f>M1D!B9</f>
        <v>8/2019</v>
      </c>
      <c r="B14" s="17" t="str">
        <f>M1D!C9</f>
        <v>Mustafa Čikić</v>
      </c>
      <c r="C14" s="7"/>
      <c r="D14" s="8"/>
      <c r="E14" s="8"/>
      <c r="F14" s="8"/>
      <c r="G14" s="8"/>
      <c r="H14" s="8"/>
      <c r="I14" s="15" t="str">
        <f>IF(M1D!H9="","",M1D!H9)</f>
        <v/>
      </c>
      <c r="J14" s="9"/>
      <c r="K14" s="9"/>
      <c r="L14" s="9"/>
      <c r="M14" s="9"/>
      <c r="N14" s="31"/>
      <c r="O14" s="66">
        <f>IF(M1D!F9="","",M1D!F9)</f>
        <v>8</v>
      </c>
      <c r="P14" s="79">
        <f>IF(M1D!I9="","",M1D!I9)</f>
        <v>26</v>
      </c>
      <c r="Q14" s="14"/>
      <c r="R14" s="79" t="str">
        <f>IF(M1D!L9="","",M1D!L9)</f>
        <v/>
      </c>
      <c r="S14" s="79">
        <f>IF(M1D!P9="","",M1D!P9)</f>
        <v>27</v>
      </c>
      <c r="T14" s="79">
        <f>IF(M1D!Q9="","",M1D!Q9)</f>
        <v>53</v>
      </c>
      <c r="U14" s="79" t="str">
        <f>IF(M1D!R9="","",M1D!R9)</f>
        <v>E</v>
      </c>
    </row>
    <row r="15" spans="1:21" ht="15" customHeight="1" x14ac:dyDescent="0.2">
      <c r="A15" s="30" t="str">
        <f>M1D!B10</f>
        <v>12/2019</v>
      </c>
      <c r="B15" s="17" t="str">
        <f>M1D!C10</f>
        <v>Vuk Đurović</v>
      </c>
      <c r="C15" s="7"/>
      <c r="D15" s="8"/>
      <c r="E15" s="8"/>
      <c r="F15" s="8"/>
      <c r="G15" s="8"/>
      <c r="H15" s="8"/>
      <c r="I15" s="15">
        <f>IF(M1D!H10="","",M1D!H10)</f>
        <v>6.5</v>
      </c>
      <c r="J15" s="9"/>
      <c r="K15" s="9"/>
      <c r="L15" s="9"/>
      <c r="M15" s="9"/>
      <c r="N15" s="31"/>
      <c r="O15" s="66">
        <f>IF(M1D!F10="","",M1D!F10)</f>
        <v>7.5</v>
      </c>
      <c r="P15" s="79">
        <f>IF(M1D!I10="","",M1D!I10)</f>
        <v>27</v>
      </c>
      <c r="Q15" s="14"/>
      <c r="R15" s="79">
        <f>IF(M1D!L10="","",M1D!L10)</f>
        <v>20.5</v>
      </c>
      <c r="S15" s="79">
        <f>IF(M1D!P10="","",M1D!P10)</f>
        <v>20.5</v>
      </c>
      <c r="T15" s="79">
        <f>IF(M1D!Q10="","",M1D!Q10)</f>
        <v>54</v>
      </c>
      <c r="U15" s="79" t="str">
        <f>IF(M1D!R10="","",M1D!R10)</f>
        <v>E</v>
      </c>
    </row>
    <row r="16" spans="1:21" ht="15" customHeight="1" x14ac:dyDescent="0.2">
      <c r="A16" s="30" t="str">
        <f>M1D!B11</f>
        <v>14/2019</v>
      </c>
      <c r="B16" s="17" t="str">
        <f>M1D!C11</f>
        <v>Ivan Mirotić</v>
      </c>
      <c r="C16" s="7"/>
      <c r="D16" s="8"/>
      <c r="E16" s="8"/>
      <c r="F16" s="8"/>
      <c r="G16" s="8"/>
      <c r="H16" s="8"/>
      <c r="I16" s="15">
        <f>IF(M1D!H11="","",M1D!H11)</f>
        <v>0</v>
      </c>
      <c r="J16" s="9"/>
      <c r="K16" s="9"/>
      <c r="L16" s="9"/>
      <c r="M16" s="9"/>
      <c r="N16" s="31"/>
      <c r="O16" s="66">
        <f>IF(M1D!F11="","",M1D!F11)</f>
        <v>0</v>
      </c>
      <c r="P16" s="79">
        <f>IF(M1D!I11="","",M1D!I11)</f>
        <v>0</v>
      </c>
      <c r="Q16" s="14"/>
      <c r="R16" s="79" t="str">
        <f>IF(M1D!L11="","",M1D!L11)</f>
        <v/>
      </c>
      <c r="S16" s="79" t="str">
        <f>IF(M1D!P11="","",M1D!P11)</f>
        <v/>
      </c>
      <c r="T16" s="79">
        <f>IF(M1D!Q11="","",M1D!Q11)</f>
        <v>0</v>
      </c>
      <c r="U16" s="79" t="str">
        <f>IF(M1D!R11="","",M1D!R11)</f>
        <v>F</v>
      </c>
    </row>
    <row r="17" spans="1:22" ht="15" customHeight="1" x14ac:dyDescent="0.2">
      <c r="A17" s="30" t="str">
        <f>M1D!B12</f>
        <v>15/2019</v>
      </c>
      <c r="B17" s="17" t="str">
        <f>M1D!C12</f>
        <v>Anđela Rešetar</v>
      </c>
      <c r="C17" s="7"/>
      <c r="D17" s="8"/>
      <c r="E17" s="8"/>
      <c r="F17" s="8"/>
      <c r="G17" s="8"/>
      <c r="H17" s="8"/>
      <c r="I17" s="15">
        <f>IF(M1D!H12="","",M1D!H12)</f>
        <v>0</v>
      </c>
      <c r="J17" s="9"/>
      <c r="K17" s="9"/>
      <c r="L17" s="9"/>
      <c r="M17" s="9"/>
      <c r="N17" s="31"/>
      <c r="O17" s="66">
        <f>IF(M1D!F12="","",M1D!F12)</f>
        <v>0</v>
      </c>
      <c r="P17" s="79">
        <f>IF(M1D!I12="","",M1D!I12)</f>
        <v>3</v>
      </c>
      <c r="Q17" s="14"/>
      <c r="R17" s="79" t="str">
        <f>IF(M1D!L12="","",M1D!L12)</f>
        <v/>
      </c>
      <c r="S17" s="79" t="str">
        <f>IF(M1D!P12="","",M1D!P12)</f>
        <v/>
      </c>
      <c r="T17" s="79">
        <f>IF(M1D!Q12="","",M1D!Q12)</f>
        <v>3</v>
      </c>
      <c r="U17" s="79" t="str">
        <f>IF(M1D!R12="","",M1D!R12)</f>
        <v>F</v>
      </c>
    </row>
    <row r="18" spans="1:22" ht="15" customHeight="1" x14ac:dyDescent="0.2">
      <c r="A18" s="30" t="str">
        <f>M1D!B13</f>
        <v>16/2019</v>
      </c>
      <c r="B18" s="17" t="str">
        <f>M1D!C13</f>
        <v>Nikola Nikić</v>
      </c>
      <c r="C18" s="7"/>
      <c r="D18" s="8"/>
      <c r="E18" s="8"/>
      <c r="F18" s="8"/>
      <c r="G18" s="8"/>
      <c r="H18" s="8"/>
      <c r="I18" s="15" t="str">
        <f>IF(M1D!H13="","",M1D!H13)</f>
        <v/>
      </c>
      <c r="J18" s="9"/>
      <c r="K18" s="9"/>
      <c r="L18" s="9"/>
      <c r="M18" s="9"/>
      <c r="N18" s="31"/>
      <c r="O18" s="66">
        <f>IF(M1D!F13="","",M1D!F13)</f>
        <v>2</v>
      </c>
      <c r="P18" s="79">
        <f>IF(M1D!I13="","",M1D!I13)</f>
        <v>2</v>
      </c>
      <c r="Q18" s="14"/>
      <c r="R18" s="79" t="str">
        <f>IF(M1D!L13="","",M1D!L13)</f>
        <v/>
      </c>
      <c r="S18" s="79" t="str">
        <f>IF(M1D!P13="","",M1D!P13)</f>
        <v/>
      </c>
      <c r="T18" s="79">
        <f>IF(M1D!Q13="","",M1D!Q13)</f>
        <v>2</v>
      </c>
      <c r="U18" s="79" t="str">
        <f>IF(M1D!R13="","",M1D!R13)</f>
        <v>F</v>
      </c>
    </row>
    <row r="19" spans="1:22" ht="15" customHeight="1" x14ac:dyDescent="0.2">
      <c r="A19" s="30" t="str">
        <f>M1D!B14</f>
        <v>19/2019</v>
      </c>
      <c r="B19" s="17" t="str">
        <f>M1D!C14</f>
        <v>Marko Radunović</v>
      </c>
      <c r="C19" s="7"/>
      <c r="D19" s="8"/>
      <c r="E19" s="39"/>
      <c r="F19" s="39"/>
      <c r="G19" s="39"/>
      <c r="H19" s="8"/>
      <c r="I19" s="15">
        <f>IF(M1D!H14="","",M1D!H14)</f>
        <v>2.5</v>
      </c>
      <c r="J19" s="9"/>
      <c r="K19" s="9"/>
      <c r="L19" s="9"/>
      <c r="M19" s="9"/>
      <c r="N19" s="31"/>
      <c r="O19" s="66">
        <f>IF(M1D!F14="","",M1D!F14)</f>
        <v>13.5</v>
      </c>
      <c r="P19" s="79">
        <f>IF(M1D!I14="","",M1D!I14)</f>
        <v>30.5</v>
      </c>
      <c r="Q19" s="14"/>
      <c r="R19" s="79">
        <f>IF(M1D!L14="","",M1D!L14)</f>
        <v>11</v>
      </c>
      <c r="S19" s="79">
        <f>IF(M1D!P14="","",M1D!P14)</f>
        <v>28</v>
      </c>
      <c r="T19" s="79">
        <f>IF(M1D!Q14="","",M1D!Q14)</f>
        <v>61</v>
      </c>
      <c r="U19" s="79" t="str">
        <f>IF(M1D!R14="","",M1D!R14)</f>
        <v>D</v>
      </c>
      <c r="V19" s="41"/>
    </row>
    <row r="20" spans="1:22" ht="15" customHeight="1" x14ac:dyDescent="0.2">
      <c r="A20" s="30" t="str">
        <f>M1D!B15</f>
        <v>21/2019</v>
      </c>
      <c r="B20" s="17" t="str">
        <f>M1D!C15</f>
        <v>Nikola Tadić</v>
      </c>
      <c r="C20" s="7"/>
      <c r="D20" s="8"/>
      <c r="E20" s="39"/>
      <c r="F20" s="39"/>
      <c r="G20" s="39"/>
      <c r="H20" s="8"/>
      <c r="I20" s="15">
        <f>IF(M1D!H15="","",M1D!H15)</f>
        <v>5</v>
      </c>
      <c r="J20" s="9"/>
      <c r="K20" s="9"/>
      <c r="L20" s="9"/>
      <c r="M20" s="9"/>
      <c r="N20" s="31"/>
      <c r="O20" s="66">
        <f>IF(M1D!F15="","",M1D!F15)</f>
        <v>11.5</v>
      </c>
      <c r="P20" s="79">
        <f>IF(M1D!I15="","",M1D!I15)</f>
        <v>31.5</v>
      </c>
      <c r="Q20" s="14"/>
      <c r="R20" s="79">
        <f>IF(M1D!L15="","",M1D!L15)</f>
        <v>9.5</v>
      </c>
      <c r="S20" s="79">
        <f>IF(M1D!P15="","",M1D!P15)</f>
        <v>24</v>
      </c>
      <c r="T20" s="79">
        <f>IF(M1D!Q15="","",M1D!Q15)</f>
        <v>60.5</v>
      </c>
      <c r="U20" s="79" t="str">
        <f>IF(M1D!R15="","",M1D!R15)</f>
        <v>D</v>
      </c>
      <c r="V20" s="41"/>
    </row>
    <row r="21" spans="1:22" ht="15" customHeight="1" x14ac:dyDescent="0.2">
      <c r="A21" s="30" t="str">
        <f>M1D!B16</f>
        <v>22/2019</v>
      </c>
      <c r="B21" s="17" t="str">
        <f>M1D!C16</f>
        <v>Emir Striković</v>
      </c>
      <c r="C21" s="7"/>
      <c r="D21" s="8"/>
      <c r="E21" s="39"/>
      <c r="F21" s="39"/>
      <c r="G21" s="39"/>
      <c r="H21" s="8"/>
      <c r="I21" s="15" t="str">
        <f>IF(M1D!H16="","",M1D!H16)</f>
        <v/>
      </c>
      <c r="J21" s="9"/>
      <c r="K21" s="9"/>
      <c r="L21" s="9"/>
      <c r="M21" s="9"/>
      <c r="N21" s="31"/>
      <c r="O21" s="66">
        <f>IF(M1D!F16="","",M1D!F16)</f>
        <v>9.5</v>
      </c>
      <c r="P21" s="79">
        <f>IF(M1D!I16="","",M1D!I16)</f>
        <v>23</v>
      </c>
      <c r="Q21" s="14"/>
      <c r="R21" s="79" t="str">
        <f>IF(M1D!L16="","",M1D!L16)</f>
        <v/>
      </c>
      <c r="S21" s="79">
        <f>IF(M1D!P16="","",M1D!P16)</f>
        <v>30</v>
      </c>
      <c r="T21" s="79">
        <f>IF(M1D!Q16="","",M1D!Q16)</f>
        <v>53</v>
      </c>
      <c r="U21" s="79" t="str">
        <f>IF(M1D!R16="","",M1D!R16)</f>
        <v>E</v>
      </c>
      <c r="V21" s="41"/>
    </row>
    <row r="22" spans="1:22" ht="15" customHeight="1" x14ac:dyDescent="0.2">
      <c r="A22" s="30" t="str">
        <f>M1D!B17</f>
        <v>23/2019</v>
      </c>
      <c r="B22" s="17" t="str">
        <f>M1D!C17</f>
        <v>Anđela Zejak</v>
      </c>
      <c r="C22" s="7"/>
      <c r="D22" s="8"/>
      <c r="E22" s="39"/>
      <c r="F22" s="39"/>
      <c r="G22" s="39"/>
      <c r="H22" s="8"/>
      <c r="I22" s="15">
        <f>IF(M1D!H17="","",M1D!H17)</f>
        <v>0.5</v>
      </c>
      <c r="J22" s="9"/>
      <c r="K22" s="9"/>
      <c r="L22" s="9"/>
      <c r="M22" s="9"/>
      <c r="N22" s="31"/>
      <c r="O22" s="66">
        <f>IF(M1D!F17="","",M1D!F17)</f>
        <v>16</v>
      </c>
      <c r="P22" s="79">
        <f>IF(M1D!I17="","",M1D!I17)</f>
        <v>13</v>
      </c>
      <c r="Q22" s="14"/>
      <c r="R22" s="79" t="str">
        <f>IF(M1D!L17="","",M1D!L17)</f>
        <v/>
      </c>
      <c r="S22" s="79" t="str">
        <f>IF(M1D!P17="","",M1D!P17)</f>
        <v/>
      </c>
      <c r="T22" s="79">
        <f>IF(M1D!Q17="","",M1D!Q17)</f>
        <v>13.5</v>
      </c>
      <c r="U22" s="79" t="str">
        <f>IF(M1D!R17="","",M1D!R17)</f>
        <v>F</v>
      </c>
      <c r="V22" s="41"/>
    </row>
    <row r="23" spans="1:22" ht="15" customHeight="1" x14ac:dyDescent="0.2">
      <c r="A23" s="30" t="str">
        <f>M1D!B18</f>
        <v>24/2019</v>
      </c>
      <c r="B23" s="17" t="str">
        <f>M1D!C18</f>
        <v>Lazar Stožinić</v>
      </c>
      <c r="C23" s="7"/>
      <c r="D23" s="8"/>
      <c r="E23" s="39"/>
      <c r="F23" s="39"/>
      <c r="G23" s="39"/>
      <c r="H23" s="8"/>
      <c r="I23" s="15">
        <f>IF(M1D!H18="","",M1D!H18)</f>
        <v>1.5</v>
      </c>
      <c r="J23" s="9"/>
      <c r="K23" s="9"/>
      <c r="L23" s="9"/>
      <c r="M23" s="9"/>
      <c r="N23" s="31"/>
      <c r="O23" s="66">
        <f>IF(M1D!F18="","",M1D!F18)</f>
        <v>0</v>
      </c>
      <c r="P23" s="79">
        <f>IF(M1D!I18="","",M1D!I18)</f>
        <v>22</v>
      </c>
      <c r="Q23" s="14"/>
      <c r="R23" s="79" t="str">
        <f>IF(M1D!L18="","",M1D!L18)</f>
        <v/>
      </c>
      <c r="S23" s="79">
        <f>IF(M1D!P18="","",M1D!P18)</f>
        <v>24</v>
      </c>
      <c r="T23" s="79">
        <f>IF(M1D!Q18="","",M1D!Q18)</f>
        <v>47.5</v>
      </c>
      <c r="U23" s="79" t="str">
        <f>IF(M1D!R18="","",M1D!R18)</f>
        <v>F</v>
      </c>
      <c r="V23" s="41"/>
    </row>
    <row r="24" spans="1:22" ht="15" customHeight="1" x14ac:dyDescent="0.2">
      <c r="A24" s="30" t="str">
        <f>M1D!B19</f>
        <v>25/2019</v>
      </c>
      <c r="B24" s="17" t="str">
        <f>M1D!C19</f>
        <v>Minela Vukelj</v>
      </c>
      <c r="C24" s="7"/>
      <c r="D24" s="8"/>
      <c r="E24" s="39"/>
      <c r="F24" s="39"/>
      <c r="G24" s="39"/>
      <c r="H24" s="8"/>
      <c r="I24" s="15">
        <f>IF(M1D!H19="","",M1D!H19)</f>
        <v>4.5</v>
      </c>
      <c r="J24" s="9"/>
      <c r="K24" s="9"/>
      <c r="L24" s="9"/>
      <c r="M24" s="9"/>
      <c r="N24" s="31"/>
      <c r="O24" s="66">
        <f>IF(M1D!F19="","",M1D!F19)</f>
        <v>6</v>
      </c>
      <c r="P24" s="79">
        <f>IF(M1D!I19="","",M1D!I19)</f>
        <v>19.5</v>
      </c>
      <c r="Q24" s="14"/>
      <c r="R24" s="79">
        <f>IF(M1D!L19="","",M1D!L19)</f>
        <v>18</v>
      </c>
      <c r="S24" s="79">
        <f>IF(M1D!P19="","",M1D!P19)</f>
        <v>32</v>
      </c>
      <c r="T24" s="79">
        <f>IF(M1D!Q19="","",M1D!Q19)</f>
        <v>56</v>
      </c>
      <c r="U24" s="79" t="str">
        <f>IF(M1D!R19="","",M1D!R19)</f>
        <v>E</v>
      </c>
      <c r="V24" s="41"/>
    </row>
    <row r="25" spans="1:22" ht="15" customHeight="1" x14ac:dyDescent="0.2">
      <c r="A25" s="30" t="str">
        <f>M1D!B20</f>
        <v>26/2019</v>
      </c>
      <c r="B25" s="17" t="str">
        <f>M1D!C20</f>
        <v>Sanida Alomerović</v>
      </c>
      <c r="C25" s="7"/>
      <c r="D25" s="8"/>
      <c r="E25" s="39"/>
      <c r="F25" s="39"/>
      <c r="G25" s="39"/>
      <c r="H25" s="8"/>
      <c r="I25" s="15">
        <f>IF(M1D!H20="","",M1D!H20)</f>
        <v>0</v>
      </c>
      <c r="J25" s="9"/>
      <c r="K25" s="9"/>
      <c r="L25" s="9"/>
      <c r="M25" s="9"/>
      <c r="N25" s="31"/>
      <c r="O25" s="66">
        <f>IF(M1D!F20="","",M1D!F20)</f>
        <v>12</v>
      </c>
      <c r="P25" s="79">
        <f>IF(M1D!I20="","",M1D!I20)</f>
        <v>24</v>
      </c>
      <c r="Q25" s="14"/>
      <c r="R25" s="79">
        <f>IF(M1D!L20="","",M1D!L20)</f>
        <v>12</v>
      </c>
      <c r="S25" s="79">
        <f>IF(M1D!P20="","",M1D!P20)</f>
        <v>23.5</v>
      </c>
      <c r="T25" s="79">
        <f>IF(M1D!Q20="","",M1D!Q20)</f>
        <v>47.5</v>
      </c>
      <c r="U25" s="79" t="str">
        <f>IF(M1D!R20="","",M1D!R20)</f>
        <v>F</v>
      </c>
      <c r="V25" s="41"/>
    </row>
    <row r="26" spans="1:22" ht="15" customHeight="1" x14ac:dyDescent="0.2">
      <c r="A26" s="30" t="str">
        <f>M1D!B21</f>
        <v>27/2019</v>
      </c>
      <c r="B26" s="17" t="str">
        <f>M1D!C21</f>
        <v>Nikolina Brnović</v>
      </c>
      <c r="C26" s="7"/>
      <c r="D26" s="8"/>
      <c r="E26" s="39"/>
      <c r="F26" s="39"/>
      <c r="G26" s="39"/>
      <c r="H26" s="8"/>
      <c r="I26" s="15" t="str">
        <f>IF(M1D!H21="","",M1D!H21)</f>
        <v/>
      </c>
      <c r="J26" s="9"/>
      <c r="K26" s="9"/>
      <c r="L26" s="9"/>
      <c r="M26" s="9"/>
      <c r="N26" s="31"/>
      <c r="O26" s="66">
        <f>IF(M1D!F21="","",M1D!F21)</f>
        <v>1</v>
      </c>
      <c r="P26" s="79">
        <f>IF(M1D!I21="","",M1D!I21)</f>
        <v>6</v>
      </c>
      <c r="Q26" s="14"/>
      <c r="R26" s="79" t="str">
        <f>IF(M1D!L21="","",M1D!L21)</f>
        <v/>
      </c>
      <c r="S26" s="79">
        <f>IF(M1D!P21="","",M1D!P21)</f>
        <v>8.5</v>
      </c>
      <c r="T26" s="79">
        <f>IF(M1D!Q21="","",M1D!Q21)</f>
        <v>14.5</v>
      </c>
      <c r="U26" s="79" t="str">
        <f>IF(M1D!R21="","",M1D!R21)</f>
        <v>F</v>
      </c>
      <c r="V26" s="41"/>
    </row>
    <row r="27" spans="1:22" ht="15" customHeight="1" x14ac:dyDescent="0.2">
      <c r="A27" s="30" t="str">
        <f>M1D!B22</f>
        <v>30/2019</v>
      </c>
      <c r="B27" s="17" t="str">
        <f>M1D!C22</f>
        <v>Nijaz Murić</v>
      </c>
      <c r="C27" s="7"/>
      <c r="D27" s="8"/>
      <c r="E27" s="39"/>
      <c r="F27" s="39"/>
      <c r="G27" s="39"/>
      <c r="H27" s="8"/>
      <c r="I27" s="15">
        <f>IF(M1D!H22="","",M1D!H22)</f>
        <v>0</v>
      </c>
      <c r="J27" s="9"/>
      <c r="K27" s="9"/>
      <c r="L27" s="9"/>
      <c r="M27" s="9"/>
      <c r="N27" s="31"/>
      <c r="O27" s="66">
        <f>IF(M1D!F22="","",M1D!F22)</f>
        <v>0</v>
      </c>
      <c r="P27" s="79">
        <f>IF(M1D!I22="","",M1D!I22)</f>
        <v>23</v>
      </c>
      <c r="Q27" s="14"/>
      <c r="R27" s="79" t="str">
        <f>IF(M1D!L22="","",M1D!L22)</f>
        <v/>
      </c>
      <c r="S27" s="79">
        <f>IF(M1D!P22="","",M1D!P22)</f>
        <v>18.5</v>
      </c>
      <c r="T27" s="79">
        <f>IF(M1D!Q22="","",M1D!Q22)</f>
        <v>41.5</v>
      </c>
      <c r="U27" s="79" t="str">
        <f>IF(M1D!R22="","",M1D!R22)</f>
        <v>F</v>
      </c>
      <c r="V27" s="41"/>
    </row>
    <row r="28" spans="1:22" ht="15" customHeight="1" x14ac:dyDescent="0.2">
      <c r="A28" s="30" t="str">
        <f>M1D!B23</f>
        <v>34/2019</v>
      </c>
      <c r="B28" s="17" t="str">
        <f>M1D!C23</f>
        <v>Anja Jovićević</v>
      </c>
      <c r="C28" s="7"/>
      <c r="D28" s="8"/>
      <c r="E28" s="39"/>
      <c r="F28" s="39"/>
      <c r="G28" s="39"/>
      <c r="H28" s="8"/>
      <c r="I28" s="15">
        <f>IF(M1D!H23="","",M1D!H23)</f>
        <v>0</v>
      </c>
      <c r="J28" s="9"/>
      <c r="K28" s="9"/>
      <c r="L28" s="9"/>
      <c r="M28" s="9"/>
      <c r="N28" s="31"/>
      <c r="O28" s="66">
        <f>IF(M1D!F23="","",M1D!F23)</f>
        <v>0</v>
      </c>
      <c r="P28" s="79">
        <f>IF(M1D!I23="","",M1D!I23)</f>
        <v>2</v>
      </c>
      <c r="Q28" s="14"/>
      <c r="R28" s="79" t="str">
        <f>IF(M1D!L23="","",M1D!L23)</f>
        <v/>
      </c>
      <c r="S28" s="79">
        <f>IF(M1D!P23="","",M1D!P23)</f>
        <v>19</v>
      </c>
      <c r="T28" s="79">
        <f>IF(M1D!Q23="","",M1D!Q23)</f>
        <v>21</v>
      </c>
      <c r="U28" s="79" t="str">
        <f>IF(M1D!R23="","",M1D!R23)</f>
        <v>F</v>
      </c>
      <c r="V28" s="41"/>
    </row>
    <row r="29" spans="1:22" ht="15" customHeight="1" x14ac:dyDescent="0.2">
      <c r="A29" s="30" t="str">
        <f>M1D!B24</f>
        <v>35/2019</v>
      </c>
      <c r="B29" s="17" t="str">
        <f>M1D!C24</f>
        <v>Lidija Zećirović</v>
      </c>
      <c r="C29" s="7"/>
      <c r="D29" s="8"/>
      <c r="E29" s="39"/>
      <c r="F29" s="39"/>
      <c r="G29" s="39"/>
      <c r="H29" s="8"/>
      <c r="I29" s="15" t="str">
        <f>IF(M1D!H24="","",M1D!H24)</f>
        <v/>
      </c>
      <c r="J29" s="9"/>
      <c r="K29" s="9"/>
      <c r="L29" s="9"/>
      <c r="M29" s="9"/>
      <c r="N29" s="31"/>
      <c r="O29" s="66" t="str">
        <f>IF(M1D!F24="","",M1D!F24)</f>
        <v/>
      </c>
      <c r="P29" s="79">
        <f>IF(M1D!I24="","",M1D!I24)</f>
        <v>0</v>
      </c>
      <c r="Q29" s="14"/>
      <c r="R29" s="79" t="str">
        <f>IF(M1D!L24="","",M1D!L24)</f>
        <v/>
      </c>
      <c r="S29" s="79" t="str">
        <f>IF(M1D!P24="","",M1D!P24)</f>
        <v/>
      </c>
      <c r="T29" s="79">
        <f>IF(M1D!Q24="","",M1D!Q24)</f>
        <v>0</v>
      </c>
      <c r="U29" s="79" t="str">
        <f>IF(M1D!R24="","",M1D!R24)</f>
        <v>F</v>
      </c>
      <c r="V29" s="41"/>
    </row>
    <row r="30" spans="1:22" ht="15" customHeight="1" x14ac:dyDescent="0.2">
      <c r="A30" s="30" t="str">
        <f>M1D!B25</f>
        <v>37/2019</v>
      </c>
      <c r="B30" s="17" t="str">
        <f>M1D!C25</f>
        <v>Tamara Drašković</v>
      </c>
      <c r="C30" s="7"/>
      <c r="D30" s="8"/>
      <c r="E30" s="39"/>
      <c r="F30" s="39"/>
      <c r="G30" s="39"/>
      <c r="H30" s="8"/>
      <c r="I30" s="15" t="str">
        <f>IF(M1D!H25="","",M1D!H25)</f>
        <v/>
      </c>
      <c r="J30" s="9"/>
      <c r="K30" s="9"/>
      <c r="L30" s="9"/>
      <c r="M30" s="9"/>
      <c r="N30" s="31"/>
      <c r="O30" s="66">
        <f>IF(M1D!F25="","",M1D!F25)</f>
        <v>0</v>
      </c>
      <c r="P30" s="79">
        <f>IF(M1D!I25="","",M1D!I25)</f>
        <v>4</v>
      </c>
      <c r="Q30" s="14"/>
      <c r="R30" s="79" t="str">
        <f>IF(M1D!L25="","",M1D!L25)</f>
        <v/>
      </c>
      <c r="S30" s="79">
        <f>IF(M1D!P25="","",M1D!P25)</f>
        <v>4</v>
      </c>
      <c r="T30" s="79">
        <f>IF(M1D!Q25="","",M1D!Q25)</f>
        <v>8</v>
      </c>
      <c r="U30" s="79" t="str">
        <f>IF(M1D!R25="","",M1D!R25)</f>
        <v>F</v>
      </c>
      <c r="V30" s="41"/>
    </row>
    <row r="31" spans="1:22" ht="15" customHeight="1" x14ac:dyDescent="0.2">
      <c r="A31" s="30" t="str">
        <f>M1D!B26</f>
        <v>41/2019</v>
      </c>
      <c r="B31" s="17" t="str">
        <f>M1D!C26</f>
        <v>Selmir Kuč</v>
      </c>
      <c r="C31" s="7"/>
      <c r="D31" s="8"/>
      <c r="E31" s="39"/>
      <c r="F31" s="39"/>
      <c r="G31" s="39"/>
      <c r="H31" s="8"/>
      <c r="I31" s="15">
        <f>IF(M1D!H26="","",M1D!H26)</f>
        <v>4</v>
      </c>
      <c r="J31" s="9"/>
      <c r="K31" s="9"/>
      <c r="L31" s="9"/>
      <c r="M31" s="9"/>
      <c r="N31" s="31"/>
      <c r="O31" s="66">
        <f>IF(M1D!F26="","",M1D!F26)</f>
        <v>2</v>
      </c>
      <c r="P31" s="79">
        <f>IF(M1D!I26="","",M1D!I26)</f>
        <v>27</v>
      </c>
      <c r="Q31" s="14"/>
      <c r="R31" s="79">
        <f>IF(M1D!L26="","",M1D!L26)</f>
        <v>27.5</v>
      </c>
      <c r="S31" s="79">
        <f>IF(M1D!P26="","",M1D!P26)</f>
        <v>27.5</v>
      </c>
      <c r="T31" s="79">
        <f>IF(M1D!Q26="","",M1D!Q26)</f>
        <v>58.5</v>
      </c>
      <c r="U31" s="79" t="str">
        <f>IF(M1D!R26="","",M1D!R26)</f>
        <v>E</v>
      </c>
      <c r="V31" s="41"/>
    </row>
    <row r="32" spans="1:22" ht="15" customHeight="1" x14ac:dyDescent="0.2">
      <c r="A32" s="30" t="str">
        <f>M1D!B27</f>
        <v>42/2019</v>
      </c>
      <c r="B32" s="17" t="str">
        <f>M1D!C27</f>
        <v>Miomir Zečević</v>
      </c>
      <c r="C32" s="7"/>
      <c r="D32" s="8"/>
      <c r="E32" s="39"/>
      <c r="F32" s="39"/>
      <c r="G32" s="39"/>
      <c r="H32" s="8"/>
      <c r="I32" s="15" t="str">
        <f>IF(M1D!H27="","",M1D!H27)</f>
        <v/>
      </c>
      <c r="J32" s="9"/>
      <c r="K32" s="9"/>
      <c r="L32" s="9"/>
      <c r="M32" s="9"/>
      <c r="N32" s="31"/>
      <c r="O32" s="66" t="str">
        <f>IF(M1D!F27="","",M1D!F27)</f>
        <v/>
      </c>
      <c r="P32" s="79" t="str">
        <f>IF(M1D!I27="","",M1D!I27)</f>
        <v/>
      </c>
      <c r="Q32" s="14"/>
      <c r="R32" s="79" t="str">
        <f>IF(M1D!L27="","",M1D!L27)</f>
        <v/>
      </c>
      <c r="S32" s="79" t="str">
        <f>IF(M1D!P27="","",M1D!P27)</f>
        <v/>
      </c>
      <c r="T32" s="79" t="str">
        <f>IF(M1D!Q27="","",M1D!Q27)</f>
        <v/>
      </c>
      <c r="U32" s="79" t="str">
        <f>IF(M1D!R27="","",M1D!R27)</f>
        <v>F</v>
      </c>
      <c r="V32" s="41"/>
    </row>
    <row r="33" spans="1:22" ht="15" customHeight="1" x14ac:dyDescent="0.2">
      <c r="A33" s="30" t="str">
        <f>M1D!B28</f>
        <v>44/2019</v>
      </c>
      <c r="B33" s="17" t="str">
        <f>M1D!C28</f>
        <v>Anastasija Stojović</v>
      </c>
      <c r="C33" s="7"/>
      <c r="D33" s="8"/>
      <c r="E33" s="39"/>
      <c r="F33" s="39"/>
      <c r="G33" s="39"/>
      <c r="H33" s="8"/>
      <c r="I33" s="15" t="str">
        <f>IF(M1D!H28="","",M1D!H28)</f>
        <v/>
      </c>
      <c r="J33" s="9"/>
      <c r="K33" s="9"/>
      <c r="L33" s="9"/>
      <c r="M33" s="9"/>
      <c r="N33" s="31"/>
      <c r="O33" s="66">
        <f>IF(M1D!F28="","",M1D!F28)</f>
        <v>2</v>
      </c>
      <c r="P33" s="79">
        <f>IF(M1D!I28="","",M1D!I28)</f>
        <v>21</v>
      </c>
      <c r="Q33" s="14"/>
      <c r="R33" s="79" t="str">
        <f>IF(M1D!L28="","",M1D!L28)</f>
        <v/>
      </c>
      <c r="S33" s="79">
        <f>IF(M1D!P28="","",M1D!P28)</f>
        <v>26.5</v>
      </c>
      <c r="T33" s="79">
        <f>IF(M1D!Q28="","",M1D!Q28)</f>
        <v>47.5</v>
      </c>
      <c r="U33" s="79" t="str">
        <f>IF(M1D!R28="","",M1D!R28)</f>
        <v>F</v>
      </c>
      <c r="V33" s="41"/>
    </row>
    <row r="34" spans="1:22" ht="15" customHeight="1" x14ac:dyDescent="0.2">
      <c r="A34" s="30" t="str">
        <f>M1D!B29</f>
        <v>45/2019</v>
      </c>
      <c r="B34" s="17" t="str">
        <f>M1D!C29</f>
        <v>Mihailo Musić</v>
      </c>
      <c r="C34" s="7"/>
      <c r="D34" s="8"/>
      <c r="E34" s="39"/>
      <c r="F34" s="39"/>
      <c r="G34" s="39"/>
      <c r="H34" s="8"/>
      <c r="I34" s="15">
        <f>IF(M1D!H29="","",M1D!H29)</f>
        <v>0</v>
      </c>
      <c r="J34" s="9"/>
      <c r="K34" s="9"/>
      <c r="L34" s="9"/>
      <c r="M34" s="9"/>
      <c r="N34" s="31"/>
      <c r="O34" s="66">
        <f>IF(M1D!F29="","",M1D!F29)</f>
        <v>1</v>
      </c>
      <c r="P34" s="79">
        <f>IF(M1D!I29="","",M1D!I29)</f>
        <v>0</v>
      </c>
      <c r="Q34" s="14"/>
      <c r="R34" s="79" t="str">
        <f>IF(M1D!L29="","",M1D!L29)</f>
        <v/>
      </c>
      <c r="S34" s="79" t="str">
        <f>IF(M1D!P29="","",M1D!P29)</f>
        <v/>
      </c>
      <c r="T34" s="79">
        <f>IF(M1D!Q29="","",M1D!Q29)</f>
        <v>0</v>
      </c>
      <c r="U34" s="79" t="str">
        <f>IF(M1D!R29="","",M1D!R29)</f>
        <v>F</v>
      </c>
      <c r="V34" s="41"/>
    </row>
    <row r="35" spans="1:22" ht="15" customHeight="1" x14ac:dyDescent="0.2">
      <c r="A35" s="30" t="str">
        <f>M1D!B30</f>
        <v>48/2019</v>
      </c>
      <c r="B35" s="17" t="str">
        <f>M1D!C30</f>
        <v>Ruždija Fetahović</v>
      </c>
      <c r="C35" s="7"/>
      <c r="D35" s="8"/>
      <c r="E35" s="39"/>
      <c r="F35" s="39"/>
      <c r="G35" s="39"/>
      <c r="H35" s="8"/>
      <c r="I35" s="15">
        <f>IF(M1D!H30="","",M1D!H30)</f>
        <v>0</v>
      </c>
      <c r="J35" s="9"/>
      <c r="K35" s="9"/>
      <c r="L35" s="9"/>
      <c r="M35" s="9"/>
      <c r="N35" s="31"/>
      <c r="O35" s="66">
        <f>IF(M1D!F30="","",M1D!F30)</f>
        <v>10</v>
      </c>
      <c r="P35" s="79">
        <f>IF(M1D!I30="","",M1D!I30)</f>
        <v>5.5</v>
      </c>
      <c r="Q35" s="14"/>
      <c r="R35" s="79" t="str">
        <f>IF(M1D!L30="","",M1D!L30)</f>
        <v/>
      </c>
      <c r="S35" s="79" t="str">
        <f>IF(M1D!P30="","",M1D!P30)</f>
        <v/>
      </c>
      <c r="T35" s="79">
        <f>IF(M1D!Q30="","",M1D!Q30)</f>
        <v>5.5</v>
      </c>
      <c r="U35" s="79" t="str">
        <f>IF(M1D!R30="","",M1D!R30)</f>
        <v>F</v>
      </c>
      <c r="V35" s="41"/>
    </row>
    <row r="36" spans="1:22" ht="14.25" x14ac:dyDescent="0.2">
      <c r="A36" s="30" t="str">
        <f>M1D!B31</f>
        <v>52/2019</v>
      </c>
      <c r="B36" s="17" t="str">
        <f>M1D!C31</f>
        <v>Dragana Lazarević</v>
      </c>
      <c r="C36" s="19"/>
      <c r="D36" s="19"/>
      <c r="E36" s="40"/>
      <c r="F36" s="40"/>
      <c r="G36" s="40"/>
      <c r="H36" s="8"/>
      <c r="I36" s="15">
        <f>IF(M1D!H31="","",M1D!H31)</f>
        <v>3</v>
      </c>
      <c r="J36" s="9"/>
      <c r="K36" s="9"/>
      <c r="L36" s="9"/>
      <c r="M36" s="9"/>
      <c r="N36" s="31"/>
      <c r="O36" s="66">
        <f>IF(M1D!F31="","",M1D!F31)</f>
        <v>4</v>
      </c>
      <c r="P36" s="79">
        <f>IF(M1D!I31="","",M1D!I31)</f>
        <v>17</v>
      </c>
      <c r="Q36" s="14"/>
      <c r="R36" s="79" t="str">
        <f>IF(M1D!L31="","",M1D!L31)</f>
        <v/>
      </c>
      <c r="S36" s="79">
        <f>IF(M1D!P31="","",M1D!P31)</f>
        <v>24.5</v>
      </c>
      <c r="T36" s="79">
        <f>IF(M1D!Q31="","",M1D!Q31)</f>
        <v>44.5</v>
      </c>
      <c r="U36" s="79" t="str">
        <f>IF(M1D!R31="","",M1D!R31)</f>
        <v>F</v>
      </c>
      <c r="V36" s="41"/>
    </row>
    <row r="37" spans="1:22" ht="14.25" x14ac:dyDescent="0.2">
      <c r="A37" s="30" t="str">
        <f>M1D!B32</f>
        <v>53/2019</v>
      </c>
      <c r="B37" s="17" t="str">
        <f>M1D!C32</f>
        <v>Bogdan Kustudić</v>
      </c>
      <c r="C37" s="19"/>
      <c r="D37" s="19"/>
      <c r="E37" s="40"/>
      <c r="F37" s="40"/>
      <c r="G37" s="40"/>
      <c r="H37" s="8"/>
      <c r="I37" s="15">
        <f>IF(M1D!H32="","",M1D!H32)</f>
        <v>5.5</v>
      </c>
      <c r="J37" s="9"/>
      <c r="K37" s="9"/>
      <c r="L37" s="9"/>
      <c r="M37" s="9"/>
      <c r="N37" s="31"/>
      <c r="O37" s="66">
        <f>IF(M1D!F32="","",M1D!F32)</f>
        <v>0</v>
      </c>
      <c r="P37" s="79">
        <f>IF(M1D!I32="","",M1D!I32)</f>
        <v>22</v>
      </c>
      <c r="Q37" s="14"/>
      <c r="R37" s="79" t="str">
        <f>IF(M1D!L32="","",M1D!L32)</f>
        <v/>
      </c>
      <c r="S37" s="79">
        <f>IF(M1D!P32="","",M1D!P32)</f>
        <v>21</v>
      </c>
      <c r="T37" s="79">
        <f>IF(M1D!Q32="","",M1D!Q32)</f>
        <v>48.5</v>
      </c>
      <c r="U37" s="79" t="str">
        <f>IF(M1D!R32="","",M1D!R32)</f>
        <v>F</v>
      </c>
      <c r="V37" s="41"/>
    </row>
    <row r="38" spans="1:22" ht="14.25" x14ac:dyDescent="0.2">
      <c r="A38" s="30" t="str">
        <f>M1D!B33</f>
        <v>55/2019</v>
      </c>
      <c r="B38" s="17" t="str">
        <f>M1D!C33</f>
        <v>Mladen Bujišić</v>
      </c>
      <c r="C38" s="19"/>
      <c r="D38" s="19"/>
      <c r="E38" s="40"/>
      <c r="F38" s="40"/>
      <c r="G38" s="40"/>
      <c r="H38" s="8"/>
      <c r="I38" s="15">
        <f>IF(M1D!H33="","",M1D!H33)</f>
        <v>0</v>
      </c>
      <c r="J38" s="9"/>
      <c r="K38" s="9"/>
      <c r="L38" s="9"/>
      <c r="M38" s="9"/>
      <c r="N38" s="31"/>
      <c r="O38" s="66">
        <f>IF(M1D!F33="","",M1D!F33)</f>
        <v>20</v>
      </c>
      <c r="P38" s="79">
        <f>IF(M1D!I33="","",M1D!I33)</f>
        <v>27</v>
      </c>
      <c r="Q38" s="14"/>
      <c r="R38" s="79">
        <f>IF(M1D!L33="","",M1D!L33)</f>
        <v>20.5</v>
      </c>
      <c r="S38" s="79">
        <f>IF(M1D!P33="","",M1D!P33)</f>
        <v>30</v>
      </c>
      <c r="T38" s="79">
        <f>IF(M1D!Q33="","",M1D!Q33)</f>
        <v>57</v>
      </c>
      <c r="U38" s="79" t="str">
        <f>IF(M1D!R33="","",M1D!R33)</f>
        <v>E</v>
      </c>
      <c r="V38" s="41"/>
    </row>
    <row r="39" spans="1:22" ht="14.25" x14ac:dyDescent="0.2">
      <c r="A39" s="30" t="str">
        <f>M1D!B34</f>
        <v>56/2019</v>
      </c>
      <c r="B39" s="17" t="str">
        <f>M1D!C34</f>
        <v>Marijana Vraneš</v>
      </c>
      <c r="C39" s="19"/>
      <c r="D39" s="19"/>
      <c r="E39" s="40"/>
      <c r="F39" s="40"/>
      <c r="G39" s="40"/>
      <c r="H39" s="8"/>
      <c r="I39" s="15" t="str">
        <f>IF(M1D!H34="","",M1D!H34)</f>
        <v/>
      </c>
      <c r="J39" s="9"/>
      <c r="K39" s="9"/>
      <c r="L39" s="9"/>
      <c r="M39" s="9"/>
      <c r="N39" s="31"/>
      <c r="O39" s="66">
        <f>IF(M1D!F34="","",M1D!F34)</f>
        <v>8</v>
      </c>
      <c r="P39" s="79">
        <f>IF(M1D!I34="","",M1D!I34)</f>
        <v>27</v>
      </c>
      <c r="Q39" s="14"/>
      <c r="R39" s="79" t="str">
        <f>IF(M1D!L34="","",M1D!L34)</f>
        <v/>
      </c>
      <c r="S39" s="79">
        <f>IF(M1D!P34="","",M1D!P34)</f>
        <v>27.5</v>
      </c>
      <c r="T39" s="79">
        <f>IF(M1D!Q34="","",M1D!Q34)</f>
        <v>54.5</v>
      </c>
      <c r="U39" s="79" t="str">
        <f>IF(M1D!R34="","",M1D!R34)</f>
        <v>E</v>
      </c>
      <c r="V39" s="41"/>
    </row>
    <row r="40" spans="1:22" ht="14.25" x14ac:dyDescent="0.2">
      <c r="A40" s="30" t="str">
        <f>M1D!B35</f>
        <v>57/2019</v>
      </c>
      <c r="B40" s="17" t="str">
        <f>M1D!C35</f>
        <v>Radenko Kljajević</v>
      </c>
      <c r="C40" s="19"/>
      <c r="D40" s="19"/>
      <c r="E40" s="40"/>
      <c r="F40" s="40"/>
      <c r="G40" s="40"/>
      <c r="H40" s="8"/>
      <c r="I40" s="15" t="str">
        <f>IF(M1D!H35="","",M1D!H35)</f>
        <v/>
      </c>
      <c r="J40" s="9"/>
      <c r="K40" s="9"/>
      <c r="L40" s="9"/>
      <c r="M40" s="9"/>
      <c r="N40" s="31"/>
      <c r="O40" s="66">
        <f>IF(M1D!F35="","",M1D!F35)</f>
        <v>1</v>
      </c>
      <c r="P40" s="79">
        <f>IF(M1D!I35="","",M1D!I35)</f>
        <v>1</v>
      </c>
      <c r="Q40" s="14"/>
      <c r="R40" s="79" t="str">
        <f>IF(M1D!L35="","",M1D!L35)</f>
        <v/>
      </c>
      <c r="S40" s="79" t="str">
        <f>IF(M1D!P35="","",M1D!P35)</f>
        <v/>
      </c>
      <c r="T40" s="79">
        <f>IF(M1D!Q35="","",M1D!Q35)</f>
        <v>1</v>
      </c>
      <c r="U40" s="79" t="str">
        <f>IF(M1D!R35="","",M1D!R35)</f>
        <v>F</v>
      </c>
      <c r="V40" s="41"/>
    </row>
    <row r="41" spans="1:22" ht="14.25" x14ac:dyDescent="0.2">
      <c r="A41" s="30" t="str">
        <f>M1D!B36</f>
        <v>59/2019</v>
      </c>
      <c r="B41" s="17" t="str">
        <f>M1D!C36</f>
        <v>Tijana Radonjić</v>
      </c>
      <c r="C41" s="19"/>
      <c r="D41" s="19"/>
      <c r="E41" s="40"/>
      <c r="F41" s="40"/>
      <c r="G41" s="40"/>
      <c r="H41" s="8"/>
      <c r="I41" s="15">
        <f>IF(M1D!H36="","",M1D!H36)</f>
        <v>4.5</v>
      </c>
      <c r="J41" s="9"/>
      <c r="K41" s="9"/>
      <c r="L41" s="9"/>
      <c r="M41" s="9"/>
      <c r="N41" s="31"/>
      <c r="O41" s="66">
        <f>IF(M1D!F36="","",M1D!F36)</f>
        <v>16</v>
      </c>
      <c r="P41" s="79">
        <f>IF(M1D!I36="","",M1D!I36)</f>
        <v>30</v>
      </c>
      <c r="Q41" s="14"/>
      <c r="R41" s="79" t="str">
        <f>IF(M1D!L36="","",M1D!L36)</f>
        <v/>
      </c>
      <c r="S41" s="79">
        <f>IF(M1D!P36="","",M1D!P36)</f>
        <v>15.5</v>
      </c>
      <c r="T41" s="79">
        <f>IF(M1D!Q36="","",M1D!Q36)</f>
        <v>50</v>
      </c>
      <c r="U41" s="79" t="str">
        <f>IF(M1D!R36="","",M1D!R36)</f>
        <v>E</v>
      </c>
      <c r="V41" s="41"/>
    </row>
    <row r="42" spans="1:22" ht="14.25" x14ac:dyDescent="0.2">
      <c r="A42" s="30" t="str">
        <f>M1D!B37</f>
        <v>60/2019</v>
      </c>
      <c r="B42" s="17" t="str">
        <f>M1D!C37</f>
        <v>Ivan Đeković</v>
      </c>
      <c r="C42" s="19"/>
      <c r="D42" s="19"/>
      <c r="E42" s="40"/>
      <c r="F42" s="40"/>
      <c r="G42" s="40"/>
      <c r="H42" s="8"/>
      <c r="I42" s="15" t="str">
        <f>IF(M1D!H37="","",M1D!H37)</f>
        <v/>
      </c>
      <c r="J42" s="9"/>
      <c r="K42" s="9"/>
      <c r="L42" s="9"/>
      <c r="M42" s="9"/>
      <c r="N42" s="31"/>
      <c r="O42" s="66">
        <f>IF(M1D!F37="","",M1D!F37)</f>
        <v>9</v>
      </c>
      <c r="P42" s="79">
        <f>IF(M1D!I37="","",M1D!I37)</f>
        <v>16</v>
      </c>
      <c r="Q42" s="14"/>
      <c r="R42" s="79" t="str">
        <f>IF(M1D!L37="","",M1D!L37)</f>
        <v/>
      </c>
      <c r="S42" s="79">
        <f>IF(M1D!P37="","",M1D!P37)</f>
        <v>15</v>
      </c>
      <c r="T42" s="79">
        <f>IF(M1D!Q37="","",M1D!Q37)</f>
        <v>31</v>
      </c>
      <c r="U42" s="79" t="str">
        <f>IF(M1D!R37="","",M1D!R37)</f>
        <v>F</v>
      </c>
      <c r="V42" s="41"/>
    </row>
    <row r="43" spans="1:22" ht="14.25" x14ac:dyDescent="0.2">
      <c r="A43" s="30" t="str">
        <f>M1D!B38</f>
        <v>65/2019</v>
      </c>
      <c r="B43" s="17" t="str">
        <f>M1D!C38</f>
        <v>Kristina Miljanić</v>
      </c>
      <c r="C43" s="19"/>
      <c r="D43" s="19"/>
      <c r="E43" s="40"/>
      <c r="F43" s="40"/>
      <c r="G43" s="40"/>
      <c r="H43" s="8"/>
      <c r="I43" s="15">
        <f>IF(M1D!H38="","",M1D!H38)</f>
        <v>2.5</v>
      </c>
      <c r="J43" s="9"/>
      <c r="K43" s="9"/>
      <c r="L43" s="9"/>
      <c r="M43" s="9"/>
      <c r="N43" s="31"/>
      <c r="O43" s="66">
        <f>IF(M1D!F38="","",M1D!F38)</f>
        <v>5.5</v>
      </c>
      <c r="P43" s="79">
        <f>IF(M1D!I38="","",M1D!I38)</f>
        <v>19.5</v>
      </c>
      <c r="Q43" s="14"/>
      <c r="R43" s="79">
        <f>IF(M1D!L38="","",M1D!L38)</f>
        <v>14.5</v>
      </c>
      <c r="S43" s="79">
        <f>IF(M1D!P38="","",M1D!P38)</f>
        <v>26</v>
      </c>
      <c r="T43" s="79">
        <f>IF(M1D!Q38="","",M1D!Q38)</f>
        <v>48</v>
      </c>
      <c r="U43" s="79" t="str">
        <f>IF(M1D!R38="","",M1D!R38)</f>
        <v>F</v>
      </c>
      <c r="V43" s="41"/>
    </row>
    <row r="44" spans="1:22" ht="14.25" x14ac:dyDescent="0.2">
      <c r="A44" s="30" t="str">
        <f>M1D!B39</f>
        <v>66/2019</v>
      </c>
      <c r="B44" s="17" t="str">
        <f>M1D!C39</f>
        <v>Jovana Peruničić</v>
      </c>
      <c r="C44" s="19"/>
      <c r="D44" s="19"/>
      <c r="E44" s="40"/>
      <c r="F44" s="40"/>
      <c r="G44" s="40"/>
      <c r="H44" s="8"/>
      <c r="I44" s="15">
        <f>IF(M1D!H39="","",M1D!H39)</f>
        <v>3.5</v>
      </c>
      <c r="J44" s="9"/>
      <c r="K44" s="9"/>
      <c r="L44" s="9"/>
      <c r="M44" s="9"/>
      <c r="N44" s="31"/>
      <c r="O44" s="66">
        <f>IF(M1D!F39="","",M1D!F39)</f>
        <v>14</v>
      </c>
      <c r="P44" s="79">
        <f>IF(M1D!I39="","",M1D!I39)</f>
        <v>30</v>
      </c>
      <c r="Q44" s="14"/>
      <c r="R44" s="79">
        <f>IF(M1D!L39="","",M1D!L39)</f>
        <v>22</v>
      </c>
      <c r="S44" s="79">
        <f>IF(M1D!P39="","",M1D!P39)</f>
        <v>22</v>
      </c>
      <c r="T44" s="79">
        <f>IF(M1D!Q39="","",M1D!Q39)</f>
        <v>55.5</v>
      </c>
      <c r="U44" s="79" t="str">
        <f>IF(M1D!R39="","",M1D!R39)</f>
        <v>E</v>
      </c>
      <c r="V44" s="41"/>
    </row>
    <row r="45" spans="1:22" ht="14.25" x14ac:dyDescent="0.2">
      <c r="A45" s="30" t="str">
        <f>M1D!B40</f>
        <v>67/2019</v>
      </c>
      <c r="B45" s="17" t="str">
        <f>M1D!C40</f>
        <v>Pavle Jovanović</v>
      </c>
      <c r="C45" s="19"/>
      <c r="D45" s="19"/>
      <c r="E45" s="40"/>
      <c r="F45" s="40"/>
      <c r="G45" s="40"/>
      <c r="H45" s="8"/>
      <c r="I45" s="15">
        <f>IF(M1D!H40="","",M1D!H40)</f>
        <v>7</v>
      </c>
      <c r="J45" s="9"/>
      <c r="K45" s="9"/>
      <c r="L45" s="9"/>
      <c r="M45" s="9"/>
      <c r="N45" s="31"/>
      <c r="O45" s="66">
        <f>IF(M1D!F40="","",M1D!F40)</f>
        <v>6.5</v>
      </c>
      <c r="P45" s="79">
        <f>IF(M1D!I40="","",M1D!I40)</f>
        <v>31.5</v>
      </c>
      <c r="Q45" s="14"/>
      <c r="R45" s="79">
        <f>IF(M1D!L40="","",M1D!L40)</f>
        <v>23.5</v>
      </c>
      <c r="S45" s="79">
        <f>IF(M1D!P40="","",M1D!P40)</f>
        <v>25.5</v>
      </c>
      <c r="T45" s="79">
        <f>IF(M1D!Q40="","",M1D!Q40)</f>
        <v>64</v>
      </c>
      <c r="U45" s="79" t="str">
        <f>IF(M1D!R40="","",M1D!R40)</f>
        <v>D</v>
      </c>
      <c r="V45" s="41"/>
    </row>
    <row r="46" spans="1:22" ht="14.25" x14ac:dyDescent="0.2">
      <c r="A46" s="30" t="str">
        <f>M1D!B41</f>
        <v>69/2019</v>
      </c>
      <c r="B46" s="17" t="str">
        <f>M1D!C41</f>
        <v>Andrea Vučić</v>
      </c>
      <c r="C46" s="19"/>
      <c r="D46" s="19"/>
      <c r="E46" s="40"/>
      <c r="F46" s="40"/>
      <c r="G46" s="40"/>
      <c r="H46" s="8"/>
      <c r="I46" s="15">
        <f>IF(M1D!H41="","",M1D!H41)</f>
        <v>2</v>
      </c>
      <c r="J46" s="9"/>
      <c r="K46" s="9"/>
      <c r="L46" s="9"/>
      <c r="M46" s="9"/>
      <c r="N46" s="31"/>
      <c r="O46" s="66">
        <f>IF(M1D!F41="","",M1D!F41)</f>
        <v>3</v>
      </c>
      <c r="P46" s="79">
        <f>IF(M1D!I41="","",M1D!I41)</f>
        <v>2</v>
      </c>
      <c r="Q46" s="14"/>
      <c r="R46" s="79" t="str">
        <f>IF(M1D!L41="","",M1D!L41)</f>
        <v/>
      </c>
      <c r="S46" s="79" t="str">
        <f>IF(M1D!P41="","",M1D!P41)</f>
        <v/>
      </c>
      <c r="T46" s="79">
        <f>IF(M1D!Q41="","",M1D!Q41)</f>
        <v>4</v>
      </c>
      <c r="U46" s="79" t="str">
        <f>IF(M1D!R41="","",M1D!R41)</f>
        <v>F</v>
      </c>
      <c r="V46" s="41"/>
    </row>
    <row r="47" spans="1:22" ht="14.25" x14ac:dyDescent="0.2">
      <c r="A47" s="30" t="str">
        <f>M1D!B42</f>
        <v>70/2019</v>
      </c>
      <c r="B47" s="17" t="str">
        <f>M1D!C42</f>
        <v>Andrijana Nedović</v>
      </c>
      <c r="C47" s="19"/>
      <c r="D47" s="19"/>
      <c r="E47" s="40"/>
      <c r="F47" s="40"/>
      <c r="G47" s="40"/>
      <c r="H47" s="8"/>
      <c r="I47" s="15">
        <f>IF(M1D!H42="","",M1D!H42)</f>
        <v>0</v>
      </c>
      <c r="J47" s="9"/>
      <c r="K47" s="9"/>
      <c r="L47" s="9"/>
      <c r="M47" s="9"/>
      <c r="N47" s="31"/>
      <c r="O47" s="66">
        <f>IF(M1D!F42="","",M1D!F42)</f>
        <v>2</v>
      </c>
      <c r="P47" s="79">
        <f>IF(M1D!I42="","",M1D!I42)</f>
        <v>0</v>
      </c>
      <c r="Q47" s="14"/>
      <c r="R47" s="79" t="str">
        <f>IF(M1D!L42="","",M1D!L42)</f>
        <v/>
      </c>
      <c r="S47" s="79" t="str">
        <f>IF(M1D!P42="","",M1D!P42)</f>
        <v/>
      </c>
      <c r="T47" s="79">
        <f>IF(M1D!Q42="","",M1D!Q42)</f>
        <v>0</v>
      </c>
      <c r="U47" s="79" t="str">
        <f>IF(M1D!R42="","",M1D!R42)</f>
        <v>F</v>
      </c>
      <c r="V47" s="41"/>
    </row>
    <row r="48" spans="1:22" ht="14.25" x14ac:dyDescent="0.2">
      <c r="A48" s="30" t="str">
        <f>M1D!B43</f>
        <v>71/2019</v>
      </c>
      <c r="B48" s="17" t="str">
        <f>M1D!C43</f>
        <v>Luka Sekulović</v>
      </c>
      <c r="C48" s="19"/>
      <c r="D48" s="19"/>
      <c r="E48" s="40"/>
      <c r="F48" s="40"/>
      <c r="G48" s="40"/>
      <c r="H48" s="8"/>
      <c r="I48" s="15">
        <f>IF(M1D!H43="","",M1D!H43)</f>
        <v>2.5</v>
      </c>
      <c r="J48" s="9"/>
      <c r="K48" s="9"/>
      <c r="L48" s="9"/>
      <c r="M48" s="9"/>
      <c r="N48" s="31"/>
      <c r="O48" s="66">
        <f>IF(M1D!F43="","",M1D!F43)</f>
        <v>16</v>
      </c>
      <c r="P48" s="79">
        <f>IF(M1D!I43="","",M1D!I43)</f>
        <v>21</v>
      </c>
      <c r="Q48" s="14"/>
      <c r="R48" s="79">
        <f>IF(M1D!L43="","",M1D!L43)</f>
        <v>24</v>
      </c>
      <c r="S48" s="79">
        <f>IF(M1D!P43="","",M1D!P43)</f>
        <v>24</v>
      </c>
      <c r="T48" s="79">
        <f>IF(M1D!Q43="","",M1D!Q43)</f>
        <v>47.5</v>
      </c>
      <c r="U48" s="79" t="str">
        <f>IF(M1D!R43="","",M1D!R43)</f>
        <v>F</v>
      </c>
      <c r="V48" s="41"/>
    </row>
    <row r="49" spans="1:22" ht="14.25" x14ac:dyDescent="0.2">
      <c r="A49" s="30" t="str">
        <f>M1D!B44</f>
        <v>73/2019</v>
      </c>
      <c r="B49" s="17" t="str">
        <f>M1D!C44</f>
        <v>Jovana Šutović</v>
      </c>
      <c r="C49" s="19"/>
      <c r="D49" s="19"/>
      <c r="E49" s="40"/>
      <c r="F49" s="40"/>
      <c r="G49" s="40"/>
      <c r="H49" s="8"/>
      <c r="I49" s="15">
        <f>IF(M1D!H44="","",M1D!H44)</f>
        <v>2.5</v>
      </c>
      <c r="J49" s="9"/>
      <c r="K49" s="9"/>
      <c r="L49" s="9"/>
      <c r="M49" s="9"/>
      <c r="N49" s="31"/>
      <c r="O49" s="66">
        <f>IF(M1D!F44="","",M1D!F44)</f>
        <v>7</v>
      </c>
      <c r="P49" s="79">
        <f>IF(M1D!I44="","",M1D!I44)</f>
        <v>15</v>
      </c>
      <c r="Q49" s="14"/>
      <c r="R49" s="79" t="str">
        <f>IF(M1D!L44="","",M1D!L44)</f>
        <v/>
      </c>
      <c r="S49" s="79">
        <f>IF(M1D!P44="","",M1D!P44)</f>
        <v>5.5</v>
      </c>
      <c r="T49" s="79">
        <f>IF(M1D!Q44="","",M1D!Q44)</f>
        <v>23</v>
      </c>
      <c r="U49" s="79" t="str">
        <f>IF(M1D!R44="","",M1D!R44)</f>
        <v>F</v>
      </c>
      <c r="V49" s="41"/>
    </row>
    <row r="50" spans="1:22" ht="14.25" x14ac:dyDescent="0.2">
      <c r="A50" s="30" t="str">
        <f>M1D!B45</f>
        <v>75/2019</v>
      </c>
      <c r="B50" s="17" t="str">
        <f>M1D!C45</f>
        <v>Anja Bojović</v>
      </c>
      <c r="C50" s="19"/>
      <c r="D50" s="19"/>
      <c r="E50" s="40"/>
      <c r="F50" s="40"/>
      <c r="G50" s="40"/>
      <c r="H50" s="8"/>
      <c r="I50" s="15" t="str">
        <f>IF(M1D!H45="","",M1D!H45)</f>
        <v/>
      </c>
      <c r="J50" s="9"/>
      <c r="K50" s="9"/>
      <c r="L50" s="9"/>
      <c r="M50" s="9"/>
      <c r="N50" s="31"/>
      <c r="O50" s="66">
        <f>IF(M1D!F45="","",M1D!F45)</f>
        <v>1</v>
      </c>
      <c r="P50" s="79">
        <f>IF(M1D!I45="","",M1D!I45)</f>
        <v>19</v>
      </c>
      <c r="Q50" s="14"/>
      <c r="R50" s="79" t="str">
        <f>IF(M1D!L45="","",M1D!L45)</f>
        <v/>
      </c>
      <c r="S50" s="79">
        <f>IF(M1D!P45="","",M1D!P45)</f>
        <v>26.5</v>
      </c>
      <c r="T50" s="79">
        <f>IF(M1D!Q45="","",M1D!Q45)</f>
        <v>45.5</v>
      </c>
      <c r="U50" s="79" t="str">
        <f>IF(M1D!R45="","",M1D!R45)</f>
        <v>F</v>
      </c>
      <c r="V50" s="41"/>
    </row>
    <row r="51" spans="1:22" ht="14.25" x14ac:dyDescent="0.2">
      <c r="A51" s="30" t="str">
        <f>M1D!B46</f>
        <v>76/2019</v>
      </c>
      <c r="B51" s="17" t="str">
        <f>M1D!C46</f>
        <v>Ivan Lučić</v>
      </c>
      <c r="C51" s="19"/>
      <c r="D51" s="19"/>
      <c r="E51" s="40"/>
      <c r="F51" s="40"/>
      <c r="G51" s="40"/>
      <c r="H51" s="8"/>
      <c r="I51" s="15">
        <f>IF(M1D!H46="","",M1D!H46)</f>
        <v>1</v>
      </c>
      <c r="J51" s="9"/>
      <c r="K51" s="9"/>
      <c r="L51" s="9"/>
      <c r="M51" s="9"/>
      <c r="N51" s="31"/>
      <c r="O51" s="66">
        <f>IF(M1D!F46="","",M1D!F46)</f>
        <v>10</v>
      </c>
      <c r="P51" s="79">
        <f>IF(M1D!I46="","",M1D!I46)</f>
        <v>7</v>
      </c>
      <c r="Q51" s="14"/>
      <c r="R51" s="79">
        <f>IF(M1D!L46="","",M1D!L46)</f>
        <v>9.5</v>
      </c>
      <c r="S51" s="79">
        <f>IF(M1D!P46="","",M1D!P46)</f>
        <v>9.5</v>
      </c>
      <c r="T51" s="79">
        <f>IF(M1D!Q46="","",M1D!Q46)</f>
        <v>17.5</v>
      </c>
      <c r="U51" s="79" t="str">
        <f>IF(M1D!R46="","",M1D!R46)</f>
        <v>F</v>
      </c>
      <c r="V51" s="41"/>
    </row>
    <row r="52" spans="1:22" ht="14.25" x14ac:dyDescent="0.2">
      <c r="A52" s="30" t="str">
        <f>M1D!B47</f>
        <v>77/2019</v>
      </c>
      <c r="B52" s="17" t="str">
        <f>M1D!C47</f>
        <v>Ivona Petrić</v>
      </c>
      <c r="C52" s="19"/>
      <c r="D52" s="19"/>
      <c r="E52" s="40"/>
      <c r="F52" s="40"/>
      <c r="G52" s="40"/>
      <c r="H52" s="8"/>
      <c r="I52" s="15">
        <f>IF(M1D!H47="","",M1D!H47)</f>
        <v>0</v>
      </c>
      <c r="J52" s="9"/>
      <c r="K52" s="9"/>
      <c r="L52" s="9"/>
      <c r="M52" s="9"/>
      <c r="N52" s="31"/>
      <c r="O52" s="66">
        <f>IF(M1D!F47="","",M1D!F47)</f>
        <v>0</v>
      </c>
      <c r="P52" s="79">
        <f>IF(M1D!I47="","",M1D!I47)</f>
        <v>9</v>
      </c>
      <c r="Q52" s="14"/>
      <c r="R52" s="79">
        <f>IF(M1D!L47="","",M1D!L47)</f>
        <v>3</v>
      </c>
      <c r="S52" s="79">
        <f>IF(M1D!P47="","",M1D!P47)</f>
        <v>15.5</v>
      </c>
      <c r="T52" s="79">
        <f>IF(M1D!Q47="","",M1D!Q47)</f>
        <v>24.5</v>
      </c>
      <c r="U52" s="79" t="str">
        <f>IF(M1D!R47="","",M1D!R47)</f>
        <v>F</v>
      </c>
      <c r="V52" s="41"/>
    </row>
    <row r="53" spans="1:22" ht="14.25" x14ac:dyDescent="0.2">
      <c r="A53" s="30" t="str">
        <f>M1D!B48</f>
        <v>79/2019</v>
      </c>
      <c r="B53" s="17" t="str">
        <f>M1D!C48</f>
        <v>Ivona Džaković</v>
      </c>
      <c r="C53" s="19"/>
      <c r="D53" s="19"/>
      <c r="E53" s="40"/>
      <c r="F53" s="40"/>
      <c r="G53" s="40"/>
      <c r="H53" s="8"/>
      <c r="I53" s="15" t="str">
        <f>IF(M1D!H48="","",M1D!H48)</f>
        <v/>
      </c>
      <c r="J53" s="9"/>
      <c r="K53" s="9"/>
      <c r="L53" s="9"/>
      <c r="M53" s="9"/>
      <c r="N53" s="31"/>
      <c r="O53" s="66">
        <f>IF(M1D!F48="","",M1D!F48)</f>
        <v>8</v>
      </c>
      <c r="P53" s="79">
        <f>IF(M1D!I48="","",M1D!I48)</f>
        <v>8</v>
      </c>
      <c r="Q53" s="14"/>
      <c r="R53" s="79" t="str">
        <f>IF(M1D!L48="","",M1D!L48)</f>
        <v/>
      </c>
      <c r="S53" s="79" t="str">
        <f>IF(M1D!P48="","",M1D!P48)</f>
        <v/>
      </c>
      <c r="T53" s="79">
        <f>IF(M1D!Q48="","",M1D!Q48)</f>
        <v>8</v>
      </c>
      <c r="U53" s="79" t="str">
        <f>IF(M1D!R48="","",M1D!R48)</f>
        <v>F</v>
      </c>
      <c r="V53" s="41"/>
    </row>
    <row r="54" spans="1:22" ht="14.25" x14ac:dyDescent="0.2">
      <c r="A54" s="30" t="str">
        <f>M1D!B49</f>
        <v>80/2019</v>
      </c>
      <c r="B54" s="17" t="str">
        <f>M1D!C49</f>
        <v>Kristina Ćetković</v>
      </c>
      <c r="C54" s="19"/>
      <c r="D54" s="19"/>
      <c r="E54" s="40"/>
      <c r="F54" s="40"/>
      <c r="G54" s="40"/>
      <c r="H54" s="8"/>
      <c r="I54" s="15" t="str">
        <f>IF(M1D!H49="","",M1D!H49)</f>
        <v/>
      </c>
      <c r="J54" s="9"/>
      <c r="K54" s="9"/>
      <c r="L54" s="9"/>
      <c r="M54" s="9"/>
      <c r="N54" s="31"/>
      <c r="O54" s="66">
        <f>IF(M1D!F49="","",M1D!F49)</f>
        <v>13</v>
      </c>
      <c r="P54" s="79">
        <f>IF(M1D!I49="","",M1D!I49)</f>
        <v>23</v>
      </c>
      <c r="Q54" s="14"/>
      <c r="R54" s="79" t="str">
        <f>IF(M1D!L49="","",M1D!L49)</f>
        <v/>
      </c>
      <c r="S54" s="79">
        <f>IF(M1D!P49="","",M1D!P49)</f>
        <v>33.5</v>
      </c>
      <c r="T54" s="79">
        <f>IF(M1D!Q49="","",M1D!Q49)</f>
        <v>56.5</v>
      </c>
      <c r="U54" s="79" t="str">
        <f>IF(M1D!R49="","",M1D!R49)</f>
        <v>E</v>
      </c>
      <c r="V54" s="41"/>
    </row>
    <row r="55" spans="1:22" ht="14.25" x14ac:dyDescent="0.2">
      <c r="A55" s="30" t="str">
        <f>M1D!B50</f>
        <v>81/2019</v>
      </c>
      <c r="B55" s="17" t="str">
        <f>M1D!C50</f>
        <v>Sara Stanić</v>
      </c>
      <c r="C55" s="19"/>
      <c r="D55" s="19"/>
      <c r="E55" s="40"/>
      <c r="F55" s="40"/>
      <c r="G55" s="40"/>
      <c r="H55" s="8"/>
      <c r="I55" s="15">
        <f>IF(M1D!H50="","",M1D!H50)</f>
        <v>1.5</v>
      </c>
      <c r="J55" s="9"/>
      <c r="K55" s="9"/>
      <c r="L55" s="9"/>
      <c r="M55" s="9"/>
      <c r="N55" s="31"/>
      <c r="O55" s="66">
        <f>IF(M1D!F50="","",M1D!F50)</f>
        <v>4</v>
      </c>
      <c r="P55" s="79">
        <f>IF(M1D!I50="","",M1D!I50)</f>
        <v>24</v>
      </c>
      <c r="Q55" s="14"/>
      <c r="R55" s="79">
        <f>IF(M1D!L50="","",M1D!L50)</f>
        <v>7</v>
      </c>
      <c r="S55" s="79">
        <f>IF(M1D!P50="","",M1D!P50)</f>
        <v>24.5</v>
      </c>
      <c r="T55" s="79">
        <f>IF(M1D!Q50="","",M1D!Q50)</f>
        <v>50</v>
      </c>
      <c r="U55" s="79" t="str">
        <f>IF(M1D!R50="","",M1D!R50)</f>
        <v>E</v>
      </c>
      <c r="V55" s="41"/>
    </row>
    <row r="56" spans="1:22" ht="14.25" x14ac:dyDescent="0.2">
      <c r="A56" s="30" t="str">
        <f>M1D!B51</f>
        <v>82/2019</v>
      </c>
      <c r="B56" s="17" t="str">
        <f>M1D!C51</f>
        <v>Nikola Uskoković</v>
      </c>
      <c r="C56" s="19"/>
      <c r="D56" s="19"/>
      <c r="E56" s="40"/>
      <c r="F56" s="40"/>
      <c r="G56" s="40"/>
      <c r="H56" s="8"/>
      <c r="I56" s="15">
        <f>IF(M1D!H51="","",M1D!H51)</f>
        <v>3</v>
      </c>
      <c r="J56" s="9"/>
      <c r="K56" s="9"/>
      <c r="L56" s="9"/>
      <c r="M56" s="9"/>
      <c r="N56" s="31"/>
      <c r="O56" s="66">
        <f>IF(M1D!F51="","",M1D!F51)</f>
        <v>15</v>
      </c>
      <c r="P56" s="79">
        <f>IF(M1D!I51="","",M1D!I51)</f>
        <v>10</v>
      </c>
      <c r="Q56" s="14"/>
      <c r="R56" s="79" t="str">
        <f>IF(M1D!L51="","",M1D!L51)</f>
        <v/>
      </c>
      <c r="S56" s="79" t="str">
        <f>IF(M1D!P51="","",M1D!P51)</f>
        <v/>
      </c>
      <c r="T56" s="79">
        <f>IF(M1D!Q51="","",M1D!Q51)</f>
        <v>13</v>
      </c>
      <c r="U56" s="79" t="str">
        <f>IF(M1D!R51="","",M1D!R51)</f>
        <v>F</v>
      </c>
      <c r="V56" s="41"/>
    </row>
    <row r="57" spans="1:22" ht="14.25" x14ac:dyDescent="0.2">
      <c r="A57" s="30" t="str">
        <f>M1D!B52</f>
        <v>85/2019</v>
      </c>
      <c r="B57" s="17" t="str">
        <f>M1D!C52</f>
        <v>Vinka Tvrdišić</v>
      </c>
      <c r="C57" s="19"/>
      <c r="D57" s="19"/>
      <c r="E57" s="40"/>
      <c r="F57" s="40"/>
      <c r="G57" s="40"/>
      <c r="H57" s="8"/>
      <c r="I57" s="15">
        <f>IF(M1D!H52="","",M1D!H52)</f>
        <v>1.5</v>
      </c>
      <c r="J57" s="9"/>
      <c r="K57" s="9"/>
      <c r="L57" s="9"/>
      <c r="M57" s="9"/>
      <c r="N57" s="31"/>
      <c r="O57" s="66">
        <f>IF(M1D!F52="","",M1D!F52)</f>
        <v>2</v>
      </c>
      <c r="P57" s="79">
        <f>IF(M1D!I52="","",M1D!I52)</f>
        <v>20</v>
      </c>
      <c r="Q57" s="14"/>
      <c r="R57" s="79" t="str">
        <f>IF(M1D!L52="","",M1D!L52)</f>
        <v/>
      </c>
      <c r="S57" s="79">
        <f>IF(M1D!P52="","",M1D!P52)</f>
        <v>28.5</v>
      </c>
      <c r="T57" s="79">
        <f>IF(M1D!Q52="","",M1D!Q52)</f>
        <v>50</v>
      </c>
      <c r="U57" s="79" t="str">
        <f>IF(M1D!R52="","",M1D!R52)</f>
        <v>E</v>
      </c>
      <c r="V57" s="41"/>
    </row>
    <row r="58" spans="1:22" ht="14.25" x14ac:dyDescent="0.2">
      <c r="A58" s="30" t="str">
        <f>M1D!B53</f>
        <v>92/2019</v>
      </c>
      <c r="B58" s="17" t="str">
        <f>M1D!C53</f>
        <v>Dragan Orbović</v>
      </c>
      <c r="C58" s="19"/>
      <c r="D58" s="19"/>
      <c r="E58" s="40"/>
      <c r="F58" s="40"/>
      <c r="G58" s="40"/>
      <c r="H58" s="8"/>
      <c r="I58" s="15">
        <f>IF(M1D!H53="","",M1D!H53)</f>
        <v>6</v>
      </c>
      <c r="J58" s="9"/>
      <c r="K58" s="9"/>
      <c r="L58" s="9"/>
      <c r="M58" s="9"/>
      <c r="N58" s="31"/>
      <c r="O58" s="66">
        <f>IF(M1D!F53="","",M1D!F53)</f>
        <v>14</v>
      </c>
      <c r="P58" s="79">
        <f>IF(M1D!I53="","",M1D!I53)</f>
        <v>24.5</v>
      </c>
      <c r="Q58" s="14"/>
      <c r="R58" s="79">
        <f>IF(M1D!L53="","",M1D!L53)</f>
        <v>18</v>
      </c>
      <c r="S58" s="79">
        <f>IF(M1D!P53="","",M1D!P53)</f>
        <v>25.5</v>
      </c>
      <c r="T58" s="79">
        <f>IF(M1D!Q53="","",M1D!Q53)</f>
        <v>56</v>
      </c>
      <c r="U58" s="79" t="str">
        <f>IF(M1D!R53="","",M1D!R53)</f>
        <v>E</v>
      </c>
      <c r="V58" s="41"/>
    </row>
    <row r="59" spans="1:22" ht="14.25" x14ac:dyDescent="0.2">
      <c r="A59" s="30" t="str">
        <f>M1D!B54</f>
        <v>96/2019</v>
      </c>
      <c r="B59" s="17" t="str">
        <f>M1D!C54</f>
        <v>Cano Krpuljević</v>
      </c>
      <c r="C59" s="19"/>
      <c r="D59" s="19"/>
      <c r="E59" s="40"/>
      <c r="F59" s="40"/>
      <c r="G59" s="40"/>
      <c r="H59" s="8"/>
      <c r="I59" s="15" t="str">
        <f>IF(M1D!H54="","",M1D!H54)</f>
        <v/>
      </c>
      <c r="J59" s="9"/>
      <c r="K59" s="9"/>
      <c r="L59" s="9"/>
      <c r="M59" s="9"/>
      <c r="N59" s="31"/>
      <c r="O59" s="66">
        <f>IF(M1D!F54="","",M1D!F54)</f>
        <v>6.5</v>
      </c>
      <c r="P59" s="79">
        <f>IF(M1D!I54="","",M1D!I54)</f>
        <v>8</v>
      </c>
      <c r="Q59" s="14"/>
      <c r="R59" s="79" t="str">
        <f>IF(M1D!L54="","",M1D!L54)</f>
        <v/>
      </c>
      <c r="S59" s="79">
        <f>IF(M1D!P54="","",M1D!P54)</f>
        <v>7</v>
      </c>
      <c r="T59" s="79">
        <f>IF(M1D!Q54="","",M1D!Q54)</f>
        <v>15</v>
      </c>
      <c r="U59" s="79" t="str">
        <f>IF(M1D!R54="","",M1D!R54)</f>
        <v>F</v>
      </c>
      <c r="V59" s="41"/>
    </row>
    <row r="60" spans="1:22" ht="14.25" x14ac:dyDescent="0.2">
      <c r="A60" s="30" t="str">
        <f>M1D!B55</f>
        <v>97/2019</v>
      </c>
      <c r="B60" s="17" t="str">
        <f>M1D!C55</f>
        <v>Mihaela Knez</v>
      </c>
      <c r="C60" s="19"/>
      <c r="D60" s="19"/>
      <c r="E60" s="40"/>
      <c r="F60" s="40"/>
      <c r="G60" s="40"/>
      <c r="H60" s="8"/>
      <c r="I60" s="15" t="str">
        <f>IF(M1D!H55="","",M1D!H55)</f>
        <v/>
      </c>
      <c r="J60" s="9"/>
      <c r="K60" s="9"/>
      <c r="L60" s="9"/>
      <c r="M60" s="9"/>
      <c r="N60" s="31"/>
      <c r="O60" s="66">
        <f>IF(M1D!F55="","",M1D!F55)</f>
        <v>3</v>
      </c>
      <c r="P60" s="79">
        <f>IF(M1D!I55="","",M1D!I55)</f>
        <v>0</v>
      </c>
      <c r="Q60" s="14"/>
      <c r="R60" s="79" t="str">
        <f>IF(M1D!L55="","",M1D!L55)</f>
        <v/>
      </c>
      <c r="S60" s="79" t="str">
        <f>IF(M1D!P55="","",M1D!P55)</f>
        <v/>
      </c>
      <c r="T60" s="79">
        <f>IF(M1D!Q55="","",M1D!Q55)</f>
        <v>0</v>
      </c>
      <c r="U60" s="79" t="str">
        <f>IF(M1D!R55="","",M1D!R55)</f>
        <v>F</v>
      </c>
      <c r="V60" s="41"/>
    </row>
    <row r="61" spans="1:22" ht="14.25" x14ac:dyDescent="0.2">
      <c r="A61" s="30" t="str">
        <f>M1D!B56</f>
        <v>98/2019</v>
      </c>
      <c r="B61" s="17" t="str">
        <f>M1D!C56</f>
        <v>Vanja Ćirović</v>
      </c>
      <c r="C61" s="23"/>
      <c r="D61" s="19"/>
      <c r="E61" s="40"/>
      <c r="F61" s="40"/>
      <c r="G61" s="40"/>
      <c r="H61" s="8"/>
      <c r="I61" s="15" t="str">
        <f>IF(M1D!H56="","",M1D!H56)</f>
        <v/>
      </c>
      <c r="J61" s="9"/>
      <c r="K61" s="9"/>
      <c r="L61" s="9"/>
      <c r="M61" s="9"/>
      <c r="N61" s="31"/>
      <c r="O61" s="66">
        <f>IF(M1D!F56="","",M1D!F56)</f>
        <v>13</v>
      </c>
      <c r="P61" s="79">
        <f>IF(M1D!I56="","",M1D!I56)</f>
        <v>12</v>
      </c>
      <c r="Q61" s="14"/>
      <c r="R61" s="79">
        <f>IF(M1D!L56="","",M1D!L56)</f>
        <v>4</v>
      </c>
      <c r="S61" s="79">
        <f>IF(M1D!P56="","",M1D!P56)</f>
        <v>4</v>
      </c>
      <c r="T61" s="79">
        <f>IF(M1D!Q56="","",M1D!Q56)</f>
        <v>16</v>
      </c>
      <c r="U61" s="79" t="str">
        <f>IF(M1D!R56="","",M1D!R56)</f>
        <v>F</v>
      </c>
      <c r="V61" s="41"/>
    </row>
    <row r="62" spans="1:22" ht="14.25" x14ac:dyDescent="0.2">
      <c r="A62" s="30" t="str">
        <f>M1D!B57</f>
        <v>100/2019</v>
      </c>
      <c r="B62" s="17" t="str">
        <f>M1D!C57</f>
        <v>Mila Radnjić</v>
      </c>
      <c r="C62" s="61"/>
      <c r="D62" s="61"/>
      <c r="E62" s="62"/>
      <c r="F62" s="62"/>
      <c r="G62" s="62"/>
      <c r="H62" s="8"/>
      <c r="I62" s="15">
        <f>IF(M1D!H57="","",M1D!H57)</f>
        <v>2.5</v>
      </c>
      <c r="J62" s="9"/>
      <c r="K62" s="9"/>
      <c r="L62" s="9"/>
      <c r="M62" s="9"/>
      <c r="N62" s="31"/>
      <c r="O62" s="66">
        <f>IF(M1D!F57="","",M1D!F57)</f>
        <v>16</v>
      </c>
      <c r="P62" s="79">
        <f>IF(M1D!I57="","",M1D!I57)</f>
        <v>26</v>
      </c>
      <c r="Q62" s="14"/>
      <c r="R62" s="79">
        <f>IF(M1D!L57="","",M1D!L57)</f>
        <v>2</v>
      </c>
      <c r="S62" s="79">
        <f>IF(M1D!P57="","",M1D!P57)</f>
        <v>16</v>
      </c>
      <c r="T62" s="79">
        <f>IF(M1D!Q57="","",M1D!Q57)</f>
        <v>44.5</v>
      </c>
      <c r="U62" s="79" t="str">
        <f>IF(M1D!R57="","",M1D!R57)</f>
        <v>F</v>
      </c>
      <c r="V62" s="41"/>
    </row>
    <row r="63" spans="1:22" ht="14.25" x14ac:dyDescent="0.2">
      <c r="A63" s="30" t="str">
        <f>M1D!B58</f>
        <v>104/2019</v>
      </c>
      <c r="B63" s="17" t="str">
        <f>M1D!C58</f>
        <v>Đorđe Jušković</v>
      </c>
      <c r="C63" s="19"/>
      <c r="D63" s="19"/>
      <c r="E63" s="19"/>
      <c r="F63" s="19"/>
      <c r="G63" s="19"/>
      <c r="H63" s="8"/>
      <c r="I63" s="15">
        <f>IF(M1D!H58="","",M1D!H58)</f>
        <v>0</v>
      </c>
      <c r="J63" s="9"/>
      <c r="K63" s="9"/>
      <c r="L63" s="9"/>
      <c r="M63" s="9"/>
      <c r="N63" s="31"/>
      <c r="O63" s="66">
        <f>IF(M1D!F58="","",M1D!F58)</f>
        <v>0</v>
      </c>
      <c r="P63" s="79">
        <f>IF(M1D!I58="","",M1D!I58)</f>
        <v>13</v>
      </c>
      <c r="Q63" s="14"/>
      <c r="R63" s="79" t="str">
        <f>IF(M1D!L58="","",M1D!L58)</f>
        <v/>
      </c>
      <c r="S63" s="79">
        <f>IF(M1D!P58="","",M1D!P58)</f>
        <v>19</v>
      </c>
      <c r="T63" s="79">
        <f>IF(M1D!Q58="","",M1D!Q58)</f>
        <v>32</v>
      </c>
      <c r="U63" s="79" t="str">
        <f>IF(M1D!R58="","",M1D!R58)</f>
        <v>F</v>
      </c>
    </row>
    <row r="64" spans="1:22" ht="14.25" x14ac:dyDescent="0.2">
      <c r="A64" s="30" t="str">
        <f>M1D!B59</f>
        <v>105/2019</v>
      </c>
      <c r="B64" s="17" t="str">
        <f>M1D!C59</f>
        <v>Milena Bojović</v>
      </c>
      <c r="C64" s="19"/>
      <c r="D64" s="19"/>
      <c r="E64" s="19"/>
      <c r="F64" s="19"/>
      <c r="G64" s="19"/>
      <c r="H64" s="8"/>
      <c r="I64" s="15">
        <f>IF(M1D!H59="","",M1D!H59)</f>
        <v>0.5</v>
      </c>
      <c r="J64" s="9"/>
      <c r="K64" s="9"/>
      <c r="L64" s="9"/>
      <c r="M64" s="9"/>
      <c r="N64" s="31"/>
      <c r="O64" s="66">
        <f>IF(M1D!F59="","",M1D!F59)</f>
        <v>2</v>
      </c>
      <c r="P64" s="79">
        <f>IF(M1D!I59="","",M1D!I59)</f>
        <v>0</v>
      </c>
      <c r="Q64" s="14"/>
      <c r="R64" s="79" t="str">
        <f>IF(M1D!L59="","",M1D!L59)</f>
        <v/>
      </c>
      <c r="S64" s="79" t="str">
        <f>IF(M1D!P59="","",M1D!P59)</f>
        <v/>
      </c>
      <c r="T64" s="79">
        <f>IF(M1D!Q59="","",M1D!Q59)</f>
        <v>0.5</v>
      </c>
      <c r="U64" s="79" t="str">
        <f>IF(M1D!R59="","",M1D!R59)</f>
        <v>F</v>
      </c>
    </row>
    <row r="65" spans="1:21" ht="14.25" x14ac:dyDescent="0.2">
      <c r="A65" s="30" t="str">
        <f>M1D!B60</f>
        <v>109/2019</v>
      </c>
      <c r="B65" s="17" t="str">
        <f>M1D!C60</f>
        <v>Aleksandra Stamatović</v>
      </c>
      <c r="C65" s="19"/>
      <c r="D65" s="19"/>
      <c r="E65" s="19"/>
      <c r="F65" s="19"/>
      <c r="G65" s="19"/>
      <c r="H65" s="8"/>
      <c r="I65" s="15">
        <f>IF(M1D!H60="","",M1D!H60)</f>
        <v>2.5</v>
      </c>
      <c r="J65" s="9"/>
      <c r="K65" s="9"/>
      <c r="L65" s="9"/>
      <c r="M65" s="9"/>
      <c r="N65" s="31"/>
      <c r="O65" s="66">
        <f>IF(M1D!F60="","",M1D!F60)</f>
        <v>8.5</v>
      </c>
      <c r="P65" s="79">
        <f>IF(M1D!I60="","",M1D!I60)</f>
        <v>24</v>
      </c>
      <c r="Q65" s="14"/>
      <c r="R65" s="79">
        <f>IF(M1D!L60="","",M1D!L60)</f>
        <v>24</v>
      </c>
      <c r="S65" s="79">
        <f>IF(M1D!P60="","",M1D!P60)</f>
        <v>24</v>
      </c>
      <c r="T65" s="79">
        <f>IF(M1D!Q60="","",M1D!Q60)</f>
        <v>50.5</v>
      </c>
      <c r="U65" s="79" t="str">
        <f>IF(M1D!R60="","",M1D!R60)</f>
        <v>E</v>
      </c>
    </row>
    <row r="66" spans="1:21" ht="14.25" x14ac:dyDescent="0.2">
      <c r="A66" s="30" t="str">
        <f>M1D!B61</f>
        <v>110/2019</v>
      </c>
      <c r="B66" s="17" t="str">
        <f>M1D!C61</f>
        <v>Natalija Radulović</v>
      </c>
      <c r="C66" s="19"/>
      <c r="D66" s="19"/>
      <c r="E66" s="19"/>
      <c r="F66" s="19"/>
      <c r="G66" s="19"/>
      <c r="H66" s="8"/>
      <c r="I66" s="15" t="str">
        <f>IF(M1D!H61="","",M1D!H61)</f>
        <v/>
      </c>
      <c r="J66" s="9"/>
      <c r="K66" s="9"/>
      <c r="L66" s="9"/>
      <c r="M66" s="9"/>
      <c r="N66" s="31"/>
      <c r="O66" s="66">
        <f>IF(M1D!F61="","",M1D!F61)</f>
        <v>0</v>
      </c>
      <c r="P66" s="79">
        <f>IF(M1D!I61="","",M1D!I61)</f>
        <v>10</v>
      </c>
      <c r="Q66" s="14"/>
      <c r="R66" s="79" t="str">
        <f>IF(M1D!L61="","",M1D!L61)</f>
        <v/>
      </c>
      <c r="S66" s="79">
        <f>IF(M1D!P61="","",M1D!P61)</f>
        <v>5.5</v>
      </c>
      <c r="T66" s="79">
        <f>IF(M1D!Q61="","",M1D!Q61)</f>
        <v>15.5</v>
      </c>
      <c r="U66" s="79" t="str">
        <f>IF(M1D!R61="","",M1D!R61)</f>
        <v>F</v>
      </c>
    </row>
    <row r="67" spans="1:21" ht="14.25" x14ac:dyDescent="0.2">
      <c r="A67" s="30" t="str">
        <f>M1D!B62</f>
        <v>3/2018</v>
      </c>
      <c r="B67" s="17" t="str">
        <f>M1D!C62</f>
        <v>Adis Džogović</v>
      </c>
      <c r="C67" s="19"/>
      <c r="D67" s="19"/>
      <c r="E67" s="19"/>
      <c r="F67" s="19"/>
      <c r="G67" s="19"/>
      <c r="H67" s="8"/>
      <c r="I67" s="15">
        <f>IF(M1D!H62="","",M1D!H62)</f>
        <v>0</v>
      </c>
      <c r="J67" s="9"/>
      <c r="K67" s="9"/>
      <c r="L67" s="9"/>
      <c r="M67" s="9"/>
      <c r="N67" s="31"/>
      <c r="O67" s="66">
        <f>IF(M1D!F62="","",M1D!F62)</f>
        <v>0</v>
      </c>
      <c r="P67" s="79">
        <f>IF(M1D!I62="","",M1D!I62)</f>
        <v>9.5</v>
      </c>
      <c r="Q67" s="14"/>
      <c r="R67" s="79" t="str">
        <f>IF(M1D!L62="","",M1D!L62)</f>
        <v/>
      </c>
      <c r="S67" s="79" t="str">
        <f>IF(M1D!P62="","",M1D!P62)</f>
        <v/>
      </c>
      <c r="T67" s="79">
        <f>IF(M1D!Q62="","",M1D!Q62)</f>
        <v>9.5</v>
      </c>
      <c r="U67" s="79" t="str">
        <f>IF(M1D!R62="","",M1D!R62)</f>
        <v>F</v>
      </c>
    </row>
    <row r="68" spans="1:21" ht="14.25" x14ac:dyDescent="0.2">
      <c r="A68" s="30" t="str">
        <f>M1D!B63</f>
        <v>12/2018</v>
      </c>
      <c r="B68" s="17" t="str">
        <f>M1D!C63</f>
        <v>Đina Stojković</v>
      </c>
      <c r="C68" s="19"/>
      <c r="D68" s="19"/>
      <c r="E68" s="19"/>
      <c r="F68" s="19"/>
      <c r="G68" s="19"/>
      <c r="H68" s="8"/>
      <c r="I68" s="15" t="str">
        <f>IF(M1D!H63="","",M1D!H63)</f>
        <v/>
      </c>
      <c r="J68" s="9"/>
      <c r="K68" s="9"/>
      <c r="L68" s="9"/>
      <c r="M68" s="9"/>
      <c r="N68" s="31"/>
      <c r="O68" s="66" t="str">
        <f>IF(M1D!F63="","",M1D!F63)</f>
        <v/>
      </c>
      <c r="P68" s="79">
        <f>IF(M1D!I63="","",M1D!I63)</f>
        <v>7</v>
      </c>
      <c r="Q68" s="14"/>
      <c r="R68" s="79" t="str">
        <f>IF(M1D!L63="","",M1D!L63)</f>
        <v/>
      </c>
      <c r="S68" s="79">
        <f>IF(M1D!P63="","",M1D!P63)</f>
        <v>5</v>
      </c>
      <c r="T68" s="79">
        <f>IF(M1D!Q63="","",M1D!Q63)</f>
        <v>12</v>
      </c>
      <c r="U68" s="79" t="str">
        <f>IF(M1D!R63="","",M1D!R63)</f>
        <v>F</v>
      </c>
    </row>
    <row r="69" spans="1:21" ht="14.25" x14ac:dyDescent="0.2">
      <c r="A69" s="30" t="str">
        <f>M1D!B64</f>
        <v>20/2018</v>
      </c>
      <c r="B69" s="17" t="str">
        <f>M1D!C64</f>
        <v>Bogdan Konatar</v>
      </c>
      <c r="C69" s="19"/>
      <c r="D69" s="19"/>
      <c r="E69" s="19"/>
      <c r="F69" s="19"/>
      <c r="G69" s="19"/>
      <c r="H69" s="8"/>
      <c r="I69" s="15">
        <f>IF(M1D!H64="","",M1D!H64)</f>
        <v>3.5</v>
      </c>
      <c r="J69" s="9"/>
      <c r="K69" s="9"/>
      <c r="L69" s="9"/>
      <c r="M69" s="9"/>
      <c r="N69" s="31"/>
      <c r="O69" s="66">
        <f>IF(M1D!F64="","",M1D!F64)</f>
        <v>13.5</v>
      </c>
      <c r="P69" s="79">
        <f>IF(M1D!I64="","",M1D!I64)</f>
        <v>24.5</v>
      </c>
      <c r="Q69" s="14"/>
      <c r="R69" s="79">
        <f>IF(M1D!L64="","",M1D!L64)</f>
        <v>15.5</v>
      </c>
      <c r="S69" s="79">
        <f>IF(M1D!P64="","",M1D!P64)</f>
        <v>22</v>
      </c>
      <c r="T69" s="79">
        <f>IF(M1D!Q64="","",M1D!Q64)</f>
        <v>50</v>
      </c>
      <c r="U69" s="79" t="str">
        <f>IF(M1D!R64="","",M1D!R64)</f>
        <v>E</v>
      </c>
    </row>
    <row r="70" spans="1:21" ht="14.25" x14ac:dyDescent="0.2">
      <c r="A70" s="30" t="str">
        <f>M1D!B65</f>
        <v>21/2018</v>
      </c>
      <c r="B70" s="17" t="str">
        <f>M1D!C65</f>
        <v>Edin Drpljanin</v>
      </c>
      <c r="C70" s="19"/>
      <c r="D70" s="19"/>
      <c r="E70" s="19"/>
      <c r="F70" s="19"/>
      <c r="G70" s="19"/>
      <c r="H70" s="8"/>
      <c r="I70" s="15">
        <f>IF(M1D!H65="","",M1D!H65)</f>
        <v>0</v>
      </c>
      <c r="J70" s="9"/>
      <c r="K70" s="9"/>
      <c r="L70" s="9"/>
      <c r="M70" s="9"/>
      <c r="N70" s="31"/>
      <c r="O70" s="66">
        <f>IF(M1D!F65="","",M1D!F65)</f>
        <v>5</v>
      </c>
      <c r="P70" s="79">
        <f>IF(M1D!I65="","",M1D!I65)</f>
        <v>4</v>
      </c>
      <c r="Q70" s="14"/>
      <c r="R70" s="79" t="str">
        <f>IF(M1D!L65="","",M1D!L65)</f>
        <v/>
      </c>
      <c r="S70" s="79" t="str">
        <f>IF(M1D!P65="","",M1D!P65)</f>
        <v/>
      </c>
      <c r="T70" s="79">
        <f>IF(M1D!Q65="","",M1D!Q65)</f>
        <v>4</v>
      </c>
      <c r="U70" s="79" t="str">
        <f>IF(M1D!R65="","",M1D!R65)</f>
        <v>F</v>
      </c>
    </row>
    <row r="71" spans="1:21" ht="14.25" x14ac:dyDescent="0.2">
      <c r="A71" s="30" t="str">
        <f>M1D!B66</f>
        <v>25/2018</v>
      </c>
      <c r="B71" s="17" t="str">
        <f>M1D!C66</f>
        <v>Miloš Kovačević</v>
      </c>
      <c r="C71" s="19"/>
      <c r="D71" s="19"/>
      <c r="E71" s="19"/>
      <c r="F71" s="19"/>
      <c r="G71" s="19"/>
      <c r="H71" s="8"/>
      <c r="I71" s="15" t="str">
        <f>IF(M1D!H66="","",M1D!H66)</f>
        <v/>
      </c>
      <c r="J71" s="9"/>
      <c r="K71" s="9"/>
      <c r="L71" s="9"/>
      <c r="M71" s="9"/>
      <c r="N71" s="31"/>
      <c r="O71" s="66">
        <f>IF(M1D!F66="","",M1D!F66)</f>
        <v>11</v>
      </c>
      <c r="P71" s="79">
        <f>IF(M1D!I66="","",M1D!I66)</f>
        <v>7</v>
      </c>
      <c r="Q71" s="14"/>
      <c r="R71" s="79" t="str">
        <f>IF(M1D!L66="","",M1D!L66)</f>
        <v/>
      </c>
      <c r="S71" s="79" t="str">
        <f>IF(M1D!P66="","",M1D!P66)</f>
        <v/>
      </c>
      <c r="T71" s="79">
        <f>IF(M1D!Q66="","",M1D!Q66)</f>
        <v>7</v>
      </c>
      <c r="U71" s="79" t="str">
        <f>IF(M1D!R66="","",M1D!R66)</f>
        <v>F</v>
      </c>
    </row>
    <row r="72" spans="1:21" ht="14.25" x14ac:dyDescent="0.2">
      <c r="A72" s="30" t="str">
        <f>M1D!B67</f>
        <v>30/2018</v>
      </c>
      <c r="B72" s="17" t="str">
        <f>M1D!C67</f>
        <v>Denis Ećo</v>
      </c>
      <c r="C72" s="19"/>
      <c r="D72" s="19"/>
      <c r="E72" s="19"/>
      <c r="F72" s="19"/>
      <c r="G72" s="19"/>
      <c r="H72" s="8"/>
      <c r="I72" s="15">
        <f>IF(M1D!H67="","",M1D!H67)</f>
        <v>3.5</v>
      </c>
      <c r="J72" s="9"/>
      <c r="K72" s="9"/>
      <c r="L72" s="9"/>
      <c r="M72" s="9"/>
      <c r="N72" s="31"/>
      <c r="O72" s="66">
        <f>IF(M1D!F67="","",M1D!F67)</f>
        <v>17</v>
      </c>
      <c r="P72" s="79">
        <f>IF(M1D!I67="","",M1D!I67)</f>
        <v>23.5</v>
      </c>
      <c r="Q72" s="14"/>
      <c r="R72" s="79">
        <f>IF(M1D!L67="","",M1D!L67)</f>
        <v>17</v>
      </c>
      <c r="S72" s="79">
        <f>IF(M1D!P67="","",M1D!P67)</f>
        <v>26</v>
      </c>
      <c r="T72" s="79">
        <f>IF(M1D!Q67="","",M1D!Q67)</f>
        <v>53</v>
      </c>
      <c r="U72" s="79" t="str">
        <f>IF(M1D!R67="","",M1D!R67)</f>
        <v>E</v>
      </c>
    </row>
    <row r="73" spans="1:21" ht="14.25" x14ac:dyDescent="0.2">
      <c r="A73" s="30" t="str">
        <f>M1D!B68</f>
        <v>32/2018</v>
      </c>
      <c r="B73" s="17" t="str">
        <f>M1D!C68</f>
        <v>Amel Sokolović</v>
      </c>
      <c r="C73" s="19"/>
      <c r="D73" s="19"/>
      <c r="E73" s="19"/>
      <c r="F73" s="19"/>
      <c r="G73" s="19"/>
      <c r="H73" s="8"/>
      <c r="I73" s="15">
        <f>IF(M1D!H68="","",M1D!H68)</f>
        <v>3</v>
      </c>
      <c r="J73" s="9"/>
      <c r="K73" s="9"/>
      <c r="L73" s="9"/>
      <c r="M73" s="9"/>
      <c r="N73" s="31"/>
      <c r="O73" s="66">
        <f>IF(M1D!F68="","",M1D!F68)</f>
        <v>17</v>
      </c>
      <c r="P73" s="79">
        <f>IF(M1D!I68="","",M1D!I68)</f>
        <v>18</v>
      </c>
      <c r="Q73" s="14"/>
      <c r="R73" s="79" t="str">
        <f>IF(M1D!L68="","",M1D!L68)</f>
        <v/>
      </c>
      <c r="S73" s="79">
        <f>IF(M1D!P68="","",M1D!P68)</f>
        <v>25</v>
      </c>
      <c r="T73" s="79">
        <f>IF(M1D!Q68="","",M1D!Q68)</f>
        <v>46</v>
      </c>
      <c r="U73" s="79" t="str">
        <f>IF(M1D!R68="","",M1D!R68)</f>
        <v>F</v>
      </c>
    </row>
    <row r="74" spans="1:21" ht="14.25" x14ac:dyDescent="0.2">
      <c r="A74" s="30" t="str">
        <f>M1D!B69</f>
        <v>33/2018</v>
      </c>
      <c r="B74" s="17" t="str">
        <f>M1D!C69</f>
        <v>Edita Kandić</v>
      </c>
      <c r="C74" s="19"/>
      <c r="D74" s="19"/>
      <c r="E74" s="19"/>
      <c r="F74" s="19"/>
      <c r="G74" s="19"/>
      <c r="H74" s="8"/>
      <c r="I74" s="15">
        <f>IF(M1D!H69="","",M1D!H69)</f>
        <v>1</v>
      </c>
      <c r="J74" s="9"/>
      <c r="K74" s="9"/>
      <c r="L74" s="9"/>
      <c r="M74" s="9"/>
      <c r="N74" s="31"/>
      <c r="O74" s="66">
        <f>IF(M1D!F69="","",M1D!F69)</f>
        <v>9.5</v>
      </c>
      <c r="P74" s="79">
        <f>IF(M1D!I69="","",M1D!I69)</f>
        <v>14</v>
      </c>
      <c r="Q74" s="14"/>
      <c r="R74" s="79">
        <f>IF(M1D!L69="","",M1D!L69)</f>
        <v>12.5</v>
      </c>
      <c r="S74" s="79">
        <f>IF(M1D!P69="","",M1D!P69)</f>
        <v>3</v>
      </c>
      <c r="T74" s="79">
        <f>IF(M1D!Q69="","",M1D!Q69)</f>
        <v>18</v>
      </c>
      <c r="U74" s="79" t="str">
        <f>IF(M1D!R69="","",M1D!R69)</f>
        <v>F</v>
      </c>
    </row>
    <row r="75" spans="1:21" ht="14.25" x14ac:dyDescent="0.2">
      <c r="A75" s="30" t="str">
        <f>M1D!B70</f>
        <v>36/2018</v>
      </c>
      <c r="B75" s="17" t="str">
        <f>M1D!C70</f>
        <v>Andrej Blečić</v>
      </c>
      <c r="C75" s="19"/>
      <c r="D75" s="19"/>
      <c r="E75" s="19"/>
      <c r="F75" s="19"/>
      <c r="G75" s="19"/>
      <c r="H75" s="8"/>
      <c r="I75" s="15" t="str">
        <f>IF(M1D!H70="","",M1D!H70)</f>
        <v/>
      </c>
      <c r="J75" s="9"/>
      <c r="K75" s="9"/>
      <c r="L75" s="9"/>
      <c r="M75" s="9"/>
      <c r="N75" s="31"/>
      <c r="O75" s="66" t="str">
        <f>IF(M1D!F70="","",M1D!F70)</f>
        <v/>
      </c>
      <c r="P75" s="79">
        <f>IF(M1D!I70="","",M1D!I70)</f>
        <v>4</v>
      </c>
      <c r="Q75" s="14"/>
      <c r="R75" s="79" t="str">
        <f>IF(M1D!L70="","",M1D!L70)</f>
        <v/>
      </c>
      <c r="S75" s="79" t="str">
        <f>IF(M1D!P70="","",M1D!P70)</f>
        <v/>
      </c>
      <c r="T75" s="79">
        <f>IF(M1D!Q70="","",M1D!Q70)</f>
        <v>4</v>
      </c>
      <c r="U75" s="79" t="str">
        <f>IF(M1D!R70="","",M1D!R70)</f>
        <v>F</v>
      </c>
    </row>
    <row r="76" spans="1:21" ht="14.25" x14ac:dyDescent="0.2">
      <c r="A76" s="30" t="str">
        <f>M1D!B71</f>
        <v>39/2018</v>
      </c>
      <c r="B76" s="17" t="str">
        <f>M1D!C71</f>
        <v>Anja Perišić</v>
      </c>
      <c r="C76" s="19"/>
      <c r="D76" s="19"/>
      <c r="E76" s="19"/>
      <c r="F76" s="19"/>
      <c r="G76" s="19"/>
      <c r="H76" s="8"/>
      <c r="I76" s="15" t="str">
        <f>IF(M1D!H71="","",M1D!H71)</f>
        <v/>
      </c>
      <c r="J76" s="9"/>
      <c r="K76" s="9"/>
      <c r="L76" s="9"/>
      <c r="M76" s="9"/>
      <c r="N76" s="31"/>
      <c r="O76" s="66" t="str">
        <f>IF(M1D!F71="","",M1D!F71)</f>
        <v/>
      </c>
      <c r="P76" s="79">
        <f>IF(M1D!I71="","",M1D!I71)</f>
        <v>6</v>
      </c>
      <c r="Q76" s="14"/>
      <c r="R76" s="79" t="str">
        <f>IF(M1D!L71="","",M1D!L71)</f>
        <v/>
      </c>
      <c r="S76" s="79">
        <f>IF(M1D!P71="","",M1D!P71)</f>
        <v>4.5</v>
      </c>
      <c r="T76" s="79">
        <f>IF(M1D!Q71="","",M1D!Q71)</f>
        <v>10.5</v>
      </c>
      <c r="U76" s="79" t="str">
        <f>IF(M1D!R71="","",M1D!R71)</f>
        <v>F</v>
      </c>
    </row>
    <row r="77" spans="1:21" ht="14.25" x14ac:dyDescent="0.2">
      <c r="A77" s="30" t="str">
        <f>M1D!B72</f>
        <v>44/2018</v>
      </c>
      <c r="B77" s="17" t="str">
        <f>M1D!C72</f>
        <v>Marko Novaković</v>
      </c>
      <c r="C77" s="19"/>
      <c r="D77" s="19"/>
      <c r="E77" s="19"/>
      <c r="F77" s="19"/>
      <c r="G77" s="19"/>
      <c r="H77" s="8"/>
      <c r="I77" s="15" t="str">
        <f>IF(M1D!H72="","",M1D!H72)</f>
        <v/>
      </c>
      <c r="J77" s="9"/>
      <c r="K77" s="9"/>
      <c r="L77" s="9"/>
      <c r="M77" s="9"/>
      <c r="N77" s="31"/>
      <c r="O77" s="66" t="str">
        <f>IF(M1D!F72="","",M1D!F72)</f>
        <v/>
      </c>
      <c r="P77" s="79" t="str">
        <f>IF(M1D!I72="","",M1D!I72)</f>
        <v/>
      </c>
      <c r="Q77" s="14"/>
      <c r="R77" s="79" t="str">
        <f>IF(M1D!L72="","",M1D!L72)</f>
        <v/>
      </c>
      <c r="S77" s="79" t="str">
        <f>IF(M1D!P72="","",M1D!P72)</f>
        <v/>
      </c>
      <c r="T77" s="79" t="str">
        <f>IF(M1D!Q72="","",M1D!Q72)</f>
        <v/>
      </c>
      <c r="U77" s="79" t="str">
        <f>IF(M1D!R72="","",M1D!R72)</f>
        <v>F</v>
      </c>
    </row>
    <row r="78" spans="1:21" ht="14.25" x14ac:dyDescent="0.2">
      <c r="A78" s="30" t="str">
        <f>M1D!B73</f>
        <v>46/2018</v>
      </c>
      <c r="B78" s="17" t="str">
        <f>M1D!C73</f>
        <v>Damjan Traparić</v>
      </c>
      <c r="C78" s="19"/>
      <c r="D78" s="19"/>
      <c r="E78" s="19"/>
      <c r="F78" s="19"/>
      <c r="G78" s="19"/>
      <c r="H78" s="8"/>
      <c r="I78" s="15" t="str">
        <f>IF(M1D!H73="","",M1D!H73)</f>
        <v/>
      </c>
      <c r="J78" s="9"/>
      <c r="K78" s="9"/>
      <c r="L78" s="9"/>
      <c r="M78" s="9"/>
      <c r="N78" s="31"/>
      <c r="O78" s="66">
        <f>IF(M1D!F73="","",M1D!F73)</f>
        <v>3</v>
      </c>
      <c r="P78" s="79">
        <f>IF(M1D!I73="","",M1D!I73)</f>
        <v>3</v>
      </c>
      <c r="Q78" s="14"/>
      <c r="R78" s="79" t="str">
        <f>IF(M1D!L73="","",M1D!L73)</f>
        <v/>
      </c>
      <c r="S78" s="79" t="str">
        <f>IF(M1D!P73="","",M1D!P73)</f>
        <v/>
      </c>
      <c r="T78" s="79">
        <f>IF(M1D!Q73="","",M1D!Q73)</f>
        <v>3</v>
      </c>
      <c r="U78" s="79" t="str">
        <f>IF(M1D!R73="","",M1D!R73)</f>
        <v>F</v>
      </c>
    </row>
    <row r="79" spans="1:21" ht="14.25" x14ac:dyDescent="0.2">
      <c r="A79" s="30" t="str">
        <f>M1D!B74</f>
        <v>50/2018</v>
      </c>
      <c r="B79" s="17" t="str">
        <f>M1D!C74</f>
        <v>Nikola Domazet</v>
      </c>
      <c r="C79" s="19"/>
      <c r="D79" s="19"/>
      <c r="E79" s="19"/>
      <c r="F79" s="19"/>
      <c r="G79" s="19"/>
      <c r="H79" s="8"/>
      <c r="I79" s="15">
        <f>IF(M1D!H74="","",M1D!H74)</f>
        <v>0</v>
      </c>
      <c r="J79" s="9"/>
      <c r="K79" s="9"/>
      <c r="L79" s="9"/>
      <c r="M79" s="9"/>
      <c r="N79" s="31"/>
      <c r="O79" s="66">
        <f>IF(M1D!F74="","",M1D!F74)</f>
        <v>18</v>
      </c>
      <c r="P79" s="79">
        <f>IF(M1D!I74="","",M1D!I74)</f>
        <v>18</v>
      </c>
      <c r="Q79" s="14"/>
      <c r="R79" s="79">
        <f>IF(M1D!L74="","",M1D!L74)</f>
        <v>10.5</v>
      </c>
      <c r="S79" s="79">
        <f>IF(M1D!P74="","",M1D!P74)</f>
        <v>22</v>
      </c>
      <c r="T79" s="79">
        <f>IF(M1D!Q74="","",M1D!Q74)</f>
        <v>40</v>
      </c>
      <c r="U79" s="79" t="str">
        <f>IF(M1D!R74="","",M1D!R74)</f>
        <v>F</v>
      </c>
    </row>
    <row r="80" spans="1:21" ht="14.25" x14ac:dyDescent="0.2">
      <c r="A80" s="30" t="str">
        <f>M1D!B75</f>
        <v>51/2018</v>
      </c>
      <c r="B80" s="17" t="str">
        <f>M1D!C75</f>
        <v>Ivan Đurović</v>
      </c>
      <c r="C80" s="19"/>
      <c r="D80" s="19"/>
      <c r="E80" s="19"/>
      <c r="F80" s="19"/>
      <c r="G80" s="19"/>
      <c r="H80" s="8"/>
      <c r="I80" s="15" t="str">
        <f>IF(M1D!H75="","",M1D!H75)</f>
        <v/>
      </c>
      <c r="J80" s="9"/>
      <c r="K80" s="9"/>
      <c r="L80" s="9"/>
      <c r="M80" s="9"/>
      <c r="N80" s="31"/>
      <c r="O80" s="66" t="str">
        <f>IF(M1D!F75="","",M1D!F75)</f>
        <v/>
      </c>
      <c r="P80" s="79">
        <f>IF(M1D!I75="","",M1D!I75)</f>
        <v>23</v>
      </c>
      <c r="Q80" s="14"/>
      <c r="R80" s="79">
        <f>IF(M1D!L75="","",M1D!L75)</f>
        <v>5</v>
      </c>
      <c r="S80" s="79">
        <f>IF(M1D!P75="","",M1D!P75)</f>
        <v>20.5</v>
      </c>
      <c r="T80" s="79">
        <f>IF(M1D!Q75="","",M1D!Q75)</f>
        <v>43.5</v>
      </c>
      <c r="U80" s="79" t="str">
        <f>IF(M1D!R75="","",M1D!R75)</f>
        <v>F</v>
      </c>
    </row>
    <row r="81" spans="1:21" ht="14.25" x14ac:dyDescent="0.2">
      <c r="A81" s="30" t="str">
        <f>M1D!B76</f>
        <v>55/2018</v>
      </c>
      <c r="B81" s="17" t="str">
        <f>M1D!C76</f>
        <v>Bojana Laketić</v>
      </c>
      <c r="C81" s="19"/>
      <c r="D81" s="19"/>
      <c r="E81" s="19"/>
      <c r="F81" s="19"/>
      <c r="G81" s="19"/>
      <c r="H81" s="8"/>
      <c r="I81" s="15" t="str">
        <f>IF(M1D!H76="","",M1D!H76)</f>
        <v/>
      </c>
      <c r="J81" s="9"/>
      <c r="K81" s="9"/>
      <c r="L81" s="9"/>
      <c r="M81" s="9"/>
      <c r="N81" s="31"/>
      <c r="O81" s="66">
        <f>IF(M1D!F76="","",M1D!F76)</f>
        <v>8</v>
      </c>
      <c r="P81" s="79">
        <f>IF(M1D!I76="","",M1D!I76)</f>
        <v>21</v>
      </c>
      <c r="Q81" s="14"/>
      <c r="R81" s="79" t="str">
        <f>IF(M1D!L76="","",M1D!L76)</f>
        <v/>
      </c>
      <c r="S81" s="79">
        <f>IF(M1D!P76="","",M1D!P76)</f>
        <v>26.5</v>
      </c>
      <c r="T81" s="79">
        <f>IF(M1D!Q76="","",M1D!Q76)</f>
        <v>47.5</v>
      </c>
      <c r="U81" s="79" t="str">
        <f>IF(M1D!R76="","",M1D!R76)</f>
        <v>F</v>
      </c>
    </row>
    <row r="82" spans="1:21" ht="14.25" x14ac:dyDescent="0.2">
      <c r="A82" s="30" t="str">
        <f>M1D!B77</f>
        <v>57/2018</v>
      </c>
      <c r="B82" s="17" t="str">
        <f>M1D!C77</f>
        <v>Boban Baošić</v>
      </c>
      <c r="C82" s="19"/>
      <c r="D82" s="19"/>
      <c r="E82" s="19"/>
      <c r="F82" s="19"/>
      <c r="G82" s="19"/>
      <c r="H82" s="8"/>
      <c r="I82" s="15">
        <f>IF(M1D!H77="","",M1D!H77)</f>
        <v>1</v>
      </c>
      <c r="J82" s="9"/>
      <c r="K82" s="9"/>
      <c r="L82" s="9"/>
      <c r="M82" s="9"/>
      <c r="N82" s="31"/>
      <c r="O82" s="66">
        <f>IF(M1D!F77="","",M1D!F77)</f>
        <v>17</v>
      </c>
      <c r="P82" s="79">
        <f>IF(M1D!I77="","",M1D!I77)</f>
        <v>28</v>
      </c>
      <c r="Q82" s="14"/>
      <c r="R82" s="79">
        <f>IF(M1D!L77="","",M1D!L77)</f>
        <v>17</v>
      </c>
      <c r="S82" s="79">
        <f>IF(M1D!P77="","",M1D!P77)</f>
        <v>24</v>
      </c>
      <c r="T82" s="79">
        <f>IF(M1D!Q77="","",M1D!Q77)</f>
        <v>53</v>
      </c>
      <c r="U82" s="79" t="str">
        <f>IF(M1D!R77="","",M1D!R77)</f>
        <v>E</v>
      </c>
    </row>
    <row r="83" spans="1:21" ht="14.25" x14ac:dyDescent="0.2">
      <c r="A83" s="30" t="str">
        <f>M1D!B78</f>
        <v>62/2018</v>
      </c>
      <c r="B83" s="17" t="str">
        <f>M1D!C78</f>
        <v>Adis Demić</v>
      </c>
      <c r="C83" s="19"/>
      <c r="D83" s="19"/>
      <c r="E83" s="19"/>
      <c r="F83" s="19"/>
      <c r="G83" s="19"/>
      <c r="H83" s="8"/>
      <c r="I83" s="15">
        <f>IF(M1D!H78="","",M1D!H78)</f>
        <v>0</v>
      </c>
      <c r="J83" s="9"/>
      <c r="K83" s="9"/>
      <c r="L83" s="9"/>
      <c r="M83" s="9"/>
      <c r="N83" s="31"/>
      <c r="O83" s="66" t="str">
        <f>IF(M1D!F78="","",M1D!F78)</f>
        <v/>
      </c>
      <c r="P83" s="79">
        <f>IF(M1D!I78="","",M1D!I78)</f>
        <v>0</v>
      </c>
      <c r="Q83" s="14"/>
      <c r="R83" s="79" t="str">
        <f>IF(M1D!L78="","",M1D!L78)</f>
        <v/>
      </c>
      <c r="S83" s="79" t="str">
        <f>IF(M1D!P78="","",M1D!P78)</f>
        <v/>
      </c>
      <c r="T83" s="79">
        <f>IF(M1D!Q78="","",M1D!Q78)</f>
        <v>0</v>
      </c>
      <c r="U83" s="79" t="str">
        <f>IF(M1D!R78="","",M1D!R78)</f>
        <v>F</v>
      </c>
    </row>
    <row r="84" spans="1:21" ht="14.25" x14ac:dyDescent="0.2">
      <c r="A84" s="30" t="str">
        <f>M1D!B79</f>
        <v>72/2018</v>
      </c>
      <c r="B84" s="17" t="str">
        <f>M1D!C79</f>
        <v>Jovana Vučurović</v>
      </c>
      <c r="C84" s="19"/>
      <c r="D84" s="19"/>
      <c r="E84" s="19"/>
      <c r="F84" s="19"/>
      <c r="G84" s="19"/>
      <c r="H84" s="8"/>
      <c r="I84" s="15" t="str">
        <f>IF(M1D!H79="","",M1D!H79)</f>
        <v/>
      </c>
      <c r="J84" s="9"/>
      <c r="K84" s="9"/>
      <c r="L84" s="9"/>
      <c r="M84" s="9"/>
      <c r="N84" s="31"/>
      <c r="O84" s="66">
        <f>IF(M1D!F79="","",M1D!F79)</f>
        <v>1</v>
      </c>
      <c r="P84" s="79">
        <f>IF(M1D!I79="","",M1D!I79)</f>
        <v>21</v>
      </c>
      <c r="Q84" s="14"/>
      <c r="R84" s="79" t="str">
        <f>IF(M1D!L79="","",M1D!L79)</f>
        <v/>
      </c>
      <c r="S84" s="79">
        <f>IF(M1D!P79="","",M1D!P79)</f>
        <v>22</v>
      </c>
      <c r="T84" s="79">
        <f>IF(M1D!Q79="","",M1D!Q79)</f>
        <v>43</v>
      </c>
      <c r="U84" s="79" t="str">
        <f>IF(M1D!R79="","",M1D!R79)</f>
        <v>F</v>
      </c>
    </row>
    <row r="85" spans="1:21" ht="14.25" x14ac:dyDescent="0.2">
      <c r="A85" s="30" t="str">
        <f>M1D!B80</f>
        <v>73/2018</v>
      </c>
      <c r="B85" s="17" t="str">
        <f>M1D!C80</f>
        <v>Dražen Ralević</v>
      </c>
      <c r="C85" s="19"/>
      <c r="D85" s="19"/>
      <c r="E85" s="19"/>
      <c r="F85" s="19"/>
      <c r="G85" s="19"/>
      <c r="H85" s="8"/>
      <c r="I85" s="15">
        <f>IF(M1D!H80="","",M1D!H80)</f>
        <v>0.5</v>
      </c>
      <c r="J85" s="9"/>
      <c r="K85" s="9"/>
      <c r="L85" s="9"/>
      <c r="M85" s="9"/>
      <c r="N85" s="31"/>
      <c r="O85" s="66">
        <f>IF(M1D!F80="","",M1D!F80)</f>
        <v>14.5</v>
      </c>
      <c r="P85" s="79">
        <f>IF(M1D!I80="","",M1D!I80)</f>
        <v>14.5</v>
      </c>
      <c r="Q85" s="14"/>
      <c r="R85" s="79">
        <f>IF(M1D!L80="","",M1D!L80)</f>
        <v>6</v>
      </c>
      <c r="S85" s="79">
        <f>IF(M1D!P80="","",M1D!P80)</f>
        <v>6</v>
      </c>
      <c r="T85" s="79">
        <f>IF(M1D!Q80="","",M1D!Q80)</f>
        <v>21</v>
      </c>
      <c r="U85" s="79" t="str">
        <f>IF(M1D!R80="","",M1D!R80)</f>
        <v>F</v>
      </c>
    </row>
    <row r="86" spans="1:21" ht="14.25" x14ac:dyDescent="0.2">
      <c r="A86" s="30" t="str">
        <f>M1D!B81</f>
        <v>84/2018</v>
      </c>
      <c r="B86" s="17" t="str">
        <f>M1D!C81</f>
        <v>Vojislav Svičević</v>
      </c>
      <c r="C86" s="19"/>
      <c r="D86" s="19"/>
      <c r="E86" s="19"/>
      <c r="F86" s="19"/>
      <c r="G86" s="19"/>
      <c r="H86" s="8"/>
      <c r="I86" s="15">
        <f>IF(M1D!H81="","",M1D!H81)</f>
        <v>1</v>
      </c>
      <c r="J86" s="9"/>
      <c r="K86" s="9"/>
      <c r="L86" s="9"/>
      <c r="M86" s="9"/>
      <c r="N86" s="31"/>
      <c r="O86" s="66">
        <f>IF(M1D!F81="","",M1D!F81)</f>
        <v>20</v>
      </c>
      <c r="P86" s="79">
        <f>IF(M1D!I81="","",M1D!I81)</f>
        <v>20</v>
      </c>
      <c r="Q86" s="14"/>
      <c r="R86" s="79">
        <f>IF(M1D!L81="","",M1D!L81)</f>
        <v>1.5</v>
      </c>
      <c r="S86" s="79">
        <f>IF(M1D!P81="","",M1D!P81)</f>
        <v>19</v>
      </c>
      <c r="T86" s="79">
        <f>IF(M1D!Q81="","",M1D!Q81)</f>
        <v>40</v>
      </c>
      <c r="U86" s="79" t="str">
        <f>IF(M1D!R81="","",M1D!R81)</f>
        <v>F</v>
      </c>
    </row>
    <row r="87" spans="1:21" ht="14.25" x14ac:dyDescent="0.2">
      <c r="A87" s="30" t="str">
        <f>M1D!B82</f>
        <v>86/2018</v>
      </c>
      <c r="B87" s="17" t="str">
        <f>M1D!C82</f>
        <v>Aleksandra Beha</v>
      </c>
      <c r="C87" s="19"/>
      <c r="D87" s="19"/>
      <c r="E87" s="19"/>
      <c r="F87" s="19"/>
      <c r="G87" s="19"/>
      <c r="H87" s="8"/>
      <c r="I87" s="15" t="str">
        <f>IF(M1D!H82="","",M1D!H82)</f>
        <v/>
      </c>
      <c r="J87" s="9"/>
      <c r="K87" s="9"/>
      <c r="L87" s="9"/>
      <c r="M87" s="9"/>
      <c r="N87" s="31"/>
      <c r="O87" s="66">
        <f>IF(M1D!F82="","",M1D!F82)</f>
        <v>8.5</v>
      </c>
      <c r="P87" s="79">
        <f>IF(M1D!I82="","",M1D!I82)</f>
        <v>5</v>
      </c>
      <c r="Q87" s="14"/>
      <c r="R87" s="79" t="str">
        <f>IF(M1D!L82="","",M1D!L82)</f>
        <v/>
      </c>
      <c r="S87" s="79">
        <f>IF(M1D!P82="","",M1D!P82)</f>
        <v>12.5</v>
      </c>
      <c r="T87" s="79">
        <f>IF(M1D!Q82="","",M1D!Q82)</f>
        <v>17.5</v>
      </c>
      <c r="U87" s="79" t="str">
        <f>IF(M1D!R82="","",M1D!R82)</f>
        <v>F</v>
      </c>
    </row>
    <row r="88" spans="1:21" ht="14.25" x14ac:dyDescent="0.2">
      <c r="A88" s="30" t="str">
        <f>M1D!B83</f>
        <v>95/2018</v>
      </c>
      <c r="B88" s="17" t="str">
        <f>M1D!C83</f>
        <v>Maša Jošović</v>
      </c>
      <c r="C88" s="19"/>
      <c r="D88" s="19"/>
      <c r="E88" s="19"/>
      <c r="F88" s="19"/>
      <c r="G88" s="19"/>
      <c r="H88" s="8"/>
      <c r="I88" s="15" t="str">
        <f>IF(M1D!H83="","",M1D!H83)</f>
        <v/>
      </c>
      <c r="J88" s="9"/>
      <c r="K88" s="9"/>
      <c r="L88" s="9"/>
      <c r="M88" s="9"/>
      <c r="N88" s="31"/>
      <c r="O88" s="66">
        <f>IF(M1D!F83="","",M1D!F83)</f>
        <v>7</v>
      </c>
      <c r="P88" s="79">
        <f>IF(M1D!I83="","",M1D!I83)</f>
        <v>20</v>
      </c>
      <c r="Q88" s="14"/>
      <c r="R88" s="79">
        <f>IF(M1D!L83="","",M1D!L83)</f>
        <v>12.5</v>
      </c>
      <c r="S88" s="79">
        <f>IF(M1D!P83="","",M1D!P83)</f>
        <v>16</v>
      </c>
      <c r="T88" s="79">
        <f>IF(M1D!Q83="","",M1D!Q83)</f>
        <v>36</v>
      </c>
      <c r="U88" s="79" t="str">
        <f>IF(M1D!R83="","",M1D!R83)</f>
        <v>F</v>
      </c>
    </row>
    <row r="89" spans="1:21" ht="14.25" x14ac:dyDescent="0.2">
      <c r="A89" s="30" t="str">
        <f>M1D!B84</f>
        <v>96/2018</v>
      </c>
      <c r="B89" s="17" t="str">
        <f>M1D!C84</f>
        <v>Novica Kusovac</v>
      </c>
      <c r="C89" s="19"/>
      <c r="D89" s="19"/>
      <c r="E89" s="19"/>
      <c r="F89" s="19"/>
      <c r="G89" s="19"/>
      <c r="H89" s="8"/>
      <c r="I89" s="15" t="str">
        <f>IF(M1D!H84="","",M1D!H84)</f>
        <v/>
      </c>
      <c r="J89" s="9"/>
      <c r="K89" s="9"/>
      <c r="L89" s="9"/>
      <c r="M89" s="9"/>
      <c r="N89" s="31"/>
      <c r="O89" s="66">
        <f>IF(M1D!F84="","",M1D!F84)</f>
        <v>0</v>
      </c>
      <c r="P89" s="79">
        <f>IF(M1D!I84="","",M1D!I84)</f>
        <v>0</v>
      </c>
      <c r="Q89" s="14"/>
      <c r="R89" s="79" t="str">
        <f>IF(M1D!L84="","",M1D!L84)</f>
        <v/>
      </c>
      <c r="S89" s="79" t="str">
        <f>IF(M1D!P84="","",M1D!P84)</f>
        <v/>
      </c>
      <c r="T89" s="79">
        <f>IF(M1D!Q84="","",M1D!Q84)</f>
        <v>0</v>
      </c>
      <c r="U89" s="79" t="str">
        <f>IF(M1D!R84="","",M1D!R84)</f>
        <v>F</v>
      </c>
    </row>
    <row r="90" spans="1:21" ht="14.25" x14ac:dyDescent="0.2">
      <c r="A90" s="30" t="str">
        <f>M1D!B85</f>
        <v>16/2017</v>
      </c>
      <c r="B90" s="17" t="str">
        <f>M1D!C85</f>
        <v>Jana Cimbaljević</v>
      </c>
      <c r="C90" s="19"/>
      <c r="D90" s="19"/>
      <c r="E90" s="19"/>
      <c r="F90" s="19"/>
      <c r="G90" s="19"/>
      <c r="H90" s="8"/>
      <c r="I90" s="15" t="str">
        <f>IF(M1D!H85="","",M1D!H85)</f>
        <v/>
      </c>
      <c r="J90" s="9"/>
      <c r="K90" s="9"/>
      <c r="L90" s="9"/>
      <c r="M90" s="9"/>
      <c r="N90" s="31"/>
      <c r="O90" s="66" t="str">
        <f>IF(M1D!F85="","",M1D!F85)</f>
        <v/>
      </c>
      <c r="P90" s="79">
        <f>IF(M1D!I85="","",M1D!I85)</f>
        <v>5</v>
      </c>
      <c r="Q90" s="14"/>
      <c r="R90" s="79" t="str">
        <f>IF(M1D!L85="","",M1D!L85)</f>
        <v/>
      </c>
      <c r="S90" s="79">
        <f>IF(M1D!P85="","",M1D!P85)</f>
        <v>10</v>
      </c>
      <c r="T90" s="79">
        <f>IF(M1D!Q85="","",M1D!Q85)</f>
        <v>15</v>
      </c>
      <c r="U90" s="79" t="str">
        <f>IF(M1D!R85="","",M1D!R85)</f>
        <v>F</v>
      </c>
    </row>
    <row r="91" spans="1:21" ht="14.25" x14ac:dyDescent="0.2">
      <c r="A91" s="30" t="str">
        <f>M1D!B86</f>
        <v>19/2017</v>
      </c>
      <c r="B91" s="17" t="str">
        <f>M1D!C86</f>
        <v>Adin Muzurović</v>
      </c>
      <c r="C91" s="19"/>
      <c r="D91" s="19"/>
      <c r="E91" s="19"/>
      <c r="F91" s="19"/>
      <c r="G91" s="19"/>
      <c r="H91" s="8"/>
      <c r="I91" s="15" t="str">
        <f>IF(M1D!H86="","",M1D!H86)</f>
        <v/>
      </c>
      <c r="J91" s="9"/>
      <c r="K91" s="9"/>
      <c r="L91" s="9"/>
      <c r="M91" s="9"/>
      <c r="N91" s="31"/>
      <c r="O91" s="66" t="str">
        <f>IF(M1D!F86="","",M1D!F86)</f>
        <v/>
      </c>
      <c r="P91" s="79" t="str">
        <f>IF(M1D!I86="","",M1D!I86)</f>
        <v/>
      </c>
      <c r="Q91" s="14"/>
      <c r="R91" s="79" t="str">
        <f>IF(M1D!L86="","",M1D!L86)</f>
        <v/>
      </c>
      <c r="S91" s="79" t="str">
        <f>IF(M1D!P86="","",M1D!P86)</f>
        <v/>
      </c>
      <c r="T91" s="79" t="str">
        <f>IF(M1D!Q86="","",M1D!Q86)</f>
        <v/>
      </c>
      <c r="U91" s="79" t="str">
        <f>IF(M1D!R86="","",M1D!R86)</f>
        <v>F</v>
      </c>
    </row>
    <row r="92" spans="1:21" ht="14.25" x14ac:dyDescent="0.2">
      <c r="A92" s="30" t="str">
        <f>M1D!B87</f>
        <v>22/2017</v>
      </c>
      <c r="B92" s="17" t="str">
        <f>M1D!C87</f>
        <v>Duško Jakovljević</v>
      </c>
      <c r="C92" s="19"/>
      <c r="D92" s="19"/>
      <c r="E92" s="19"/>
      <c r="F92" s="19"/>
      <c r="G92" s="19"/>
      <c r="H92" s="8"/>
      <c r="I92" s="15">
        <f>IF(M1D!H87="","",M1D!H87)</f>
        <v>0.5</v>
      </c>
      <c r="J92" s="9"/>
      <c r="K92" s="9"/>
      <c r="L92" s="9"/>
      <c r="M92" s="9"/>
      <c r="N92" s="31"/>
      <c r="O92" s="66">
        <f>IF(M1D!F87="","",M1D!F87)</f>
        <v>17</v>
      </c>
      <c r="P92" s="79">
        <f>IF(M1D!I87="","",M1D!I87)</f>
        <v>17</v>
      </c>
      <c r="Q92" s="14"/>
      <c r="R92" s="79" t="str">
        <f>IF(M1D!L87="","",M1D!L87)</f>
        <v/>
      </c>
      <c r="S92" s="79">
        <f>IF(M1D!P87="","",M1D!P87)</f>
        <v>11</v>
      </c>
      <c r="T92" s="79">
        <f>IF(M1D!Q87="","",M1D!Q87)</f>
        <v>28.5</v>
      </c>
      <c r="U92" s="79" t="str">
        <f>IF(M1D!R87="","",M1D!R87)</f>
        <v>F</v>
      </c>
    </row>
    <row r="93" spans="1:21" ht="14.25" x14ac:dyDescent="0.2">
      <c r="A93" s="30" t="str">
        <f>M1D!B88</f>
        <v>49/2017</v>
      </c>
      <c r="B93" s="17" t="str">
        <f>M1D!C88</f>
        <v>Marija Roganović</v>
      </c>
      <c r="C93" s="19"/>
      <c r="D93" s="19"/>
      <c r="E93" s="19"/>
      <c r="F93" s="19"/>
      <c r="G93" s="19"/>
      <c r="H93" s="8"/>
      <c r="I93" s="15" t="str">
        <f>IF(M1D!H88="","",M1D!H88)</f>
        <v/>
      </c>
      <c r="J93" s="9"/>
      <c r="K93" s="9"/>
      <c r="L93" s="9"/>
      <c r="M93" s="9"/>
      <c r="N93" s="31"/>
      <c r="O93" s="66">
        <f>IF(M1D!F88="","",M1D!F88)</f>
        <v>5</v>
      </c>
      <c r="P93" s="79">
        <f>IF(M1D!I88="","",M1D!I88)</f>
        <v>2.5</v>
      </c>
      <c r="Q93" s="14"/>
      <c r="R93" s="79">
        <f>IF(M1D!L88="","",M1D!L88)</f>
        <v>10.5</v>
      </c>
      <c r="S93" s="79">
        <f>IF(M1D!P88="","",M1D!P88)</f>
        <v>10.5</v>
      </c>
      <c r="T93" s="79">
        <f>IF(M1D!Q88="","",M1D!Q88)</f>
        <v>13</v>
      </c>
      <c r="U93" s="79" t="str">
        <f>IF(M1D!R88="","",M1D!R88)</f>
        <v>F</v>
      </c>
    </row>
    <row r="94" spans="1:21" ht="14.25" x14ac:dyDescent="0.2">
      <c r="A94" s="30" t="str">
        <f>M1D!B89</f>
        <v>62/2017</v>
      </c>
      <c r="B94" s="17" t="str">
        <f>M1D!C89</f>
        <v>Alen Husović</v>
      </c>
      <c r="C94" s="19"/>
      <c r="D94" s="19"/>
      <c r="E94" s="19"/>
      <c r="F94" s="19"/>
      <c r="G94" s="19"/>
      <c r="H94" s="8"/>
      <c r="I94" s="15">
        <f>IF(M1D!H89="","",M1D!H89)</f>
        <v>3.5</v>
      </c>
      <c r="J94" s="9"/>
      <c r="K94" s="9"/>
      <c r="L94" s="9"/>
      <c r="M94" s="9"/>
      <c r="N94" s="31"/>
      <c r="O94" s="66">
        <f>IF(M1D!F89="","",M1D!F89)</f>
        <v>12</v>
      </c>
      <c r="P94" s="79">
        <f>IF(M1D!I89="","",M1D!I89)</f>
        <v>18</v>
      </c>
      <c r="Q94" s="14"/>
      <c r="R94" s="79">
        <f>IF(M1D!L89="","",M1D!L89)</f>
        <v>24</v>
      </c>
      <c r="S94" s="79">
        <f>IF(M1D!P89="","",M1D!P89)</f>
        <v>24</v>
      </c>
      <c r="T94" s="79">
        <f>IF(M1D!Q89="","",M1D!Q89)</f>
        <v>45.5</v>
      </c>
      <c r="U94" s="79" t="str">
        <f>IF(M1D!R89="","",M1D!R89)</f>
        <v>F</v>
      </c>
    </row>
    <row r="95" spans="1:21" ht="14.25" x14ac:dyDescent="0.2">
      <c r="A95" s="30" t="str">
        <f>M1D!B90</f>
        <v>65/2017</v>
      </c>
      <c r="B95" s="17" t="str">
        <f>M1D!C90</f>
        <v>Ratko Konjević</v>
      </c>
      <c r="C95" s="19"/>
      <c r="D95" s="19"/>
      <c r="E95" s="19"/>
      <c r="F95" s="19"/>
      <c r="G95" s="19"/>
      <c r="H95" s="8"/>
      <c r="I95" s="15" t="str">
        <f>IF(M1D!H90="","",M1D!H90)</f>
        <v/>
      </c>
      <c r="J95" s="9"/>
      <c r="K95" s="9"/>
      <c r="L95" s="9"/>
      <c r="M95" s="9"/>
      <c r="N95" s="31"/>
      <c r="O95" s="66" t="str">
        <f>IF(M1D!F90="","",M1D!F90)</f>
        <v/>
      </c>
      <c r="P95" s="79" t="str">
        <f>IF(M1D!I90="","",M1D!I90)</f>
        <v/>
      </c>
      <c r="Q95" s="14"/>
      <c r="R95" s="79" t="str">
        <f>IF(M1D!L90="","",M1D!L90)</f>
        <v/>
      </c>
      <c r="S95" s="79" t="str">
        <f>IF(M1D!P90="","",M1D!P90)</f>
        <v/>
      </c>
      <c r="T95" s="79" t="str">
        <f>IF(M1D!Q90="","",M1D!Q90)</f>
        <v/>
      </c>
      <c r="U95" s="79" t="str">
        <f>IF(M1D!R90="","",M1D!R90)</f>
        <v>F</v>
      </c>
    </row>
    <row r="96" spans="1:21" ht="14.25" x14ac:dyDescent="0.2">
      <c r="A96" s="30" t="str">
        <f>M1D!B91</f>
        <v>74/2017</v>
      </c>
      <c r="B96" s="17" t="str">
        <f>M1D!C91</f>
        <v>Katarina Karadžić</v>
      </c>
      <c r="C96" s="19"/>
      <c r="D96" s="19"/>
      <c r="E96" s="19"/>
      <c r="F96" s="19"/>
      <c r="G96" s="19"/>
      <c r="H96" s="8"/>
      <c r="I96" s="15">
        <f>IF(M1D!H91="","",M1D!H91)</f>
        <v>0</v>
      </c>
      <c r="J96" s="9"/>
      <c r="K96" s="9"/>
      <c r="L96" s="9"/>
      <c r="M96" s="9"/>
      <c r="N96" s="31"/>
      <c r="O96" s="66">
        <f>IF(M1D!F91="","",M1D!F91)</f>
        <v>0</v>
      </c>
      <c r="P96" s="79">
        <f>IF(M1D!I91="","",M1D!I91)</f>
        <v>16.5</v>
      </c>
      <c r="Q96" s="14"/>
      <c r="R96" s="79">
        <f>IF(M1D!L91="","",M1D!L91)</f>
        <v>26</v>
      </c>
      <c r="S96" s="79">
        <f>IF(M1D!P91="","",M1D!P91)</f>
        <v>33.5</v>
      </c>
      <c r="T96" s="79">
        <f>IF(M1D!Q91="","",M1D!Q91)</f>
        <v>50</v>
      </c>
      <c r="U96" s="79" t="str">
        <f>IF(M1D!R91="","",M1D!R91)</f>
        <v>E</v>
      </c>
    </row>
    <row r="97" spans="1:21" ht="14.25" x14ac:dyDescent="0.2">
      <c r="A97" s="30" t="str">
        <f>M1D!B92</f>
        <v>83/2017</v>
      </c>
      <c r="B97" s="17" t="str">
        <f>M1D!C92</f>
        <v>Nikola Jevrić</v>
      </c>
      <c r="C97" s="19"/>
      <c r="D97" s="19"/>
      <c r="E97" s="19"/>
      <c r="F97" s="19"/>
      <c r="G97" s="19"/>
      <c r="H97" s="8"/>
      <c r="I97" s="15">
        <f>IF(M1D!H92="","",M1D!H92)</f>
        <v>0</v>
      </c>
      <c r="J97" s="9"/>
      <c r="K97" s="9"/>
      <c r="L97" s="9"/>
      <c r="M97" s="9"/>
      <c r="N97" s="31"/>
      <c r="O97" s="66" t="str">
        <f>IF(M1D!F92="","",M1D!F92)</f>
        <v/>
      </c>
      <c r="P97" s="79">
        <f>IF(M1D!I92="","",M1D!I92)</f>
        <v>26</v>
      </c>
      <c r="Q97" s="14"/>
      <c r="R97" s="79" t="str">
        <f>IF(M1D!L92="","",M1D!L92)</f>
        <v/>
      </c>
      <c r="S97" s="79">
        <f>IF(M1D!P92="","",M1D!P92)</f>
        <v>20.5</v>
      </c>
      <c r="T97" s="79">
        <f>IF(M1D!Q92="","",M1D!Q92)</f>
        <v>46.5</v>
      </c>
      <c r="U97" s="79" t="str">
        <f>IF(M1D!R92="","",M1D!R92)</f>
        <v>F</v>
      </c>
    </row>
    <row r="98" spans="1:21" ht="14.25" x14ac:dyDescent="0.2">
      <c r="A98" s="30" t="str">
        <f>M1D!B93</f>
        <v>91/2017</v>
      </c>
      <c r="B98" s="17" t="str">
        <f>M1D!C93</f>
        <v>Milica Đurović</v>
      </c>
      <c r="C98" s="19"/>
      <c r="D98" s="19"/>
      <c r="E98" s="19"/>
      <c r="F98" s="19"/>
      <c r="G98" s="19"/>
      <c r="H98" s="8"/>
      <c r="I98" s="15" t="str">
        <f>IF(M1D!H93="","",M1D!H93)</f>
        <v/>
      </c>
      <c r="J98" s="9"/>
      <c r="K98" s="9"/>
      <c r="L98" s="9"/>
      <c r="M98" s="9"/>
      <c r="N98" s="31"/>
      <c r="O98" s="66" t="str">
        <f>IF(M1D!F93="","",M1D!F93)</f>
        <v/>
      </c>
      <c r="P98" s="79">
        <f>IF(M1D!I93="","",M1D!I93)</f>
        <v>0</v>
      </c>
      <c r="Q98" s="14"/>
      <c r="R98" s="79" t="str">
        <f>IF(M1D!L93="","",M1D!L93)</f>
        <v/>
      </c>
      <c r="S98" s="79" t="str">
        <f>IF(M1D!P93="","",M1D!P93)</f>
        <v/>
      </c>
      <c r="T98" s="79">
        <f>IF(M1D!Q93="","",M1D!Q93)</f>
        <v>0</v>
      </c>
      <c r="U98" s="79" t="str">
        <f>IF(M1D!R93="","",M1D!R93)</f>
        <v>F</v>
      </c>
    </row>
    <row r="99" spans="1:21" ht="14.25" x14ac:dyDescent="0.2">
      <c r="A99" s="30" t="str">
        <f>M1D!B94</f>
        <v>104/2017</v>
      </c>
      <c r="B99" s="17" t="str">
        <f>M1D!C94</f>
        <v>Aleksa Marićević</v>
      </c>
      <c r="C99" s="19"/>
      <c r="D99" s="19"/>
      <c r="E99" s="19"/>
      <c r="F99" s="19"/>
      <c r="G99" s="19"/>
      <c r="H99" s="8"/>
      <c r="I99" s="15" t="str">
        <f>IF(M1D!H94="","",M1D!H94)</f>
        <v/>
      </c>
      <c r="J99" s="9"/>
      <c r="K99" s="9"/>
      <c r="L99" s="9"/>
      <c r="M99" s="9"/>
      <c r="N99" s="31"/>
      <c r="O99" s="66">
        <f>IF(M1D!F94="","",M1D!F94)</f>
        <v>4</v>
      </c>
      <c r="P99" s="79">
        <f>IF(M1D!I94="","",M1D!I94)</f>
        <v>4</v>
      </c>
      <c r="Q99" s="14"/>
      <c r="R99" s="79" t="str">
        <f>IF(M1D!L94="","",M1D!L94)</f>
        <v/>
      </c>
      <c r="S99" s="79" t="str">
        <f>IF(M1D!P94="","",M1D!P94)</f>
        <v/>
      </c>
      <c r="T99" s="79">
        <f>IF(M1D!Q94="","",M1D!Q94)</f>
        <v>4</v>
      </c>
      <c r="U99" s="79" t="str">
        <f>IF(M1D!R94="","",M1D!R94)</f>
        <v>F</v>
      </c>
    </row>
    <row r="100" spans="1:21" ht="14.25" x14ac:dyDescent="0.2">
      <c r="A100" s="30" t="str">
        <f>M1D!B95</f>
        <v>114/2017</v>
      </c>
      <c r="B100" s="17" t="str">
        <f>M1D!C95</f>
        <v>Irena Miljanić</v>
      </c>
      <c r="C100" s="19"/>
      <c r="D100" s="19"/>
      <c r="E100" s="19"/>
      <c r="F100" s="19"/>
      <c r="G100" s="19"/>
      <c r="H100" s="8"/>
      <c r="I100" s="15">
        <f>IF(M1D!H95="","",M1D!H95)</f>
        <v>2</v>
      </c>
      <c r="J100" s="9"/>
      <c r="K100" s="9"/>
      <c r="L100" s="9"/>
      <c r="M100" s="9"/>
      <c r="N100" s="31"/>
      <c r="O100" s="66">
        <f>IF(M1D!F95="","",M1D!F95)</f>
        <v>17.5</v>
      </c>
      <c r="P100" s="79">
        <f>IF(M1D!I95="","",M1D!I95)</f>
        <v>14</v>
      </c>
      <c r="Q100" s="14"/>
      <c r="R100" s="79">
        <f>IF(M1D!L95="","",M1D!L95)</f>
        <v>15</v>
      </c>
      <c r="S100" s="79">
        <f>IF(M1D!P95="","",M1D!P95)</f>
        <v>10.5</v>
      </c>
      <c r="T100" s="79">
        <f>IF(M1D!Q95="","",M1D!Q95)</f>
        <v>26.5</v>
      </c>
      <c r="U100" s="79" t="str">
        <f>IF(M1D!R95="","",M1D!R95)</f>
        <v>F</v>
      </c>
    </row>
    <row r="101" spans="1:21" ht="14.25" x14ac:dyDescent="0.2">
      <c r="A101" s="30" t="str">
        <f>M1D!B96</f>
        <v>28/2016</v>
      </c>
      <c r="B101" s="17" t="str">
        <f>M1D!C96</f>
        <v>Janko Zečević</v>
      </c>
      <c r="C101" s="19"/>
      <c r="D101" s="19"/>
      <c r="E101" s="19"/>
      <c r="F101" s="19"/>
      <c r="G101" s="19"/>
      <c r="H101" s="8"/>
      <c r="I101" s="15">
        <f>IF(M1D!H96="","",M1D!H96)</f>
        <v>1.5</v>
      </c>
      <c r="J101" s="9"/>
      <c r="K101" s="9"/>
      <c r="L101" s="9"/>
      <c r="M101" s="9"/>
      <c r="N101" s="31"/>
      <c r="O101" s="66">
        <f>IF(M1D!F96="","",M1D!F96)</f>
        <v>12.5</v>
      </c>
      <c r="P101" s="79">
        <f>IF(M1D!I96="","",M1D!I96)</f>
        <v>0</v>
      </c>
      <c r="Q101" s="14"/>
      <c r="R101" s="79">
        <f>IF(M1D!L96="","",M1D!L96)</f>
        <v>8</v>
      </c>
      <c r="S101" s="79">
        <f>IF(M1D!P96="","",M1D!P96)</f>
        <v>8</v>
      </c>
      <c r="T101" s="79">
        <f>IF(M1D!Q96="","",M1D!Q96)</f>
        <v>9.5</v>
      </c>
      <c r="U101" s="79" t="str">
        <f>IF(M1D!R96="","",M1D!R96)</f>
        <v>F</v>
      </c>
    </row>
    <row r="102" spans="1:21" ht="14.25" x14ac:dyDescent="0.2">
      <c r="A102" s="30" t="str">
        <f>M1D!B97</f>
        <v>48/2016</v>
      </c>
      <c r="B102" s="17" t="str">
        <f>M1D!C97</f>
        <v>Haris Džanković</v>
      </c>
      <c r="C102" s="19"/>
      <c r="D102" s="19"/>
      <c r="E102" s="19"/>
      <c r="F102" s="19"/>
      <c r="G102" s="19"/>
      <c r="H102" s="8"/>
      <c r="I102" s="15" t="str">
        <f>IF(M1D!H97="","",M1D!H97)</f>
        <v/>
      </c>
      <c r="J102" s="9"/>
      <c r="K102" s="9"/>
      <c r="L102" s="9"/>
      <c r="M102" s="9"/>
      <c r="N102" s="31"/>
      <c r="O102" s="66" t="str">
        <f>IF(M1D!F97="","",M1D!F97)</f>
        <v/>
      </c>
      <c r="P102" s="79" t="str">
        <f>IF(M1D!I97="","",M1D!I97)</f>
        <v/>
      </c>
      <c r="Q102" s="14"/>
      <c r="R102" s="79" t="str">
        <f>IF(M1D!L97="","",M1D!L97)</f>
        <v/>
      </c>
      <c r="S102" s="79" t="str">
        <f>IF(M1D!P97="","",M1D!P97)</f>
        <v/>
      </c>
      <c r="T102" s="79" t="str">
        <f>IF(M1D!Q97="","",M1D!Q97)</f>
        <v/>
      </c>
      <c r="U102" s="79" t="str">
        <f>IF(M1D!R97="","",M1D!R97)</f>
        <v>F</v>
      </c>
    </row>
    <row r="103" spans="1:21" ht="14.25" x14ac:dyDescent="0.2">
      <c r="A103" s="30" t="str">
        <f>M1D!B98</f>
        <v>70/2016</v>
      </c>
      <c r="B103" s="17" t="str">
        <f>M1D!C98</f>
        <v>Damir Muratović</v>
      </c>
      <c r="C103" s="19"/>
      <c r="D103" s="19"/>
      <c r="E103" s="19"/>
      <c r="F103" s="19"/>
      <c r="G103" s="19"/>
      <c r="H103" s="8"/>
      <c r="I103" s="15" t="str">
        <f>IF(M1D!H98="","",M1D!H98)</f>
        <v/>
      </c>
      <c r="J103" s="9"/>
      <c r="K103" s="9"/>
      <c r="L103" s="9"/>
      <c r="M103" s="9"/>
      <c r="N103" s="31"/>
      <c r="O103" s="66">
        <f>IF(M1D!F98="","",M1D!F98)</f>
        <v>12</v>
      </c>
      <c r="P103" s="79">
        <f>IF(M1D!I98="","",M1D!I98)</f>
        <v>8</v>
      </c>
      <c r="Q103" s="14"/>
      <c r="R103" s="79" t="str">
        <f>IF(M1D!L98="","",M1D!L98)</f>
        <v/>
      </c>
      <c r="S103" s="79" t="str">
        <f>IF(M1D!P98="","",M1D!P98)</f>
        <v/>
      </c>
      <c r="T103" s="79">
        <f>IF(M1D!Q98="","",M1D!Q98)</f>
        <v>8</v>
      </c>
      <c r="U103" s="79" t="str">
        <f>IF(M1D!R98="","",M1D!R98)</f>
        <v>F</v>
      </c>
    </row>
    <row r="104" spans="1:21" ht="14.25" x14ac:dyDescent="0.2">
      <c r="A104" s="30" t="str">
        <f>M1D!B99</f>
        <v>87/2016</v>
      </c>
      <c r="B104" s="17" t="str">
        <f>M1D!C99</f>
        <v>Goran Pavlović</v>
      </c>
      <c r="C104" s="19"/>
      <c r="D104" s="19"/>
      <c r="E104" s="19"/>
      <c r="F104" s="19"/>
      <c r="G104" s="19"/>
      <c r="H104" s="8"/>
      <c r="I104" s="15">
        <f>IF(M1D!H99="","",M1D!H99)</f>
        <v>0</v>
      </c>
      <c r="J104" s="9"/>
      <c r="K104" s="9"/>
      <c r="L104" s="9"/>
      <c r="M104" s="9"/>
      <c r="N104" s="31"/>
      <c r="O104" s="66">
        <f>IF(M1D!F99="","",M1D!F99)</f>
        <v>3</v>
      </c>
      <c r="P104" s="79">
        <f>IF(M1D!I99="","",M1D!I99)</f>
        <v>0</v>
      </c>
      <c r="Q104" s="14"/>
      <c r="R104" s="79" t="str">
        <f>IF(M1D!L99="","",M1D!L99)</f>
        <v/>
      </c>
      <c r="S104" s="79" t="str">
        <f>IF(M1D!P99="","",M1D!P99)</f>
        <v/>
      </c>
      <c r="T104" s="79">
        <f>IF(M1D!Q99="","",M1D!Q99)</f>
        <v>0</v>
      </c>
      <c r="U104" s="79" t="str">
        <f>IF(M1D!R99="","",M1D!R99)</f>
        <v>F</v>
      </c>
    </row>
    <row r="105" spans="1:21" ht="14.25" x14ac:dyDescent="0.2">
      <c r="A105" s="30" t="str">
        <f>M1D!B100</f>
        <v>3/2015</v>
      </c>
      <c r="B105" s="17" t="str">
        <f>M1D!C100</f>
        <v>Željko Ivanović</v>
      </c>
      <c r="C105" s="19"/>
      <c r="D105" s="19"/>
      <c r="E105" s="19"/>
      <c r="F105" s="19"/>
      <c r="G105" s="19"/>
      <c r="H105" s="8"/>
      <c r="I105" s="15" t="str">
        <f>IF(M1D!H100="","",M1D!H100)</f>
        <v/>
      </c>
      <c r="J105" s="9"/>
      <c r="K105" s="9"/>
      <c r="L105" s="9"/>
      <c r="M105" s="9"/>
      <c r="N105" s="31"/>
      <c r="O105" s="66">
        <f>IF(M1D!F100="","",M1D!F100)</f>
        <v>4</v>
      </c>
      <c r="P105" s="79">
        <f>IF(M1D!I100="","",M1D!I100)</f>
        <v>23</v>
      </c>
      <c r="Q105" s="14"/>
      <c r="R105" s="79">
        <f>IF(M1D!L100="","",M1D!L100)</f>
        <v>20.5</v>
      </c>
      <c r="S105" s="79">
        <f>IF(M1D!P100="","",M1D!P100)</f>
        <v>20</v>
      </c>
      <c r="T105" s="79">
        <f>IF(M1D!Q100="","",M1D!Q100)</f>
        <v>43</v>
      </c>
      <c r="U105" s="79" t="str">
        <f>IF(M1D!R100="","",M1D!R100)</f>
        <v>F</v>
      </c>
    </row>
    <row r="106" spans="1:21" ht="14.25" x14ac:dyDescent="0.2">
      <c r="A106" s="30" t="str">
        <f>M1D!B101</f>
        <v>94/2015</v>
      </c>
      <c r="B106" s="17" t="str">
        <f>M1D!C101</f>
        <v>Ljilja Đurković</v>
      </c>
      <c r="C106" s="19"/>
      <c r="D106" s="19"/>
      <c r="E106" s="19"/>
      <c r="F106" s="19"/>
      <c r="G106" s="19"/>
      <c r="H106" s="8"/>
      <c r="I106" s="15" t="str">
        <f>IF(M1D!H101="","",M1D!H101)</f>
        <v/>
      </c>
      <c r="J106" s="9"/>
      <c r="K106" s="9"/>
      <c r="L106" s="9"/>
      <c r="M106" s="9"/>
      <c r="N106" s="31"/>
      <c r="O106" s="66">
        <f>IF(M1D!F101="","",M1D!F101)</f>
        <v>6</v>
      </c>
      <c r="P106" s="79">
        <f>IF(M1D!I101="","",M1D!I101)</f>
        <v>6</v>
      </c>
      <c r="Q106" s="14"/>
      <c r="R106" s="79" t="str">
        <f>IF(M1D!L101="","",M1D!L101)</f>
        <v/>
      </c>
      <c r="S106" s="79" t="str">
        <f>IF(M1D!P101="","",M1D!P101)</f>
        <v/>
      </c>
      <c r="T106" s="79">
        <f>IF(M1D!Q101="","",M1D!Q101)</f>
        <v>6</v>
      </c>
      <c r="U106" s="79" t="str">
        <f>IF(M1D!R101="","",M1D!R101)</f>
        <v>F</v>
      </c>
    </row>
    <row r="107" spans="1:21" ht="14.25" x14ac:dyDescent="0.2">
      <c r="A107" s="30" t="str">
        <f>M1D!B102</f>
        <v>100/2015</v>
      </c>
      <c r="B107" s="17" t="str">
        <f>M1D!C102</f>
        <v>Miljan Ralević</v>
      </c>
      <c r="C107" s="19"/>
      <c r="D107" s="19"/>
      <c r="E107" s="19"/>
      <c r="F107" s="19"/>
      <c r="G107" s="19"/>
      <c r="H107" s="8"/>
      <c r="I107" s="15">
        <f>IF(M1D!H102="","",M1D!H102)</f>
        <v>0</v>
      </c>
      <c r="J107" s="9"/>
      <c r="K107" s="9"/>
      <c r="L107" s="9"/>
      <c r="M107" s="9"/>
      <c r="N107" s="31"/>
      <c r="O107" s="66">
        <f>IF(M1D!F102="","",M1D!F102)</f>
        <v>0</v>
      </c>
      <c r="P107" s="79">
        <f>IF(M1D!I102="","",M1D!I102)</f>
        <v>15.5</v>
      </c>
      <c r="Q107" s="14"/>
      <c r="R107" s="79">
        <f>IF(M1D!L102="","",M1D!L102)</f>
        <v>14.5</v>
      </c>
      <c r="S107" s="79">
        <f>IF(M1D!P102="","",M1D!P102)</f>
        <v>6</v>
      </c>
      <c r="T107" s="79">
        <f>IF(M1D!Q102="","",M1D!Q102)</f>
        <v>21.5</v>
      </c>
      <c r="U107" s="79" t="str">
        <f>IF(M1D!R102="","",M1D!R102)</f>
        <v>F</v>
      </c>
    </row>
    <row r="108" spans="1:21" ht="14.25" x14ac:dyDescent="0.2">
      <c r="A108" s="30" t="str">
        <f>M1D!B103</f>
        <v>41/2014</v>
      </c>
      <c r="B108" s="17" t="str">
        <f>M1D!C103</f>
        <v>Marija Lončarević</v>
      </c>
      <c r="C108" s="19"/>
      <c r="D108" s="19"/>
      <c r="E108" s="19"/>
      <c r="F108" s="19"/>
      <c r="G108" s="19"/>
      <c r="H108" s="8"/>
      <c r="I108" s="15">
        <f>IF(M1D!H103="","",M1D!H103)</f>
        <v>1.5</v>
      </c>
      <c r="J108" s="9"/>
      <c r="K108" s="9"/>
      <c r="L108" s="9"/>
      <c r="M108" s="9"/>
      <c r="N108" s="31"/>
      <c r="O108" s="66" t="str">
        <f>IF(M1D!F103="","",M1D!F103)</f>
        <v/>
      </c>
      <c r="P108" s="79">
        <f>IF(M1D!I103="","",M1D!I103)</f>
        <v>5</v>
      </c>
      <c r="Q108" s="14"/>
      <c r="R108" s="79" t="str">
        <f>IF(M1D!L103="","",M1D!L103)</f>
        <v/>
      </c>
      <c r="S108" s="79" t="str">
        <f>IF(M1D!P103="","",M1D!P103)</f>
        <v/>
      </c>
      <c r="T108" s="79">
        <f>IF(M1D!Q103="","",M1D!Q103)</f>
        <v>6.5</v>
      </c>
      <c r="U108" s="79" t="str">
        <f>IF(M1D!R103="","",M1D!R103)</f>
        <v>F</v>
      </c>
    </row>
    <row r="109" spans="1:21" ht="14.25" x14ac:dyDescent="0.2">
      <c r="A109" s="30" t="str">
        <f>M1D!B104</f>
        <v>120/2014</v>
      </c>
      <c r="B109" s="17" t="str">
        <f>M1D!C104</f>
        <v>Armin Čolović</v>
      </c>
      <c r="C109" s="19"/>
      <c r="D109" s="19"/>
      <c r="E109" s="19"/>
      <c r="F109" s="19"/>
      <c r="G109" s="19"/>
      <c r="H109" s="8"/>
      <c r="I109" s="15">
        <f>IF(M1D!H104="","",M1D!H104)</f>
        <v>0</v>
      </c>
      <c r="J109" s="9"/>
      <c r="K109" s="9"/>
      <c r="L109" s="9"/>
      <c r="M109" s="9"/>
      <c r="N109" s="31"/>
      <c r="O109" s="66">
        <f>IF(M1D!F104="","",M1D!F104)</f>
        <v>9</v>
      </c>
      <c r="P109" s="79">
        <f>IF(M1D!I104="","",M1D!I104)</f>
        <v>5</v>
      </c>
      <c r="Q109" s="14"/>
      <c r="R109" s="79" t="str">
        <f>IF(M1D!L104="","",M1D!L104)</f>
        <v/>
      </c>
      <c r="S109" s="79" t="str">
        <f>IF(M1D!P104="","",M1D!P104)</f>
        <v/>
      </c>
      <c r="T109" s="79">
        <f>IF(M1D!Q104="","",M1D!Q104)</f>
        <v>5</v>
      </c>
      <c r="U109" s="79" t="str">
        <f>IF(M1D!R104="","",M1D!R104)</f>
        <v>F</v>
      </c>
    </row>
    <row r="110" spans="1:21" ht="14.25" x14ac:dyDescent="0.2">
      <c r="A110" s="30" t="str">
        <f>M1D!B105</f>
        <v>132/2014</v>
      </c>
      <c r="B110" s="17" t="str">
        <f>M1D!C105</f>
        <v>Marko Kise</v>
      </c>
      <c r="C110" s="19"/>
      <c r="D110" s="19"/>
      <c r="E110" s="19"/>
      <c r="F110" s="19"/>
      <c r="G110" s="19"/>
      <c r="H110" s="8"/>
      <c r="I110" s="15">
        <f>IF(M1D!H105="","",M1D!H105)</f>
        <v>1</v>
      </c>
      <c r="J110" s="9"/>
      <c r="K110" s="9"/>
      <c r="L110" s="9"/>
      <c r="M110" s="9"/>
      <c r="N110" s="31"/>
      <c r="O110" s="66" t="str">
        <f>IF(M1D!F105="","",M1D!F105)</f>
        <v/>
      </c>
      <c r="P110" s="79">
        <f>IF(M1D!I105="","",M1D!I105)</f>
        <v>16</v>
      </c>
      <c r="Q110" s="14"/>
      <c r="R110" s="79" t="str">
        <f>IF(M1D!L105="","",M1D!L105)</f>
        <v/>
      </c>
      <c r="S110" s="79" t="str">
        <f>IF(M1D!P105="","",M1D!P105)</f>
        <v/>
      </c>
      <c r="T110" s="79">
        <f>IF(M1D!Q105="","",M1D!Q105)</f>
        <v>17</v>
      </c>
      <c r="U110" s="79" t="str">
        <f>IF(M1D!R105="","",M1D!R105)</f>
        <v>F</v>
      </c>
    </row>
    <row r="111" spans="1:21" ht="14.25" x14ac:dyDescent="0.2">
      <c r="A111" s="30" t="str">
        <f>M1D!B106</f>
        <v>138/2014</v>
      </c>
      <c r="B111" s="17" t="str">
        <f>M1D!C106</f>
        <v>Srđan Medojević</v>
      </c>
      <c r="C111" s="19"/>
      <c r="D111" s="19"/>
      <c r="E111" s="19"/>
      <c r="F111" s="19"/>
      <c r="G111" s="19"/>
      <c r="H111" s="8"/>
      <c r="I111" s="15">
        <f>IF(M1D!H106="","",M1D!H106)</f>
        <v>0.5</v>
      </c>
      <c r="J111" s="9"/>
      <c r="K111" s="9"/>
      <c r="L111" s="9"/>
      <c r="M111" s="9"/>
      <c r="N111" s="31"/>
      <c r="O111" s="66">
        <f>IF(M1D!F106="","",M1D!F106)</f>
        <v>16</v>
      </c>
      <c r="P111" s="79">
        <f>IF(M1D!I106="","",M1D!I106)</f>
        <v>15</v>
      </c>
      <c r="Q111" s="14"/>
      <c r="R111" s="79">
        <f>IF(M1D!L106="","",M1D!L106)</f>
        <v>24.5</v>
      </c>
      <c r="S111" s="79">
        <f>IF(M1D!P106="","",M1D!P106)</f>
        <v>24.5</v>
      </c>
      <c r="T111" s="79">
        <f>IF(M1D!Q106="","",M1D!Q106)</f>
        <v>40</v>
      </c>
      <c r="U111" s="79" t="str">
        <f>IF(M1D!R106="","",M1D!R106)</f>
        <v>F</v>
      </c>
    </row>
    <row r="112" spans="1:21" ht="14.25" x14ac:dyDescent="0.2">
      <c r="A112" s="30" t="str">
        <f>M1D!B107</f>
        <v>143/2014</v>
      </c>
      <c r="B112" s="17" t="str">
        <f>M1D!C107</f>
        <v>Danilo Bubanja</v>
      </c>
      <c r="C112" s="19"/>
      <c r="D112" s="19"/>
      <c r="E112" s="19"/>
      <c r="F112" s="19"/>
      <c r="G112" s="19"/>
      <c r="H112" s="8"/>
      <c r="I112" s="15">
        <f>IF(M1D!H107="","",M1D!H107)</f>
        <v>0</v>
      </c>
      <c r="J112" s="9"/>
      <c r="K112" s="9"/>
      <c r="L112" s="9"/>
      <c r="M112" s="9"/>
      <c r="N112" s="31"/>
      <c r="O112" s="66" t="str">
        <f>IF(M1D!F107="","",M1D!F107)</f>
        <v/>
      </c>
      <c r="P112" s="79">
        <f>IF(M1D!I107="","",M1D!I107)</f>
        <v>10</v>
      </c>
      <c r="Q112" s="14"/>
      <c r="R112" s="79" t="str">
        <f>IF(M1D!L107="","",M1D!L107)</f>
        <v/>
      </c>
      <c r="S112" s="79" t="str">
        <f>IF(M1D!P107="","",M1D!P107)</f>
        <v/>
      </c>
      <c r="T112" s="79">
        <f>IF(M1D!Q107="","",M1D!Q107)</f>
        <v>10</v>
      </c>
      <c r="U112" s="79" t="str">
        <f>IF(M1D!R107="","",M1D!R107)</f>
        <v>F</v>
      </c>
    </row>
    <row r="113" spans="1:21" ht="14.25" x14ac:dyDescent="0.2">
      <c r="A113" s="30" t="str">
        <f>M1D!B108</f>
        <v>74/2013</v>
      </c>
      <c r="B113" s="17" t="str">
        <f>M1D!C108</f>
        <v>Arjan Kalač</v>
      </c>
      <c r="C113" s="19"/>
      <c r="D113" s="19"/>
      <c r="E113" s="19"/>
      <c r="F113" s="19"/>
      <c r="G113" s="19"/>
      <c r="H113" s="8"/>
      <c r="I113" s="15" t="str">
        <f>IF(M1D!H108="","",M1D!H108)</f>
        <v/>
      </c>
      <c r="J113" s="9"/>
      <c r="K113" s="9"/>
      <c r="L113" s="9"/>
      <c r="M113" s="9"/>
      <c r="N113" s="31"/>
      <c r="O113" s="66" t="str">
        <f>IF(M1D!F108="","",M1D!F108)</f>
        <v/>
      </c>
      <c r="P113" s="79" t="str">
        <f>IF(M1D!I108="","",M1D!I108)</f>
        <v/>
      </c>
      <c r="Q113" s="14"/>
      <c r="R113" s="79" t="str">
        <f>IF(M1D!L108="","",M1D!L108)</f>
        <v/>
      </c>
      <c r="S113" s="79" t="str">
        <f>IF(M1D!P108="","",M1D!P108)</f>
        <v/>
      </c>
      <c r="T113" s="79" t="str">
        <f>IF(M1D!Q108="","",M1D!Q108)</f>
        <v/>
      </c>
      <c r="U113" s="79" t="str">
        <f>IF(M1D!R108="","",M1D!R108)</f>
        <v>F</v>
      </c>
    </row>
    <row r="114" spans="1:21" ht="14.25" x14ac:dyDescent="0.2">
      <c r="A114" s="30" t="str">
        <f>M1D!B109</f>
        <v>78/2013</v>
      </c>
      <c r="B114" s="17" t="str">
        <f>M1D!C109</f>
        <v>Ersan Pepić</v>
      </c>
      <c r="C114" s="19"/>
      <c r="D114" s="19"/>
      <c r="E114" s="19"/>
      <c r="F114" s="19"/>
      <c r="G114" s="19"/>
      <c r="H114" s="8"/>
      <c r="I114" s="15">
        <f>IF(M1D!H109="","",M1D!H109)</f>
        <v>1</v>
      </c>
      <c r="J114" s="9"/>
      <c r="K114" s="9"/>
      <c r="L114" s="9"/>
      <c r="M114" s="9"/>
      <c r="N114" s="31"/>
      <c r="O114" s="66">
        <f>IF(M1D!F109="","",M1D!F109)</f>
        <v>14</v>
      </c>
      <c r="P114" s="79">
        <f>IF(M1D!I109="","",M1D!I109)</f>
        <v>14</v>
      </c>
      <c r="Q114" s="14"/>
      <c r="R114" s="79" t="str">
        <f>IF(M1D!L109="","",M1D!L109)</f>
        <v/>
      </c>
      <c r="S114" s="79">
        <f>IF(M1D!P109="","",M1D!P109)</f>
        <v>5</v>
      </c>
      <c r="T114" s="79">
        <f>IF(M1D!Q109="","",M1D!Q109)</f>
        <v>20</v>
      </c>
      <c r="U114" s="79" t="str">
        <f>IF(M1D!R109="","",M1D!R109)</f>
        <v>F</v>
      </c>
    </row>
    <row r="115" spans="1:21" ht="14.25" x14ac:dyDescent="0.2">
      <c r="A115" s="30" t="str">
        <f>M1D!B110</f>
        <v>124/2013</v>
      </c>
      <c r="B115" s="17" t="str">
        <f>M1D!C110</f>
        <v>Aleksandra Marojević</v>
      </c>
      <c r="C115" s="19"/>
      <c r="D115" s="19"/>
      <c r="E115" s="19"/>
      <c r="F115" s="19"/>
      <c r="G115" s="19"/>
      <c r="H115" s="8"/>
      <c r="I115" s="15" t="str">
        <f>IF(M1D!H110="","",M1D!H110)</f>
        <v/>
      </c>
      <c r="J115" s="9"/>
      <c r="K115" s="9"/>
      <c r="L115" s="9"/>
      <c r="M115" s="9"/>
      <c r="N115" s="31"/>
      <c r="O115" s="66">
        <f>IF(M1D!F110="","",M1D!F110)</f>
        <v>9</v>
      </c>
      <c r="P115" s="79">
        <f>IF(M1D!I110="","",M1D!I110)</f>
        <v>10</v>
      </c>
      <c r="Q115" s="14"/>
      <c r="R115" s="79" t="str">
        <f>IF(M1D!L110="","",M1D!L110)</f>
        <v/>
      </c>
      <c r="S115" s="79">
        <f>IF(M1D!P110="","",M1D!P110)</f>
        <v>7</v>
      </c>
      <c r="T115" s="79">
        <f>IF(M1D!Q110="","",M1D!Q110)</f>
        <v>17</v>
      </c>
      <c r="U115" s="79" t="str">
        <f>IF(M1D!R110="","",M1D!R110)</f>
        <v>F</v>
      </c>
    </row>
    <row r="116" spans="1:21" ht="14.25" x14ac:dyDescent="0.2">
      <c r="A116" s="30" t="str">
        <f>M1D!B111</f>
        <v>101/2012</v>
      </c>
      <c r="B116" s="17" t="str">
        <f>M1D!C111</f>
        <v>Stefan Mijanović</v>
      </c>
      <c r="C116" s="19"/>
      <c r="D116" s="19"/>
      <c r="E116" s="19"/>
      <c r="F116" s="19"/>
      <c r="G116" s="19"/>
      <c r="H116" s="8"/>
      <c r="I116" s="15" t="str">
        <f>IF(M1D!H111="","",M1D!H111)</f>
        <v/>
      </c>
      <c r="J116" s="9"/>
      <c r="K116" s="9"/>
      <c r="L116" s="9"/>
      <c r="M116" s="9"/>
      <c r="N116" s="31"/>
      <c r="O116" s="66" t="str">
        <f>IF(M1D!F111="","",M1D!F111)</f>
        <v/>
      </c>
      <c r="P116" s="79" t="str">
        <f>IF(M1D!I111="","",M1D!I111)</f>
        <v/>
      </c>
      <c r="Q116" s="14"/>
      <c r="R116" s="79" t="str">
        <f>IF(M1D!L111="","",M1D!L111)</f>
        <v/>
      </c>
      <c r="S116" s="79" t="str">
        <f>IF(M1D!P111="","",M1D!P111)</f>
        <v/>
      </c>
      <c r="T116" s="79" t="str">
        <f>IF(M1D!Q111="","",M1D!Q111)</f>
        <v/>
      </c>
      <c r="U116" s="79" t="str">
        <f>IF(M1D!R111="","",M1D!R111)</f>
        <v>F</v>
      </c>
    </row>
    <row r="117" spans="1:21" ht="14.25" x14ac:dyDescent="0.2">
      <c r="A117" s="30" t="str">
        <f>M1D!B112</f>
        <v>105/2010</v>
      </c>
      <c r="B117" s="17" t="str">
        <f>M1D!C112</f>
        <v>Jelena Femić</v>
      </c>
      <c r="C117" s="19"/>
      <c r="D117" s="19"/>
      <c r="E117" s="19"/>
      <c r="F117" s="19"/>
      <c r="G117" s="19"/>
      <c r="H117" s="8"/>
      <c r="I117" s="15" t="str">
        <f>IF(M1D!H112="","",M1D!H112)</f>
        <v/>
      </c>
      <c r="J117" s="9"/>
      <c r="K117" s="9"/>
      <c r="L117" s="9"/>
      <c r="M117" s="9"/>
      <c r="N117" s="31"/>
      <c r="O117" s="66" t="str">
        <f>IF(M1D!F112="","",M1D!F112)</f>
        <v/>
      </c>
      <c r="P117" s="79">
        <f>IF(M1D!I112="","",M1D!I112)</f>
        <v>5</v>
      </c>
      <c r="Q117" s="14"/>
      <c r="R117" s="79" t="str">
        <f>IF(M1D!L112="","",M1D!L112)</f>
        <v/>
      </c>
      <c r="S117" s="79" t="str">
        <f>IF(M1D!P112="","",M1D!P112)</f>
        <v/>
      </c>
      <c r="T117" s="79">
        <f>IF(M1D!Q112="","",M1D!Q112)</f>
        <v>5</v>
      </c>
      <c r="U117" s="79" t="str">
        <f>IF(M1D!R112="","",M1D!R112)</f>
        <v>F</v>
      </c>
    </row>
    <row r="118" spans="1:21" ht="14.25" x14ac:dyDescent="0.2">
      <c r="A118" s="30" t="str">
        <f>M1D!B113</f>
        <v>109/2008</v>
      </c>
      <c r="B118" s="17" t="str">
        <f>M1D!C113</f>
        <v>Petar Radunović</v>
      </c>
      <c r="C118" s="19"/>
      <c r="D118" s="19"/>
      <c r="E118" s="19"/>
      <c r="F118" s="19"/>
      <c r="G118" s="19"/>
      <c r="H118" s="8"/>
      <c r="I118" s="15" t="str">
        <f>IF(M1D!H113="","",M1D!H113)</f>
        <v/>
      </c>
      <c r="J118" s="9"/>
      <c r="K118" s="9"/>
      <c r="L118" s="9"/>
      <c r="M118" s="9"/>
      <c r="N118" s="31"/>
      <c r="O118" s="66" t="str">
        <f>IF(M1D!F113="","",M1D!F113)</f>
        <v/>
      </c>
      <c r="P118" s="79" t="str">
        <f>IF(M1D!I113="","",M1D!I113)</f>
        <v/>
      </c>
      <c r="Q118" s="14"/>
      <c r="R118" s="79" t="str">
        <f>IF(M1D!L113="","",M1D!L113)</f>
        <v/>
      </c>
      <c r="S118" s="79" t="str">
        <f>IF(M1D!P113="","",M1D!P113)</f>
        <v/>
      </c>
      <c r="T118" s="79" t="str">
        <f>IF(M1D!Q113="","",M1D!Q113)</f>
        <v/>
      </c>
      <c r="U118" s="79" t="str">
        <f>IF(M1D!R113="","",M1D!R113)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Normal="165" workbookViewId="0">
      <pane ySplit="7" topLeftCell="A47" activePane="bottomLeft" state="frozen"/>
      <selection pane="bottomLeft" activeCell="H56" sqref="H56"/>
    </sheetView>
  </sheetViews>
  <sheetFormatPr defaultRowHeight="12.75" customHeight="1" x14ac:dyDescent="0.2"/>
  <cols>
    <col min="1" max="1" width="7.28515625" style="10" customWidth="1"/>
    <col min="2" max="2" width="11.140625" style="10" customWidth="1"/>
    <col min="3" max="3" width="25.28515625" style="10" customWidth="1"/>
    <col min="4" max="4" width="0.28515625" style="10" customWidth="1"/>
    <col min="5" max="5" width="11.140625" style="10" customWidth="1"/>
    <col min="6" max="6" width="11.42578125" style="10" customWidth="1"/>
    <col min="7" max="7" width="10" style="10" customWidth="1"/>
    <col min="8" max="8" width="12.42578125" style="10" customWidth="1"/>
    <col min="9" max="16384" width="9.140625" style="10"/>
  </cols>
  <sheetData>
    <row r="1" spans="1:8" s="11" customFormat="1" ht="28.5" customHeight="1" x14ac:dyDescent="0.2">
      <c r="A1" s="113" t="s">
        <v>28</v>
      </c>
      <c r="B1" s="114"/>
      <c r="C1" s="114"/>
      <c r="D1" s="114"/>
      <c r="E1" s="114"/>
      <c r="F1" s="118" t="s">
        <v>41</v>
      </c>
      <c r="G1" s="118"/>
      <c r="H1" s="119"/>
    </row>
    <row r="2" spans="1:8" ht="22.5" customHeight="1" x14ac:dyDescent="0.25">
      <c r="A2" s="120" t="s">
        <v>54</v>
      </c>
      <c r="B2" s="121"/>
      <c r="C2" s="121"/>
      <c r="D2" s="121"/>
      <c r="E2" s="121"/>
      <c r="F2" s="121"/>
      <c r="G2" s="121"/>
      <c r="H2" s="121"/>
    </row>
    <row r="3" spans="1:8" ht="27" customHeight="1" x14ac:dyDescent="0.2">
      <c r="A3" s="122" t="s">
        <v>55</v>
      </c>
      <c r="B3" s="121"/>
      <c r="C3" s="121"/>
      <c r="D3" s="115" t="s">
        <v>42</v>
      </c>
      <c r="E3" s="116"/>
      <c r="F3" s="116"/>
      <c r="G3" s="116"/>
      <c r="H3" s="116"/>
    </row>
    <row r="4" spans="1:8" ht="17.25" customHeight="1" x14ac:dyDescent="0.25">
      <c r="A4" s="123" t="s">
        <v>43</v>
      </c>
      <c r="B4" s="121"/>
      <c r="C4" s="121"/>
      <c r="D4" s="121"/>
      <c r="E4" s="117" t="s">
        <v>47</v>
      </c>
      <c r="F4" s="117"/>
      <c r="G4" s="117"/>
      <c r="H4" s="117"/>
    </row>
    <row r="5" spans="1:8" ht="4.5" customHeight="1" x14ac:dyDescent="0.25">
      <c r="B5" s="124"/>
      <c r="C5" s="124"/>
      <c r="D5" s="124"/>
      <c r="E5" s="124"/>
      <c r="F5" s="124"/>
      <c r="G5" s="124"/>
      <c r="H5" s="124"/>
    </row>
    <row r="6" spans="1:8" s="12" customFormat="1" ht="25.5" customHeight="1" thickBot="1" x14ac:dyDescent="0.25">
      <c r="A6" s="104" t="s">
        <v>44</v>
      </c>
      <c r="B6" s="109" t="s">
        <v>10</v>
      </c>
      <c r="C6" s="111" t="s">
        <v>29</v>
      </c>
      <c r="D6" s="111"/>
      <c r="E6" s="106" t="s">
        <v>30</v>
      </c>
      <c r="F6" s="107"/>
      <c r="G6" s="108"/>
      <c r="H6" s="111" t="s">
        <v>31</v>
      </c>
    </row>
    <row r="7" spans="1:8" s="12" customFormat="1" ht="42" customHeight="1" thickTop="1" thickBot="1" x14ac:dyDescent="0.25">
      <c r="A7" s="105"/>
      <c r="B7" s="110"/>
      <c r="C7" s="112"/>
      <c r="D7" s="112"/>
      <c r="E7" s="16" t="s">
        <v>32</v>
      </c>
      <c r="F7" s="13" t="s">
        <v>33</v>
      </c>
      <c r="G7" s="13" t="s">
        <v>7</v>
      </c>
      <c r="H7" s="111"/>
    </row>
    <row r="8" spans="1:8" ht="15" customHeight="1" thickTop="1" x14ac:dyDescent="0.2">
      <c r="A8" s="18">
        <f>M1D!A3</f>
        <v>1</v>
      </c>
      <c r="B8" s="42" t="str">
        <f>M1D!B3</f>
        <v>1/2019</v>
      </c>
      <c r="C8" s="102" t="str">
        <f>M1D!C3</f>
        <v>Danilo Plamenac</v>
      </c>
      <c r="D8" s="103"/>
      <c r="E8" s="43">
        <f>IF(AND(Osvojeni!I8="",Osvojeni!O8=""),"",SUM(Osvojeni!I8,Osvojeni!O8))</f>
        <v>19</v>
      </c>
      <c r="F8" s="44">
        <f>IF(AND(M1D!P3="",M1D!P3=""),"",IF(M1D!P3="",M1D!P3,M1D!P3))</f>
        <v>22</v>
      </c>
      <c r="G8" s="15">
        <f>IF(Osvojeni!T8="","",Osvojeni!T8)</f>
        <v>51</v>
      </c>
      <c r="H8" s="15" t="str">
        <f>IF(Osvojeni!U8="","",Osvojeni!U8)</f>
        <v>E</v>
      </c>
    </row>
    <row r="9" spans="1:8" ht="15" customHeight="1" x14ac:dyDescent="0.2">
      <c r="A9" s="18">
        <f>M1D!A4</f>
        <v>2</v>
      </c>
      <c r="B9" s="42" t="str">
        <f>M1D!B4</f>
        <v>2/2019</v>
      </c>
      <c r="C9" s="102" t="str">
        <f>M1D!C4</f>
        <v>Jelena Gačević</v>
      </c>
      <c r="D9" s="103"/>
      <c r="E9" s="43">
        <f>IF(AND(Osvojeni!I9="",Osvojeni!O9=""),"",SUM(Osvojeni!I9,Osvojeni!O9))</f>
        <v>2.5</v>
      </c>
      <c r="F9" s="44">
        <f>IF(AND(M1D!P4="",M1D!P4=""),"",IF(M1D!P4="",M1D!P4,M1D!P4))</f>
        <v>22</v>
      </c>
      <c r="G9" s="15">
        <f>IF(Osvojeni!T9="","",Osvojeni!T9)</f>
        <v>15</v>
      </c>
      <c r="H9" s="15" t="str">
        <f>IF(Osvojeni!U9="","",Osvojeni!U9)</f>
        <v>F</v>
      </c>
    </row>
    <row r="10" spans="1:8" ht="15" customHeight="1" x14ac:dyDescent="0.2">
      <c r="A10" s="18">
        <f>M1D!A5</f>
        <v>3</v>
      </c>
      <c r="B10" s="42" t="str">
        <f>M1D!B5</f>
        <v>3/2019</v>
      </c>
      <c r="C10" s="102" t="str">
        <f>M1D!C5</f>
        <v>Jelena Zogović</v>
      </c>
      <c r="D10" s="103"/>
      <c r="E10" s="43" t="str">
        <f>IF(AND(Osvojeni!I10="",Osvojeni!O10=""),"",SUM(Osvojeni!I10,Osvojeni!O10))</f>
        <v/>
      </c>
      <c r="F10" s="44">
        <f>IF(AND(M1D!P5="",M1D!P5=""),"",IF(M1D!P5="",M1D!P5,M1D!P5))</f>
        <v>29.5</v>
      </c>
      <c r="G10" s="15">
        <f>IF(Osvojeni!T10="","",Osvojeni!T10)</f>
        <v>56</v>
      </c>
      <c r="H10" s="15" t="str">
        <f>IF(Osvojeni!U10="","",Osvojeni!U10)</f>
        <v>E</v>
      </c>
    </row>
    <row r="11" spans="1:8" ht="15" customHeight="1" x14ac:dyDescent="0.2">
      <c r="A11" s="18">
        <f>M1D!A6</f>
        <v>4</v>
      </c>
      <c r="B11" s="42" t="str">
        <f>M1D!B6</f>
        <v>4/2019</v>
      </c>
      <c r="C11" s="102" t="str">
        <f>M1D!C6</f>
        <v>Milica Popović</v>
      </c>
      <c r="D11" s="103"/>
      <c r="E11" s="43">
        <f>IF(AND(Osvojeni!I11="",Osvojeni!O11=""),"",SUM(Osvojeni!I11,Osvojeni!O11))</f>
        <v>18</v>
      </c>
      <c r="F11" s="44">
        <f>IF(AND(M1D!P6="",M1D!P6=""),"",IF(M1D!P6="",M1D!P6,M1D!P6))</f>
        <v>26.5</v>
      </c>
      <c r="G11" s="15">
        <f>IF(Osvojeni!T11="","",Osvojeni!T11)</f>
        <v>53.5</v>
      </c>
      <c r="H11" s="15" t="str">
        <f>IF(Osvojeni!U11="","",Osvojeni!U11)</f>
        <v>E</v>
      </c>
    </row>
    <row r="12" spans="1:8" ht="15" customHeight="1" x14ac:dyDescent="0.2">
      <c r="A12" s="18">
        <f>M1D!A7</f>
        <v>5</v>
      </c>
      <c r="B12" s="42" t="str">
        <f>M1D!B7</f>
        <v>6/2019</v>
      </c>
      <c r="C12" s="102" t="str">
        <f>M1D!C7</f>
        <v>Petar Brajović</v>
      </c>
      <c r="D12" s="103"/>
      <c r="E12" s="43">
        <f>IF(AND(Osvojeni!I12="",Osvojeni!O12=""),"",SUM(Osvojeni!I12,Osvojeni!O12))</f>
        <v>9</v>
      </c>
      <c r="F12" s="44">
        <f>IF(AND(M1D!P7="",M1D!P7=""),"",IF(M1D!P7="",M1D!P7,M1D!P7))</f>
        <v>24</v>
      </c>
      <c r="G12" s="15">
        <f>IF(Osvojeni!T12="","",Osvojeni!T12)</f>
        <v>50</v>
      </c>
      <c r="H12" s="15" t="str">
        <f>IF(Osvojeni!U12="","",Osvojeni!U12)</f>
        <v>E</v>
      </c>
    </row>
    <row r="13" spans="1:8" ht="15" customHeight="1" x14ac:dyDescent="0.2">
      <c r="A13" s="18">
        <f>M1D!A8</f>
        <v>6</v>
      </c>
      <c r="B13" s="42" t="str">
        <f>M1D!B8</f>
        <v>7/2019</v>
      </c>
      <c r="C13" s="102" t="str">
        <f>M1D!C8</f>
        <v>Eldin Mulabegović</v>
      </c>
      <c r="D13" s="103"/>
      <c r="E13" s="43">
        <f>IF(AND(Osvojeni!I13="",Osvojeni!O13=""),"",SUM(Osvojeni!I13,Osvojeni!O13))</f>
        <v>6</v>
      </c>
      <c r="F13" s="44">
        <f>IF(AND(M1D!P8="",M1D!P8=""),"",IF(M1D!P8="",M1D!P8,M1D!P8))</f>
        <v>27.5</v>
      </c>
      <c r="G13" s="15">
        <f>IF(Osvojeni!T13="","",Osvojeni!T13)</f>
        <v>52.5</v>
      </c>
      <c r="H13" s="15" t="str">
        <f>IF(Osvojeni!U13="","",Osvojeni!U13)</f>
        <v>E</v>
      </c>
    </row>
    <row r="14" spans="1:8" ht="15" customHeight="1" x14ac:dyDescent="0.2">
      <c r="A14" s="18">
        <f>M1D!A9</f>
        <v>7</v>
      </c>
      <c r="B14" s="42" t="str">
        <f>M1D!B9</f>
        <v>8/2019</v>
      </c>
      <c r="C14" s="102" t="str">
        <f>M1D!C9</f>
        <v>Mustafa Čikić</v>
      </c>
      <c r="D14" s="103"/>
      <c r="E14" s="43">
        <f>IF(AND(Osvojeni!I14="",Osvojeni!O14=""),"",SUM(Osvojeni!I14,Osvojeni!O14))</f>
        <v>8</v>
      </c>
      <c r="F14" s="44">
        <f>IF(AND(M1D!P9="",M1D!P9=""),"",IF(M1D!P9="",M1D!P9,M1D!P9))</f>
        <v>27</v>
      </c>
      <c r="G14" s="15">
        <f>IF(Osvojeni!T14="","",Osvojeni!T14)</f>
        <v>53</v>
      </c>
      <c r="H14" s="15" t="str">
        <f>IF(Osvojeni!U14="","",Osvojeni!U14)</f>
        <v>E</v>
      </c>
    </row>
    <row r="15" spans="1:8" ht="15" customHeight="1" x14ac:dyDescent="0.2">
      <c r="A15" s="18">
        <f>M1D!A10</f>
        <v>8</v>
      </c>
      <c r="B15" s="42" t="str">
        <f>M1D!B10</f>
        <v>12/2019</v>
      </c>
      <c r="C15" s="102" t="str">
        <f>M1D!C10</f>
        <v>Vuk Đurović</v>
      </c>
      <c r="D15" s="103"/>
      <c r="E15" s="43">
        <f>IF(AND(Osvojeni!I15="",Osvojeni!O15=""),"",SUM(Osvojeni!I15,Osvojeni!O15))</f>
        <v>14</v>
      </c>
      <c r="F15" s="44">
        <f>IF(AND(M1D!P10="",M1D!P10=""),"",IF(M1D!P10="",M1D!P10,M1D!P10))</f>
        <v>20.5</v>
      </c>
      <c r="G15" s="15">
        <f>IF(Osvojeni!T15="","",Osvojeni!T15)</f>
        <v>54</v>
      </c>
      <c r="H15" s="15" t="str">
        <f>IF(Osvojeni!U15="","",Osvojeni!U15)</f>
        <v>E</v>
      </c>
    </row>
    <row r="16" spans="1:8" ht="15" customHeight="1" x14ac:dyDescent="0.2">
      <c r="A16" s="18">
        <f>M1D!A11</f>
        <v>9</v>
      </c>
      <c r="B16" s="42" t="str">
        <f>M1D!B11</f>
        <v>14/2019</v>
      </c>
      <c r="C16" s="102" t="str">
        <f>M1D!C11</f>
        <v>Ivan Mirotić</v>
      </c>
      <c r="D16" s="103"/>
      <c r="E16" s="43">
        <f>IF(AND(Osvojeni!I16="",Osvojeni!O16=""),"",SUM(Osvojeni!I16,Osvojeni!O16))</f>
        <v>0</v>
      </c>
      <c r="F16" s="44" t="str">
        <f>IF(AND(M1D!P11="",M1D!P11=""),"",IF(M1D!P11="",M1D!P11,M1D!P11))</f>
        <v/>
      </c>
      <c r="G16" s="15">
        <f>IF(Osvojeni!T16="","",Osvojeni!T16)</f>
        <v>0</v>
      </c>
      <c r="H16" s="15" t="str">
        <f>IF(Osvojeni!U16="","",Osvojeni!U16)</f>
        <v>F</v>
      </c>
    </row>
    <row r="17" spans="1:8" ht="15" customHeight="1" x14ac:dyDescent="0.2">
      <c r="A17" s="18">
        <f>M1D!A12</f>
        <v>10</v>
      </c>
      <c r="B17" s="42" t="str">
        <f>M1D!B12</f>
        <v>15/2019</v>
      </c>
      <c r="C17" s="102" t="str">
        <f>M1D!C12</f>
        <v>Anđela Rešetar</v>
      </c>
      <c r="D17" s="103"/>
      <c r="E17" s="43">
        <f>IF(AND(Osvojeni!I17="",Osvojeni!O17=""),"",SUM(Osvojeni!I17,Osvojeni!O17))</f>
        <v>0</v>
      </c>
      <c r="F17" s="44" t="str">
        <f>IF(AND(M1D!P12="",M1D!P12=""),"",IF(M1D!P12="",M1D!P12,M1D!P12))</f>
        <v/>
      </c>
      <c r="G17" s="15">
        <f>IF(Osvojeni!T17="","",Osvojeni!T17)</f>
        <v>3</v>
      </c>
      <c r="H17" s="15" t="str">
        <f>IF(Osvojeni!U17="","",Osvojeni!U17)</f>
        <v>F</v>
      </c>
    </row>
    <row r="18" spans="1:8" ht="15" customHeight="1" x14ac:dyDescent="0.2">
      <c r="A18" s="18">
        <f>M1D!A13</f>
        <v>11</v>
      </c>
      <c r="B18" s="42" t="str">
        <f>M1D!B13</f>
        <v>16/2019</v>
      </c>
      <c r="C18" s="102" t="str">
        <f>M1D!C13</f>
        <v>Nikola Nikić</v>
      </c>
      <c r="D18" s="103"/>
      <c r="E18" s="43">
        <f>IF(AND(Osvojeni!I18="",Osvojeni!O18=""),"",SUM(Osvojeni!I18,Osvojeni!O18))</f>
        <v>2</v>
      </c>
      <c r="F18" s="44" t="str">
        <f>IF(AND(M1D!P13="",M1D!P13=""),"",IF(M1D!P13="",M1D!P13,M1D!P13))</f>
        <v/>
      </c>
      <c r="G18" s="15">
        <f>IF(Osvojeni!T18="","",Osvojeni!T18)</f>
        <v>2</v>
      </c>
      <c r="H18" s="15" t="str">
        <f>IF(Osvojeni!U18="","",Osvojeni!U18)</f>
        <v>F</v>
      </c>
    </row>
    <row r="19" spans="1:8" ht="15" customHeight="1" x14ac:dyDescent="0.2">
      <c r="A19" s="18">
        <f>M1D!A14</f>
        <v>12</v>
      </c>
      <c r="B19" s="42" t="str">
        <f>M1D!B14</f>
        <v>19/2019</v>
      </c>
      <c r="C19" s="102" t="str">
        <f>M1D!C14</f>
        <v>Marko Radunović</v>
      </c>
      <c r="D19" s="103"/>
      <c r="E19" s="43">
        <f>IF(AND(Osvojeni!I19="",Osvojeni!O19=""),"",SUM(Osvojeni!I19,Osvojeni!O19))</f>
        <v>16</v>
      </c>
      <c r="F19" s="44">
        <f>IF(AND(M1D!P14="",M1D!P14=""),"",IF(M1D!P14="",M1D!P14,M1D!P14))</f>
        <v>28</v>
      </c>
      <c r="G19" s="15">
        <f>IF(Osvojeni!T19="","",Osvojeni!T19)</f>
        <v>61</v>
      </c>
      <c r="H19" s="15" t="str">
        <f>IF(Osvojeni!U19="","",Osvojeni!U19)</f>
        <v>D</v>
      </c>
    </row>
    <row r="20" spans="1:8" ht="15" customHeight="1" x14ac:dyDescent="0.2">
      <c r="A20" s="18">
        <f>M1D!A15</f>
        <v>13</v>
      </c>
      <c r="B20" s="42" t="str">
        <f>M1D!B15</f>
        <v>21/2019</v>
      </c>
      <c r="C20" s="102" t="str">
        <f>M1D!C15</f>
        <v>Nikola Tadić</v>
      </c>
      <c r="D20" s="103"/>
      <c r="E20" s="43">
        <f>IF(AND(Osvojeni!I20="",Osvojeni!O20=""),"",SUM(Osvojeni!I20,Osvojeni!O20))</f>
        <v>16.5</v>
      </c>
      <c r="F20" s="44">
        <f>IF(AND(M1D!P15="",M1D!P15=""),"",IF(M1D!P15="",M1D!P15,M1D!P15))</f>
        <v>24</v>
      </c>
      <c r="G20" s="15">
        <f>IF(Osvojeni!T20="","",Osvojeni!T20)</f>
        <v>60.5</v>
      </c>
      <c r="H20" s="15" t="str">
        <f>IF(Osvojeni!U20="","",Osvojeni!U20)</f>
        <v>D</v>
      </c>
    </row>
    <row r="21" spans="1:8" ht="15" customHeight="1" x14ac:dyDescent="0.2">
      <c r="A21" s="18">
        <f>M1D!A16</f>
        <v>14</v>
      </c>
      <c r="B21" s="42" t="str">
        <f>M1D!B16</f>
        <v>22/2019</v>
      </c>
      <c r="C21" s="102" t="str">
        <f>M1D!C16</f>
        <v>Emir Striković</v>
      </c>
      <c r="D21" s="103"/>
      <c r="E21" s="43">
        <f>IF(AND(Osvojeni!I21="",Osvojeni!O21=""),"",SUM(Osvojeni!I21,Osvojeni!O21))</f>
        <v>9.5</v>
      </c>
      <c r="F21" s="44">
        <f>IF(AND(M1D!P16="",M1D!P16=""),"",IF(M1D!P16="",M1D!P16,M1D!P16))</f>
        <v>30</v>
      </c>
      <c r="G21" s="15">
        <f>IF(Osvojeni!T21="","",Osvojeni!T21)</f>
        <v>53</v>
      </c>
      <c r="H21" s="15" t="str">
        <f>IF(Osvojeni!U21="","",Osvojeni!U21)</f>
        <v>E</v>
      </c>
    </row>
    <row r="22" spans="1:8" ht="15" customHeight="1" x14ac:dyDescent="0.2">
      <c r="A22" s="18">
        <f>M1D!A17</f>
        <v>15</v>
      </c>
      <c r="B22" s="42" t="str">
        <f>M1D!B17</f>
        <v>23/2019</v>
      </c>
      <c r="C22" s="102" t="str">
        <f>M1D!C17</f>
        <v>Anđela Zejak</v>
      </c>
      <c r="D22" s="103"/>
      <c r="E22" s="43">
        <f>IF(AND(Osvojeni!I22="",Osvojeni!O22=""),"",SUM(Osvojeni!I22,Osvojeni!O22))</f>
        <v>16.5</v>
      </c>
      <c r="F22" s="44" t="str">
        <f>IF(AND(M1D!P17="",M1D!P17=""),"",IF(M1D!P17="",M1D!P17,M1D!P17))</f>
        <v/>
      </c>
      <c r="G22" s="15">
        <f>IF(Osvojeni!T22="","",Osvojeni!T22)</f>
        <v>13.5</v>
      </c>
      <c r="H22" s="15" t="str">
        <f>IF(Osvojeni!U22="","",Osvojeni!U22)</f>
        <v>F</v>
      </c>
    </row>
    <row r="23" spans="1:8" ht="15" customHeight="1" x14ac:dyDescent="0.2">
      <c r="A23" s="18">
        <f>M1D!A18</f>
        <v>16</v>
      </c>
      <c r="B23" s="42" t="str">
        <f>M1D!B18</f>
        <v>24/2019</v>
      </c>
      <c r="C23" s="102" t="str">
        <f>M1D!C18</f>
        <v>Lazar Stožinić</v>
      </c>
      <c r="D23" s="103"/>
      <c r="E23" s="43">
        <f>IF(AND(Osvojeni!I23="",Osvojeni!O23=""),"",SUM(Osvojeni!I23,Osvojeni!O23))</f>
        <v>1.5</v>
      </c>
      <c r="F23" s="44">
        <f>IF(AND(M1D!P18="",M1D!P18=""),"",IF(M1D!P18="",M1D!P18,M1D!P18))</f>
        <v>24</v>
      </c>
      <c r="G23" s="15">
        <f>IF(Osvojeni!T23="","",Osvojeni!T23)</f>
        <v>47.5</v>
      </c>
      <c r="H23" s="15" t="str">
        <f>IF(Osvojeni!U23="","",Osvojeni!U23)</f>
        <v>F</v>
      </c>
    </row>
    <row r="24" spans="1:8" ht="15" customHeight="1" x14ac:dyDescent="0.2">
      <c r="A24" s="18">
        <f>M1D!A19</f>
        <v>17</v>
      </c>
      <c r="B24" s="42" t="str">
        <f>M1D!B19</f>
        <v>25/2019</v>
      </c>
      <c r="C24" s="102" t="str">
        <f>M1D!C19</f>
        <v>Minela Vukelj</v>
      </c>
      <c r="D24" s="103"/>
      <c r="E24" s="43">
        <f>IF(AND(Osvojeni!I24="",Osvojeni!O24=""),"",SUM(Osvojeni!I24,Osvojeni!O24))</f>
        <v>10.5</v>
      </c>
      <c r="F24" s="44">
        <f>IF(AND(M1D!P19="",M1D!P19=""),"",IF(M1D!P19="",M1D!P19,M1D!P19))</f>
        <v>32</v>
      </c>
      <c r="G24" s="15">
        <f>IF(Osvojeni!T24="","",Osvojeni!T24)</f>
        <v>56</v>
      </c>
      <c r="H24" s="15" t="str">
        <f>IF(Osvojeni!U24="","",Osvojeni!U24)</f>
        <v>E</v>
      </c>
    </row>
    <row r="25" spans="1:8" ht="15" customHeight="1" x14ac:dyDescent="0.2">
      <c r="A25" s="18">
        <f>M1D!A20</f>
        <v>18</v>
      </c>
      <c r="B25" s="42" t="str">
        <f>M1D!B20</f>
        <v>26/2019</v>
      </c>
      <c r="C25" s="102" t="str">
        <f>M1D!C20</f>
        <v>Sanida Alomerović</v>
      </c>
      <c r="D25" s="103"/>
      <c r="E25" s="43">
        <f>IF(AND(Osvojeni!I25="",Osvojeni!O25=""),"",SUM(Osvojeni!I25,Osvojeni!O25))</f>
        <v>12</v>
      </c>
      <c r="F25" s="44">
        <f>IF(AND(M1D!P20="",M1D!P20=""),"",IF(M1D!P20="",M1D!P20,M1D!P20))</f>
        <v>23.5</v>
      </c>
      <c r="G25" s="15">
        <f>IF(Osvojeni!T25="","",Osvojeni!T25)</f>
        <v>47.5</v>
      </c>
      <c r="H25" s="15" t="str">
        <f>IF(Osvojeni!U25="","",Osvojeni!U25)</f>
        <v>F</v>
      </c>
    </row>
    <row r="26" spans="1:8" ht="15" customHeight="1" x14ac:dyDescent="0.2">
      <c r="A26" s="18">
        <f>M1D!A21</f>
        <v>19</v>
      </c>
      <c r="B26" s="42" t="str">
        <f>M1D!B21</f>
        <v>27/2019</v>
      </c>
      <c r="C26" s="102" t="str">
        <f>M1D!C21</f>
        <v>Nikolina Brnović</v>
      </c>
      <c r="D26" s="103"/>
      <c r="E26" s="43">
        <f>IF(AND(Osvojeni!I26="",Osvojeni!O26=""),"",SUM(Osvojeni!I26,Osvojeni!O26))</f>
        <v>1</v>
      </c>
      <c r="F26" s="44">
        <f>IF(AND(M1D!P21="",M1D!P21=""),"",IF(M1D!P21="",M1D!P21,M1D!P21))</f>
        <v>8.5</v>
      </c>
      <c r="G26" s="15">
        <f>IF(Osvojeni!T26="","",Osvojeni!T26)</f>
        <v>14.5</v>
      </c>
      <c r="H26" s="15" t="str">
        <f>IF(Osvojeni!U26="","",Osvojeni!U26)</f>
        <v>F</v>
      </c>
    </row>
    <row r="27" spans="1:8" ht="15" customHeight="1" x14ac:dyDescent="0.2">
      <c r="A27" s="18">
        <f>M1D!A22</f>
        <v>20</v>
      </c>
      <c r="B27" s="42" t="str">
        <f>M1D!B22</f>
        <v>30/2019</v>
      </c>
      <c r="C27" s="102" t="str">
        <f>M1D!C22</f>
        <v>Nijaz Murić</v>
      </c>
      <c r="D27" s="103"/>
      <c r="E27" s="43">
        <f>IF(AND(Osvojeni!I27="",Osvojeni!O27=""),"",SUM(Osvojeni!I27,Osvojeni!O27))</f>
        <v>0</v>
      </c>
      <c r="F27" s="44">
        <f>IF(AND(M1D!P22="",M1D!P22=""),"",IF(M1D!P22="",M1D!P22,M1D!P22))</f>
        <v>18.5</v>
      </c>
      <c r="G27" s="15">
        <f>IF(Osvojeni!T27="","",Osvojeni!T27)</f>
        <v>41.5</v>
      </c>
      <c r="H27" s="15" t="str">
        <f>IF(Osvojeni!U27="","",Osvojeni!U27)</f>
        <v>F</v>
      </c>
    </row>
    <row r="28" spans="1:8" ht="15" customHeight="1" x14ac:dyDescent="0.2">
      <c r="A28" s="18">
        <f>M1D!A23</f>
        <v>21</v>
      </c>
      <c r="B28" s="42" t="str">
        <f>M1D!B23</f>
        <v>34/2019</v>
      </c>
      <c r="C28" s="102" t="str">
        <f>M1D!C23</f>
        <v>Anja Jovićević</v>
      </c>
      <c r="D28" s="103"/>
      <c r="E28" s="43">
        <f>IF(AND(Osvojeni!I28="",Osvojeni!O28=""),"",SUM(Osvojeni!I28,Osvojeni!O28))</f>
        <v>0</v>
      </c>
      <c r="F28" s="44">
        <f>IF(AND(M1D!P23="",M1D!P23=""),"",IF(M1D!P23="",M1D!P23,M1D!P23))</f>
        <v>19</v>
      </c>
      <c r="G28" s="15">
        <f>IF(Osvojeni!T28="","",Osvojeni!T28)</f>
        <v>21</v>
      </c>
      <c r="H28" s="15" t="str">
        <f>IF(Osvojeni!U28="","",Osvojeni!U28)</f>
        <v>F</v>
      </c>
    </row>
    <row r="29" spans="1:8" ht="15" customHeight="1" x14ac:dyDescent="0.2">
      <c r="A29" s="18">
        <f>M1D!A24</f>
        <v>22</v>
      </c>
      <c r="B29" s="42" t="str">
        <f>M1D!B24</f>
        <v>35/2019</v>
      </c>
      <c r="C29" s="102" t="str">
        <f>M1D!C24</f>
        <v>Lidija Zećirović</v>
      </c>
      <c r="D29" s="103"/>
      <c r="E29" s="43" t="str">
        <f>IF(AND(Osvojeni!I29="",Osvojeni!O29=""),"",SUM(Osvojeni!I29,Osvojeni!O29))</f>
        <v/>
      </c>
      <c r="F29" s="44" t="str">
        <f>IF(AND(M1D!P24="",M1D!P24=""),"",IF(M1D!P24="",M1D!P24,M1D!P24))</f>
        <v/>
      </c>
      <c r="G29" s="15">
        <f>IF(Osvojeni!T29="","",Osvojeni!T29)</f>
        <v>0</v>
      </c>
      <c r="H29" s="15" t="str">
        <f>IF(Osvojeni!U29="","",Osvojeni!U29)</f>
        <v>F</v>
      </c>
    </row>
    <row r="30" spans="1:8" ht="15" customHeight="1" x14ac:dyDescent="0.2">
      <c r="A30" s="18">
        <f>M1D!A25</f>
        <v>23</v>
      </c>
      <c r="B30" s="42" t="str">
        <f>M1D!B25</f>
        <v>37/2019</v>
      </c>
      <c r="C30" s="102" t="str">
        <f>M1D!C25</f>
        <v>Tamara Drašković</v>
      </c>
      <c r="D30" s="103"/>
      <c r="E30" s="43">
        <f>IF(AND(Osvojeni!I30="",Osvojeni!O30=""),"",SUM(Osvojeni!I30,Osvojeni!O30))</f>
        <v>0</v>
      </c>
      <c r="F30" s="44">
        <f>IF(AND(M1D!P25="",M1D!P25=""),"",IF(M1D!P25="",M1D!P25,M1D!P25))</f>
        <v>4</v>
      </c>
      <c r="G30" s="15">
        <f>IF(Osvojeni!T30="","",Osvojeni!T30)</f>
        <v>8</v>
      </c>
      <c r="H30" s="15" t="str">
        <f>IF(Osvojeni!U30="","",Osvojeni!U30)</f>
        <v>F</v>
      </c>
    </row>
    <row r="31" spans="1:8" ht="15" customHeight="1" x14ac:dyDescent="0.2">
      <c r="A31" s="18">
        <f>M1D!A26</f>
        <v>24</v>
      </c>
      <c r="B31" s="42" t="str">
        <f>M1D!B26</f>
        <v>41/2019</v>
      </c>
      <c r="C31" s="102" t="str">
        <f>M1D!C26</f>
        <v>Selmir Kuč</v>
      </c>
      <c r="D31" s="103"/>
      <c r="E31" s="43">
        <f>IF(AND(Osvojeni!I31="",Osvojeni!O31=""),"",SUM(Osvojeni!I31,Osvojeni!O31))</f>
        <v>6</v>
      </c>
      <c r="F31" s="44">
        <f>IF(AND(M1D!P26="",M1D!P26=""),"",IF(M1D!P26="",M1D!P26,M1D!P26))</f>
        <v>27.5</v>
      </c>
      <c r="G31" s="15">
        <f>IF(Osvojeni!T31="","",Osvojeni!T31)</f>
        <v>58.5</v>
      </c>
      <c r="H31" s="15" t="str">
        <f>IF(Osvojeni!U31="","",Osvojeni!U31)</f>
        <v>E</v>
      </c>
    </row>
    <row r="32" spans="1:8" ht="15" customHeight="1" x14ac:dyDescent="0.2">
      <c r="A32" s="18">
        <f>M1D!A27</f>
        <v>25</v>
      </c>
      <c r="B32" s="42" t="str">
        <f>M1D!B27</f>
        <v>42/2019</v>
      </c>
      <c r="C32" s="102" t="str">
        <f>M1D!C27</f>
        <v>Miomir Zečević</v>
      </c>
      <c r="D32" s="103"/>
      <c r="E32" s="43" t="str">
        <f>IF(AND(Osvojeni!I32="",Osvojeni!O32=""),"",SUM(Osvojeni!I32,Osvojeni!O32))</f>
        <v/>
      </c>
      <c r="F32" s="44" t="str">
        <f>IF(AND(M1D!P27="",M1D!P27=""),"",IF(M1D!P27="",M1D!P27,M1D!P27))</f>
        <v/>
      </c>
      <c r="G32" s="15" t="str">
        <f>IF(Osvojeni!T32="","",Osvojeni!T32)</f>
        <v/>
      </c>
      <c r="H32" s="15" t="str">
        <f>IF(Osvojeni!U32="","",Osvojeni!U32)</f>
        <v>F</v>
      </c>
    </row>
    <row r="33" spans="1:8" ht="15" customHeight="1" x14ac:dyDescent="0.2">
      <c r="A33" s="18">
        <f>M1D!A28</f>
        <v>26</v>
      </c>
      <c r="B33" s="42" t="str">
        <f>M1D!B28</f>
        <v>44/2019</v>
      </c>
      <c r="C33" s="102" t="str">
        <f>M1D!C28</f>
        <v>Anastasija Stojović</v>
      </c>
      <c r="D33" s="103"/>
      <c r="E33" s="43">
        <f>IF(AND(Osvojeni!I33="",Osvojeni!O33=""),"",SUM(Osvojeni!I33,Osvojeni!O33))</f>
        <v>2</v>
      </c>
      <c r="F33" s="44">
        <f>IF(AND(M1D!P28="",M1D!P28=""),"",IF(M1D!P28="",M1D!P28,M1D!P28))</f>
        <v>26.5</v>
      </c>
      <c r="G33" s="15">
        <f>IF(Osvojeni!T33="","",Osvojeni!T33)</f>
        <v>47.5</v>
      </c>
      <c r="H33" s="15" t="str">
        <f>IF(Osvojeni!U33="","",Osvojeni!U33)</f>
        <v>F</v>
      </c>
    </row>
    <row r="34" spans="1:8" ht="15" customHeight="1" x14ac:dyDescent="0.2">
      <c r="A34" s="18">
        <f>M1D!A29</f>
        <v>27</v>
      </c>
      <c r="B34" s="42" t="str">
        <f>M1D!B29</f>
        <v>45/2019</v>
      </c>
      <c r="C34" s="102" t="str">
        <f>M1D!C29</f>
        <v>Mihailo Musić</v>
      </c>
      <c r="D34" s="103"/>
      <c r="E34" s="43">
        <f>IF(AND(Osvojeni!I34="",Osvojeni!O34=""),"",SUM(Osvojeni!I34,Osvojeni!O34))</f>
        <v>1</v>
      </c>
      <c r="F34" s="44" t="str">
        <f>IF(AND(M1D!P29="",M1D!P29=""),"",IF(M1D!P29="",M1D!P29,M1D!P29))</f>
        <v/>
      </c>
      <c r="G34" s="15">
        <f>IF(Osvojeni!T34="","",Osvojeni!T34)</f>
        <v>0</v>
      </c>
      <c r="H34" s="15" t="str">
        <f>IF(Osvojeni!U34="","",Osvojeni!U34)</f>
        <v>F</v>
      </c>
    </row>
    <row r="35" spans="1:8" ht="15" customHeight="1" x14ac:dyDescent="0.2">
      <c r="A35" s="18">
        <f>M1D!A30</f>
        <v>28</v>
      </c>
      <c r="B35" s="42" t="str">
        <f>M1D!B30</f>
        <v>48/2019</v>
      </c>
      <c r="C35" s="102" t="str">
        <f>M1D!C30</f>
        <v>Ruždija Fetahović</v>
      </c>
      <c r="D35" s="103"/>
      <c r="E35" s="43">
        <f>IF(AND(Osvojeni!I35="",Osvojeni!O35=""),"",SUM(Osvojeni!I35,Osvojeni!O35))</f>
        <v>10</v>
      </c>
      <c r="F35" s="44" t="str">
        <f>IF(AND(M1D!P30="",M1D!P30=""),"",IF(M1D!P30="",M1D!P30,M1D!P30))</f>
        <v/>
      </c>
      <c r="G35" s="15">
        <f>IF(Osvojeni!T35="","",Osvojeni!T35)</f>
        <v>5.5</v>
      </c>
      <c r="H35" s="15" t="str">
        <f>IF(Osvojeni!U35="","",Osvojeni!U35)</f>
        <v>F</v>
      </c>
    </row>
    <row r="36" spans="1:8" ht="15" customHeight="1" x14ac:dyDescent="0.2">
      <c r="A36" s="18">
        <f>M1D!A31</f>
        <v>29</v>
      </c>
      <c r="B36" s="42" t="str">
        <f>M1D!B31</f>
        <v>52/2019</v>
      </c>
      <c r="C36" s="102" t="str">
        <f>M1D!C31</f>
        <v>Dragana Lazarević</v>
      </c>
      <c r="D36" s="103"/>
      <c r="E36" s="43">
        <f>IF(AND(Osvojeni!I36="",Osvojeni!O36=""),"",SUM(Osvojeni!I36,Osvojeni!O36))</f>
        <v>7</v>
      </c>
      <c r="F36" s="44">
        <f>IF(AND(M1D!P31="",M1D!P31=""),"",IF(M1D!P31="",M1D!P31,M1D!P31))</f>
        <v>24.5</v>
      </c>
      <c r="G36" s="15">
        <f>IF(Osvojeni!T36="","",Osvojeni!T36)</f>
        <v>44.5</v>
      </c>
      <c r="H36" s="15" t="str">
        <f>IF(Osvojeni!U36="","",Osvojeni!U36)</f>
        <v>F</v>
      </c>
    </row>
    <row r="37" spans="1:8" ht="15" customHeight="1" x14ac:dyDescent="0.2">
      <c r="A37" s="18">
        <f>M1D!A32</f>
        <v>30</v>
      </c>
      <c r="B37" s="42" t="str">
        <f>M1D!B32</f>
        <v>53/2019</v>
      </c>
      <c r="C37" s="102" t="str">
        <f>M1D!C32</f>
        <v>Bogdan Kustudić</v>
      </c>
      <c r="D37" s="103"/>
      <c r="E37" s="43">
        <f>IF(AND(Osvojeni!I37="",Osvojeni!O37=""),"",SUM(Osvojeni!I37,Osvojeni!O37))</f>
        <v>5.5</v>
      </c>
      <c r="F37" s="44">
        <f>IF(AND(M1D!P32="",M1D!P32=""),"",IF(M1D!P32="",M1D!P32,M1D!P32))</f>
        <v>21</v>
      </c>
      <c r="G37" s="15">
        <f>IF(Osvojeni!T37="","",Osvojeni!T37)</f>
        <v>48.5</v>
      </c>
      <c r="H37" s="15" t="str">
        <f>IF(Osvojeni!U37="","",Osvojeni!U37)</f>
        <v>F</v>
      </c>
    </row>
    <row r="38" spans="1:8" ht="15" customHeight="1" x14ac:dyDescent="0.2">
      <c r="A38" s="18">
        <f>M1D!A33</f>
        <v>31</v>
      </c>
      <c r="B38" s="42" t="str">
        <f>M1D!B33</f>
        <v>55/2019</v>
      </c>
      <c r="C38" s="102" t="str">
        <f>M1D!C33</f>
        <v>Mladen Bujišić</v>
      </c>
      <c r="D38" s="103"/>
      <c r="E38" s="43">
        <f>IF(AND(Osvojeni!I38="",Osvojeni!O38=""),"",SUM(Osvojeni!I38,Osvojeni!O38))</f>
        <v>20</v>
      </c>
      <c r="F38" s="44">
        <f>IF(AND(M1D!P33="",M1D!P33=""),"",IF(M1D!P33="",M1D!P33,M1D!P33))</f>
        <v>30</v>
      </c>
      <c r="G38" s="15">
        <f>IF(Osvojeni!T38="","",Osvojeni!T38)</f>
        <v>57</v>
      </c>
      <c r="H38" s="15" t="str">
        <f>IF(Osvojeni!U38="","",Osvojeni!U38)</f>
        <v>E</v>
      </c>
    </row>
    <row r="39" spans="1:8" ht="15" customHeight="1" x14ac:dyDescent="0.2">
      <c r="A39" s="18">
        <f>M1D!A34</f>
        <v>32</v>
      </c>
      <c r="B39" s="42" t="str">
        <f>M1D!B34</f>
        <v>56/2019</v>
      </c>
      <c r="C39" s="102" t="str">
        <f>M1D!C34</f>
        <v>Marijana Vraneš</v>
      </c>
      <c r="D39" s="103"/>
      <c r="E39" s="43">
        <f>IF(AND(Osvojeni!I39="",Osvojeni!O39=""),"",SUM(Osvojeni!I39,Osvojeni!O39))</f>
        <v>8</v>
      </c>
      <c r="F39" s="44">
        <f>IF(AND(M1D!P34="",M1D!P34=""),"",IF(M1D!P34="",M1D!P34,M1D!P34))</f>
        <v>27.5</v>
      </c>
      <c r="G39" s="15">
        <f>IF(Osvojeni!T39="","",Osvojeni!T39)</f>
        <v>54.5</v>
      </c>
      <c r="H39" s="15" t="str">
        <f>IF(Osvojeni!U39="","",Osvojeni!U39)</f>
        <v>E</v>
      </c>
    </row>
    <row r="40" spans="1:8" ht="15" customHeight="1" x14ac:dyDescent="0.2">
      <c r="A40" s="18">
        <f>M1D!A35</f>
        <v>33</v>
      </c>
      <c r="B40" s="42" t="str">
        <f>M1D!B35</f>
        <v>57/2019</v>
      </c>
      <c r="C40" s="102" t="str">
        <f>M1D!C35</f>
        <v>Radenko Kljajević</v>
      </c>
      <c r="D40" s="103"/>
      <c r="E40" s="43">
        <f>IF(AND(Osvojeni!I40="",Osvojeni!O40=""),"",SUM(Osvojeni!I40,Osvojeni!O40))</f>
        <v>1</v>
      </c>
      <c r="F40" s="44" t="str">
        <f>IF(AND(M1D!P35="",M1D!P35=""),"",IF(M1D!P35="",M1D!P35,M1D!P35))</f>
        <v/>
      </c>
      <c r="G40" s="15">
        <f>IF(Osvojeni!T40="","",Osvojeni!T40)</f>
        <v>1</v>
      </c>
      <c r="H40" s="15" t="str">
        <f>IF(Osvojeni!U40="","",Osvojeni!U40)</f>
        <v>F</v>
      </c>
    </row>
    <row r="41" spans="1:8" ht="15" customHeight="1" x14ac:dyDescent="0.2">
      <c r="A41" s="18">
        <f>M1D!A36</f>
        <v>34</v>
      </c>
      <c r="B41" s="42" t="str">
        <f>M1D!B36</f>
        <v>59/2019</v>
      </c>
      <c r="C41" s="102" t="str">
        <f>M1D!C36</f>
        <v>Tijana Radonjić</v>
      </c>
      <c r="D41" s="103"/>
      <c r="E41" s="43">
        <f>IF(AND(Osvojeni!I41="",Osvojeni!O41=""),"",SUM(Osvojeni!I41,Osvojeni!O41))</f>
        <v>20.5</v>
      </c>
      <c r="F41" s="44">
        <f>IF(AND(M1D!P36="",M1D!P36=""),"",IF(M1D!P36="",M1D!P36,M1D!P36))</f>
        <v>15.5</v>
      </c>
      <c r="G41" s="15">
        <f>IF(Osvojeni!T41="","",Osvojeni!T41)</f>
        <v>50</v>
      </c>
      <c r="H41" s="15" t="str">
        <f>IF(Osvojeni!U41="","",Osvojeni!U41)</f>
        <v>E</v>
      </c>
    </row>
    <row r="42" spans="1:8" ht="15" customHeight="1" x14ac:dyDescent="0.2">
      <c r="A42" s="18">
        <f>M1D!A37</f>
        <v>35</v>
      </c>
      <c r="B42" s="42" t="str">
        <f>M1D!B37</f>
        <v>60/2019</v>
      </c>
      <c r="C42" s="102" t="str">
        <f>M1D!C37</f>
        <v>Ivan Đeković</v>
      </c>
      <c r="D42" s="103"/>
      <c r="E42" s="43">
        <f>IF(AND(Osvojeni!I42="",Osvojeni!O42=""),"",SUM(Osvojeni!I42,Osvojeni!O42))</f>
        <v>9</v>
      </c>
      <c r="F42" s="44">
        <f>IF(AND(M1D!P37="",M1D!P37=""),"",IF(M1D!P37="",M1D!P37,M1D!P37))</f>
        <v>15</v>
      </c>
      <c r="G42" s="15">
        <f>IF(Osvojeni!T42="","",Osvojeni!T42)</f>
        <v>31</v>
      </c>
      <c r="H42" s="15" t="str">
        <f>IF(Osvojeni!U42="","",Osvojeni!U42)</f>
        <v>F</v>
      </c>
    </row>
    <row r="43" spans="1:8" ht="15" customHeight="1" x14ac:dyDescent="0.2">
      <c r="A43" s="18">
        <f>M1D!A38</f>
        <v>36</v>
      </c>
      <c r="B43" s="42" t="str">
        <f>M1D!B38</f>
        <v>65/2019</v>
      </c>
      <c r="C43" s="102" t="str">
        <f>M1D!C38</f>
        <v>Kristina Miljanić</v>
      </c>
      <c r="D43" s="103"/>
      <c r="E43" s="43">
        <f>IF(AND(Osvojeni!I43="",Osvojeni!O43=""),"",SUM(Osvojeni!I43,Osvojeni!O43))</f>
        <v>8</v>
      </c>
      <c r="F43" s="44">
        <f>IF(AND(M1D!P38="",M1D!P38=""),"",IF(M1D!P38="",M1D!P38,M1D!P38))</f>
        <v>26</v>
      </c>
      <c r="G43" s="15">
        <f>IF(Osvojeni!T43="","",Osvojeni!T43)</f>
        <v>48</v>
      </c>
      <c r="H43" s="15" t="str">
        <f>IF(Osvojeni!U43="","",Osvojeni!U43)</f>
        <v>F</v>
      </c>
    </row>
    <row r="44" spans="1:8" ht="15" customHeight="1" x14ac:dyDescent="0.2">
      <c r="A44" s="18">
        <f>M1D!A39</f>
        <v>37</v>
      </c>
      <c r="B44" s="42" t="str">
        <f>M1D!B39</f>
        <v>66/2019</v>
      </c>
      <c r="C44" s="102" t="str">
        <f>M1D!C39</f>
        <v>Jovana Peruničić</v>
      </c>
      <c r="D44" s="103"/>
      <c r="E44" s="43">
        <f>IF(AND(Osvojeni!I44="",Osvojeni!O44=""),"",SUM(Osvojeni!I44,Osvojeni!O44))</f>
        <v>17.5</v>
      </c>
      <c r="F44" s="44">
        <f>IF(AND(M1D!P39="",M1D!P39=""),"",IF(M1D!P39="",M1D!P39,M1D!P39))</f>
        <v>22</v>
      </c>
      <c r="G44" s="15">
        <f>IF(Osvojeni!T44="","",Osvojeni!T44)</f>
        <v>55.5</v>
      </c>
      <c r="H44" s="15" t="str">
        <f>IF(Osvojeni!U44="","",Osvojeni!U44)</f>
        <v>E</v>
      </c>
    </row>
    <row r="45" spans="1:8" ht="15" customHeight="1" x14ac:dyDescent="0.2">
      <c r="A45" s="18">
        <f>M1D!A40</f>
        <v>38</v>
      </c>
      <c r="B45" s="42" t="str">
        <f>M1D!B40</f>
        <v>67/2019</v>
      </c>
      <c r="C45" s="102" t="str">
        <f>M1D!C40</f>
        <v>Pavle Jovanović</v>
      </c>
      <c r="D45" s="103"/>
      <c r="E45" s="43">
        <f>IF(AND(Osvojeni!I45="",Osvojeni!O45=""),"",SUM(Osvojeni!I45,Osvojeni!O45))</f>
        <v>13.5</v>
      </c>
      <c r="F45" s="44">
        <f>IF(AND(M1D!P40="",M1D!P40=""),"",IF(M1D!P40="",M1D!P40,M1D!P40))</f>
        <v>25.5</v>
      </c>
      <c r="G45" s="15">
        <f>IF(Osvojeni!T45="","",Osvojeni!T45)</f>
        <v>64</v>
      </c>
      <c r="H45" s="15" t="str">
        <f>IF(Osvojeni!U45="","",Osvojeni!U45)</f>
        <v>D</v>
      </c>
    </row>
    <row r="46" spans="1:8" ht="15" customHeight="1" x14ac:dyDescent="0.2">
      <c r="A46" s="18">
        <f>M1D!A41</f>
        <v>39</v>
      </c>
      <c r="B46" s="42" t="str">
        <f>M1D!B41</f>
        <v>69/2019</v>
      </c>
      <c r="C46" s="102" t="str">
        <f>M1D!C41</f>
        <v>Andrea Vučić</v>
      </c>
      <c r="D46" s="103"/>
      <c r="E46" s="43">
        <f>IF(AND(Osvojeni!I46="",Osvojeni!O46=""),"",SUM(Osvojeni!I46,Osvojeni!O46))</f>
        <v>5</v>
      </c>
      <c r="F46" s="44" t="str">
        <f>IF(AND(M1D!P41="",M1D!P41=""),"",IF(M1D!P41="",M1D!P41,M1D!P41))</f>
        <v/>
      </c>
      <c r="G46" s="15">
        <f>IF(Osvojeni!T46="","",Osvojeni!T46)</f>
        <v>4</v>
      </c>
      <c r="H46" s="15" t="str">
        <f>IF(Osvojeni!U46="","",Osvojeni!U46)</f>
        <v>F</v>
      </c>
    </row>
    <row r="47" spans="1:8" ht="15" customHeight="1" x14ac:dyDescent="0.2">
      <c r="A47" s="18">
        <f>M1D!A42</f>
        <v>40</v>
      </c>
      <c r="B47" s="42" t="str">
        <f>M1D!B42</f>
        <v>70/2019</v>
      </c>
      <c r="C47" s="102" t="str">
        <f>M1D!C42</f>
        <v>Andrijana Nedović</v>
      </c>
      <c r="D47" s="103"/>
      <c r="E47" s="43">
        <f>IF(AND(Osvojeni!I47="",Osvojeni!O47=""),"",SUM(Osvojeni!I47,Osvojeni!O47))</f>
        <v>2</v>
      </c>
      <c r="F47" s="44" t="str">
        <f>IF(AND(M1D!P42="",M1D!P42=""),"",IF(M1D!P42="",M1D!P42,M1D!P42))</f>
        <v/>
      </c>
      <c r="G47" s="15">
        <f>IF(Osvojeni!T47="","",Osvojeni!T47)</f>
        <v>0</v>
      </c>
      <c r="H47" s="15" t="str">
        <f>IF(Osvojeni!U47="","",Osvojeni!U47)</f>
        <v>F</v>
      </c>
    </row>
    <row r="48" spans="1:8" ht="15" customHeight="1" x14ac:dyDescent="0.2">
      <c r="A48" s="18">
        <f>M1D!A43</f>
        <v>41</v>
      </c>
      <c r="B48" s="42" t="str">
        <f>M1D!B43</f>
        <v>71/2019</v>
      </c>
      <c r="C48" s="102" t="str">
        <f>M1D!C43</f>
        <v>Luka Sekulović</v>
      </c>
      <c r="D48" s="103"/>
      <c r="E48" s="43">
        <f>IF(AND(Osvojeni!I48="",Osvojeni!O48=""),"",SUM(Osvojeni!I48,Osvojeni!O48))</f>
        <v>18.5</v>
      </c>
      <c r="F48" s="44">
        <f>IF(AND(M1D!P43="",M1D!P43=""),"",IF(M1D!P43="",M1D!P43,M1D!P43))</f>
        <v>24</v>
      </c>
      <c r="G48" s="15">
        <f>IF(Osvojeni!T48="","",Osvojeni!T48)</f>
        <v>47.5</v>
      </c>
      <c r="H48" s="15" t="str">
        <f>IF(Osvojeni!U48="","",Osvojeni!U48)</f>
        <v>F</v>
      </c>
    </row>
    <row r="49" spans="1:8" ht="15" customHeight="1" x14ac:dyDescent="0.2">
      <c r="A49" s="18">
        <f>M1D!A44</f>
        <v>42</v>
      </c>
      <c r="B49" s="42" t="str">
        <f>M1D!B44</f>
        <v>73/2019</v>
      </c>
      <c r="C49" s="102" t="str">
        <f>M1D!C44</f>
        <v>Jovana Šutović</v>
      </c>
      <c r="D49" s="103"/>
      <c r="E49" s="43">
        <f>IF(AND(Osvojeni!I49="",Osvojeni!O49=""),"",SUM(Osvojeni!I49,Osvojeni!O49))</f>
        <v>9.5</v>
      </c>
      <c r="F49" s="44">
        <f>IF(AND(M1D!P44="",M1D!P44=""),"",IF(M1D!P44="",M1D!P44,M1D!P44))</f>
        <v>5.5</v>
      </c>
      <c r="G49" s="15">
        <f>IF(Osvojeni!T49="","",Osvojeni!T49)</f>
        <v>23</v>
      </c>
      <c r="H49" s="15" t="str">
        <f>IF(Osvojeni!U49="","",Osvojeni!U49)</f>
        <v>F</v>
      </c>
    </row>
    <row r="50" spans="1:8" ht="15" customHeight="1" x14ac:dyDescent="0.2">
      <c r="A50" s="18">
        <f>M1D!A45</f>
        <v>43</v>
      </c>
      <c r="B50" s="42" t="str">
        <f>M1D!B45</f>
        <v>75/2019</v>
      </c>
      <c r="C50" s="102" t="str">
        <f>M1D!C45</f>
        <v>Anja Bojović</v>
      </c>
      <c r="D50" s="103"/>
      <c r="E50" s="43">
        <f>IF(AND(Osvojeni!I50="",Osvojeni!O50=""),"",SUM(Osvojeni!I50,Osvojeni!O50))</f>
        <v>1</v>
      </c>
      <c r="F50" s="44">
        <f>IF(AND(M1D!P45="",M1D!P45=""),"",IF(M1D!P45="",M1D!P45,M1D!P45))</f>
        <v>26.5</v>
      </c>
      <c r="G50" s="15">
        <f>IF(Osvojeni!T50="","",Osvojeni!T50)</f>
        <v>45.5</v>
      </c>
      <c r="H50" s="15" t="str">
        <f>IF(Osvojeni!U50="","",Osvojeni!U50)</f>
        <v>F</v>
      </c>
    </row>
    <row r="51" spans="1:8" ht="15" customHeight="1" x14ac:dyDescent="0.2">
      <c r="A51" s="18">
        <f>M1D!A46</f>
        <v>44</v>
      </c>
      <c r="B51" s="42" t="str">
        <f>M1D!B46</f>
        <v>76/2019</v>
      </c>
      <c r="C51" s="102" t="str">
        <f>M1D!C46</f>
        <v>Ivan Lučić</v>
      </c>
      <c r="D51" s="103"/>
      <c r="E51" s="43">
        <f>IF(AND(Osvojeni!I51="",Osvojeni!O51=""),"",SUM(Osvojeni!I51,Osvojeni!O51))</f>
        <v>11</v>
      </c>
      <c r="F51" s="44">
        <f>IF(AND(M1D!P46="",M1D!P46=""),"",IF(M1D!P46="",M1D!P46,M1D!P46))</f>
        <v>9.5</v>
      </c>
      <c r="G51" s="15">
        <f>IF(Osvojeni!T51="","",Osvojeni!T51)</f>
        <v>17.5</v>
      </c>
      <c r="H51" s="15" t="str">
        <f>IF(Osvojeni!U51="","",Osvojeni!U51)</f>
        <v>F</v>
      </c>
    </row>
    <row r="52" spans="1:8" ht="15" customHeight="1" x14ac:dyDescent="0.2">
      <c r="A52" s="18">
        <f>M1D!A47</f>
        <v>45</v>
      </c>
      <c r="B52" s="42" t="str">
        <f>M1D!B47</f>
        <v>77/2019</v>
      </c>
      <c r="C52" s="102" t="str">
        <f>M1D!C47</f>
        <v>Ivona Petrić</v>
      </c>
      <c r="D52" s="103"/>
      <c r="E52" s="43">
        <f>IF(AND(Osvojeni!I52="",Osvojeni!O52=""),"",SUM(Osvojeni!I52,Osvojeni!O52))</f>
        <v>0</v>
      </c>
      <c r="F52" s="44">
        <f>IF(AND(M1D!P47="",M1D!P47=""),"",IF(M1D!P47="",M1D!P47,M1D!P47))</f>
        <v>15.5</v>
      </c>
      <c r="G52" s="15">
        <f>IF(Osvojeni!T52="","",Osvojeni!T52)</f>
        <v>24.5</v>
      </c>
      <c r="H52" s="15" t="str">
        <f>IF(Osvojeni!U52="","",Osvojeni!U52)</f>
        <v>F</v>
      </c>
    </row>
    <row r="53" spans="1:8" ht="15" customHeight="1" x14ac:dyDescent="0.2">
      <c r="A53" s="18">
        <f>M1D!A48</f>
        <v>46</v>
      </c>
      <c r="B53" s="42" t="str">
        <f>M1D!B48</f>
        <v>79/2019</v>
      </c>
      <c r="C53" s="102" t="str">
        <f>M1D!C48</f>
        <v>Ivona Džaković</v>
      </c>
      <c r="D53" s="103"/>
      <c r="E53" s="43">
        <f>IF(AND(Osvojeni!I53="",Osvojeni!O53=""),"",SUM(Osvojeni!I53,Osvojeni!O53))</f>
        <v>8</v>
      </c>
      <c r="F53" s="44" t="str">
        <f>IF(AND(M1D!P48="",M1D!P48=""),"",IF(M1D!P48="",M1D!P48,M1D!P48))</f>
        <v/>
      </c>
      <c r="G53" s="15">
        <f>IF(Osvojeni!T53="","",Osvojeni!T53)</f>
        <v>8</v>
      </c>
      <c r="H53" s="15" t="str">
        <f>IF(Osvojeni!U53="","",Osvojeni!U53)</f>
        <v>F</v>
      </c>
    </row>
    <row r="54" spans="1:8" ht="15" customHeight="1" x14ac:dyDescent="0.2">
      <c r="A54" s="18">
        <f>M1D!A49</f>
        <v>47</v>
      </c>
      <c r="B54" s="42" t="str">
        <f>M1D!B49</f>
        <v>80/2019</v>
      </c>
      <c r="C54" s="102" t="str">
        <f>M1D!C49</f>
        <v>Kristina Ćetković</v>
      </c>
      <c r="D54" s="103"/>
      <c r="E54" s="43">
        <f>IF(AND(Osvojeni!I54="",Osvojeni!O54=""),"",SUM(Osvojeni!I54,Osvojeni!O54))</f>
        <v>13</v>
      </c>
      <c r="F54" s="44">
        <f>IF(AND(M1D!P49="",M1D!P49=""),"",IF(M1D!P49="",M1D!P49,M1D!P49))</f>
        <v>33.5</v>
      </c>
      <c r="G54" s="15">
        <f>IF(Osvojeni!T54="","",Osvojeni!T54)</f>
        <v>56.5</v>
      </c>
      <c r="H54" s="15" t="str">
        <f>IF(Osvojeni!U54="","",Osvojeni!U54)</f>
        <v>E</v>
      </c>
    </row>
    <row r="55" spans="1:8" ht="15" customHeight="1" x14ac:dyDescent="0.2">
      <c r="A55" s="18">
        <f>M1D!A50</f>
        <v>48</v>
      </c>
      <c r="B55" s="42" t="str">
        <f>M1D!B50</f>
        <v>81/2019</v>
      </c>
      <c r="C55" s="102" t="str">
        <f>M1D!C50</f>
        <v>Sara Stanić</v>
      </c>
      <c r="D55" s="103"/>
      <c r="E55" s="43">
        <f>IF(AND(Osvojeni!I55="",Osvojeni!O55=""),"",SUM(Osvojeni!I55,Osvojeni!O55))</f>
        <v>5.5</v>
      </c>
      <c r="F55" s="44">
        <f>IF(AND(M1D!P50="",M1D!P50=""),"",IF(M1D!P50="",M1D!P50,M1D!P50))</f>
        <v>24.5</v>
      </c>
      <c r="G55" s="15">
        <f>IF(Osvojeni!T55="","",Osvojeni!T55)</f>
        <v>50</v>
      </c>
      <c r="H55" s="15" t="str">
        <f>IF(Osvojeni!U55="","",Osvojeni!U55)</f>
        <v>E</v>
      </c>
    </row>
    <row r="56" spans="1:8" ht="15" customHeight="1" x14ac:dyDescent="0.2">
      <c r="A56" s="18">
        <f>M1D!A51</f>
        <v>49</v>
      </c>
      <c r="B56" s="42" t="str">
        <f>M1D!B51</f>
        <v>82/2019</v>
      </c>
      <c r="C56" s="102" t="str">
        <f>M1D!C51</f>
        <v>Nikola Uskoković</v>
      </c>
      <c r="D56" s="103"/>
      <c r="E56" s="43">
        <f>IF(AND(Osvojeni!I56="",Osvojeni!O56=""),"",SUM(Osvojeni!I56,Osvojeni!O56))</f>
        <v>18</v>
      </c>
      <c r="F56" s="44" t="str">
        <f>IF(AND(M1D!P51="",M1D!P51=""),"",IF(M1D!P51="",M1D!P51,M1D!P51))</f>
        <v/>
      </c>
      <c r="G56" s="15">
        <f>IF(Osvojeni!T56="","",Osvojeni!T56)</f>
        <v>13</v>
      </c>
      <c r="H56" s="15" t="str">
        <f>IF(Osvojeni!U56="","",Osvojeni!U56)</f>
        <v>F</v>
      </c>
    </row>
    <row r="57" spans="1:8" ht="12.75" customHeight="1" x14ac:dyDescent="0.2">
      <c r="A57" s="18">
        <f>M1D!A52</f>
        <v>50</v>
      </c>
      <c r="B57" s="42" t="str">
        <f>M1D!B52</f>
        <v>85/2019</v>
      </c>
      <c r="C57" s="102" t="str">
        <f>M1D!C52</f>
        <v>Vinka Tvrdišić</v>
      </c>
      <c r="D57" s="103"/>
      <c r="E57" s="43">
        <f>IF(AND(Osvojeni!I57="",Osvojeni!O57=""),"",SUM(Osvojeni!I57,Osvojeni!O57))</f>
        <v>3.5</v>
      </c>
      <c r="F57" s="44">
        <f>IF(AND(M1D!P52="",M1D!P52=""),"",IF(M1D!P52="",M1D!P52,M1D!P52))</f>
        <v>28.5</v>
      </c>
      <c r="G57" s="15">
        <f>IF(Osvojeni!T57="","",Osvojeni!T57)</f>
        <v>50</v>
      </c>
      <c r="H57" s="15" t="str">
        <f>IF(Osvojeni!U57="","",Osvojeni!U57)</f>
        <v>E</v>
      </c>
    </row>
    <row r="58" spans="1:8" ht="12.75" customHeight="1" x14ac:dyDescent="0.2">
      <c r="A58" s="18">
        <f>M1D!A53</f>
        <v>51</v>
      </c>
      <c r="B58" s="42" t="str">
        <f>M1D!B53</f>
        <v>92/2019</v>
      </c>
      <c r="C58" s="102" t="str">
        <f>M1D!C53</f>
        <v>Dragan Orbović</v>
      </c>
      <c r="D58" s="103"/>
      <c r="E58" s="43">
        <f>IF(AND(Osvojeni!I58="",Osvojeni!O58=""),"",SUM(Osvojeni!I58,Osvojeni!O58))</f>
        <v>20</v>
      </c>
      <c r="F58" s="44">
        <f>IF(AND(M1D!P53="",M1D!P53=""),"",IF(M1D!P53="",M1D!P53,M1D!P53))</f>
        <v>25.5</v>
      </c>
      <c r="G58" s="15">
        <f>IF(Osvojeni!T58="","",Osvojeni!T58)</f>
        <v>56</v>
      </c>
      <c r="H58" s="15" t="str">
        <f>IF(Osvojeni!U58="","",Osvojeni!U58)</f>
        <v>E</v>
      </c>
    </row>
    <row r="59" spans="1:8" ht="12.75" customHeight="1" x14ac:dyDescent="0.2">
      <c r="A59" s="18">
        <f>M1D!A54</f>
        <v>52</v>
      </c>
      <c r="B59" s="42" t="str">
        <f>M1D!B54</f>
        <v>96/2019</v>
      </c>
      <c r="C59" s="102" t="str">
        <f>M1D!C54</f>
        <v>Cano Krpuljević</v>
      </c>
      <c r="D59" s="103"/>
      <c r="E59" s="43">
        <f>IF(AND(Osvojeni!I59="",Osvojeni!O59=""),"",SUM(Osvojeni!I59,Osvojeni!O59))</f>
        <v>6.5</v>
      </c>
      <c r="F59" s="44">
        <f>IF(AND(M1D!P54="",M1D!P54=""),"",IF(M1D!P54="",M1D!P54,M1D!P54))</f>
        <v>7</v>
      </c>
      <c r="G59" s="15">
        <f>IF(Osvojeni!T59="","",Osvojeni!T59)</f>
        <v>15</v>
      </c>
      <c r="H59" s="15" t="str">
        <f>IF(Osvojeni!U59="","",Osvojeni!U59)</f>
        <v>F</v>
      </c>
    </row>
    <row r="60" spans="1:8" ht="12.75" customHeight="1" x14ac:dyDescent="0.2">
      <c r="A60" s="18">
        <f>M1D!A55</f>
        <v>53</v>
      </c>
      <c r="B60" s="42" t="str">
        <f>M1D!B55</f>
        <v>97/2019</v>
      </c>
      <c r="C60" s="102" t="str">
        <f>M1D!C55</f>
        <v>Mihaela Knez</v>
      </c>
      <c r="D60" s="103"/>
      <c r="E60" s="43">
        <f>IF(AND(Osvojeni!I60="",Osvojeni!O60=""),"",SUM(Osvojeni!I60,Osvojeni!O60))</f>
        <v>3</v>
      </c>
      <c r="F60" s="44" t="str">
        <f>IF(AND(M1D!P55="",M1D!P55=""),"",IF(M1D!P55="",M1D!P55,M1D!P55))</f>
        <v/>
      </c>
      <c r="G60" s="15">
        <f>IF(Osvojeni!T60="","",Osvojeni!T60)</f>
        <v>0</v>
      </c>
      <c r="H60" s="15" t="str">
        <f>IF(Osvojeni!U60="","",Osvojeni!U60)</f>
        <v>F</v>
      </c>
    </row>
    <row r="61" spans="1:8" ht="12.75" customHeight="1" x14ac:dyDescent="0.2">
      <c r="A61" s="18">
        <f>M1D!A56</f>
        <v>54</v>
      </c>
      <c r="B61" s="42" t="str">
        <f>M1D!B56</f>
        <v>98/2019</v>
      </c>
      <c r="C61" s="102" t="str">
        <f>M1D!C56</f>
        <v>Vanja Ćirović</v>
      </c>
      <c r="D61" s="103"/>
      <c r="E61" s="43">
        <f>IF(AND(Osvojeni!I61="",Osvojeni!O61=""),"",SUM(Osvojeni!I61,Osvojeni!O61))</f>
        <v>13</v>
      </c>
      <c r="F61" s="44">
        <f>IF(AND(M1D!P56="",M1D!P56=""),"",IF(M1D!P56="",M1D!P56,M1D!P56))</f>
        <v>4</v>
      </c>
      <c r="G61" s="15">
        <f>IF(Osvojeni!T61="","",Osvojeni!T61)</f>
        <v>16</v>
      </c>
      <c r="H61" s="15" t="str">
        <f>IF(Osvojeni!U61="","",Osvojeni!U61)</f>
        <v>F</v>
      </c>
    </row>
    <row r="62" spans="1:8" ht="12.75" customHeight="1" x14ac:dyDescent="0.2">
      <c r="A62" s="18">
        <f>M1D!A57</f>
        <v>55</v>
      </c>
      <c r="B62" s="42" t="str">
        <f>M1D!B57</f>
        <v>100/2019</v>
      </c>
      <c r="C62" s="102" t="str">
        <f>M1D!C57</f>
        <v>Mila Radnjić</v>
      </c>
      <c r="D62" s="103"/>
      <c r="E62" s="43">
        <f>IF(AND(Osvojeni!I62="",Osvojeni!O62=""),"",SUM(Osvojeni!I62,Osvojeni!O62))</f>
        <v>18.5</v>
      </c>
      <c r="F62" s="44">
        <f>IF(AND(M1D!P57="",M1D!P57=""),"",IF(M1D!P57="",M1D!P57,M1D!P57))</f>
        <v>16</v>
      </c>
      <c r="G62" s="15">
        <f>IF(Osvojeni!T62="","",Osvojeni!T62)</f>
        <v>44.5</v>
      </c>
      <c r="H62" s="15" t="str">
        <f>IF(Osvojeni!U62="","",Osvojeni!U62)</f>
        <v>F</v>
      </c>
    </row>
    <row r="63" spans="1:8" ht="12.75" customHeight="1" x14ac:dyDescent="0.2">
      <c r="A63" s="18">
        <f>M1D!A58</f>
        <v>56</v>
      </c>
      <c r="B63" s="42" t="str">
        <f>M1D!B58</f>
        <v>104/2019</v>
      </c>
      <c r="C63" s="102" t="str">
        <f>M1D!C58</f>
        <v>Đorđe Jušković</v>
      </c>
      <c r="D63" s="103"/>
      <c r="E63" s="43">
        <f>IF(AND(Osvojeni!I63="",Osvojeni!O63=""),"",SUM(Osvojeni!I63,Osvojeni!O63))</f>
        <v>0</v>
      </c>
      <c r="F63" s="44">
        <f>IF(AND(M1D!P58="",M1D!P58=""),"",IF(M1D!P58="",M1D!P58,M1D!P58))</f>
        <v>19</v>
      </c>
      <c r="G63" s="15">
        <f>IF(Osvojeni!T63="","",Osvojeni!T63)</f>
        <v>32</v>
      </c>
      <c r="H63" s="15" t="str">
        <f>IF(Osvojeni!U63="","",Osvojeni!U63)</f>
        <v>F</v>
      </c>
    </row>
    <row r="64" spans="1:8" ht="12.75" customHeight="1" x14ac:dyDescent="0.2">
      <c r="A64" s="18">
        <f>M1D!A59</f>
        <v>57</v>
      </c>
      <c r="B64" s="42" t="str">
        <f>M1D!B59</f>
        <v>105/2019</v>
      </c>
      <c r="C64" s="102" t="str">
        <f>M1D!C59</f>
        <v>Milena Bojović</v>
      </c>
      <c r="D64" s="103"/>
      <c r="E64" s="43">
        <f>IF(AND(Osvojeni!I64="",Osvojeni!O64=""),"",SUM(Osvojeni!I64,Osvojeni!O64))</f>
        <v>2.5</v>
      </c>
      <c r="F64" s="44" t="str">
        <f>IF(AND(M1D!P59="",M1D!P59=""),"",IF(M1D!P59="",M1D!P59,M1D!P59))</f>
        <v/>
      </c>
      <c r="G64" s="15">
        <f>IF(Osvojeni!T64="","",Osvojeni!T64)</f>
        <v>0.5</v>
      </c>
      <c r="H64" s="15" t="str">
        <f>IF(Osvojeni!U64="","",Osvojeni!U64)</f>
        <v>F</v>
      </c>
    </row>
    <row r="65" spans="1:8" ht="12.75" customHeight="1" x14ac:dyDescent="0.2">
      <c r="A65" s="18">
        <f>M1D!A60</f>
        <v>58</v>
      </c>
      <c r="B65" s="42" t="str">
        <f>M1D!B60</f>
        <v>109/2019</v>
      </c>
      <c r="C65" s="102" t="str">
        <f>M1D!C60</f>
        <v>Aleksandra Stamatović</v>
      </c>
      <c r="D65" s="103"/>
      <c r="E65" s="43">
        <f>IF(AND(Osvojeni!I65="",Osvojeni!O65=""),"",SUM(Osvojeni!I65,Osvojeni!O65))</f>
        <v>11</v>
      </c>
      <c r="F65" s="44">
        <f>IF(AND(M1D!P60="",M1D!P60=""),"",IF(M1D!P60="",M1D!P60,M1D!P60))</f>
        <v>24</v>
      </c>
      <c r="G65" s="15">
        <f>IF(Osvojeni!T65="","",Osvojeni!T65)</f>
        <v>50.5</v>
      </c>
      <c r="H65" s="15" t="str">
        <f>IF(Osvojeni!U65="","",Osvojeni!U65)</f>
        <v>E</v>
      </c>
    </row>
    <row r="66" spans="1:8" ht="12.75" customHeight="1" x14ac:dyDescent="0.2">
      <c r="A66" s="18">
        <f>M1D!A61</f>
        <v>59</v>
      </c>
      <c r="B66" s="42" t="str">
        <f>M1D!B61</f>
        <v>110/2019</v>
      </c>
      <c r="C66" s="102" t="str">
        <f>M1D!C61</f>
        <v>Natalija Radulović</v>
      </c>
      <c r="D66" s="103"/>
      <c r="E66" s="43">
        <f>IF(AND(Osvojeni!I66="",Osvojeni!O66=""),"",SUM(Osvojeni!I66,Osvojeni!O66))</f>
        <v>0</v>
      </c>
      <c r="F66" s="44">
        <f>IF(AND(M1D!P61="",M1D!P61=""),"",IF(M1D!P61="",M1D!P61,M1D!P61))</f>
        <v>5.5</v>
      </c>
      <c r="G66" s="15">
        <f>IF(Osvojeni!T66="","",Osvojeni!T66)</f>
        <v>15.5</v>
      </c>
      <c r="H66" s="15" t="str">
        <f>IF(Osvojeni!U66="","",Osvojeni!U66)</f>
        <v>F</v>
      </c>
    </row>
    <row r="67" spans="1:8" ht="12.75" customHeight="1" x14ac:dyDescent="0.2">
      <c r="A67" s="18">
        <f>M1D!A62</f>
        <v>60</v>
      </c>
      <c r="B67" s="42" t="str">
        <f>M1D!B62</f>
        <v>3/2018</v>
      </c>
      <c r="C67" s="102" t="str">
        <f>M1D!C62</f>
        <v>Adis Džogović</v>
      </c>
      <c r="D67" s="103"/>
      <c r="E67" s="43">
        <f>IF(AND(Osvojeni!I67="",Osvojeni!O67=""),"",SUM(Osvojeni!I67,Osvojeni!O67))</f>
        <v>0</v>
      </c>
      <c r="F67" s="44" t="str">
        <f>IF(AND(M1D!P62="",M1D!P62=""),"",IF(M1D!P62="",M1D!P62,M1D!P62))</f>
        <v/>
      </c>
      <c r="G67" s="15">
        <f>IF(Osvojeni!T67="","",Osvojeni!T67)</f>
        <v>9.5</v>
      </c>
      <c r="H67" s="15" t="str">
        <f>IF(Osvojeni!U67="","",Osvojeni!U67)</f>
        <v>F</v>
      </c>
    </row>
    <row r="68" spans="1:8" ht="12.75" customHeight="1" x14ac:dyDescent="0.2">
      <c r="A68" s="18">
        <f>M1D!A63</f>
        <v>61</v>
      </c>
      <c r="B68" s="42" t="str">
        <f>M1D!B63</f>
        <v>12/2018</v>
      </c>
      <c r="C68" s="102" t="str">
        <f>M1D!C63</f>
        <v>Đina Stojković</v>
      </c>
      <c r="D68" s="103"/>
      <c r="E68" s="43" t="str">
        <f>IF(AND(Osvojeni!I68="",Osvojeni!O68=""),"",SUM(Osvojeni!I68,Osvojeni!O68))</f>
        <v/>
      </c>
      <c r="F68" s="44">
        <f>IF(AND(M1D!P63="",M1D!P63=""),"",IF(M1D!P63="",M1D!P63,M1D!P63))</f>
        <v>5</v>
      </c>
      <c r="G68" s="15">
        <f>IF(Osvojeni!T68="","",Osvojeni!T68)</f>
        <v>12</v>
      </c>
      <c r="H68" s="15" t="str">
        <f>IF(Osvojeni!U68="","",Osvojeni!U68)</f>
        <v>F</v>
      </c>
    </row>
    <row r="69" spans="1:8" ht="12.75" customHeight="1" x14ac:dyDescent="0.2">
      <c r="A69" s="18">
        <f>M1D!A64</f>
        <v>62</v>
      </c>
      <c r="B69" s="42" t="str">
        <f>M1D!B64</f>
        <v>20/2018</v>
      </c>
      <c r="C69" s="102" t="str">
        <f>M1D!C64</f>
        <v>Bogdan Konatar</v>
      </c>
      <c r="D69" s="103"/>
      <c r="E69" s="43">
        <f>IF(AND(Osvojeni!I69="",Osvojeni!O69=""),"",SUM(Osvojeni!I69,Osvojeni!O69))</f>
        <v>17</v>
      </c>
      <c r="F69" s="44">
        <f>IF(AND(M1D!P64="",M1D!P64=""),"",IF(M1D!P64="",M1D!P64,M1D!P64))</f>
        <v>22</v>
      </c>
      <c r="G69" s="15">
        <f>IF(Osvojeni!T69="","",Osvojeni!T69)</f>
        <v>50</v>
      </c>
      <c r="H69" s="15" t="str">
        <f>IF(Osvojeni!U69="","",Osvojeni!U69)</f>
        <v>E</v>
      </c>
    </row>
    <row r="70" spans="1:8" ht="12.75" customHeight="1" x14ac:dyDescent="0.2">
      <c r="A70" s="18">
        <f>M1D!A65</f>
        <v>63</v>
      </c>
      <c r="B70" s="42" t="str">
        <f>M1D!B65</f>
        <v>21/2018</v>
      </c>
      <c r="C70" s="102" t="str">
        <f>M1D!C65</f>
        <v>Edin Drpljanin</v>
      </c>
      <c r="D70" s="103"/>
      <c r="E70" s="43">
        <f>IF(AND(Osvojeni!I70="",Osvojeni!O70=""),"",SUM(Osvojeni!I70,Osvojeni!O70))</f>
        <v>5</v>
      </c>
      <c r="F70" s="44" t="str">
        <f>IF(AND(M1D!P65="",M1D!P65=""),"",IF(M1D!P65="",M1D!P65,M1D!P65))</f>
        <v/>
      </c>
      <c r="G70" s="15">
        <f>IF(Osvojeni!T70="","",Osvojeni!T70)</f>
        <v>4</v>
      </c>
      <c r="H70" s="15" t="str">
        <f>IF(Osvojeni!U70="","",Osvojeni!U70)</f>
        <v>F</v>
      </c>
    </row>
    <row r="71" spans="1:8" ht="12.75" customHeight="1" x14ac:dyDescent="0.2">
      <c r="A71" s="18">
        <f>M1D!A66</f>
        <v>64</v>
      </c>
      <c r="B71" s="42" t="str">
        <f>M1D!B66</f>
        <v>25/2018</v>
      </c>
      <c r="C71" s="102" t="str">
        <f>M1D!C66</f>
        <v>Miloš Kovačević</v>
      </c>
      <c r="D71" s="103"/>
      <c r="E71" s="43">
        <f>IF(AND(Osvojeni!I71="",Osvojeni!O71=""),"",SUM(Osvojeni!I71,Osvojeni!O71))</f>
        <v>11</v>
      </c>
      <c r="F71" s="44" t="str">
        <f>IF(AND(M1D!P66="",M1D!P66=""),"",IF(M1D!P66="",M1D!P66,M1D!P66))</f>
        <v/>
      </c>
      <c r="G71" s="15">
        <f>IF(Osvojeni!T71="","",Osvojeni!T71)</f>
        <v>7</v>
      </c>
      <c r="H71" s="15" t="str">
        <f>IF(Osvojeni!U71="","",Osvojeni!U71)</f>
        <v>F</v>
      </c>
    </row>
    <row r="72" spans="1:8" ht="12.75" customHeight="1" x14ac:dyDescent="0.2">
      <c r="A72" s="18">
        <f>M1D!A67</f>
        <v>65</v>
      </c>
      <c r="B72" s="42" t="str">
        <f>M1D!B67</f>
        <v>30/2018</v>
      </c>
      <c r="C72" s="102" t="str">
        <f>M1D!C67</f>
        <v>Denis Ećo</v>
      </c>
      <c r="D72" s="103"/>
      <c r="E72" s="43">
        <f>IF(AND(Osvojeni!I72="",Osvojeni!O72=""),"",SUM(Osvojeni!I72,Osvojeni!O72))</f>
        <v>20.5</v>
      </c>
      <c r="F72" s="44">
        <f>IF(AND(M1D!P67="",M1D!P67=""),"",IF(M1D!P67="",M1D!P67,M1D!P67))</f>
        <v>26</v>
      </c>
      <c r="G72" s="15">
        <f>IF(Osvojeni!T72="","",Osvojeni!T72)</f>
        <v>53</v>
      </c>
      <c r="H72" s="15" t="str">
        <f>IF(Osvojeni!U72="","",Osvojeni!U72)</f>
        <v>E</v>
      </c>
    </row>
    <row r="73" spans="1:8" ht="12.75" customHeight="1" x14ac:dyDescent="0.2">
      <c r="A73" s="18">
        <f>M1D!A68</f>
        <v>66</v>
      </c>
      <c r="B73" s="42" t="str">
        <f>M1D!B68</f>
        <v>32/2018</v>
      </c>
      <c r="C73" s="102" t="str">
        <f>M1D!C68</f>
        <v>Amel Sokolović</v>
      </c>
      <c r="D73" s="103"/>
      <c r="E73" s="43">
        <f>IF(AND(Osvojeni!I73="",Osvojeni!O73=""),"",SUM(Osvojeni!I73,Osvojeni!O73))</f>
        <v>20</v>
      </c>
      <c r="F73" s="44">
        <f>IF(AND(M1D!P68="",M1D!P68=""),"",IF(M1D!P68="",M1D!P68,M1D!P68))</f>
        <v>25</v>
      </c>
      <c r="G73" s="15">
        <f>IF(Osvojeni!T73="","",Osvojeni!T73)</f>
        <v>46</v>
      </c>
      <c r="H73" s="15" t="str">
        <f>IF(Osvojeni!U73="","",Osvojeni!U73)</f>
        <v>F</v>
      </c>
    </row>
    <row r="74" spans="1:8" ht="12.75" customHeight="1" x14ac:dyDescent="0.2">
      <c r="A74" s="18">
        <f>M1D!A69</f>
        <v>67</v>
      </c>
      <c r="B74" s="42" t="str">
        <f>M1D!B69</f>
        <v>33/2018</v>
      </c>
      <c r="C74" s="102" t="str">
        <f>M1D!C69</f>
        <v>Edita Kandić</v>
      </c>
      <c r="D74" s="103"/>
      <c r="E74" s="43">
        <f>IF(AND(Osvojeni!I74="",Osvojeni!O74=""),"",SUM(Osvojeni!I74,Osvojeni!O74))</f>
        <v>10.5</v>
      </c>
      <c r="F74" s="44">
        <f>IF(AND(M1D!P69="",M1D!P69=""),"",IF(M1D!P69="",M1D!P69,M1D!P69))</f>
        <v>3</v>
      </c>
      <c r="G74" s="15">
        <f>IF(Osvojeni!T74="","",Osvojeni!T74)</f>
        <v>18</v>
      </c>
      <c r="H74" s="15" t="str">
        <f>IF(Osvojeni!U74="","",Osvojeni!U74)</f>
        <v>F</v>
      </c>
    </row>
    <row r="75" spans="1:8" ht="12.75" customHeight="1" x14ac:dyDescent="0.2">
      <c r="A75" s="18">
        <f>M1D!A70</f>
        <v>68</v>
      </c>
      <c r="B75" s="42" t="str">
        <f>M1D!B70</f>
        <v>36/2018</v>
      </c>
      <c r="C75" s="102" t="str">
        <f>M1D!C70</f>
        <v>Andrej Blečić</v>
      </c>
      <c r="D75" s="103"/>
      <c r="E75" s="43" t="str">
        <f>IF(AND(Osvojeni!I75="",Osvojeni!O75=""),"",SUM(Osvojeni!I75,Osvojeni!O75))</f>
        <v/>
      </c>
      <c r="F75" s="44" t="str">
        <f>IF(AND(M1D!P70="",M1D!P70=""),"",IF(M1D!P70="",M1D!P70,M1D!P70))</f>
        <v/>
      </c>
      <c r="G75" s="15">
        <f>IF(Osvojeni!T75="","",Osvojeni!T75)</f>
        <v>4</v>
      </c>
      <c r="H75" s="15" t="str">
        <f>IF(Osvojeni!U75="","",Osvojeni!U75)</f>
        <v>F</v>
      </c>
    </row>
    <row r="76" spans="1:8" ht="12.75" customHeight="1" x14ac:dyDescent="0.2">
      <c r="A76" s="18">
        <f>M1D!A71</f>
        <v>69</v>
      </c>
      <c r="B76" s="42" t="str">
        <f>M1D!B71</f>
        <v>39/2018</v>
      </c>
      <c r="C76" s="102" t="str">
        <f>M1D!C71</f>
        <v>Anja Perišić</v>
      </c>
      <c r="D76" s="103"/>
      <c r="E76" s="43" t="str">
        <f>IF(AND(Osvojeni!I76="",Osvojeni!O76=""),"",SUM(Osvojeni!I76,Osvojeni!O76))</f>
        <v/>
      </c>
      <c r="F76" s="44">
        <f>IF(AND(M1D!P71="",M1D!P71=""),"",IF(M1D!P71="",M1D!P71,M1D!P71))</f>
        <v>4.5</v>
      </c>
      <c r="G76" s="15">
        <f>IF(Osvojeni!T76="","",Osvojeni!T76)</f>
        <v>10.5</v>
      </c>
      <c r="H76" s="15" t="str">
        <f>IF(Osvojeni!U76="","",Osvojeni!U76)</f>
        <v>F</v>
      </c>
    </row>
    <row r="77" spans="1:8" ht="12.75" customHeight="1" x14ac:dyDescent="0.2">
      <c r="A77" s="18">
        <f>M1D!A72</f>
        <v>70</v>
      </c>
      <c r="B77" s="42" t="str">
        <f>M1D!B72</f>
        <v>44/2018</v>
      </c>
      <c r="C77" s="102" t="str">
        <f>M1D!C72</f>
        <v>Marko Novaković</v>
      </c>
      <c r="D77" s="103"/>
      <c r="E77" s="43" t="str">
        <f>IF(AND(Osvojeni!I77="",Osvojeni!O77=""),"",SUM(Osvojeni!I77,Osvojeni!O77))</f>
        <v/>
      </c>
      <c r="F77" s="44" t="str">
        <f>IF(AND(M1D!P72="",M1D!P72=""),"",IF(M1D!P72="",M1D!P72,M1D!P72))</f>
        <v/>
      </c>
      <c r="G77" s="15" t="str">
        <f>IF(Osvojeni!T77="","",Osvojeni!T77)</f>
        <v/>
      </c>
      <c r="H77" s="15" t="str">
        <f>IF(Osvojeni!U77="","",Osvojeni!U77)</f>
        <v>F</v>
      </c>
    </row>
    <row r="78" spans="1:8" ht="12.75" customHeight="1" x14ac:dyDescent="0.2">
      <c r="A78" s="18">
        <f>M1D!A73</f>
        <v>71</v>
      </c>
      <c r="B78" s="42" t="str">
        <f>M1D!B73</f>
        <v>46/2018</v>
      </c>
      <c r="C78" s="102" t="str">
        <f>M1D!C73</f>
        <v>Damjan Traparić</v>
      </c>
      <c r="D78" s="103"/>
      <c r="E78" s="43">
        <f>IF(AND(Osvojeni!I78="",Osvojeni!O78=""),"",SUM(Osvojeni!I78,Osvojeni!O78))</f>
        <v>3</v>
      </c>
      <c r="F78" s="44" t="str">
        <f>IF(AND(M1D!P73="",M1D!P73=""),"",IF(M1D!P73="",M1D!P73,M1D!P73))</f>
        <v/>
      </c>
      <c r="G78" s="15">
        <f>IF(Osvojeni!T78="","",Osvojeni!T78)</f>
        <v>3</v>
      </c>
      <c r="H78" s="15" t="str">
        <f>IF(Osvojeni!U78="","",Osvojeni!U78)</f>
        <v>F</v>
      </c>
    </row>
    <row r="79" spans="1:8" ht="12.75" customHeight="1" x14ac:dyDescent="0.2">
      <c r="A79" s="18">
        <f>M1D!A74</f>
        <v>72</v>
      </c>
      <c r="B79" s="42" t="str">
        <f>M1D!B74</f>
        <v>50/2018</v>
      </c>
      <c r="C79" s="102" t="str">
        <f>M1D!C74</f>
        <v>Nikola Domazet</v>
      </c>
      <c r="D79" s="103"/>
      <c r="E79" s="43">
        <f>IF(AND(Osvojeni!I79="",Osvojeni!O79=""),"",SUM(Osvojeni!I79,Osvojeni!O79))</f>
        <v>18</v>
      </c>
      <c r="F79" s="44">
        <f>IF(AND(M1D!P74="",M1D!P74=""),"",IF(M1D!P74="",M1D!P74,M1D!P74))</f>
        <v>22</v>
      </c>
      <c r="G79" s="15">
        <f>IF(Osvojeni!T79="","",Osvojeni!T79)</f>
        <v>40</v>
      </c>
      <c r="H79" s="15" t="str">
        <f>IF(Osvojeni!U79="","",Osvojeni!U79)</f>
        <v>F</v>
      </c>
    </row>
    <row r="80" spans="1:8" ht="12.75" customHeight="1" x14ac:dyDescent="0.2">
      <c r="A80" s="18">
        <f>M1D!A75</f>
        <v>73</v>
      </c>
      <c r="B80" s="42" t="str">
        <f>M1D!B75</f>
        <v>51/2018</v>
      </c>
      <c r="C80" s="102" t="str">
        <f>M1D!C75</f>
        <v>Ivan Đurović</v>
      </c>
      <c r="D80" s="103"/>
      <c r="E80" s="43" t="str">
        <f>IF(AND(Osvojeni!I80="",Osvojeni!O80=""),"",SUM(Osvojeni!I80,Osvojeni!O80))</f>
        <v/>
      </c>
      <c r="F80" s="44">
        <f>IF(AND(M1D!P75="",M1D!P75=""),"",IF(M1D!P75="",M1D!P75,M1D!P75))</f>
        <v>20.5</v>
      </c>
      <c r="G80" s="15">
        <f>IF(Osvojeni!T80="","",Osvojeni!T80)</f>
        <v>43.5</v>
      </c>
      <c r="H80" s="15" t="str">
        <f>IF(Osvojeni!U80="","",Osvojeni!U80)</f>
        <v>F</v>
      </c>
    </row>
    <row r="81" spans="1:8" ht="12.75" customHeight="1" x14ac:dyDescent="0.2">
      <c r="A81" s="18">
        <f>M1D!A76</f>
        <v>74</v>
      </c>
      <c r="B81" s="42" t="str">
        <f>M1D!B76</f>
        <v>55/2018</v>
      </c>
      <c r="C81" s="102" t="str">
        <f>M1D!C76</f>
        <v>Bojana Laketić</v>
      </c>
      <c r="D81" s="103"/>
      <c r="E81" s="43">
        <f>IF(AND(Osvojeni!I81="",Osvojeni!O81=""),"",SUM(Osvojeni!I81,Osvojeni!O81))</f>
        <v>8</v>
      </c>
      <c r="F81" s="44">
        <f>IF(AND(M1D!P76="",M1D!P76=""),"",IF(M1D!P76="",M1D!P76,M1D!P76))</f>
        <v>26.5</v>
      </c>
      <c r="G81" s="15">
        <f>IF(Osvojeni!T81="","",Osvojeni!T81)</f>
        <v>47.5</v>
      </c>
      <c r="H81" s="15" t="str">
        <f>IF(Osvojeni!U81="","",Osvojeni!U81)</f>
        <v>F</v>
      </c>
    </row>
    <row r="82" spans="1:8" ht="12.75" customHeight="1" x14ac:dyDescent="0.2">
      <c r="A82" s="18">
        <f>M1D!A77</f>
        <v>75</v>
      </c>
      <c r="B82" s="42" t="str">
        <f>M1D!B77</f>
        <v>57/2018</v>
      </c>
      <c r="C82" s="102" t="str">
        <f>M1D!C77</f>
        <v>Boban Baošić</v>
      </c>
      <c r="D82" s="103"/>
      <c r="E82" s="43">
        <f>IF(AND(Osvojeni!I82="",Osvojeni!O82=""),"",SUM(Osvojeni!I82,Osvojeni!O82))</f>
        <v>18</v>
      </c>
      <c r="F82" s="44">
        <f>IF(AND(M1D!P77="",M1D!P77=""),"",IF(M1D!P77="",M1D!P77,M1D!P77))</f>
        <v>24</v>
      </c>
      <c r="G82" s="15">
        <f>IF(Osvojeni!T82="","",Osvojeni!T82)</f>
        <v>53</v>
      </c>
      <c r="H82" s="15" t="str">
        <f>IF(Osvojeni!U82="","",Osvojeni!U82)</f>
        <v>E</v>
      </c>
    </row>
    <row r="83" spans="1:8" ht="12.75" customHeight="1" x14ac:dyDescent="0.2">
      <c r="A83" s="18">
        <f>M1D!A78</f>
        <v>76</v>
      </c>
      <c r="B83" s="42" t="str">
        <f>M1D!B78</f>
        <v>62/2018</v>
      </c>
      <c r="C83" s="102" t="str">
        <f>M1D!C78</f>
        <v>Adis Demić</v>
      </c>
      <c r="D83" s="103"/>
      <c r="E83" s="43">
        <f>IF(AND(Osvojeni!I83="",Osvojeni!O83=""),"",SUM(Osvojeni!I83,Osvojeni!O83))</f>
        <v>0</v>
      </c>
      <c r="F83" s="44" t="str">
        <f>IF(AND(M1D!P78="",M1D!P78=""),"",IF(M1D!P78="",M1D!P78,M1D!P78))</f>
        <v/>
      </c>
      <c r="G83" s="15">
        <f>IF(Osvojeni!T83="","",Osvojeni!T83)</f>
        <v>0</v>
      </c>
      <c r="H83" s="15" t="str">
        <f>IF(Osvojeni!U83="","",Osvojeni!U83)</f>
        <v>F</v>
      </c>
    </row>
    <row r="84" spans="1:8" ht="12.75" customHeight="1" x14ac:dyDescent="0.2">
      <c r="A84" s="18">
        <f>M1D!A79</f>
        <v>77</v>
      </c>
      <c r="B84" s="42" t="str">
        <f>M1D!B79</f>
        <v>72/2018</v>
      </c>
      <c r="C84" s="102" t="str">
        <f>M1D!C79</f>
        <v>Jovana Vučurović</v>
      </c>
      <c r="D84" s="103"/>
      <c r="E84" s="43">
        <f>IF(AND(Osvojeni!I84="",Osvojeni!O84=""),"",SUM(Osvojeni!I84,Osvojeni!O84))</f>
        <v>1</v>
      </c>
      <c r="F84" s="44">
        <f>IF(AND(M1D!P79="",M1D!P79=""),"",IF(M1D!P79="",M1D!P79,M1D!P79))</f>
        <v>22</v>
      </c>
      <c r="G84" s="15">
        <f>IF(Osvojeni!T84="","",Osvojeni!T84)</f>
        <v>43</v>
      </c>
      <c r="H84" s="15" t="str">
        <f>IF(Osvojeni!U84="","",Osvojeni!U84)</f>
        <v>F</v>
      </c>
    </row>
    <row r="85" spans="1:8" ht="12.75" customHeight="1" x14ac:dyDescent="0.2">
      <c r="A85" s="18">
        <f>M1D!A80</f>
        <v>78</v>
      </c>
      <c r="B85" s="42" t="str">
        <f>M1D!B80</f>
        <v>73/2018</v>
      </c>
      <c r="C85" s="102" t="str">
        <f>M1D!C80</f>
        <v>Dražen Ralević</v>
      </c>
      <c r="D85" s="103"/>
      <c r="E85" s="43">
        <f>IF(AND(Osvojeni!I85="",Osvojeni!O85=""),"",SUM(Osvojeni!I85,Osvojeni!O85))</f>
        <v>15</v>
      </c>
      <c r="F85" s="44">
        <f>IF(AND(M1D!P80="",M1D!P80=""),"",IF(M1D!P80="",M1D!P80,M1D!P80))</f>
        <v>6</v>
      </c>
      <c r="G85" s="15">
        <f>IF(Osvojeni!T85="","",Osvojeni!T85)</f>
        <v>21</v>
      </c>
      <c r="H85" s="15" t="str">
        <f>IF(Osvojeni!U85="","",Osvojeni!U85)</f>
        <v>F</v>
      </c>
    </row>
    <row r="86" spans="1:8" ht="12.75" customHeight="1" x14ac:dyDescent="0.2">
      <c r="A86" s="18">
        <f>M1D!A81</f>
        <v>79</v>
      </c>
      <c r="B86" s="42" t="str">
        <f>M1D!B81</f>
        <v>84/2018</v>
      </c>
      <c r="C86" s="102" t="str">
        <f>M1D!C81</f>
        <v>Vojislav Svičević</v>
      </c>
      <c r="D86" s="103"/>
      <c r="E86" s="43">
        <f>IF(AND(Osvojeni!I86="",Osvojeni!O86=""),"",SUM(Osvojeni!I86,Osvojeni!O86))</f>
        <v>21</v>
      </c>
      <c r="F86" s="44">
        <f>IF(AND(M1D!P81="",M1D!P81=""),"",IF(M1D!P81="",M1D!P81,M1D!P81))</f>
        <v>19</v>
      </c>
      <c r="G86" s="15">
        <f>IF(Osvojeni!T86="","",Osvojeni!T86)</f>
        <v>40</v>
      </c>
      <c r="H86" s="15" t="str">
        <f>IF(Osvojeni!U86="","",Osvojeni!U86)</f>
        <v>F</v>
      </c>
    </row>
    <row r="87" spans="1:8" ht="12.75" customHeight="1" x14ac:dyDescent="0.2">
      <c r="A87" s="18">
        <f>M1D!A82</f>
        <v>80</v>
      </c>
      <c r="B87" s="42" t="str">
        <f>M1D!B82</f>
        <v>86/2018</v>
      </c>
      <c r="C87" s="102" t="str">
        <f>M1D!C82</f>
        <v>Aleksandra Beha</v>
      </c>
      <c r="D87" s="103"/>
      <c r="E87" s="43">
        <f>IF(AND(Osvojeni!I87="",Osvojeni!O87=""),"",SUM(Osvojeni!I87,Osvojeni!O87))</f>
        <v>8.5</v>
      </c>
      <c r="F87" s="44">
        <f>IF(AND(M1D!P82="",M1D!P82=""),"",IF(M1D!P82="",M1D!P82,M1D!P82))</f>
        <v>12.5</v>
      </c>
      <c r="G87" s="15">
        <f>IF(Osvojeni!T87="","",Osvojeni!T87)</f>
        <v>17.5</v>
      </c>
      <c r="H87" s="15" t="str">
        <f>IF(Osvojeni!U87="","",Osvojeni!U87)</f>
        <v>F</v>
      </c>
    </row>
    <row r="88" spans="1:8" ht="12.75" customHeight="1" x14ac:dyDescent="0.2">
      <c r="A88" s="18">
        <f>M1D!A83</f>
        <v>81</v>
      </c>
      <c r="B88" s="42" t="str">
        <f>M1D!B83</f>
        <v>95/2018</v>
      </c>
      <c r="C88" s="102" t="str">
        <f>M1D!C83</f>
        <v>Maša Jošović</v>
      </c>
      <c r="D88" s="103"/>
      <c r="E88" s="43">
        <f>IF(AND(Osvojeni!I88="",Osvojeni!O88=""),"",SUM(Osvojeni!I88,Osvojeni!O88))</f>
        <v>7</v>
      </c>
      <c r="F88" s="44">
        <f>IF(AND(M1D!P83="",M1D!P83=""),"",IF(M1D!P83="",M1D!P83,M1D!P83))</f>
        <v>16</v>
      </c>
      <c r="G88" s="15">
        <f>IF(Osvojeni!T88="","",Osvojeni!T88)</f>
        <v>36</v>
      </c>
      <c r="H88" s="15" t="str">
        <f>IF(Osvojeni!U88="","",Osvojeni!U88)</f>
        <v>F</v>
      </c>
    </row>
    <row r="89" spans="1:8" ht="12.75" customHeight="1" x14ac:dyDescent="0.2">
      <c r="A89" s="18">
        <f>M1D!A84</f>
        <v>82</v>
      </c>
      <c r="B89" s="42" t="str">
        <f>M1D!B84</f>
        <v>96/2018</v>
      </c>
      <c r="C89" s="102" t="str">
        <f>M1D!C84</f>
        <v>Novica Kusovac</v>
      </c>
      <c r="D89" s="103"/>
      <c r="E89" s="43">
        <f>IF(AND(Osvojeni!I89="",Osvojeni!O89=""),"",SUM(Osvojeni!I89,Osvojeni!O89))</f>
        <v>0</v>
      </c>
      <c r="F89" s="44" t="str">
        <f>IF(AND(M1D!P84="",M1D!P84=""),"",IF(M1D!P84="",M1D!P84,M1D!P84))</f>
        <v/>
      </c>
      <c r="G89" s="15">
        <f>IF(Osvojeni!T89="","",Osvojeni!T89)</f>
        <v>0</v>
      </c>
      <c r="H89" s="15" t="str">
        <f>IF(Osvojeni!U89="","",Osvojeni!U89)</f>
        <v>F</v>
      </c>
    </row>
    <row r="90" spans="1:8" ht="12.75" customHeight="1" x14ac:dyDescent="0.2">
      <c r="A90" s="18">
        <f>M1D!A85</f>
        <v>83</v>
      </c>
      <c r="B90" s="42" t="str">
        <f>M1D!B85</f>
        <v>16/2017</v>
      </c>
      <c r="C90" s="102" t="str">
        <f>M1D!C85</f>
        <v>Jana Cimbaljević</v>
      </c>
      <c r="D90" s="103"/>
      <c r="E90" s="43" t="str">
        <f>IF(AND(Osvojeni!I90="",Osvojeni!O90=""),"",SUM(Osvojeni!I90,Osvojeni!O90))</f>
        <v/>
      </c>
      <c r="F90" s="44">
        <f>IF(AND(M1D!P85="",M1D!P85=""),"",IF(M1D!P85="",M1D!P85,M1D!P85))</f>
        <v>10</v>
      </c>
      <c r="G90" s="15">
        <f>IF(Osvojeni!T90="","",Osvojeni!T90)</f>
        <v>15</v>
      </c>
      <c r="H90" s="15" t="str">
        <f>IF(Osvojeni!U90="","",Osvojeni!U90)</f>
        <v>F</v>
      </c>
    </row>
    <row r="91" spans="1:8" ht="12.75" customHeight="1" x14ac:dyDescent="0.2">
      <c r="A91" s="18">
        <f>M1D!A86</f>
        <v>84</v>
      </c>
      <c r="B91" s="42" t="str">
        <f>M1D!B86</f>
        <v>19/2017</v>
      </c>
      <c r="C91" s="102" t="str">
        <f>M1D!C86</f>
        <v>Adin Muzurović</v>
      </c>
      <c r="D91" s="103"/>
      <c r="E91" s="43" t="str">
        <f>IF(AND(Osvojeni!I91="",Osvojeni!O91=""),"",SUM(Osvojeni!I91,Osvojeni!O91))</f>
        <v/>
      </c>
      <c r="F91" s="44" t="str">
        <f>IF(AND(M1D!P86="",M1D!P86=""),"",IF(M1D!P86="",M1D!P86,M1D!P86))</f>
        <v/>
      </c>
      <c r="G91" s="15" t="str">
        <f>IF(Osvojeni!T91="","",Osvojeni!T91)</f>
        <v/>
      </c>
      <c r="H91" s="15" t="str">
        <f>IF(Osvojeni!U91="","",Osvojeni!U91)</f>
        <v>F</v>
      </c>
    </row>
    <row r="92" spans="1:8" ht="12.75" customHeight="1" x14ac:dyDescent="0.2">
      <c r="A92" s="18">
        <f>M1D!A87</f>
        <v>85</v>
      </c>
      <c r="B92" s="42" t="str">
        <f>M1D!B87</f>
        <v>22/2017</v>
      </c>
      <c r="C92" s="102" t="str">
        <f>M1D!C87</f>
        <v>Duško Jakovljević</v>
      </c>
      <c r="D92" s="103"/>
      <c r="E92" s="43">
        <f>IF(AND(Osvojeni!I92="",Osvojeni!O92=""),"",SUM(Osvojeni!I92,Osvojeni!O92))</f>
        <v>17.5</v>
      </c>
      <c r="F92" s="44">
        <f>IF(AND(M1D!P87="",M1D!P87=""),"",IF(M1D!P87="",M1D!P87,M1D!P87))</f>
        <v>11</v>
      </c>
      <c r="G92" s="15">
        <f>IF(Osvojeni!T92="","",Osvojeni!T92)</f>
        <v>28.5</v>
      </c>
      <c r="H92" s="15" t="str">
        <f>IF(Osvojeni!U92="","",Osvojeni!U92)</f>
        <v>F</v>
      </c>
    </row>
    <row r="93" spans="1:8" ht="12.75" customHeight="1" x14ac:dyDescent="0.2">
      <c r="A93" s="18">
        <f>M1D!A88</f>
        <v>86</v>
      </c>
      <c r="B93" s="42" t="str">
        <f>M1D!B88</f>
        <v>49/2017</v>
      </c>
      <c r="C93" s="102" t="str">
        <f>M1D!C88</f>
        <v>Marija Roganović</v>
      </c>
      <c r="D93" s="103"/>
      <c r="E93" s="43">
        <f>IF(AND(Osvojeni!I93="",Osvojeni!O93=""),"",SUM(Osvojeni!I93,Osvojeni!O93))</f>
        <v>5</v>
      </c>
      <c r="F93" s="44">
        <f>IF(AND(M1D!P88="",M1D!P88=""),"",IF(M1D!P88="",M1D!P88,M1D!P88))</f>
        <v>10.5</v>
      </c>
      <c r="G93" s="15">
        <f>IF(Osvojeni!T93="","",Osvojeni!T93)</f>
        <v>13</v>
      </c>
      <c r="H93" s="15" t="str">
        <f>IF(Osvojeni!U93="","",Osvojeni!U93)</f>
        <v>F</v>
      </c>
    </row>
    <row r="94" spans="1:8" ht="12.75" customHeight="1" x14ac:dyDescent="0.2">
      <c r="A94" s="18">
        <f>M1D!A89</f>
        <v>87</v>
      </c>
      <c r="B94" s="42" t="str">
        <f>M1D!B89</f>
        <v>62/2017</v>
      </c>
      <c r="C94" s="102" t="str">
        <f>M1D!C89</f>
        <v>Alen Husović</v>
      </c>
      <c r="D94" s="103"/>
      <c r="E94" s="43">
        <f>IF(AND(Osvojeni!I94="",Osvojeni!O94=""),"",SUM(Osvojeni!I94,Osvojeni!O94))</f>
        <v>15.5</v>
      </c>
      <c r="F94" s="44">
        <f>IF(AND(M1D!P89="",M1D!P89=""),"",IF(M1D!P89="",M1D!P89,M1D!P89))</f>
        <v>24</v>
      </c>
      <c r="G94" s="15">
        <f>IF(Osvojeni!T94="","",Osvojeni!T94)</f>
        <v>45.5</v>
      </c>
      <c r="H94" s="15" t="str">
        <f>IF(Osvojeni!U94="","",Osvojeni!U94)</f>
        <v>F</v>
      </c>
    </row>
    <row r="95" spans="1:8" ht="12.75" customHeight="1" x14ac:dyDescent="0.2">
      <c r="A95" s="18">
        <f>M1D!A90</f>
        <v>88</v>
      </c>
      <c r="B95" s="42" t="str">
        <f>M1D!B90</f>
        <v>65/2017</v>
      </c>
      <c r="C95" s="102" t="str">
        <f>M1D!C90</f>
        <v>Ratko Konjević</v>
      </c>
      <c r="D95" s="103"/>
      <c r="E95" s="43" t="str">
        <f>IF(AND(Osvojeni!I95="",Osvojeni!O95=""),"",SUM(Osvojeni!I95,Osvojeni!O95))</f>
        <v/>
      </c>
      <c r="F95" s="44" t="str">
        <f>IF(AND(M1D!P90="",M1D!P90=""),"",IF(M1D!P90="",M1D!P90,M1D!P90))</f>
        <v/>
      </c>
      <c r="G95" s="15" t="str">
        <f>IF(Osvojeni!T95="","",Osvojeni!T95)</f>
        <v/>
      </c>
      <c r="H95" s="15" t="str">
        <f>IF(Osvojeni!U95="","",Osvojeni!U95)</f>
        <v>F</v>
      </c>
    </row>
    <row r="96" spans="1:8" ht="12.75" customHeight="1" x14ac:dyDescent="0.2">
      <c r="A96" s="18">
        <f>M1D!A91</f>
        <v>89</v>
      </c>
      <c r="B96" s="42" t="str">
        <f>M1D!B91</f>
        <v>74/2017</v>
      </c>
      <c r="C96" s="102" t="str">
        <f>M1D!C91</f>
        <v>Katarina Karadžić</v>
      </c>
      <c r="D96" s="103"/>
      <c r="E96" s="43">
        <f>IF(AND(Osvojeni!I96="",Osvojeni!O96=""),"",SUM(Osvojeni!I96,Osvojeni!O96))</f>
        <v>0</v>
      </c>
      <c r="F96" s="44">
        <f>IF(AND(M1D!P91="",M1D!P91=""),"",IF(M1D!P91="",M1D!P91,M1D!P91))</f>
        <v>33.5</v>
      </c>
      <c r="G96" s="15">
        <f>IF(Osvojeni!T96="","",Osvojeni!T96)</f>
        <v>50</v>
      </c>
      <c r="H96" s="15" t="str">
        <f>IF(Osvojeni!U96="","",Osvojeni!U96)</f>
        <v>E</v>
      </c>
    </row>
    <row r="97" spans="1:8" ht="12.75" customHeight="1" x14ac:dyDescent="0.2">
      <c r="A97" s="18">
        <f>M1D!A92</f>
        <v>90</v>
      </c>
      <c r="B97" s="42" t="str">
        <f>M1D!B92</f>
        <v>83/2017</v>
      </c>
      <c r="C97" s="102" t="str">
        <f>M1D!C92</f>
        <v>Nikola Jevrić</v>
      </c>
      <c r="D97" s="103"/>
      <c r="E97" s="43">
        <f>IF(AND(Osvojeni!I97="",Osvojeni!O97=""),"",SUM(Osvojeni!I97,Osvojeni!O97))</f>
        <v>0</v>
      </c>
      <c r="F97" s="44">
        <f>IF(AND(M1D!P92="",M1D!P92=""),"",IF(M1D!P92="",M1D!P92,M1D!P92))</f>
        <v>20.5</v>
      </c>
      <c r="G97" s="15">
        <f>IF(Osvojeni!T97="","",Osvojeni!T97)</f>
        <v>46.5</v>
      </c>
      <c r="H97" s="15" t="str">
        <f>IF(Osvojeni!U97="","",Osvojeni!U97)</f>
        <v>F</v>
      </c>
    </row>
    <row r="98" spans="1:8" ht="12.75" customHeight="1" x14ac:dyDescent="0.2">
      <c r="A98" s="18">
        <f>M1D!A93</f>
        <v>91</v>
      </c>
      <c r="B98" s="42" t="str">
        <f>M1D!B93</f>
        <v>91/2017</v>
      </c>
      <c r="C98" s="102" t="str">
        <f>M1D!C93</f>
        <v>Milica Đurović</v>
      </c>
      <c r="D98" s="103"/>
      <c r="E98" s="43" t="str">
        <f>IF(AND(Osvojeni!I98="",Osvojeni!O98=""),"",SUM(Osvojeni!I98,Osvojeni!O98))</f>
        <v/>
      </c>
      <c r="F98" s="44" t="str">
        <f>IF(AND(M1D!P93="",M1D!P93=""),"",IF(M1D!P93="",M1D!P93,M1D!P93))</f>
        <v/>
      </c>
      <c r="G98" s="15">
        <f>IF(Osvojeni!T98="","",Osvojeni!T98)</f>
        <v>0</v>
      </c>
      <c r="H98" s="15" t="str">
        <f>IF(Osvojeni!U98="","",Osvojeni!U98)</f>
        <v>F</v>
      </c>
    </row>
    <row r="99" spans="1:8" ht="12.75" customHeight="1" x14ac:dyDescent="0.2">
      <c r="A99" s="18">
        <f>M1D!A94</f>
        <v>92</v>
      </c>
      <c r="B99" s="42" t="str">
        <f>M1D!B94</f>
        <v>104/2017</v>
      </c>
      <c r="C99" s="102" t="str">
        <f>M1D!C94</f>
        <v>Aleksa Marićević</v>
      </c>
      <c r="D99" s="103"/>
      <c r="E99" s="43">
        <f>IF(AND(Osvojeni!I99="",Osvojeni!O99=""),"",SUM(Osvojeni!I99,Osvojeni!O99))</f>
        <v>4</v>
      </c>
      <c r="F99" s="44" t="str">
        <f>IF(AND(M1D!P94="",M1D!P94=""),"",IF(M1D!P94="",M1D!P94,M1D!P94))</f>
        <v/>
      </c>
      <c r="G99" s="15">
        <f>IF(Osvojeni!T99="","",Osvojeni!T99)</f>
        <v>4</v>
      </c>
      <c r="H99" s="15" t="str">
        <f>IF(Osvojeni!U99="","",Osvojeni!U99)</f>
        <v>F</v>
      </c>
    </row>
    <row r="100" spans="1:8" ht="12.75" customHeight="1" x14ac:dyDescent="0.2">
      <c r="A100" s="18">
        <f>M1D!A95</f>
        <v>93</v>
      </c>
      <c r="B100" s="42" t="str">
        <f>M1D!B95</f>
        <v>114/2017</v>
      </c>
      <c r="C100" s="102" t="str">
        <f>M1D!C95</f>
        <v>Irena Miljanić</v>
      </c>
      <c r="D100" s="103"/>
      <c r="E100" s="43">
        <f>IF(AND(Osvojeni!I100="",Osvojeni!O100=""),"",SUM(Osvojeni!I100,Osvojeni!O100))</f>
        <v>19.5</v>
      </c>
      <c r="F100" s="44">
        <f>IF(AND(M1D!P95="",M1D!P95=""),"",IF(M1D!P95="",M1D!P95,M1D!P95))</f>
        <v>10.5</v>
      </c>
      <c r="G100" s="15">
        <f>IF(Osvojeni!T100="","",Osvojeni!T100)</f>
        <v>26.5</v>
      </c>
      <c r="H100" s="15" t="str">
        <f>IF(Osvojeni!U100="","",Osvojeni!U100)</f>
        <v>F</v>
      </c>
    </row>
    <row r="101" spans="1:8" ht="12.75" customHeight="1" x14ac:dyDescent="0.2">
      <c r="A101" s="18">
        <f>M1D!A96</f>
        <v>94</v>
      </c>
      <c r="B101" s="42" t="str">
        <f>M1D!B96</f>
        <v>28/2016</v>
      </c>
      <c r="C101" s="102" t="str">
        <f>M1D!C96</f>
        <v>Janko Zečević</v>
      </c>
      <c r="D101" s="103"/>
      <c r="E101" s="43">
        <f>IF(AND(Osvojeni!I101="",Osvojeni!O101=""),"",SUM(Osvojeni!I101,Osvojeni!O101))</f>
        <v>14</v>
      </c>
      <c r="F101" s="44">
        <f>IF(AND(M1D!P96="",M1D!P96=""),"",IF(M1D!P96="",M1D!P96,M1D!P96))</f>
        <v>8</v>
      </c>
      <c r="G101" s="15">
        <f>IF(Osvojeni!T101="","",Osvojeni!T101)</f>
        <v>9.5</v>
      </c>
      <c r="H101" s="15" t="str">
        <f>IF(Osvojeni!U101="","",Osvojeni!U101)</f>
        <v>F</v>
      </c>
    </row>
    <row r="102" spans="1:8" ht="12.75" customHeight="1" x14ac:dyDescent="0.2">
      <c r="A102" s="18">
        <f>M1D!A97</f>
        <v>95</v>
      </c>
      <c r="B102" s="42" t="str">
        <f>M1D!B97</f>
        <v>48/2016</v>
      </c>
      <c r="C102" s="102" t="str">
        <f>M1D!C97</f>
        <v>Haris Džanković</v>
      </c>
      <c r="D102" s="103"/>
      <c r="E102" s="43" t="str">
        <f>IF(AND(Osvojeni!I102="",Osvojeni!O102=""),"",SUM(Osvojeni!I102,Osvojeni!O102))</f>
        <v/>
      </c>
      <c r="F102" s="44" t="str">
        <f>IF(AND(M1D!P97="",M1D!P97=""),"",IF(M1D!P97="",M1D!P97,M1D!P97))</f>
        <v/>
      </c>
      <c r="G102" s="15" t="str">
        <f>IF(Osvojeni!T102="","",Osvojeni!T102)</f>
        <v/>
      </c>
      <c r="H102" s="15" t="str">
        <f>IF(Osvojeni!U102="","",Osvojeni!U102)</f>
        <v>F</v>
      </c>
    </row>
    <row r="103" spans="1:8" ht="12.75" customHeight="1" x14ac:dyDescent="0.2">
      <c r="A103" s="18">
        <f>M1D!A98</f>
        <v>96</v>
      </c>
      <c r="B103" s="42" t="str">
        <f>M1D!B98</f>
        <v>70/2016</v>
      </c>
      <c r="C103" s="102" t="str">
        <f>M1D!C98</f>
        <v>Damir Muratović</v>
      </c>
      <c r="D103" s="103"/>
      <c r="E103" s="43">
        <f>IF(AND(Osvojeni!I103="",Osvojeni!O103=""),"",SUM(Osvojeni!I103,Osvojeni!O103))</f>
        <v>12</v>
      </c>
      <c r="F103" s="44" t="str">
        <f>IF(AND(M1D!P98="",M1D!P98=""),"",IF(M1D!P98="",M1D!P98,M1D!P98))</f>
        <v/>
      </c>
      <c r="G103" s="15">
        <f>IF(Osvojeni!T103="","",Osvojeni!T103)</f>
        <v>8</v>
      </c>
      <c r="H103" s="15" t="str">
        <f>IF(Osvojeni!U103="","",Osvojeni!U103)</f>
        <v>F</v>
      </c>
    </row>
    <row r="104" spans="1:8" ht="12.75" customHeight="1" x14ac:dyDescent="0.2">
      <c r="A104" s="18">
        <f>M1D!A99</f>
        <v>97</v>
      </c>
      <c r="B104" s="42" t="str">
        <f>M1D!B99</f>
        <v>87/2016</v>
      </c>
      <c r="C104" s="102" t="str">
        <f>M1D!C99</f>
        <v>Goran Pavlović</v>
      </c>
      <c r="D104" s="103"/>
      <c r="E104" s="43">
        <f>IF(AND(Osvojeni!I104="",Osvojeni!O104=""),"",SUM(Osvojeni!I104,Osvojeni!O104))</f>
        <v>3</v>
      </c>
      <c r="F104" s="44" t="str">
        <f>IF(AND(M1D!P99="",M1D!P99=""),"",IF(M1D!P99="",M1D!P99,M1D!P99))</f>
        <v/>
      </c>
      <c r="G104" s="15">
        <f>IF(Osvojeni!T104="","",Osvojeni!T104)</f>
        <v>0</v>
      </c>
      <c r="H104" s="15" t="str">
        <f>IF(Osvojeni!U104="","",Osvojeni!U104)</f>
        <v>F</v>
      </c>
    </row>
    <row r="105" spans="1:8" ht="12.75" customHeight="1" x14ac:dyDescent="0.2">
      <c r="A105" s="18">
        <f>M1D!A100</f>
        <v>98</v>
      </c>
      <c r="B105" s="42" t="str">
        <f>M1D!B100</f>
        <v>3/2015</v>
      </c>
      <c r="C105" s="102" t="str">
        <f>M1D!C100</f>
        <v>Željko Ivanović</v>
      </c>
      <c r="D105" s="103"/>
      <c r="E105" s="43">
        <f>IF(AND(Osvojeni!I105="",Osvojeni!O105=""),"",SUM(Osvojeni!I105,Osvojeni!O105))</f>
        <v>4</v>
      </c>
      <c r="F105" s="44">
        <f>IF(AND(M1D!P100="",M1D!P100=""),"",IF(M1D!P100="",M1D!P100,M1D!P100))</f>
        <v>20</v>
      </c>
      <c r="G105" s="15">
        <f>IF(Osvojeni!T105="","",Osvojeni!T105)</f>
        <v>43</v>
      </c>
      <c r="H105" s="15" t="str">
        <f>IF(Osvojeni!U105="","",Osvojeni!U105)</f>
        <v>F</v>
      </c>
    </row>
    <row r="106" spans="1:8" ht="12.75" customHeight="1" x14ac:dyDescent="0.2">
      <c r="A106" s="18">
        <f>M1D!A101</f>
        <v>99</v>
      </c>
      <c r="B106" s="42" t="str">
        <f>M1D!B101</f>
        <v>94/2015</v>
      </c>
      <c r="C106" s="102" t="str">
        <f>M1D!C101</f>
        <v>Ljilja Đurković</v>
      </c>
      <c r="D106" s="103"/>
      <c r="E106" s="43">
        <f>IF(AND(Osvojeni!I106="",Osvojeni!O106=""),"",SUM(Osvojeni!I106,Osvojeni!O106))</f>
        <v>6</v>
      </c>
      <c r="F106" s="44" t="str">
        <f>IF(AND(M1D!P101="",M1D!P101=""),"",IF(M1D!P101="",M1D!P101,M1D!P101))</f>
        <v/>
      </c>
      <c r="G106" s="15">
        <f>IF(Osvojeni!T106="","",Osvojeni!T106)</f>
        <v>6</v>
      </c>
      <c r="H106" s="15" t="str">
        <f>IF(Osvojeni!U106="","",Osvojeni!U106)</f>
        <v>F</v>
      </c>
    </row>
    <row r="107" spans="1:8" ht="12.75" customHeight="1" x14ac:dyDescent="0.2">
      <c r="A107" s="18">
        <f>M1D!A102</f>
        <v>100</v>
      </c>
      <c r="B107" s="42" t="str">
        <f>M1D!B102</f>
        <v>100/2015</v>
      </c>
      <c r="C107" s="102" t="str">
        <f>M1D!C102</f>
        <v>Miljan Ralević</v>
      </c>
      <c r="D107" s="103"/>
      <c r="E107" s="43">
        <f>IF(AND(Osvojeni!I107="",Osvojeni!O107=""),"",SUM(Osvojeni!I107,Osvojeni!O107))</f>
        <v>0</v>
      </c>
      <c r="F107" s="44">
        <f>IF(AND(M1D!P102="",M1D!P102=""),"",IF(M1D!P102="",M1D!P102,M1D!P102))</f>
        <v>6</v>
      </c>
      <c r="G107" s="15">
        <f>IF(Osvojeni!T107="","",Osvojeni!T107)</f>
        <v>21.5</v>
      </c>
      <c r="H107" s="15" t="str">
        <f>IF(Osvojeni!U107="","",Osvojeni!U107)</f>
        <v>F</v>
      </c>
    </row>
    <row r="108" spans="1:8" ht="12.75" customHeight="1" x14ac:dyDescent="0.2">
      <c r="A108" s="18">
        <f>M1D!A103</f>
        <v>101</v>
      </c>
      <c r="B108" s="42" t="str">
        <f>M1D!B103</f>
        <v>41/2014</v>
      </c>
      <c r="C108" s="102" t="str">
        <f>M1D!C103</f>
        <v>Marija Lončarević</v>
      </c>
      <c r="D108" s="103"/>
      <c r="E108" s="43">
        <f>IF(AND(Osvojeni!I108="",Osvojeni!O108=""),"",SUM(Osvojeni!I108,Osvojeni!O108))</f>
        <v>1.5</v>
      </c>
      <c r="F108" s="44" t="str">
        <f>IF(AND(M1D!P103="",M1D!P103=""),"",IF(M1D!P103="",M1D!P103,M1D!P103))</f>
        <v/>
      </c>
      <c r="G108" s="15">
        <f>IF(Osvojeni!T108="","",Osvojeni!T108)</f>
        <v>6.5</v>
      </c>
      <c r="H108" s="15" t="str">
        <f>IF(Osvojeni!U108="","",Osvojeni!U108)</f>
        <v>F</v>
      </c>
    </row>
    <row r="109" spans="1:8" ht="12.75" customHeight="1" x14ac:dyDescent="0.2">
      <c r="A109" s="18">
        <f>M1D!A104</f>
        <v>102</v>
      </c>
      <c r="B109" s="42" t="str">
        <f>M1D!B104</f>
        <v>120/2014</v>
      </c>
      <c r="C109" s="102" t="str">
        <f>M1D!C104</f>
        <v>Armin Čolović</v>
      </c>
      <c r="D109" s="103"/>
      <c r="E109" s="43">
        <f>IF(AND(Osvojeni!I109="",Osvojeni!O109=""),"",SUM(Osvojeni!I109,Osvojeni!O109))</f>
        <v>9</v>
      </c>
      <c r="F109" s="44" t="str">
        <f>IF(AND(M1D!P104="",M1D!P104=""),"",IF(M1D!P104="",M1D!P104,M1D!P104))</f>
        <v/>
      </c>
      <c r="G109" s="15">
        <f>IF(Osvojeni!T109="","",Osvojeni!T109)</f>
        <v>5</v>
      </c>
      <c r="H109" s="15" t="str">
        <f>IF(Osvojeni!U109="","",Osvojeni!U109)</f>
        <v>F</v>
      </c>
    </row>
    <row r="110" spans="1:8" ht="12.75" customHeight="1" x14ac:dyDescent="0.2">
      <c r="A110" s="18">
        <f>M1D!A105</f>
        <v>103</v>
      </c>
      <c r="B110" s="42" t="str">
        <f>M1D!B105</f>
        <v>132/2014</v>
      </c>
      <c r="C110" s="102" t="str">
        <f>M1D!C105</f>
        <v>Marko Kise</v>
      </c>
      <c r="D110" s="103"/>
      <c r="E110" s="43">
        <f>IF(AND(Osvojeni!I110="",Osvojeni!O110=""),"",SUM(Osvojeni!I110,Osvojeni!O110))</f>
        <v>1</v>
      </c>
      <c r="F110" s="44" t="str">
        <f>IF(AND(M1D!P105="",M1D!P105=""),"",IF(M1D!P105="",M1D!P105,M1D!P105))</f>
        <v/>
      </c>
      <c r="G110" s="15">
        <f>IF(Osvojeni!T110="","",Osvojeni!T110)</f>
        <v>17</v>
      </c>
      <c r="H110" s="15" t="str">
        <f>IF(Osvojeni!U110="","",Osvojeni!U110)</f>
        <v>F</v>
      </c>
    </row>
    <row r="111" spans="1:8" ht="12.75" customHeight="1" x14ac:dyDescent="0.2">
      <c r="A111" s="18">
        <f>M1D!A106</f>
        <v>104</v>
      </c>
      <c r="B111" s="42" t="str">
        <f>M1D!B106</f>
        <v>138/2014</v>
      </c>
      <c r="C111" s="102" t="str">
        <f>M1D!C106</f>
        <v>Srđan Medojević</v>
      </c>
      <c r="D111" s="103"/>
      <c r="E111" s="43">
        <f>IF(AND(Osvojeni!I111="",Osvojeni!O111=""),"",SUM(Osvojeni!I111,Osvojeni!O111))</f>
        <v>16.5</v>
      </c>
      <c r="F111" s="44">
        <f>IF(AND(M1D!P106="",M1D!P106=""),"",IF(M1D!P106="",M1D!P106,M1D!P106))</f>
        <v>24.5</v>
      </c>
      <c r="G111" s="15">
        <f>IF(Osvojeni!T111="","",Osvojeni!T111)</f>
        <v>40</v>
      </c>
      <c r="H111" s="15" t="str">
        <f>IF(Osvojeni!U111="","",Osvojeni!U111)</f>
        <v>F</v>
      </c>
    </row>
    <row r="112" spans="1:8" ht="12.75" customHeight="1" x14ac:dyDescent="0.2">
      <c r="A112" s="18">
        <f>M1D!A107</f>
        <v>105</v>
      </c>
      <c r="B112" s="42" t="str">
        <f>M1D!B107</f>
        <v>143/2014</v>
      </c>
      <c r="C112" s="102" t="str">
        <f>M1D!C107</f>
        <v>Danilo Bubanja</v>
      </c>
      <c r="D112" s="103"/>
      <c r="E112" s="43">
        <f>IF(AND(Osvojeni!I112="",Osvojeni!O112=""),"",SUM(Osvojeni!I112,Osvojeni!O112))</f>
        <v>0</v>
      </c>
      <c r="F112" s="44" t="str">
        <f>IF(AND(M1D!P107="",M1D!P107=""),"",IF(M1D!P107="",M1D!P107,M1D!P107))</f>
        <v/>
      </c>
      <c r="G112" s="15">
        <f>IF(Osvojeni!T112="","",Osvojeni!T112)</f>
        <v>10</v>
      </c>
      <c r="H112" s="15" t="str">
        <f>IF(Osvojeni!U112="","",Osvojeni!U112)</f>
        <v>F</v>
      </c>
    </row>
    <row r="113" spans="1:8" ht="12.75" customHeight="1" x14ac:dyDescent="0.2">
      <c r="A113" s="18">
        <f>M1D!A108</f>
        <v>106</v>
      </c>
      <c r="B113" s="42" t="str">
        <f>M1D!B108</f>
        <v>74/2013</v>
      </c>
      <c r="C113" s="102" t="str">
        <f>M1D!C108</f>
        <v>Arjan Kalač</v>
      </c>
      <c r="D113" s="103"/>
      <c r="E113" s="43" t="str">
        <f>IF(AND(Osvojeni!I113="",Osvojeni!O113=""),"",SUM(Osvojeni!I113,Osvojeni!O113))</f>
        <v/>
      </c>
      <c r="F113" s="44" t="str">
        <f>IF(AND(M1D!P108="",M1D!P108=""),"",IF(M1D!P108="",M1D!P108,M1D!P108))</f>
        <v/>
      </c>
      <c r="G113" s="15" t="str">
        <f>IF(Osvojeni!T113="","",Osvojeni!T113)</f>
        <v/>
      </c>
      <c r="H113" s="15" t="str">
        <f>IF(Osvojeni!U113="","",Osvojeni!U113)</f>
        <v>F</v>
      </c>
    </row>
    <row r="114" spans="1:8" ht="12.75" customHeight="1" x14ac:dyDescent="0.2">
      <c r="A114" s="18">
        <f>M1D!A109</f>
        <v>107</v>
      </c>
      <c r="B114" s="42" t="str">
        <f>M1D!B109</f>
        <v>78/2013</v>
      </c>
      <c r="C114" s="102" t="str">
        <f>M1D!C109</f>
        <v>Ersan Pepić</v>
      </c>
      <c r="D114" s="103"/>
      <c r="E114" s="43">
        <f>IF(AND(Osvojeni!I114="",Osvojeni!O114=""),"",SUM(Osvojeni!I114,Osvojeni!O114))</f>
        <v>15</v>
      </c>
      <c r="F114" s="44">
        <f>IF(AND(M1D!P109="",M1D!P109=""),"",IF(M1D!P109="",M1D!P109,M1D!P109))</f>
        <v>5</v>
      </c>
      <c r="G114" s="15">
        <f>IF(Osvojeni!T114="","",Osvojeni!T114)</f>
        <v>20</v>
      </c>
      <c r="H114" s="15" t="str">
        <f>IF(Osvojeni!U114="","",Osvojeni!U114)</f>
        <v>F</v>
      </c>
    </row>
    <row r="115" spans="1:8" ht="12.75" customHeight="1" x14ac:dyDescent="0.2">
      <c r="A115" s="18">
        <f>M1D!A110</f>
        <v>108</v>
      </c>
      <c r="B115" s="42" t="str">
        <f>M1D!B110</f>
        <v>124/2013</v>
      </c>
      <c r="C115" s="102" t="str">
        <f>M1D!C110</f>
        <v>Aleksandra Marojević</v>
      </c>
      <c r="D115" s="103"/>
      <c r="E115" s="43">
        <f>IF(AND(Osvojeni!I115="",Osvojeni!O115=""),"",SUM(Osvojeni!I115,Osvojeni!O115))</f>
        <v>9</v>
      </c>
      <c r="F115" s="44">
        <f>IF(AND(M1D!P110="",M1D!P110=""),"",IF(M1D!P110="",M1D!P110,M1D!P110))</f>
        <v>7</v>
      </c>
      <c r="G115" s="15">
        <f>IF(Osvojeni!T115="","",Osvojeni!T115)</f>
        <v>17</v>
      </c>
      <c r="H115" s="15" t="str">
        <f>IF(Osvojeni!U115="","",Osvojeni!U115)</f>
        <v>F</v>
      </c>
    </row>
    <row r="116" spans="1:8" ht="12.75" customHeight="1" x14ac:dyDescent="0.2">
      <c r="A116" s="18">
        <f>M1D!A111</f>
        <v>109</v>
      </c>
      <c r="B116" s="42" t="str">
        <f>M1D!B111</f>
        <v>101/2012</v>
      </c>
      <c r="C116" s="102" t="str">
        <f>M1D!C111</f>
        <v>Stefan Mijanović</v>
      </c>
      <c r="D116" s="103"/>
      <c r="E116" s="43" t="str">
        <f>IF(AND(Osvojeni!I116="",Osvojeni!O116=""),"",SUM(Osvojeni!I116,Osvojeni!O116))</f>
        <v/>
      </c>
      <c r="F116" s="44" t="str">
        <f>IF(AND(M1D!P111="",M1D!P111=""),"",IF(M1D!P111="",M1D!P111,M1D!P111))</f>
        <v/>
      </c>
      <c r="G116" s="15" t="str">
        <f>IF(Osvojeni!T116="","",Osvojeni!T116)</f>
        <v/>
      </c>
      <c r="H116" s="15" t="str">
        <f>IF(Osvojeni!U116="","",Osvojeni!U116)</f>
        <v>F</v>
      </c>
    </row>
    <row r="117" spans="1:8" ht="12.75" customHeight="1" x14ac:dyDescent="0.2">
      <c r="A117" s="18">
        <f>M1D!A112</f>
        <v>110</v>
      </c>
      <c r="B117" s="42" t="str">
        <f>M1D!B112</f>
        <v>105/2010</v>
      </c>
      <c r="C117" s="102" t="str">
        <f>M1D!C112</f>
        <v>Jelena Femić</v>
      </c>
      <c r="D117" s="103"/>
      <c r="E117" s="43" t="str">
        <f>IF(AND(Osvojeni!I117="",Osvojeni!O117=""),"",SUM(Osvojeni!I117,Osvojeni!O117))</f>
        <v/>
      </c>
      <c r="F117" s="44" t="str">
        <f>IF(AND(M1D!P112="",M1D!P112=""),"",IF(M1D!P112="",M1D!P112,M1D!P112))</f>
        <v/>
      </c>
      <c r="G117" s="15">
        <f>IF(Osvojeni!T117="","",Osvojeni!T117)</f>
        <v>5</v>
      </c>
      <c r="H117" s="15" t="str">
        <f>IF(Osvojeni!U117="","",Osvojeni!U117)</f>
        <v>F</v>
      </c>
    </row>
    <row r="118" spans="1:8" ht="12.75" customHeight="1" x14ac:dyDescent="0.2">
      <c r="A118" s="18">
        <f>M1D!A113</f>
        <v>111</v>
      </c>
      <c r="B118" s="42" t="str">
        <f>M1D!B113</f>
        <v>109/2008</v>
      </c>
      <c r="C118" s="102" t="str">
        <f>M1D!C113</f>
        <v>Petar Radunović</v>
      </c>
      <c r="D118" s="103"/>
      <c r="E118" s="43" t="str">
        <f>IF(AND(Osvojeni!I118="",Osvojeni!O118=""),"",SUM(Osvojeni!I118,Osvojeni!O118))</f>
        <v/>
      </c>
      <c r="F118" s="44" t="str">
        <f>IF(AND(M1D!P113="",M1D!P113=""),"",IF(M1D!P113="",M1D!P113,M1D!P113))</f>
        <v/>
      </c>
      <c r="G118" s="15" t="str">
        <f>IF(Osvojeni!T118="","",Osvojeni!T118)</f>
        <v/>
      </c>
      <c r="H118" s="15" t="str">
        <f>IF(Osvojeni!U118="","",Osvojeni!U118)</f>
        <v>F</v>
      </c>
    </row>
  </sheetData>
  <sheetProtection selectLockedCells="1" selectUnlockedCells="1"/>
  <mergeCells count="125">
    <mergeCell ref="C101:D101"/>
    <mergeCell ref="C92:D92"/>
    <mergeCell ref="C93:D93"/>
    <mergeCell ref="C94:D94"/>
    <mergeCell ref="C95:D95"/>
    <mergeCell ref="C96:D96"/>
    <mergeCell ref="C15:D15"/>
    <mergeCell ref="C16:D16"/>
    <mergeCell ref="C17:D17"/>
    <mergeCell ref="C18:D18"/>
    <mergeCell ref="C67:D67"/>
    <mergeCell ref="C68:D68"/>
    <mergeCell ref="C62:D62"/>
    <mergeCell ref="C63:D63"/>
    <mergeCell ref="C64:D64"/>
    <mergeCell ref="C65:D65"/>
    <mergeCell ref="C23:D23"/>
    <mergeCell ref="C24:D24"/>
    <mergeCell ref="C25:D25"/>
    <mergeCell ref="C19:D19"/>
    <mergeCell ref="C20:D20"/>
    <mergeCell ref="C21:D21"/>
    <mergeCell ref="C22:D22"/>
    <mergeCell ref="C26:D26"/>
    <mergeCell ref="A6:A7"/>
    <mergeCell ref="E6:G6"/>
    <mergeCell ref="B6:B7"/>
    <mergeCell ref="C6:D7"/>
    <mergeCell ref="C13:D13"/>
    <mergeCell ref="C14:D14"/>
    <mergeCell ref="A1:E1"/>
    <mergeCell ref="D3:H3"/>
    <mergeCell ref="E4:H4"/>
    <mergeCell ref="F1:H1"/>
    <mergeCell ref="A2:H2"/>
    <mergeCell ref="A3:C3"/>
    <mergeCell ref="A4:D4"/>
    <mergeCell ref="H6:H7"/>
    <mergeCell ref="B5:D5"/>
    <mergeCell ref="E5:H5"/>
    <mergeCell ref="C8:D8"/>
    <mergeCell ref="C9:D9"/>
    <mergeCell ref="C10:D10"/>
    <mergeCell ref="C11:D11"/>
    <mergeCell ref="C12:D12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104:D104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71:D71"/>
    <mergeCell ref="C75:D75"/>
    <mergeCell ref="C76:D76"/>
    <mergeCell ref="C87:D87"/>
    <mergeCell ref="C69:D69"/>
    <mergeCell ref="C70:D70"/>
    <mergeCell ref="C66:D66"/>
    <mergeCell ref="C77:D77"/>
    <mergeCell ref="C46:D46"/>
    <mergeCell ref="C47:D47"/>
    <mergeCell ref="C41:D41"/>
    <mergeCell ref="C42:D42"/>
    <mergeCell ref="C43:D43"/>
    <mergeCell ref="C44:D44"/>
    <mergeCell ref="C45:D45"/>
    <mergeCell ref="C105:D105"/>
    <mergeCell ref="C106:D106"/>
    <mergeCell ref="C89:D89"/>
    <mergeCell ref="C90:D90"/>
    <mergeCell ref="C91:D91"/>
    <mergeCell ref="C82:D82"/>
    <mergeCell ref="C72:D72"/>
    <mergeCell ref="C73:D73"/>
    <mergeCell ref="C74:D74"/>
    <mergeCell ref="C78:D78"/>
    <mergeCell ref="C79:D79"/>
    <mergeCell ref="C80:D80"/>
    <mergeCell ref="C83:D83"/>
    <mergeCell ref="C84:D84"/>
    <mergeCell ref="C85:D85"/>
    <mergeCell ref="C86:D86"/>
    <mergeCell ref="C88:D88"/>
    <mergeCell ref="C81:D81"/>
    <mergeCell ref="C103:D103"/>
    <mergeCell ref="C102:D102"/>
    <mergeCell ref="C97:D97"/>
    <mergeCell ref="C98:D98"/>
    <mergeCell ref="C99:D99"/>
    <mergeCell ref="C100:D100"/>
    <mergeCell ref="C116:D116"/>
    <mergeCell ref="C117:D117"/>
    <mergeCell ref="C118:D118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2020-01-27T11:25:23Z</cp:lastPrinted>
  <dcterms:created xsi:type="dcterms:W3CDTF">2005-10-19T21:32:06Z</dcterms:created>
  <dcterms:modified xsi:type="dcterms:W3CDTF">2020-09-16T20:54:19Z</dcterms:modified>
</cp:coreProperties>
</file>