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<sst xmlns="http://schemas.openxmlformats.org/spreadsheetml/2006/main" count="1188" uniqueCount="298">
  <si>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</si>
  <si>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</si>
  <si>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</si>
  <si>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</si>
  <si>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</si>
  <si>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</si>
  <si>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</si>
  <si>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</si>
  <si>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</si>
  <si>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</si>
  <si>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</si>
  <si>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</si>
  <si>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</si>
  <si>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</si>
  <si>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</si>
  <si>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</si>
  <si>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</si>
  <si>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</si>
  <si>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</si>
  <si>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</si>
  <si>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</si>
  <si>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</si>
  <si>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</si>
  <si>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</si>
  <si>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</si>
  <si>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</si>
  <si>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</si>
  <si>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</si>
  <si>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</si>
  <si>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</si>
  <si>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</si>
  <si>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</si>
  <si>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</si>
  <si>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</si>
  <si>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</si>
  <si>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</si>
  <si>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</si>
  <si>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</si>
  <si>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</si>
  <si>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</si>
  <si>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</si>
  <si>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</si>
  <si>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</si>
  <si>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</si>
  <si>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</si>
  <si>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</si>
  <si>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</si>
  <si>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</si>
  <si>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</si>
  <si>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</si>
  <si>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</si>
  <si>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</si>
  <si>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</si>
  <si>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</si>
  <si>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</si>
  <si>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</si>
  <si>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</si>
  <si>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</si>
  <si>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</si>
  <si>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</si>
  <si>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</si>
  <si>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</si>
  <si>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</si>
  <si>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</si>
  <si>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</si>
  <si>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</si>
  <si>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</si>
  <si>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</si>
  <si>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</si>
  <si>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</si>
  <si>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</si>
  <si>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</si>
  <si>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</si>
  <si>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</si>
  <si>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</si>
  <si>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</si>
  <si>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</si>
  <si>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</si>
  <si>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</si>
  <si>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</si>
  <si>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</si>
  <si>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</si>
  <si>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</si>
  <si>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</si>
  <si>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</si>
  <si>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</si>
  <si>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</si>
  <si>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</si>
  <si>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</si>
  <si>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</si>
  <si>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</si>
  <si>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</si>
  <si>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</si>
  <si>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</si>
  <si>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</si>
  <si>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</si>
  <si>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</si>
  <si>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</si>
  <si>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</si>
  <si>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</si>
  <si>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</si>
  <si>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</si>
  <si>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</si>
  <si>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</si>
  <si>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</si>
  <si>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</si>
  <si>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</si>
  <si>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</si>
  <si>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</si>
  <si>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</si>
  <si>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</si>
  <si>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</si>
  <si>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</si>
  <si>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</si>
  <si>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</si>
  <si>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</si>
  <si>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</si>
  <si>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</si>
  <si>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</si>
  <si>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</si>
  <si>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</si>
  <si>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</si>
  <si>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</si>
  <si>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</si>
  <si>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</si>
  <si>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</si>
  <si>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</si>
  <si>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</si>
  <si>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</si>
  <si>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</si>
  <si>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</si>
  <si>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</si>
  <si>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</si>
  <si>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</si>
  <si>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</si>
  <si>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</si>
  <si>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</si>
  <si>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Šćepanović</t>
  </si>
  <si>
    <t>Marija</t>
  </si>
  <si>
    <t>Andrija</t>
  </si>
  <si>
    <t>Marina</t>
  </si>
  <si>
    <t>Popović</t>
  </si>
  <si>
    <t>Vuk</t>
  </si>
  <si>
    <t>Živković</t>
  </si>
  <si>
    <t>STUDIJSKI PROGRAM: Matematika i računarske nauke</t>
  </si>
  <si>
    <t>STUDIJE:  AKADEMSKE OSNOVNE - PMF-a</t>
  </si>
  <si>
    <t>Drobnjak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</si>
  <si>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</si>
  <si>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</si>
  <si>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</si>
  <si>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</si>
  <si>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</si>
  <si>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</si>
  <si>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</si>
  <si>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</si>
  <si>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</si>
  <si>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</si>
  <si>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</si>
  <si>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</si>
  <si>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Ognjen</t>
  </si>
  <si>
    <t>Petrović</t>
  </si>
  <si>
    <t>Nemanja</t>
  </si>
  <si>
    <t>Radulović</t>
  </si>
  <si>
    <t>38</t>
  </si>
  <si>
    <t>Krnić</t>
  </si>
  <si>
    <t>Jovanović</t>
  </si>
  <si>
    <t>Predrag</t>
  </si>
  <si>
    <t>Kristina</t>
  </si>
  <si>
    <t>Ružica</t>
  </si>
  <si>
    <t>Vuković</t>
  </si>
  <si>
    <t>Lazar</t>
  </si>
  <si>
    <t>Una</t>
  </si>
  <si>
    <t>Tamara</t>
  </si>
  <si>
    <t>Kosović</t>
  </si>
  <si>
    <t>Bulatović</t>
  </si>
  <si>
    <t>Jelena</t>
  </si>
  <si>
    <t>Radoman</t>
  </si>
  <si>
    <t>Mijanović</t>
  </si>
  <si>
    <t>Dragaš</t>
  </si>
  <si>
    <t>Petar</t>
  </si>
  <si>
    <t>Zečević</t>
  </si>
  <si>
    <t>SARADNIK: Mrs Dragana Borović</t>
  </si>
  <si>
    <t>2019/20</t>
  </si>
  <si>
    <t>2019</t>
  </si>
  <si>
    <t>Rončević</t>
  </si>
  <si>
    <t>Nadžije</t>
  </si>
  <si>
    <t>Molla</t>
  </si>
  <si>
    <t>Lana</t>
  </si>
  <si>
    <t>Miladinović</t>
  </si>
  <si>
    <t>Tijana</t>
  </si>
  <si>
    <t>Cimbaljević</t>
  </si>
  <si>
    <t>Dragićević</t>
  </si>
  <si>
    <t>Marko</t>
  </si>
  <si>
    <t>Gogić</t>
  </si>
  <si>
    <t>Nermina</t>
  </si>
  <si>
    <t>Ćeman</t>
  </si>
  <si>
    <t>Matija</t>
  </si>
  <si>
    <t>Merdovic</t>
  </si>
  <si>
    <t>Cvijović</t>
  </si>
  <si>
    <t>Emina</t>
  </si>
  <si>
    <t>Nađa</t>
  </si>
  <si>
    <t>Mitrović</t>
  </si>
  <si>
    <t>Obradović</t>
  </si>
  <si>
    <t>Marijana</t>
  </si>
  <si>
    <t>Sara</t>
  </si>
  <si>
    <t>Medojević</t>
  </si>
  <si>
    <t>Lakonić</t>
  </si>
  <si>
    <t>Irena</t>
  </si>
  <si>
    <t>Nikoleta</t>
  </si>
  <si>
    <t>Vujanović</t>
  </si>
  <si>
    <t>Nikolina</t>
  </si>
  <si>
    <t>Petranović</t>
  </si>
  <si>
    <t>Vujisić</t>
  </si>
  <si>
    <t>Šekularac</t>
  </si>
  <si>
    <t>Kljajević</t>
  </si>
  <si>
    <t>Lejla</t>
  </si>
  <si>
    <t>Pačariz</t>
  </si>
  <si>
    <t>Miljan</t>
  </si>
  <si>
    <t>Mandić</t>
  </si>
  <si>
    <t>Ljubica</t>
  </si>
  <si>
    <t>Čabarkapa</t>
  </si>
  <si>
    <t>Majda</t>
  </si>
  <si>
    <t>Šukurica</t>
  </si>
  <si>
    <t>Isidora</t>
  </si>
  <si>
    <t>Magdelinić</t>
  </si>
  <si>
    <t>Vojka</t>
  </si>
  <si>
    <t>Raičević</t>
  </si>
  <si>
    <t>Ignatenko</t>
  </si>
  <si>
    <t>Kosta</t>
  </si>
  <si>
    <t>Kasalica</t>
  </si>
  <si>
    <t>Ekan</t>
  </si>
  <si>
    <t>Kojić</t>
  </si>
  <si>
    <t>Miloš</t>
  </si>
  <si>
    <t>Starčević</t>
  </si>
  <si>
    <t>Vlahović</t>
  </si>
  <si>
    <t>Martina</t>
  </si>
  <si>
    <t>Džaković</t>
  </si>
  <si>
    <t>Glavatović</t>
  </si>
  <si>
    <t>Kapriš</t>
  </si>
  <si>
    <t>Branislav</t>
  </si>
  <si>
    <t>Ksenija</t>
  </si>
  <si>
    <t>Škerović</t>
  </si>
  <si>
    <t>Emilija</t>
  </si>
  <si>
    <t>Vrzić</t>
  </si>
  <si>
    <t>Nikić</t>
  </si>
  <si>
    <t>Tanja</t>
  </si>
  <si>
    <t>Prelević</t>
  </si>
  <si>
    <t>Filip</t>
  </si>
  <si>
    <t>Kovinić</t>
  </si>
  <si>
    <t>Dimitrije</t>
  </si>
  <si>
    <t>Gerenčić</t>
  </si>
  <si>
    <t>Uroš</t>
  </si>
  <si>
    <t>Savić</t>
  </si>
  <si>
    <t>Barbara</t>
  </si>
  <si>
    <t>Brzić</t>
  </si>
  <si>
    <t>Vuksan</t>
  </si>
  <si>
    <t>Peruničić</t>
  </si>
  <si>
    <t>Vasilije</t>
  </si>
  <si>
    <t>Rakočević</t>
  </si>
  <si>
    <t>Lešić</t>
  </si>
  <si>
    <t>Rabrenović</t>
  </si>
  <si>
    <t>Vukićević</t>
  </si>
  <si>
    <t>Stijović</t>
  </si>
  <si>
    <t>Mašković</t>
  </si>
  <si>
    <t>Vukčević</t>
  </si>
  <si>
    <t>Jašović</t>
  </si>
  <si>
    <t>Gordana</t>
  </si>
  <si>
    <t>Vujović</t>
  </si>
  <si>
    <t>Stanojević</t>
  </si>
  <si>
    <t>Savo</t>
  </si>
  <si>
    <t>Mirela</t>
  </si>
  <si>
    <t>Fatić</t>
  </si>
  <si>
    <t>Nataša</t>
  </si>
  <si>
    <t>Mijatović</t>
  </si>
  <si>
    <t>Pavićević</t>
  </si>
  <si>
    <t>Milović</t>
  </si>
  <si>
    <t>Boris</t>
  </si>
  <si>
    <t>Stevanović</t>
  </si>
  <si>
    <t>Mirković</t>
  </si>
  <si>
    <t>Kraljević</t>
  </si>
  <si>
    <t>Dedović</t>
  </si>
  <si>
    <t>Muhamed</t>
  </si>
  <si>
    <t>Demić</t>
  </si>
  <si>
    <t>Mihailo</t>
  </si>
  <si>
    <t>Kalinić</t>
  </si>
  <si>
    <t>Vedad</t>
  </si>
  <si>
    <t>Selmanović</t>
  </si>
  <si>
    <t>Filipović</t>
  </si>
  <si>
    <t>Zoran</t>
  </si>
  <si>
    <t>Vido</t>
  </si>
  <si>
    <t>Bojanović</t>
  </si>
  <si>
    <t>Mia</t>
  </si>
  <si>
    <t>Mijailović</t>
  </si>
  <si>
    <t>Sekulović</t>
  </si>
  <si>
    <t>Teodora</t>
  </si>
  <si>
    <t>Benić</t>
  </si>
  <si>
    <t>Brajović</t>
  </si>
  <si>
    <t>Gačević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</si>
</sst>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1">
      <selection activeCell="M53" sqref="M53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8" t="s">
        <v>52</v>
      </c>
      <c r="B1" s="88" t="s">
        <v>53</v>
      </c>
      <c r="C1" s="88" t="s">
        <v>54</v>
      </c>
      <c r="D1" s="88" t="s">
        <v>55</v>
      </c>
      <c r="E1" s="88" t="s">
        <v>56</v>
      </c>
      <c r="F1" s="88" t="s">
        <v>57</v>
      </c>
      <c r="G1" s="88" t="s">
        <v>58</v>
      </c>
    </row>
    <row r="2" spans="1:29" ht="15">
      <c r="A2" s="88" t="s">
        <v>59</v>
      </c>
      <c r="B2" s="88" t="s">
        <v>183</v>
      </c>
      <c r="C2" s="88" t="s">
        <v>249</v>
      </c>
      <c r="D2" s="88" t="s">
        <v>250</v>
      </c>
      <c r="E2" s="88" t="s">
        <v>60</v>
      </c>
      <c r="F2" s="88" t="s">
        <v>59</v>
      </c>
      <c r="G2" s="88" t="s">
        <v>136</v>
      </c>
      <c r="I2" t="str">
        <f>CONCATENATE(A2,"/",B2)</f>
        <v>1/2019</v>
      </c>
      <c r="J2" t="str">
        <f>CONCATENATE(D2," ",C2)</f>
        <v>Gerenčić Dimitrije</v>
      </c>
      <c r="AC2">
        <f aca="true" t="shared" si="0" ref="AC2:AC65">IF(T2&lt;&gt;$AA$1,T2,IF(S2=$AA$1,"",S2))</f>
      </c>
    </row>
    <row r="3" spans="1:29" ht="15">
      <c r="A3" s="88" t="s">
        <v>62</v>
      </c>
      <c r="B3" s="88" t="s">
        <v>183</v>
      </c>
      <c r="C3" s="88" t="s">
        <v>232</v>
      </c>
      <c r="D3" s="88" t="s">
        <v>176</v>
      </c>
      <c r="E3" s="88" t="s">
        <v>60</v>
      </c>
      <c r="F3" s="88" t="s">
        <v>59</v>
      </c>
      <c r="G3" s="88" t="s">
        <v>136</v>
      </c>
      <c r="I3" t="str">
        <f aca="true" t="shared" si="1" ref="I3:I52">CONCATENATE(A3,"/",B3)</f>
        <v>2/2019</v>
      </c>
      <c r="J3" t="str">
        <f aca="true" t="shared" si="2" ref="J3:J52">CONCATENATE(D3," ",C3)</f>
        <v>Radoman Miloš</v>
      </c>
      <c r="AC3">
        <f t="shared" si="0"/>
      </c>
    </row>
    <row r="4" spans="1:29" ht="15">
      <c r="A4" s="88" t="s">
        <v>63</v>
      </c>
      <c r="B4" s="88" t="s">
        <v>183</v>
      </c>
      <c r="C4" s="88" t="s">
        <v>140</v>
      </c>
      <c r="D4" s="88" t="s">
        <v>162</v>
      </c>
      <c r="E4" s="88" t="s">
        <v>60</v>
      </c>
      <c r="F4" s="88" t="s">
        <v>59</v>
      </c>
      <c r="G4" s="88" t="s">
        <v>136</v>
      </c>
      <c r="I4" t="str">
        <f t="shared" si="1"/>
        <v>3/2019</v>
      </c>
      <c r="J4" t="str">
        <f t="shared" si="2"/>
        <v>Radulović Marina</v>
      </c>
      <c r="AC4">
        <f t="shared" si="0"/>
      </c>
    </row>
    <row r="5" spans="1:29" ht="15">
      <c r="A5" s="88" t="s">
        <v>64</v>
      </c>
      <c r="B5" s="88" t="s">
        <v>183</v>
      </c>
      <c r="C5" s="88" t="s">
        <v>73</v>
      </c>
      <c r="D5" s="88" t="s">
        <v>180</v>
      </c>
      <c r="E5" s="88" t="s">
        <v>60</v>
      </c>
      <c r="F5" s="88" t="s">
        <v>59</v>
      </c>
      <c r="G5" s="88" t="s">
        <v>136</v>
      </c>
      <c r="I5" t="str">
        <f t="shared" si="1"/>
        <v>4/2019</v>
      </c>
      <c r="J5" t="str">
        <f t="shared" si="2"/>
        <v>Zečević Nikola</v>
      </c>
      <c r="AC5">
        <f t="shared" si="0"/>
      </c>
    </row>
    <row r="6" spans="1:29" ht="15">
      <c r="A6" s="88" t="s">
        <v>66</v>
      </c>
      <c r="B6" s="88" t="s">
        <v>183</v>
      </c>
      <c r="C6" s="88" t="s">
        <v>251</v>
      </c>
      <c r="D6" s="88" t="s">
        <v>252</v>
      </c>
      <c r="E6" s="88" t="s">
        <v>60</v>
      </c>
      <c r="F6" s="88" t="s">
        <v>59</v>
      </c>
      <c r="G6" s="88" t="s">
        <v>136</v>
      </c>
      <c r="I6" t="str">
        <f t="shared" si="1"/>
        <v>5/2019</v>
      </c>
      <c r="J6" t="str">
        <f t="shared" si="2"/>
        <v>Savić Uroš</v>
      </c>
      <c r="AC6">
        <f t="shared" si="0"/>
      </c>
    </row>
    <row r="7" spans="1:29" ht="15">
      <c r="A7" s="88" t="s">
        <v>68</v>
      </c>
      <c r="B7" s="88" t="s">
        <v>183</v>
      </c>
      <c r="C7" s="88" t="s">
        <v>253</v>
      </c>
      <c r="D7" s="88" t="s">
        <v>254</v>
      </c>
      <c r="E7" s="88" t="s">
        <v>60</v>
      </c>
      <c r="F7" s="88" t="s">
        <v>59</v>
      </c>
      <c r="G7" s="88" t="s">
        <v>136</v>
      </c>
      <c r="I7" t="str">
        <f t="shared" si="1"/>
        <v>6/2019</v>
      </c>
      <c r="J7" t="str">
        <f t="shared" si="2"/>
        <v>Brzić Barbara</v>
      </c>
      <c r="AC7">
        <f t="shared" si="0"/>
      </c>
    </row>
    <row r="8" spans="1:29" ht="15">
      <c r="A8" s="88" t="s">
        <v>69</v>
      </c>
      <c r="B8" s="88" t="s">
        <v>183</v>
      </c>
      <c r="C8" s="88" t="s">
        <v>255</v>
      </c>
      <c r="D8" s="88" t="s">
        <v>178</v>
      </c>
      <c r="E8" s="88" t="s">
        <v>60</v>
      </c>
      <c r="F8" s="88" t="s">
        <v>59</v>
      </c>
      <c r="G8" s="88" t="s">
        <v>136</v>
      </c>
      <c r="I8" t="str">
        <f t="shared" si="1"/>
        <v>7/2019</v>
      </c>
      <c r="J8" t="str">
        <f t="shared" si="2"/>
        <v>Dragaš Vuksan</v>
      </c>
      <c r="AC8">
        <f t="shared" si="0"/>
      </c>
    </row>
    <row r="9" spans="1:29" ht="15">
      <c r="A9" s="88" t="s">
        <v>70</v>
      </c>
      <c r="B9" s="88" t="s">
        <v>183</v>
      </c>
      <c r="C9" s="88" t="s">
        <v>240</v>
      </c>
      <c r="D9" s="88" t="s">
        <v>256</v>
      </c>
      <c r="E9" s="88" t="s">
        <v>60</v>
      </c>
      <c r="F9" s="88" t="s">
        <v>59</v>
      </c>
      <c r="G9" s="88" t="s">
        <v>136</v>
      </c>
      <c r="I9" t="str">
        <f t="shared" si="1"/>
        <v>8/2019</v>
      </c>
      <c r="J9" t="str">
        <f t="shared" si="2"/>
        <v>Peruničić Ksenija</v>
      </c>
      <c r="AC9">
        <f t="shared" si="0"/>
      </c>
    </row>
    <row r="10" spans="1:29" ht="15">
      <c r="A10" s="88" t="s">
        <v>72</v>
      </c>
      <c r="B10" s="88" t="s">
        <v>183</v>
      </c>
      <c r="C10" s="88" t="s">
        <v>257</v>
      </c>
      <c r="D10" s="88" t="s">
        <v>258</v>
      </c>
      <c r="E10" s="88" t="s">
        <v>60</v>
      </c>
      <c r="F10" s="88" t="s">
        <v>59</v>
      </c>
      <c r="G10" s="88" t="s">
        <v>136</v>
      </c>
      <c r="I10" t="str">
        <f t="shared" si="1"/>
        <v>10/2019</v>
      </c>
      <c r="J10" t="str">
        <f t="shared" si="2"/>
        <v>Rakočević Vasilije</v>
      </c>
      <c r="AC10">
        <f t="shared" si="0"/>
      </c>
    </row>
    <row r="11" spans="1:29" ht="15">
      <c r="A11" s="88" t="s">
        <v>74</v>
      </c>
      <c r="B11" s="88" t="s">
        <v>183</v>
      </c>
      <c r="C11" s="88" t="s">
        <v>73</v>
      </c>
      <c r="D11" s="88" t="s">
        <v>259</v>
      </c>
      <c r="E11" s="88" t="s">
        <v>60</v>
      </c>
      <c r="F11" s="88" t="s">
        <v>59</v>
      </c>
      <c r="G11" s="88" t="s">
        <v>136</v>
      </c>
      <c r="I11" t="str">
        <f t="shared" si="1"/>
        <v>11/2019</v>
      </c>
      <c r="J11" t="str">
        <f t="shared" si="2"/>
        <v>Lešić Nikola</v>
      </c>
      <c r="AC11">
        <f t="shared" si="0"/>
      </c>
    </row>
    <row r="12" spans="1:29" ht="15">
      <c r="A12" s="88" t="s">
        <v>75</v>
      </c>
      <c r="B12" s="88" t="s">
        <v>183</v>
      </c>
      <c r="C12" s="88" t="s">
        <v>131</v>
      </c>
      <c r="D12" s="88" t="s">
        <v>260</v>
      </c>
      <c r="E12" s="88" t="s">
        <v>60</v>
      </c>
      <c r="F12" s="88" t="s">
        <v>59</v>
      </c>
      <c r="G12" s="88" t="s">
        <v>136</v>
      </c>
      <c r="I12" t="str">
        <f t="shared" si="1"/>
        <v>12/2019</v>
      </c>
      <c r="J12" t="str">
        <f t="shared" si="2"/>
        <v>Rabrenović Aleksa</v>
      </c>
      <c r="AC12">
        <f t="shared" si="0"/>
      </c>
    </row>
    <row r="13" spans="1:29" ht="15">
      <c r="A13" s="88" t="s">
        <v>76</v>
      </c>
      <c r="B13" s="88" t="s">
        <v>183</v>
      </c>
      <c r="C13" s="88" t="s">
        <v>122</v>
      </c>
      <c r="D13" s="88" t="s">
        <v>261</v>
      </c>
      <c r="E13" s="88" t="s">
        <v>60</v>
      </c>
      <c r="F13" s="88" t="s">
        <v>59</v>
      </c>
      <c r="G13" s="88" t="s">
        <v>136</v>
      </c>
      <c r="I13" t="str">
        <f t="shared" si="1"/>
        <v>13/2019</v>
      </c>
      <c r="J13" t="str">
        <f t="shared" si="2"/>
        <v>Vukićević Jovana</v>
      </c>
      <c r="AC13">
        <f t="shared" si="0"/>
      </c>
    </row>
    <row r="14" spans="1:29" ht="15">
      <c r="A14" s="88" t="s">
        <v>77</v>
      </c>
      <c r="B14" s="88" t="s">
        <v>183</v>
      </c>
      <c r="C14" s="88" t="s">
        <v>138</v>
      </c>
      <c r="D14" s="88" t="s">
        <v>262</v>
      </c>
      <c r="E14" s="88" t="s">
        <v>60</v>
      </c>
      <c r="F14" s="88" t="s">
        <v>59</v>
      </c>
      <c r="G14" s="88" t="s">
        <v>136</v>
      </c>
      <c r="I14" t="str">
        <f t="shared" si="1"/>
        <v>14/2019</v>
      </c>
      <c r="J14" t="str">
        <f t="shared" si="2"/>
        <v>Stijović Marija</v>
      </c>
      <c r="AC14">
        <f t="shared" si="0"/>
      </c>
    </row>
    <row r="15" spans="1:29" ht="15">
      <c r="A15" s="88" t="s">
        <v>79</v>
      </c>
      <c r="B15" s="88" t="s">
        <v>183</v>
      </c>
      <c r="C15" s="88" t="s">
        <v>120</v>
      </c>
      <c r="D15" s="88" t="s">
        <v>263</v>
      </c>
      <c r="E15" s="88" t="s">
        <v>60</v>
      </c>
      <c r="F15" s="88" t="s">
        <v>59</v>
      </c>
      <c r="G15" s="88" t="s">
        <v>136</v>
      </c>
      <c r="I15" t="str">
        <f t="shared" si="1"/>
        <v>15/2019</v>
      </c>
      <c r="J15" t="str">
        <f t="shared" si="2"/>
        <v>Mašković Anđela</v>
      </c>
      <c r="AC15">
        <f t="shared" si="0"/>
      </c>
    </row>
    <row r="16" spans="1:29" ht="15">
      <c r="A16" s="88" t="s">
        <v>81</v>
      </c>
      <c r="B16" s="88" t="s">
        <v>183</v>
      </c>
      <c r="C16" s="88" t="s">
        <v>179</v>
      </c>
      <c r="D16" s="88" t="s">
        <v>165</v>
      </c>
      <c r="E16" s="88" t="s">
        <v>60</v>
      </c>
      <c r="F16" s="88" t="s">
        <v>59</v>
      </c>
      <c r="G16" s="88" t="s">
        <v>136</v>
      </c>
      <c r="I16" t="str">
        <f t="shared" si="1"/>
        <v>16/2019</v>
      </c>
      <c r="J16" t="str">
        <f t="shared" si="2"/>
        <v>Jovanović Petar</v>
      </c>
      <c r="AC16">
        <f t="shared" si="0"/>
      </c>
    </row>
    <row r="17" spans="1:29" ht="15">
      <c r="A17" s="88" t="s">
        <v>82</v>
      </c>
      <c r="B17" s="88" t="s">
        <v>183</v>
      </c>
      <c r="C17" s="88" t="s">
        <v>121</v>
      </c>
      <c r="D17" s="88" t="s">
        <v>264</v>
      </c>
      <c r="E17" s="88" t="s">
        <v>60</v>
      </c>
      <c r="F17" s="88" t="s">
        <v>59</v>
      </c>
      <c r="G17" s="88" t="s">
        <v>136</v>
      </c>
      <c r="I17" t="str">
        <f t="shared" si="1"/>
        <v>17/2019</v>
      </c>
      <c r="J17" t="str">
        <f t="shared" si="2"/>
        <v>Vukčević Danilo</v>
      </c>
      <c r="AC17">
        <f t="shared" si="0"/>
      </c>
    </row>
    <row r="18" spans="1:29" ht="15">
      <c r="A18" s="88" t="s">
        <v>83</v>
      </c>
      <c r="B18" s="88" t="s">
        <v>183</v>
      </c>
      <c r="C18" s="88" t="s">
        <v>119</v>
      </c>
      <c r="D18" s="88" t="s">
        <v>265</v>
      </c>
      <c r="E18" s="88" t="s">
        <v>60</v>
      </c>
      <c r="F18" s="88" t="s">
        <v>59</v>
      </c>
      <c r="G18" s="88" t="s">
        <v>136</v>
      </c>
      <c r="I18" t="str">
        <f t="shared" si="1"/>
        <v>18/2019</v>
      </c>
      <c r="J18" t="str">
        <f t="shared" si="2"/>
        <v>Jašović Aleksandar</v>
      </c>
      <c r="AC18">
        <f t="shared" si="0"/>
      </c>
    </row>
    <row r="19" spans="1:29" ht="15">
      <c r="A19" s="88" t="s">
        <v>84</v>
      </c>
      <c r="B19" s="88" t="s">
        <v>183</v>
      </c>
      <c r="C19" s="88" t="s">
        <v>266</v>
      </c>
      <c r="D19" s="88" t="s">
        <v>267</v>
      </c>
      <c r="E19" s="88" t="s">
        <v>60</v>
      </c>
      <c r="F19" s="88" t="s">
        <v>59</v>
      </c>
      <c r="G19" s="88" t="s">
        <v>136</v>
      </c>
      <c r="I19" t="str">
        <f t="shared" si="1"/>
        <v>19/2019</v>
      </c>
      <c r="J19" t="str">
        <f t="shared" si="2"/>
        <v>Vujović Gordana</v>
      </c>
      <c r="AC19">
        <f t="shared" si="0"/>
      </c>
    </row>
    <row r="20" spans="1:29" ht="15">
      <c r="A20" s="88" t="s">
        <v>85</v>
      </c>
      <c r="B20" s="88" t="s">
        <v>183</v>
      </c>
      <c r="C20" s="88" t="s">
        <v>121</v>
      </c>
      <c r="D20" s="88" t="s">
        <v>268</v>
      </c>
      <c r="E20" s="88" t="s">
        <v>60</v>
      </c>
      <c r="F20" s="88" t="s">
        <v>59</v>
      </c>
      <c r="G20" s="88" t="s">
        <v>136</v>
      </c>
      <c r="I20" t="str">
        <f t="shared" si="1"/>
        <v>20/2019</v>
      </c>
      <c r="J20" t="str">
        <f t="shared" si="2"/>
        <v>Stanojević Danilo</v>
      </c>
      <c r="AC20">
        <f t="shared" si="0"/>
      </c>
    </row>
    <row r="21" spans="1:29" ht="15">
      <c r="A21" s="88" t="s">
        <v>86</v>
      </c>
      <c r="B21" s="88" t="s">
        <v>183</v>
      </c>
      <c r="C21" s="88" t="s">
        <v>94</v>
      </c>
      <c r="D21" s="88" t="s">
        <v>169</v>
      </c>
      <c r="E21" s="88" t="s">
        <v>60</v>
      </c>
      <c r="F21" s="88" t="s">
        <v>59</v>
      </c>
      <c r="G21" s="88" t="s">
        <v>136</v>
      </c>
      <c r="I21" t="str">
        <f t="shared" si="1"/>
        <v>21/2019</v>
      </c>
      <c r="J21" t="str">
        <f t="shared" si="2"/>
        <v>Vuković Luka</v>
      </c>
      <c r="AC21">
        <f t="shared" si="0"/>
      </c>
    </row>
    <row r="22" spans="1:29" ht="15">
      <c r="A22" s="88" t="s">
        <v>87</v>
      </c>
      <c r="B22" s="88" t="s">
        <v>183</v>
      </c>
      <c r="C22" s="88" t="s">
        <v>269</v>
      </c>
      <c r="D22" s="88" t="s">
        <v>146</v>
      </c>
      <c r="E22" s="88" t="s">
        <v>60</v>
      </c>
      <c r="F22" s="88" t="s">
        <v>59</v>
      </c>
      <c r="G22" s="88" t="s">
        <v>136</v>
      </c>
      <c r="I22" t="str">
        <f t="shared" si="1"/>
        <v>22/2019</v>
      </c>
      <c r="J22" t="str">
        <f t="shared" si="2"/>
        <v>Drobnjak Savo</v>
      </c>
      <c r="AC22">
        <f t="shared" si="0"/>
      </c>
    </row>
    <row r="23" spans="1:29" ht="15">
      <c r="A23" s="88" t="s">
        <v>88</v>
      </c>
      <c r="B23" s="88" t="s">
        <v>183</v>
      </c>
      <c r="C23" s="88" t="s">
        <v>270</v>
      </c>
      <c r="D23" s="88" t="s">
        <v>271</v>
      </c>
      <c r="E23" s="88" t="s">
        <v>60</v>
      </c>
      <c r="F23" s="88" t="s">
        <v>59</v>
      </c>
      <c r="G23" s="88" t="s">
        <v>136</v>
      </c>
      <c r="I23" t="str">
        <f t="shared" si="1"/>
        <v>23/2019</v>
      </c>
      <c r="J23" t="str">
        <f t="shared" si="2"/>
        <v>Fatić Mirela</v>
      </c>
      <c r="AC23">
        <f t="shared" si="0"/>
      </c>
    </row>
    <row r="24" spans="1:29" ht="15">
      <c r="A24" s="88" t="s">
        <v>89</v>
      </c>
      <c r="B24" s="88" t="s">
        <v>183</v>
      </c>
      <c r="C24" s="88" t="s">
        <v>94</v>
      </c>
      <c r="D24" s="88" t="s">
        <v>130</v>
      </c>
      <c r="E24" s="88" t="s">
        <v>60</v>
      </c>
      <c r="F24" s="88" t="s">
        <v>59</v>
      </c>
      <c r="G24" s="88" t="s">
        <v>136</v>
      </c>
      <c r="I24" t="str">
        <f t="shared" si="1"/>
        <v>24/2019</v>
      </c>
      <c r="J24" t="str">
        <f t="shared" si="2"/>
        <v>Božović Luka</v>
      </c>
      <c r="AC24">
        <f t="shared" si="0"/>
      </c>
    </row>
    <row r="25" spans="1:29" ht="15">
      <c r="A25" s="88" t="s">
        <v>90</v>
      </c>
      <c r="B25" s="88" t="s">
        <v>183</v>
      </c>
      <c r="C25" s="88" t="s">
        <v>272</v>
      </c>
      <c r="D25" s="88" t="s">
        <v>273</v>
      </c>
      <c r="E25" s="88" t="s">
        <v>60</v>
      </c>
      <c r="F25" s="88" t="s">
        <v>59</v>
      </c>
      <c r="G25" s="88" t="s">
        <v>136</v>
      </c>
      <c r="I25" t="str">
        <f t="shared" si="1"/>
        <v>25/2019</v>
      </c>
      <c r="J25" t="str">
        <f t="shared" si="2"/>
        <v>Mijatović Nataša</v>
      </c>
      <c r="AC25">
        <f t="shared" si="0"/>
      </c>
    </row>
    <row r="26" spans="1:29" ht="15">
      <c r="A26" s="88" t="s">
        <v>91</v>
      </c>
      <c r="B26" s="88" t="s">
        <v>183</v>
      </c>
      <c r="C26" s="88" t="s">
        <v>139</v>
      </c>
      <c r="D26" s="88" t="s">
        <v>274</v>
      </c>
      <c r="E26" s="88" t="s">
        <v>60</v>
      </c>
      <c r="F26" s="88" t="s">
        <v>59</v>
      </c>
      <c r="G26" s="88" t="s">
        <v>136</v>
      </c>
      <c r="I26" t="str">
        <f t="shared" si="1"/>
        <v>26/2019</v>
      </c>
      <c r="J26" t="str">
        <f t="shared" si="2"/>
        <v>Pavićević Andrija</v>
      </c>
      <c r="AC26">
        <f t="shared" si="0"/>
      </c>
    </row>
    <row r="27" spans="1:29" ht="15">
      <c r="A27" s="88" t="s">
        <v>92</v>
      </c>
      <c r="B27" s="88" t="s">
        <v>183</v>
      </c>
      <c r="C27" s="88" t="s">
        <v>196</v>
      </c>
      <c r="D27" s="88" t="s">
        <v>275</v>
      </c>
      <c r="E27" s="88" t="s">
        <v>60</v>
      </c>
      <c r="F27" s="88" t="s">
        <v>59</v>
      </c>
      <c r="G27" s="88" t="s">
        <v>136</v>
      </c>
      <c r="I27" t="str">
        <f t="shared" si="1"/>
        <v>27/2019</v>
      </c>
      <c r="J27" t="str">
        <f t="shared" si="2"/>
        <v>Milović Matija</v>
      </c>
      <c r="AC27">
        <f t="shared" si="0"/>
      </c>
    </row>
    <row r="28" spans="1:29" ht="15">
      <c r="A28" s="88" t="s">
        <v>93</v>
      </c>
      <c r="B28" s="88" t="s">
        <v>183</v>
      </c>
      <c r="C28" s="88" t="s">
        <v>276</v>
      </c>
      <c r="D28" s="88" t="s">
        <v>277</v>
      </c>
      <c r="E28" s="88" t="s">
        <v>60</v>
      </c>
      <c r="F28" s="88" t="s">
        <v>59</v>
      </c>
      <c r="G28" s="88" t="s">
        <v>136</v>
      </c>
      <c r="I28" t="str">
        <f t="shared" si="1"/>
        <v>28/2019</v>
      </c>
      <c r="J28" t="str">
        <f t="shared" si="2"/>
        <v>Stevanović Boris</v>
      </c>
      <c r="AC28">
        <f t="shared" si="0"/>
      </c>
    </row>
    <row r="29" spans="1:29" ht="15">
      <c r="A29" s="88" t="s">
        <v>95</v>
      </c>
      <c r="B29" s="88" t="s">
        <v>183</v>
      </c>
      <c r="C29" s="88" t="s">
        <v>139</v>
      </c>
      <c r="D29" s="88" t="s">
        <v>160</v>
      </c>
      <c r="E29" s="88" t="s">
        <v>60</v>
      </c>
      <c r="F29" s="88" t="s">
        <v>59</v>
      </c>
      <c r="G29" s="88" t="s">
        <v>136</v>
      </c>
      <c r="I29" t="str">
        <f t="shared" si="1"/>
        <v>29/2019</v>
      </c>
      <c r="J29" t="str">
        <f t="shared" si="2"/>
        <v>Petrović Andrija</v>
      </c>
      <c r="AC29">
        <f t="shared" si="0"/>
      </c>
    </row>
    <row r="30" spans="1:29" ht="15">
      <c r="A30" s="88" t="s">
        <v>96</v>
      </c>
      <c r="B30" s="88" t="s">
        <v>183</v>
      </c>
      <c r="C30" s="88" t="s">
        <v>121</v>
      </c>
      <c r="D30" s="88" t="s">
        <v>278</v>
      </c>
      <c r="E30" s="88" t="s">
        <v>60</v>
      </c>
      <c r="F30" s="88" t="s">
        <v>59</v>
      </c>
      <c r="G30" s="88" t="s">
        <v>136</v>
      </c>
      <c r="I30" t="str">
        <f t="shared" si="1"/>
        <v>30/2019</v>
      </c>
      <c r="J30" t="str">
        <f t="shared" si="2"/>
        <v>Mirković Danilo</v>
      </c>
      <c r="AC30">
        <f t="shared" si="0"/>
      </c>
    </row>
    <row r="31" spans="1:29" ht="15">
      <c r="A31" s="88" t="s">
        <v>97</v>
      </c>
      <c r="B31" s="88" t="s">
        <v>183</v>
      </c>
      <c r="C31" s="88" t="s">
        <v>203</v>
      </c>
      <c r="D31" s="88" t="s">
        <v>279</v>
      </c>
      <c r="E31" s="88" t="s">
        <v>60</v>
      </c>
      <c r="F31" s="88" t="s">
        <v>59</v>
      </c>
      <c r="G31" s="88" t="s">
        <v>136</v>
      </c>
      <c r="I31" t="str">
        <f t="shared" si="1"/>
        <v>31/2019</v>
      </c>
      <c r="J31" t="str">
        <f t="shared" si="2"/>
        <v>Kraljević Marijana</v>
      </c>
      <c r="L31" s="68" t="s">
        <v>126</v>
      </c>
      <c r="AC31">
        <f t="shared" si="0"/>
      </c>
    </row>
    <row r="32" spans="1:29" ht="15">
      <c r="A32" s="88" t="s">
        <v>99</v>
      </c>
      <c r="B32" s="88" t="s">
        <v>183</v>
      </c>
      <c r="C32" s="88" t="s">
        <v>139</v>
      </c>
      <c r="D32" s="88" t="s">
        <v>280</v>
      </c>
      <c r="E32" s="88" t="s">
        <v>60</v>
      </c>
      <c r="F32" s="88" t="s">
        <v>59</v>
      </c>
      <c r="G32" s="88" t="s">
        <v>136</v>
      </c>
      <c r="I32" t="str">
        <f t="shared" si="1"/>
        <v>32/2019</v>
      </c>
      <c r="J32" t="str">
        <f t="shared" si="2"/>
        <v>Dedović Andrija</v>
      </c>
      <c r="L32" s="68" t="s">
        <v>125</v>
      </c>
      <c r="AC32">
        <f t="shared" si="0"/>
      </c>
    </row>
    <row r="33" spans="1:29" ht="15">
      <c r="A33" s="88" t="s">
        <v>100</v>
      </c>
      <c r="B33" s="88" t="s">
        <v>183</v>
      </c>
      <c r="C33" s="88" t="s">
        <v>281</v>
      </c>
      <c r="D33" s="88" t="s">
        <v>282</v>
      </c>
      <c r="E33" s="88" t="s">
        <v>60</v>
      </c>
      <c r="F33" s="88" t="s">
        <v>59</v>
      </c>
      <c r="G33" s="88" t="s">
        <v>136</v>
      </c>
      <c r="I33" t="str">
        <f t="shared" si="1"/>
        <v>33/2019</v>
      </c>
      <c r="J33" t="str">
        <f t="shared" si="2"/>
        <v>Demić Muhamed</v>
      </c>
      <c r="AC33">
        <f t="shared" si="0"/>
      </c>
    </row>
    <row r="34" spans="1:29" ht="15">
      <c r="A34" s="88" t="s">
        <v>101</v>
      </c>
      <c r="B34" s="88" t="s">
        <v>183</v>
      </c>
      <c r="C34" s="88" t="s">
        <v>283</v>
      </c>
      <c r="D34" s="88" t="s">
        <v>284</v>
      </c>
      <c r="E34" s="88" t="s">
        <v>60</v>
      </c>
      <c r="F34" s="88" t="s">
        <v>59</v>
      </c>
      <c r="G34" s="88" t="s">
        <v>136</v>
      </c>
      <c r="I34" t="str">
        <f t="shared" si="1"/>
        <v>34/2019</v>
      </c>
      <c r="J34" t="str">
        <f t="shared" si="2"/>
        <v>Kalinić Mihailo</v>
      </c>
      <c r="AC34">
        <f t="shared" si="0"/>
      </c>
    </row>
    <row r="35" spans="1:29" ht="15">
      <c r="A35" s="88" t="s">
        <v>102</v>
      </c>
      <c r="B35" s="88" t="s">
        <v>183</v>
      </c>
      <c r="C35" s="88" t="s">
        <v>285</v>
      </c>
      <c r="D35" s="88" t="s">
        <v>286</v>
      </c>
      <c r="E35" s="88" t="s">
        <v>60</v>
      </c>
      <c r="F35" s="88" t="s">
        <v>59</v>
      </c>
      <c r="G35" s="88" t="s">
        <v>136</v>
      </c>
      <c r="I35" t="str">
        <f t="shared" si="1"/>
        <v>35/2019</v>
      </c>
      <c r="J35" t="str">
        <f t="shared" si="2"/>
        <v>Selmanović Vedad</v>
      </c>
      <c r="AC35">
        <f t="shared" si="0"/>
      </c>
    </row>
    <row r="36" spans="1:29" ht="15">
      <c r="A36" s="88" t="s">
        <v>104</v>
      </c>
      <c r="B36" s="88" t="s">
        <v>183</v>
      </c>
      <c r="C36" s="88" t="s">
        <v>67</v>
      </c>
      <c r="D36" s="88" t="s">
        <v>271</v>
      </c>
      <c r="E36" s="88" t="s">
        <v>60</v>
      </c>
      <c r="F36" s="88" t="s">
        <v>59</v>
      </c>
      <c r="G36" s="88" t="s">
        <v>136</v>
      </c>
      <c r="I36" t="str">
        <f t="shared" si="1"/>
        <v>37/2019</v>
      </c>
      <c r="J36" t="str">
        <f t="shared" si="2"/>
        <v>Fatić Milica</v>
      </c>
      <c r="AC36">
        <f t="shared" si="0"/>
      </c>
    </row>
    <row r="37" spans="1:29" ht="15">
      <c r="A37" s="88" t="s">
        <v>163</v>
      </c>
      <c r="B37" s="88" t="s">
        <v>183</v>
      </c>
      <c r="C37" s="88" t="s">
        <v>247</v>
      </c>
      <c r="D37" s="88" t="s">
        <v>287</v>
      </c>
      <c r="E37" s="88" t="s">
        <v>60</v>
      </c>
      <c r="F37" s="88" t="s">
        <v>59</v>
      </c>
      <c r="G37" s="88" t="s">
        <v>136</v>
      </c>
      <c r="I37" t="str">
        <f t="shared" si="1"/>
        <v>38/2019</v>
      </c>
      <c r="J37" t="str">
        <f t="shared" si="2"/>
        <v>Filipović Filip</v>
      </c>
      <c r="AC37">
        <f t="shared" si="0"/>
      </c>
    </row>
    <row r="38" spans="1:29" ht="15">
      <c r="A38" s="88" t="s">
        <v>105</v>
      </c>
      <c r="B38" s="88" t="s">
        <v>183</v>
      </c>
      <c r="C38" s="88" t="s">
        <v>288</v>
      </c>
      <c r="D38" s="88" t="s">
        <v>177</v>
      </c>
      <c r="E38" s="88" t="s">
        <v>60</v>
      </c>
      <c r="F38" s="88" t="s">
        <v>59</v>
      </c>
      <c r="G38" s="88" t="s">
        <v>136</v>
      </c>
      <c r="I38" t="str">
        <f t="shared" si="1"/>
        <v>39/2019</v>
      </c>
      <c r="J38" t="str">
        <f t="shared" si="2"/>
        <v>Mijanović Zoran</v>
      </c>
      <c r="AC38">
        <f t="shared" si="0"/>
      </c>
    </row>
    <row r="39" spans="1:29" ht="15">
      <c r="A39" s="88" t="s">
        <v>107</v>
      </c>
      <c r="B39" s="88" t="s">
        <v>183</v>
      </c>
      <c r="C39" s="88" t="s">
        <v>289</v>
      </c>
      <c r="D39" s="88" t="s">
        <v>218</v>
      </c>
      <c r="E39" s="88" t="s">
        <v>60</v>
      </c>
      <c r="F39" s="88" t="s">
        <v>59</v>
      </c>
      <c r="G39" s="88" t="s">
        <v>136</v>
      </c>
      <c r="I39" t="str">
        <f t="shared" si="1"/>
        <v>41/2019</v>
      </c>
      <c r="J39" t="str">
        <f t="shared" si="2"/>
        <v>Mandić Vido</v>
      </c>
      <c r="AC39">
        <f t="shared" si="0"/>
      </c>
    </row>
    <row r="40" spans="1:29" ht="15">
      <c r="A40" s="88" t="s">
        <v>109</v>
      </c>
      <c r="B40" s="88" t="s">
        <v>183</v>
      </c>
      <c r="C40" s="88" t="s">
        <v>108</v>
      </c>
      <c r="D40" s="88" t="s">
        <v>165</v>
      </c>
      <c r="E40" s="88" t="s">
        <v>60</v>
      </c>
      <c r="F40" s="88" t="s">
        <v>59</v>
      </c>
      <c r="G40" s="88" t="s">
        <v>136</v>
      </c>
      <c r="I40" t="str">
        <f t="shared" si="1"/>
        <v>42/2019</v>
      </c>
      <c r="J40" t="str">
        <f t="shared" si="2"/>
        <v>Jovanović Vladimir</v>
      </c>
      <c r="AC40">
        <f t="shared" si="0"/>
      </c>
    </row>
    <row r="41" spans="1:29" ht="15">
      <c r="A41" s="88" t="s">
        <v>111</v>
      </c>
      <c r="B41" s="88" t="s">
        <v>183</v>
      </c>
      <c r="C41" s="88" t="s">
        <v>204</v>
      </c>
      <c r="D41" s="88" t="s">
        <v>290</v>
      </c>
      <c r="E41" s="88" t="s">
        <v>60</v>
      </c>
      <c r="F41" s="88" t="s">
        <v>59</v>
      </c>
      <c r="G41" s="88" t="s">
        <v>136</v>
      </c>
      <c r="I41" t="str">
        <f t="shared" si="1"/>
        <v>43/2019</v>
      </c>
      <c r="J41" t="str">
        <f t="shared" si="2"/>
        <v>Bojanović Sara</v>
      </c>
      <c r="AC41">
        <f t="shared" si="0"/>
      </c>
    </row>
    <row r="42" spans="1:29" ht="15">
      <c r="A42" s="88" t="s">
        <v>112</v>
      </c>
      <c r="B42" s="88" t="s">
        <v>183</v>
      </c>
      <c r="C42" s="88" t="s">
        <v>171</v>
      </c>
      <c r="D42" s="88" t="s">
        <v>202</v>
      </c>
      <c r="E42" s="88" t="s">
        <v>60</v>
      </c>
      <c r="F42" s="88" t="s">
        <v>59</v>
      </c>
      <c r="G42" s="88" t="s">
        <v>136</v>
      </c>
      <c r="I42" t="str">
        <f t="shared" si="1"/>
        <v>44/2019</v>
      </c>
      <c r="J42" t="str">
        <f t="shared" si="2"/>
        <v>Obradović Una</v>
      </c>
      <c r="AC42">
        <f t="shared" si="0"/>
      </c>
    </row>
    <row r="43" spans="1:29" ht="15">
      <c r="A43" s="88" t="s">
        <v>113</v>
      </c>
      <c r="B43" s="88" t="s">
        <v>183</v>
      </c>
      <c r="C43" s="88" t="s">
        <v>142</v>
      </c>
      <c r="D43" s="88" t="s">
        <v>124</v>
      </c>
      <c r="E43" s="88" t="s">
        <v>60</v>
      </c>
      <c r="F43" s="88" t="s">
        <v>59</v>
      </c>
      <c r="G43" s="88" t="s">
        <v>136</v>
      </c>
      <c r="I43" t="str">
        <f t="shared" si="1"/>
        <v>45/2019</v>
      </c>
      <c r="J43" t="str">
        <f t="shared" si="2"/>
        <v>Knežević Vuk</v>
      </c>
      <c r="AC43">
        <f t="shared" si="0"/>
      </c>
    </row>
    <row r="44" spans="1:29" ht="15">
      <c r="A44" s="88" t="s">
        <v>114</v>
      </c>
      <c r="B44" s="88" t="s">
        <v>183</v>
      </c>
      <c r="C44" s="88" t="s">
        <v>291</v>
      </c>
      <c r="D44" s="88" t="s">
        <v>292</v>
      </c>
      <c r="E44" s="88" t="s">
        <v>60</v>
      </c>
      <c r="F44" s="88" t="s">
        <v>59</v>
      </c>
      <c r="G44" s="88" t="s">
        <v>136</v>
      </c>
      <c r="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t="15">
      <c r="A45" s="88" t="s">
        <v>115</v>
      </c>
      <c r="B45" s="88" t="s">
        <v>183</v>
      </c>
      <c r="C45" s="88" t="s">
        <v>171</v>
      </c>
      <c r="D45" s="88" t="s">
        <v>293</v>
      </c>
      <c r="E45" s="88" t="s">
        <v>60</v>
      </c>
      <c r="F45" s="88" t="s">
        <v>59</v>
      </c>
      <c r="G45" s="88" t="s">
        <v>136</v>
      </c>
      <c r="I45" t="str">
        <f t="shared" si="1"/>
        <v>47/2019</v>
      </c>
      <c r="J45" t="str">
        <f t="shared" si="2"/>
        <v>Sekulović Una</v>
      </c>
      <c r="AC45">
        <f t="shared" si="0"/>
      </c>
    </row>
    <row r="46" spans="1:29" ht="15">
      <c r="A46" s="88" t="s">
        <v>116</v>
      </c>
      <c r="B46" s="88" t="s">
        <v>183</v>
      </c>
      <c r="C46" s="88" t="s">
        <v>294</v>
      </c>
      <c r="D46" s="88" t="s">
        <v>295</v>
      </c>
      <c r="E46" s="88" t="s">
        <v>60</v>
      </c>
      <c r="F46" s="88" t="s">
        <v>59</v>
      </c>
      <c r="G46" s="88" t="s">
        <v>136</v>
      </c>
      <c r="I46" t="str">
        <f t="shared" si="1"/>
        <v>48/2019</v>
      </c>
      <c r="J46" t="str">
        <f t="shared" si="2"/>
        <v>Benić Teodora</v>
      </c>
      <c r="AC46">
        <f t="shared" si="0"/>
      </c>
    </row>
    <row r="47" spans="1:29" ht="15">
      <c r="A47" s="88" t="s">
        <v>117</v>
      </c>
      <c r="B47" s="88" t="s">
        <v>183</v>
      </c>
      <c r="C47" s="88" t="s">
        <v>166</v>
      </c>
      <c r="D47" s="88" t="s">
        <v>296</v>
      </c>
      <c r="E47" s="88" t="s">
        <v>60</v>
      </c>
      <c r="F47" s="88" t="s">
        <v>59</v>
      </c>
      <c r="G47" s="88" t="s">
        <v>136</v>
      </c>
      <c r="I47" t="str">
        <f t="shared" si="1"/>
        <v>49/2019</v>
      </c>
      <c r="J47" t="str">
        <f t="shared" si="2"/>
        <v>Brajović Predrag</v>
      </c>
      <c r="AC47">
        <f t="shared" si="0"/>
      </c>
    </row>
    <row r="48" spans="1:29" ht="15">
      <c r="A48" s="88" t="s">
        <v>118</v>
      </c>
      <c r="B48" s="88" t="s">
        <v>183</v>
      </c>
      <c r="C48" s="88" t="s">
        <v>159</v>
      </c>
      <c r="D48" s="88" t="s">
        <v>297</v>
      </c>
      <c r="E48" s="88" t="s">
        <v>60</v>
      </c>
      <c r="F48" s="88" t="s">
        <v>59</v>
      </c>
      <c r="G48" s="88" t="s">
        <v>136</v>
      </c>
      <c r="I48" t="str">
        <f t="shared" si="1"/>
        <v>50/2019</v>
      </c>
      <c r="J48" t="str">
        <f t="shared" si="2"/>
        <v>Gačević Ognjen</v>
      </c>
      <c r="AC48">
        <f t="shared" si="0"/>
      </c>
    </row>
    <row r="49" spans="1:29" ht="15">
      <c r="A49" s="83"/>
      <c r="B49" s="83"/>
      <c r="C49" s="83"/>
      <c r="D49" s="83"/>
      <c r="E49" s="83"/>
      <c r="F49" s="83"/>
      <c r="G49" s="83"/>
      <c r="I49" t="str">
        <f t="shared" si="1"/>
        <v>/</v>
      </c>
      <c r="J49" t="str">
        <f t="shared" si="2"/>
        <v> </v>
      </c>
      <c r="AC49">
        <f t="shared" si="0"/>
      </c>
    </row>
    <row r="50" spans="1:29" ht="15">
      <c r="A50" s="83"/>
      <c r="B50" s="83"/>
      <c r="C50" s="83"/>
      <c r="D50" s="83"/>
      <c r="E50" s="83"/>
      <c r="F50" s="83"/>
      <c r="G50" s="83"/>
      <c r="I50" t="str">
        <f t="shared" si="1"/>
        <v>/</v>
      </c>
      <c r="J50" t="str">
        <f t="shared" si="2"/>
        <v> 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125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127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1" t="s">
        <v>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>
      <c r="A3" s="181" t="s">
        <v>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82" t="s">
        <v>158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>
      <c r="A7" s="182" t="str">
        <f>CONCATENATE("Semestar: I(prvi), akademska ",My!R2," godina")</f>
        <v>Semestar: I(prvi), akademska 2019/20 godina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3" t="s">
        <v>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 ht="1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ht="15">
      <c r="A12" s="159" t="str">
        <f>CONCATENATE("po završetku zimskog semestra akademske ",My!R2," godine")</f>
        <v>po završetku zimskog semestra akademske 2019/20 godine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0" t="s">
        <v>33</v>
      </c>
      <c r="B15" s="163" t="s">
        <v>34</v>
      </c>
      <c r="C15" s="166" t="s">
        <v>35</v>
      </c>
      <c r="D15" s="169" t="s">
        <v>36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69" t="s">
        <v>37</v>
      </c>
      <c r="Q15" s="170"/>
      <c r="R15" s="170"/>
      <c r="S15" s="184"/>
    </row>
    <row r="16" spans="1:19" ht="15.75" customHeight="1">
      <c r="A16" s="161"/>
      <c r="B16" s="164"/>
      <c r="C16" s="167"/>
      <c r="D16" s="172" t="s">
        <v>38</v>
      </c>
      <c r="E16" s="173"/>
      <c r="F16" s="174" t="s">
        <v>39</v>
      </c>
      <c r="G16" s="173"/>
      <c r="H16" s="174" t="s">
        <v>40</v>
      </c>
      <c r="I16" s="173"/>
      <c r="J16" s="174" t="s">
        <v>41</v>
      </c>
      <c r="K16" s="173"/>
      <c r="L16" s="174" t="s">
        <v>42</v>
      </c>
      <c r="M16" s="173"/>
      <c r="N16" s="174" t="s">
        <v>43</v>
      </c>
      <c r="O16" s="175"/>
      <c r="P16" s="176" t="s">
        <v>44</v>
      </c>
      <c r="Q16" s="177"/>
      <c r="R16" s="176" t="s">
        <v>45</v>
      </c>
      <c r="S16" s="178"/>
    </row>
    <row r="17" spans="1:19" ht="23.25" customHeight="1" thickBot="1">
      <c r="A17" s="162"/>
      <c r="B17" s="165"/>
      <c r="C17" s="168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152</v>
      </c>
      <c r="C18" s="74">
        <f>COUNTIF(A_predlog!T6:T113,"&gt;0")</f>
        <v>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7</v>
      </c>
      <c r="S18" s="73">
        <f>IF($C18=0,0,R18*100/($P18+$R18))</f>
        <v>100</v>
      </c>
    </row>
    <row r="19" spans="1:19" ht="15.75">
      <c r="A19" s="29">
        <v>2</v>
      </c>
      <c r="B19" s="30" t="s">
        <v>150</v>
      </c>
      <c r="C19" s="31">
        <f>COUNTIF(B_predlog!T8:T115,"&gt;0")</f>
        <v>27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3.7037037037037037</v>
      </c>
      <c r="L19" s="32">
        <f>COUNTIF(B_predlog!$U8:$U115,"E")</f>
        <v>2</v>
      </c>
      <c r="M19" s="32">
        <f>IF($C19=0,0,L19*100/$C19)</f>
        <v>7.407407407407407</v>
      </c>
      <c r="N19" s="32">
        <f>C19-P19</f>
        <v>24</v>
      </c>
      <c r="O19" s="31">
        <f>IF($C19=0,0,N19*100/$C19)</f>
        <v>88.88888888888889</v>
      </c>
      <c r="P19" s="32">
        <f>SUM(D19,F19,H19,J19,L19)</f>
        <v>3</v>
      </c>
      <c r="Q19" s="31">
        <f>IF($C19=0,0,P19*100/($P19+$R19))</f>
        <v>11.11111111111111</v>
      </c>
      <c r="R19" s="32">
        <f>N19</f>
        <v>24</v>
      </c>
      <c r="S19" s="33">
        <f>IF($C19=0,0,R19*100/($P19+$R19))</f>
        <v>88.88888888888889</v>
      </c>
    </row>
    <row r="20" spans="1:19" ht="15.75">
      <c r="A20" s="29">
        <v>3</v>
      </c>
      <c r="B20" s="30" t="s">
        <v>151</v>
      </c>
      <c r="C20" s="31">
        <f>COUNTIF(C_predlog!T8:T115,"&gt;0")</f>
        <v>38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2.6315789473684212</v>
      </c>
      <c r="L20" s="32">
        <f>COUNTIF(C_predlog!$U8:$U115,"E")</f>
        <v>7</v>
      </c>
      <c r="M20" s="32">
        <f>IF($C20=0,0,L20*100/$C20)</f>
        <v>18.42105263157895</v>
      </c>
      <c r="N20" s="32">
        <f>C20-P20</f>
        <v>30</v>
      </c>
      <c r="O20" s="31">
        <f>IF($C20=0,0,N20*100/$C20)</f>
        <v>78.94736842105263</v>
      </c>
      <c r="P20" s="32">
        <f>SUM(D20,F20,H20,J20,L20)</f>
        <v>8</v>
      </c>
      <c r="Q20" s="31">
        <f>IF($C20=0,0,P20*100/($P20+$R20))</f>
        <v>21.05263157894737</v>
      </c>
      <c r="R20" s="32">
        <f>N20</f>
        <v>30</v>
      </c>
      <c r="S20" s="33">
        <f>IF($C20=0,0,R20*100/($P20+$R20))</f>
        <v>78.94736842105263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9" t="str">
        <f>CONCATENATE("Podgorica,   januar 20",RIGHT(My!R2,2),". god.")</f>
        <v>Podgorica,   januar 2020. god.</v>
      </c>
      <c r="B25" s="179"/>
      <c r="D25" s="179" t="s">
        <v>47</v>
      </c>
      <c r="E25" s="179"/>
      <c r="F25" s="179"/>
      <c r="G25" s="179"/>
      <c r="H25" s="179"/>
      <c r="I25" s="179"/>
      <c r="N25" s="180" t="s">
        <v>48</v>
      </c>
      <c r="O25" s="180"/>
      <c r="P25" s="180"/>
      <c r="Q25" s="180"/>
    </row>
    <row r="27" spans="4:18" ht="15">
      <c r="D27" s="159" t="s">
        <v>133</v>
      </c>
      <c r="E27" s="159"/>
      <c r="F27" s="159"/>
      <c r="G27" s="159"/>
      <c r="H27" s="159"/>
      <c r="I27" s="159"/>
      <c r="J27" s="159"/>
      <c r="L27" s="72"/>
      <c r="M27" s="159" t="s">
        <v>132</v>
      </c>
      <c r="N27" s="159"/>
      <c r="O27" s="159"/>
      <c r="P27" s="159"/>
      <c r="Q27" s="159"/>
      <c r="R27" s="159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O58" sqref="O58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153</v>
      </c>
      <c r="C2" s="1"/>
      <c r="E2" s="1"/>
      <c r="F2" s="59" t="s">
        <v>153</v>
      </c>
      <c r="G2" s="1"/>
      <c r="H2" s="1"/>
      <c r="I2" s="1"/>
      <c r="J2" s="59" t="s">
        <v>153</v>
      </c>
      <c r="K2" s="1"/>
      <c r="R2" s="60" t="s">
        <v>182</v>
      </c>
    </row>
    <row r="3" spans="1:11" ht="12.75">
      <c r="A3" s="1"/>
      <c r="B3" s="60" t="str">
        <f>CONCATENATE("smjer: A ; sk. ",R2)</f>
        <v>smjer: A ; sk. 2019/20</v>
      </c>
      <c r="C3" s="1"/>
      <c r="E3" s="1"/>
      <c r="F3" s="60" t="str">
        <f>CONCATENATE("smjer: B ; sk. ",R2)</f>
        <v>smjer: B ; sk. 2019/20</v>
      </c>
      <c r="G3" s="1"/>
      <c r="H3" s="1"/>
      <c r="I3" s="1"/>
      <c r="J3" s="60" t="str">
        <f>CONCATENATE("smjer: C ; sk. ",R2)</f>
        <v>smjer: C ; sk. 2019/20</v>
      </c>
      <c r="K3" s="1"/>
    </row>
    <row r="4" spans="1:11" ht="12.75">
      <c r="A4" s="63" t="str">
        <f>A_Zakljucne!A8</f>
        <v>1/2019</v>
      </c>
      <c r="B4" s="64" t="str">
        <f>A_Zakljucne!B8</f>
        <v>Rončević Jelena</v>
      </c>
      <c r="C4" s="64" t="str">
        <f>A_Zakljucne!F8</f>
        <v>F</v>
      </c>
      <c r="E4" s="63" t="str">
        <f>B_Zakljucne!A8</f>
        <v>1/2019</v>
      </c>
      <c r="F4" s="64" t="str">
        <f>B_Zakljucne!B8</f>
        <v>Merdovic Matija</v>
      </c>
      <c r="G4" s="64" t="str">
        <f>B_Zakljucne!F8</f>
        <v>F</v>
      </c>
      <c r="I4" s="63" t="str">
        <f>C_Zakljucne!A8</f>
        <v>1/2019</v>
      </c>
      <c r="J4" s="64" t="str">
        <f>C_Zakljucne!B8</f>
        <v>Gerenčić Dimitrije</v>
      </c>
      <c r="K4" s="64" t="str">
        <f>C_Zakljucne!F8</f>
        <v>F</v>
      </c>
    </row>
    <row r="5" spans="1:11" ht="12.75">
      <c r="A5" s="63" t="str">
        <f>A_Zakljucne!A9</f>
        <v>2/2019</v>
      </c>
      <c r="B5" s="64" t="str">
        <f>A_Zakljucne!B9</f>
        <v>Molla Nadžije</v>
      </c>
      <c r="C5" s="64" t="str">
        <f>A_Zakljucne!F9</f>
        <v>F</v>
      </c>
      <c r="E5" s="63" t="str">
        <f>B_Zakljucne!A9</f>
        <v>2/2019</v>
      </c>
      <c r="F5" s="64" t="str">
        <f>B_Zakljucne!B9</f>
        <v>Cvijović Tijana</v>
      </c>
      <c r="G5" s="64" t="str">
        <f>B_Zakljucne!F9</f>
        <v>F</v>
      </c>
      <c r="I5" s="63" t="str">
        <f>C_Zakljucne!A9</f>
        <v>2/2019</v>
      </c>
      <c r="J5" s="64" t="str">
        <f>C_Zakljucne!B9</f>
        <v>Radoman Miloš</v>
      </c>
      <c r="K5" s="64" t="str">
        <f>C_Zakljucne!F9</f>
        <v>E</v>
      </c>
    </row>
    <row r="6" spans="1:11" ht="12.75">
      <c r="A6" s="63" t="str">
        <f>A_Zakljucne!A10</f>
        <v>3/2019</v>
      </c>
      <c r="B6" s="64" t="str">
        <f>A_Zakljucne!B10</f>
        <v>Popović Lana</v>
      </c>
      <c r="C6" s="64" t="str">
        <f>A_Zakljucne!F10</f>
        <v>F</v>
      </c>
      <c r="E6" s="63" t="str">
        <f>B_Zakljucne!A10</f>
        <v>3/2019</v>
      </c>
      <c r="F6" s="64" t="str">
        <f>B_Zakljucne!B10</f>
        <v>Krnić Emina</v>
      </c>
      <c r="G6" s="64" t="str">
        <f>B_Zakljucne!F10</f>
        <v>F</v>
      </c>
      <c r="I6" s="63" t="str">
        <f>C_Zakljucne!A10</f>
        <v>3/2019</v>
      </c>
      <c r="J6" s="64" t="str">
        <f>C_Zakljucne!B10</f>
        <v>Radulović Marina</v>
      </c>
      <c r="K6" s="64" t="str">
        <f>C_Zakljucne!F10</f>
        <v>F</v>
      </c>
    </row>
    <row r="7" spans="1:11" ht="12.75">
      <c r="A7" s="63" t="str">
        <f>A_Zakljucne!A11</f>
        <v>4/2019</v>
      </c>
      <c r="B7" s="64" t="str">
        <f>A_Zakljucne!B11</f>
        <v>Popović Stefan</v>
      </c>
      <c r="C7" s="64" t="str">
        <f>A_Zakljucne!F11</f>
        <v>F</v>
      </c>
      <c r="E7" s="63" t="str">
        <f>B_Zakljucne!A11</f>
        <v>4/2019</v>
      </c>
      <c r="F7" s="64" t="str">
        <f>B_Zakljucne!B11</f>
        <v>Mitrović Nađa</v>
      </c>
      <c r="G7" s="64" t="str">
        <f>B_Zakljucne!F11</f>
        <v>F</v>
      </c>
      <c r="I7" s="63" t="str">
        <f>C_Zakljucne!A11</f>
        <v>4/2019</v>
      </c>
      <c r="J7" s="64" t="str">
        <f>C_Zakljucne!B11</f>
        <v>Zečević Nikola</v>
      </c>
      <c r="K7" s="64" t="str">
        <f>C_Zakljucne!F11</f>
        <v>F</v>
      </c>
    </row>
    <row r="8" spans="1:11" ht="12.75">
      <c r="A8" s="63" t="str">
        <f>A_Zakljucne!A12</f>
        <v>5/2019</v>
      </c>
      <c r="B8" s="64" t="str">
        <f>A_Zakljucne!B12</f>
        <v>Pejović Marija</v>
      </c>
      <c r="C8" s="64" t="str">
        <f>A_Zakljucne!F12</f>
        <v>F</v>
      </c>
      <c r="E8" s="63" t="str">
        <f>B_Zakljucne!A12</f>
        <v>5/2019</v>
      </c>
      <c r="F8" s="64" t="str">
        <f>B_Zakljucne!B12</f>
        <v>Obradović Ivana</v>
      </c>
      <c r="G8" s="64" t="str">
        <f>B_Zakljucne!F12</f>
        <v>F</v>
      </c>
      <c r="I8" s="63" t="str">
        <f>C_Zakljucne!A12</f>
        <v>5/2019</v>
      </c>
      <c r="J8" s="64" t="str">
        <f>C_Zakljucne!B12</f>
        <v>Savić Uroš</v>
      </c>
      <c r="K8" s="64" t="str">
        <f>C_Zakljucne!F12</f>
        <v>E</v>
      </c>
    </row>
    <row r="9" spans="1:11" ht="12.75">
      <c r="A9" s="63" t="str">
        <f>A_Zakljucne!A13</f>
        <v>7/2019</v>
      </c>
      <c r="B9" s="64" t="str">
        <f>A_Zakljucne!B13</f>
        <v>Miladinović Tamara</v>
      </c>
      <c r="C9" s="64" t="str">
        <f>A_Zakljucne!F13</f>
        <v>F</v>
      </c>
      <c r="E9" s="63" t="str">
        <f>B_Zakljucne!A13</f>
        <v>6/2019</v>
      </c>
      <c r="F9" s="64" t="str">
        <f>B_Zakljucne!B13</f>
        <v>Šćepanović Marijana</v>
      </c>
      <c r="G9" s="64" t="str">
        <f>B_Zakljucne!F13</f>
        <v>F</v>
      </c>
      <c r="I9" s="63" t="str">
        <f>C_Zakljucne!A13</f>
        <v>6/2019</v>
      </c>
      <c r="J9" s="64" t="str">
        <f>C_Zakljucne!B13</f>
        <v>Brzić Barbara</v>
      </c>
      <c r="K9" s="64" t="str">
        <f>C_Zakljucne!F13</f>
        <v>F</v>
      </c>
    </row>
    <row r="10" spans="1:11" ht="12.75">
      <c r="A10" s="63" t="str">
        <f>A_Zakljucne!A14</f>
        <v>8/2019</v>
      </c>
      <c r="B10" s="64" t="str">
        <f>A_Zakljucne!B14</f>
        <v>Jovanović Ivana</v>
      </c>
      <c r="C10" s="64" t="str">
        <f>A_Zakljucne!F14</f>
        <v>F</v>
      </c>
      <c r="E10" s="63" t="str">
        <f>B_Zakljucne!A14</f>
        <v>8/2019</v>
      </c>
      <c r="F10" s="64" t="str">
        <f>B_Zakljucne!B14</f>
        <v>Medojević Sara</v>
      </c>
      <c r="G10" s="64" t="str">
        <f>B_Zakljucne!F14</f>
        <v>F</v>
      </c>
      <c r="I10" s="63" t="str">
        <f>C_Zakljucne!A14</f>
        <v>7/2019</v>
      </c>
      <c r="J10" s="64" t="str">
        <f>C_Zakljucne!B14</f>
        <v>Dragaš Vuksan</v>
      </c>
      <c r="K10" s="64" t="str">
        <f>C_Zakljucne!F14</f>
        <v>F</v>
      </c>
    </row>
    <row r="11" spans="1:11" ht="12.75">
      <c r="A11" s="63" t="str">
        <f>A_Zakljucne!A15</f>
        <v>9/2019</v>
      </c>
      <c r="B11" s="64" t="str">
        <f>A_Zakljucne!B15</f>
        <v>Kosović Tijana</v>
      </c>
      <c r="C11" s="64" t="str">
        <f>A_Zakljucne!F15</f>
        <v>F</v>
      </c>
      <c r="E11" s="63" t="str">
        <f>B_Zakljucne!A15</f>
        <v>9/2019</v>
      </c>
      <c r="F11" s="64" t="str">
        <f>B_Zakljucne!B15</f>
        <v>Lakonić Marko</v>
      </c>
      <c r="G11" s="64" t="str">
        <f>B_Zakljucne!F15</f>
        <v>F</v>
      </c>
      <c r="I11" s="63" t="str">
        <f>C_Zakljucne!A15</f>
        <v>8/2019</v>
      </c>
      <c r="J11" s="64" t="str">
        <f>C_Zakljucne!B15</f>
        <v>Peruničić Ksenija</v>
      </c>
      <c r="K11" s="64" t="str">
        <f>C_Zakljucne!F15</f>
        <v>F</v>
      </c>
    </row>
    <row r="12" spans="1:11" ht="12.75">
      <c r="A12" s="63" t="str">
        <f>A_Zakljucne!A16</f>
        <v>10/2019</v>
      </c>
      <c r="B12" s="64" t="str">
        <f>A_Zakljucne!B16</f>
        <v>Cimbaljević Ivana</v>
      </c>
      <c r="C12" s="64" t="str">
        <f>A_Zakljucne!F16</f>
        <v>F</v>
      </c>
      <c r="E12" s="63" t="str">
        <f>B_Zakljucne!A16</f>
        <v>10/2019</v>
      </c>
      <c r="F12" s="64" t="str">
        <f>B_Zakljucne!B16</f>
        <v>Živković Irena</v>
      </c>
      <c r="G12" s="64" t="str">
        <f>B_Zakljucne!F16</f>
        <v>F</v>
      </c>
      <c r="I12" s="63" t="str">
        <f>C_Zakljucne!A16</f>
        <v>10/2019</v>
      </c>
      <c r="J12" s="64" t="str">
        <f>C_Zakljucne!B16</f>
        <v>Rakočević Vasilije</v>
      </c>
      <c r="K12" s="64" t="str">
        <f>C_Zakljucne!F16</f>
        <v>F</v>
      </c>
    </row>
    <row r="13" spans="1:11" ht="12.75">
      <c r="A13" s="63" t="str">
        <f>A_Zakljucne!A17</f>
        <v>11/2019</v>
      </c>
      <c r="B13" s="64" t="str">
        <f>A_Zakljucne!B17</f>
        <v>Dragićević Jovana</v>
      </c>
      <c r="C13" s="64" t="str">
        <f>A_Zakljucne!F17</f>
        <v>F</v>
      </c>
      <c r="E13" s="63" t="str">
        <f>B_Zakljucne!A17</f>
        <v>11/2019</v>
      </c>
      <c r="F13" s="64" t="str">
        <f>B_Zakljucne!B17</f>
        <v>Miladinović Nikoleta</v>
      </c>
      <c r="G13" s="64" t="str">
        <f>B_Zakljucne!F17</f>
        <v>F</v>
      </c>
      <c r="I13" s="63" t="str">
        <f>C_Zakljucne!A17</f>
        <v>11/2019</v>
      </c>
      <c r="J13" s="64" t="str">
        <f>C_Zakljucne!B17</f>
        <v>Lešić Nikola</v>
      </c>
      <c r="K13" s="64" t="str">
        <f>C_Zakljucne!F17</f>
        <v>F</v>
      </c>
    </row>
    <row r="14" spans="1:11" ht="12.75">
      <c r="A14" s="63" t="str">
        <f>A_Zakljucne!A18</f>
        <v>12/2019</v>
      </c>
      <c r="B14" s="64" t="str">
        <f>A_Zakljucne!B18</f>
        <v>Pejović Lazar</v>
      </c>
      <c r="C14" s="64" t="str">
        <f>A_Zakljucne!F18</f>
        <v>F</v>
      </c>
      <c r="E14" s="63" t="str">
        <f>B_Zakljucne!A18</f>
        <v>12/2019</v>
      </c>
      <c r="F14" s="64" t="str">
        <f>B_Zakljucne!B18</f>
        <v>Vujanović Marina</v>
      </c>
      <c r="G14" s="64" t="str">
        <f>B_Zakljucne!F18</f>
        <v>E</v>
      </c>
      <c r="I14" s="63" t="str">
        <f>C_Zakljucne!A18</f>
        <v>12/2019</v>
      </c>
      <c r="J14" s="64" t="str">
        <f>C_Zakljucne!B18</f>
        <v>Rabrenović Aleksa</v>
      </c>
      <c r="K14" s="64" t="str">
        <f>C_Zakljucne!F18</f>
        <v>F</v>
      </c>
    </row>
    <row r="15" spans="1:11" ht="12.75">
      <c r="A15" s="63" t="str">
        <f>A_Zakljucne!A19</f>
        <v>13/2019</v>
      </c>
      <c r="B15" s="64" t="str">
        <f>A_Zakljucne!B19</f>
        <v>Gogić Marko</v>
      </c>
      <c r="C15" s="64" t="str">
        <f>A_Zakljucne!F19</f>
        <v>F</v>
      </c>
      <c r="E15" s="63" t="str">
        <f>B_Zakljucne!A19</f>
        <v>13/2019</v>
      </c>
      <c r="F15" s="64" t="str">
        <f>B_Zakljucne!B19</f>
        <v>Petranović Nikolina</v>
      </c>
      <c r="G15" s="64" t="str">
        <f>B_Zakljucne!F19</f>
        <v>F</v>
      </c>
      <c r="I15" s="63" t="str">
        <f>C_Zakljucne!A19</f>
        <v>13/2019</v>
      </c>
      <c r="J15" s="64" t="str">
        <f>C_Zakljucne!B19</f>
        <v>Vukićević Jovana</v>
      </c>
      <c r="K15" s="64" t="str">
        <f>C_Zakljucne!F19</f>
        <v>F</v>
      </c>
    </row>
    <row r="16" spans="1:11" ht="12.75">
      <c r="A16" s="63" t="str">
        <f>A_Zakljucne!A20</f>
        <v>14/2019</v>
      </c>
      <c r="B16" s="64" t="str">
        <f>A_Zakljucne!B20</f>
        <v>Božović Anja</v>
      </c>
      <c r="C16" s="64" t="str">
        <f>A_Zakljucne!F20</f>
        <v>F</v>
      </c>
      <c r="E16" s="63" t="str">
        <f>B_Zakljucne!A20</f>
        <v>14/2019</v>
      </c>
      <c r="F16" s="64" t="str">
        <f>B_Zakljucne!B20</f>
        <v>Vujisić Vladimir</v>
      </c>
      <c r="G16" s="64" t="str">
        <f>B_Zakljucne!F20</f>
        <v>F</v>
      </c>
      <c r="I16" s="63" t="str">
        <f>C_Zakljucne!A20</f>
        <v>14/2019</v>
      </c>
      <c r="J16" s="64" t="str">
        <f>C_Zakljucne!B20</f>
        <v>Stijović Marija</v>
      </c>
      <c r="K16" s="64" t="str">
        <f>C_Zakljucne!F20</f>
        <v>F</v>
      </c>
    </row>
    <row r="17" spans="1:11" ht="12.75">
      <c r="A17" s="63" t="str">
        <f>A_Zakljucne!A21</f>
        <v>15/2019</v>
      </c>
      <c r="B17" s="64" t="str">
        <f>A_Zakljucne!B21</f>
        <v>Ćeman Nermina</v>
      </c>
      <c r="C17" s="64" t="str">
        <f>A_Zakljucne!F21</f>
        <v>F</v>
      </c>
      <c r="E17" s="63" t="str">
        <f>B_Zakljucne!A21</f>
        <v>15/2019</v>
      </c>
      <c r="F17" s="64" t="str">
        <f>B_Zakljucne!B21</f>
        <v>Šekularac Luka</v>
      </c>
      <c r="G17" s="64" t="str">
        <f>B_Zakljucne!F21</f>
        <v>F</v>
      </c>
      <c r="I17" s="63" t="str">
        <f>C_Zakljucne!A21</f>
        <v>15/2019</v>
      </c>
      <c r="J17" s="64" t="str">
        <f>C_Zakljucne!B21</f>
        <v>Mašković Anđela</v>
      </c>
      <c r="K17" s="64" t="str">
        <f>C_Zakljucne!F21</f>
        <v>F</v>
      </c>
    </row>
    <row r="18" spans="1:11" ht="12.75">
      <c r="A18" s="63" t="str">
        <f>A_Zakljucne!A22</f>
        <v>13/2017</v>
      </c>
      <c r="B18" s="64" t="str">
        <f>A_Zakljucne!B22</f>
        <v>Perović Maja</v>
      </c>
      <c r="C18" s="64" t="str">
        <f>A_Zakljucne!F22</f>
        <v>F</v>
      </c>
      <c r="E18" s="63" t="str">
        <f>B_Zakljucne!A22</f>
        <v>17/2019</v>
      </c>
      <c r="F18" s="64" t="str">
        <f>B_Zakljucne!B22</f>
        <v>Kljajević Kristina</v>
      </c>
      <c r="G18" s="64" t="str">
        <f>B_Zakljucne!F22</f>
        <v>F</v>
      </c>
      <c r="I18" s="63" t="str">
        <f>C_Zakljucne!A22</f>
        <v>16/2019</v>
      </c>
      <c r="J18" s="64" t="str">
        <f>C_Zakljucne!B22</f>
        <v>Jovanović Petar</v>
      </c>
      <c r="K18" s="64" t="str">
        <f>C_Zakljucne!F22</f>
        <v>F</v>
      </c>
    </row>
    <row r="19" spans="1:11" ht="12.75">
      <c r="A19" s="63" t="str">
        <f>A_Zakljucne!A23</f>
        <v>14/2017</v>
      </c>
      <c r="B19" s="64" t="str">
        <f>A_Zakljucne!B23</f>
        <v>Drobnjak Andrija</v>
      </c>
      <c r="C19" s="64" t="str">
        <f>A_Zakljucne!F23</f>
        <v>F</v>
      </c>
      <c r="E19" s="63" t="str">
        <f>B_Zakljucne!A23</f>
        <v>18/2019</v>
      </c>
      <c r="F19" s="64" t="str">
        <f>B_Zakljucne!B23</f>
        <v>Pačariz Lejla</v>
      </c>
      <c r="G19" s="64" t="str">
        <f>B_Zakljucne!F23</f>
        <v>F</v>
      </c>
      <c r="I19" s="63" t="str">
        <f>C_Zakljucne!A23</f>
        <v>17/2019</v>
      </c>
      <c r="J19" s="64" t="str">
        <f>C_Zakljucne!B23</f>
        <v>Vukčević Danilo</v>
      </c>
      <c r="K19" s="64" t="str">
        <f>C_Zakljucne!F23</f>
        <v>F</v>
      </c>
    </row>
    <row r="20" spans="1:11" ht="12.75">
      <c r="A20" s="63" t="str">
        <f>A_Zakljucne!A24</f>
        <v>11/2016</v>
      </c>
      <c r="B20" s="64" t="str">
        <f>A_Zakljucne!B24</f>
        <v>Maraš Andrea</v>
      </c>
      <c r="C20" s="64" t="str">
        <f>A_Zakljucne!F24</f>
        <v>F</v>
      </c>
      <c r="E20" s="63" t="str">
        <f>B_Zakljucne!A24</f>
        <v>19/2019</v>
      </c>
      <c r="F20" s="64" t="str">
        <f>B_Zakljucne!B24</f>
        <v>Mandić Miljan</v>
      </c>
      <c r="G20" s="64" t="str">
        <f>B_Zakljucne!F24</f>
        <v>F</v>
      </c>
      <c r="I20" s="63" t="str">
        <f>C_Zakljucne!A24</f>
        <v>18/2019</v>
      </c>
      <c r="J20" s="64" t="str">
        <f>C_Zakljucne!B24</f>
        <v>Jašović Aleksandar</v>
      </c>
      <c r="K20" s="64" t="str">
        <f>C_Zakljucne!F24</f>
        <v>D</v>
      </c>
    </row>
    <row r="21" spans="1:11" ht="12.75">
      <c r="A21" s="63"/>
      <c r="B21" s="64"/>
      <c r="C21" s="64"/>
      <c r="E21" s="63" t="str">
        <f>B_Zakljucne!A25</f>
        <v>20/2019</v>
      </c>
      <c r="F21" s="64" t="str">
        <f>B_Zakljucne!B25</f>
        <v>Popović Kristina</v>
      </c>
      <c r="G21" s="64" t="str">
        <f>B_Zakljucne!F25</f>
        <v>F</v>
      </c>
      <c r="I21" s="63" t="str">
        <f>C_Zakljucne!A25</f>
        <v>19/2019</v>
      </c>
      <c r="J21" s="64" t="str">
        <f>C_Zakljucne!B25</f>
        <v>Vujović Gordana</v>
      </c>
      <c r="K21" s="64" t="str">
        <f>C_Zakljucne!F25</f>
        <v>F</v>
      </c>
    </row>
    <row r="22" spans="1:11" ht="12.75">
      <c r="A22" s="63"/>
      <c r="B22" s="64"/>
      <c r="C22" s="64"/>
      <c r="E22" s="63" t="str">
        <f>B_Zakljucne!A26</f>
        <v>21/2019</v>
      </c>
      <c r="F22" s="64" t="str">
        <f>B_Zakljucne!B26</f>
        <v>Perović Ljubica</v>
      </c>
      <c r="G22" s="64" t="str">
        <f>B_Zakljucne!F26</f>
        <v>F</v>
      </c>
      <c r="I22" s="63" t="str">
        <f>C_Zakljucne!A26</f>
        <v>20/2019</v>
      </c>
      <c r="J22" s="64" t="str">
        <f>C_Zakljucne!B26</f>
        <v>Stanojević Danilo</v>
      </c>
      <c r="K22" s="64" t="str">
        <f>C_Zakljucne!F26</f>
        <v>E</v>
      </c>
    </row>
    <row r="23" spans="1:11" ht="12.75">
      <c r="A23" s="63"/>
      <c r="B23" s="64"/>
      <c r="C23" s="64"/>
      <c r="E23" s="63" t="str">
        <f>B_Zakljucne!A27</f>
        <v>22/2019</v>
      </c>
      <c r="F23" s="64" t="str">
        <f>B_Zakljucne!B27</f>
        <v>Čabarkapa Andrea</v>
      </c>
      <c r="G23" s="64" t="str">
        <f>B_Zakljucne!F27</f>
        <v>F</v>
      </c>
      <c r="I23" s="63" t="str">
        <f>C_Zakljucne!A27</f>
        <v>21/2019</v>
      </c>
      <c r="J23" s="64" t="str">
        <f>C_Zakljucne!B27</f>
        <v>Vuković Luka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23/2019</v>
      </c>
      <c r="F24" s="64" t="str">
        <f>B_Zakljucne!B28</f>
        <v>Šukurica Majda</v>
      </c>
      <c r="G24" s="64" t="str">
        <f>B_Zakljucne!F28</f>
        <v>D</v>
      </c>
      <c r="I24" s="63" t="str">
        <f>C_Zakljucne!A28</f>
        <v>22/2019</v>
      </c>
      <c r="J24" s="64" t="str">
        <f>C_Zakljucne!B28</f>
        <v>Drobnjak Savo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24/2019</v>
      </c>
      <c r="F25" s="64" t="str">
        <f>B_Zakljucne!B29</f>
        <v>Magdelinić Isidora</v>
      </c>
      <c r="G25" s="64" t="str">
        <f>B_Zakljucne!F29</f>
        <v>F</v>
      </c>
      <c r="I25" s="63" t="str">
        <f>C_Zakljucne!A29</f>
        <v>23/2019</v>
      </c>
      <c r="J25" s="64" t="str">
        <f>C_Zakljucne!B29</f>
        <v>Fatić Mirela</v>
      </c>
      <c r="K25" s="64" t="str">
        <f>C_Zakljucne!F29</f>
        <v>F</v>
      </c>
    </row>
    <row r="26" spans="1:11" ht="12.75">
      <c r="A26" s="63"/>
      <c r="B26" s="64"/>
      <c r="C26" s="64"/>
      <c r="E26" s="63" t="str">
        <f>B_Zakljucne!A30</f>
        <v>25/2019</v>
      </c>
      <c r="F26" s="64" t="str">
        <f>B_Zakljucne!B30</f>
        <v>Raičević Vojka</v>
      </c>
      <c r="G26" s="64" t="str">
        <f>B_Zakljucne!F30</f>
        <v>F</v>
      </c>
      <c r="I26" s="63" t="str">
        <f>C_Zakljucne!A30</f>
        <v>24/2019</v>
      </c>
      <c r="J26" s="64" t="str">
        <f>C_Zakljucne!B30</f>
        <v>Božović Luka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26/2019</v>
      </c>
      <c r="F27" s="64" t="str">
        <f>B_Zakljucne!B31</f>
        <v>Ignatenko Danilo</v>
      </c>
      <c r="G27" s="64" t="str">
        <f>B_Zakljucne!F31</f>
        <v>F</v>
      </c>
      <c r="I27" s="63" t="str">
        <f>C_Zakljucne!A31</f>
        <v>25/2019</v>
      </c>
      <c r="J27" s="64" t="str">
        <f>C_Zakljucne!B31</f>
        <v>Mijatović Nataša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27/2019</v>
      </c>
      <c r="F28" s="64" t="str">
        <f>B_Zakljucne!B32</f>
        <v>Kasalica Kosta</v>
      </c>
      <c r="G28" s="64" t="str">
        <f>B_Zakljucne!F32</f>
        <v>F</v>
      </c>
      <c r="I28" s="63" t="str">
        <f>C_Zakljucne!A32</f>
        <v>26/2019</v>
      </c>
      <c r="J28" s="64" t="str">
        <f>C_Zakljucne!B32</f>
        <v>Pavićević Andrija</v>
      </c>
      <c r="K28" s="64" t="str">
        <f>C_Zakljucne!F32</f>
        <v>E</v>
      </c>
    </row>
    <row r="29" spans="1:11" ht="12.75">
      <c r="A29" s="63"/>
      <c r="B29" s="64"/>
      <c r="C29" s="64"/>
      <c r="E29" s="63" t="str">
        <f>B_Zakljucne!A33</f>
        <v>28/2019</v>
      </c>
      <c r="F29" s="64" t="str">
        <f>B_Zakljucne!B33</f>
        <v>Kojić Ekan</v>
      </c>
      <c r="G29" s="64" t="str">
        <f>B_Zakljucne!F33</f>
        <v>F</v>
      </c>
      <c r="I29" s="63" t="str">
        <f>C_Zakljucne!A33</f>
        <v>27/2019</v>
      </c>
      <c r="J29" s="64" t="str">
        <f>C_Zakljucne!B33</f>
        <v>Milović Matija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29/2019</v>
      </c>
      <c r="F30" s="64" t="str">
        <f>B_Zakljucne!B34</f>
        <v>Starčević Miloš</v>
      </c>
      <c r="G30" s="64" t="str">
        <f>B_Zakljucne!F34</f>
        <v>F</v>
      </c>
      <c r="I30" s="63" t="str">
        <f>C_Zakljucne!A34</f>
        <v>28/2019</v>
      </c>
      <c r="J30" s="64" t="str">
        <f>C_Zakljucne!B34</f>
        <v>Stevanović Boris</v>
      </c>
      <c r="K30" s="64" t="str">
        <f>C_Zakljucne!F34</f>
        <v>E</v>
      </c>
    </row>
    <row r="31" spans="1:11" ht="12.75">
      <c r="A31" s="76"/>
      <c r="B31" s="64"/>
      <c r="C31" s="64"/>
      <c r="E31" s="63" t="str">
        <f>B_Zakljucne!A35</f>
        <v>30/2019</v>
      </c>
      <c r="F31" s="64" t="str">
        <f>B_Zakljucne!B35</f>
        <v>Vlahović Ognjen</v>
      </c>
      <c r="G31" s="64" t="str">
        <f>B_Zakljucne!F35</f>
        <v>F</v>
      </c>
      <c r="I31" s="63" t="str">
        <f>C_Zakljucne!A35</f>
        <v>29/2019</v>
      </c>
      <c r="J31" s="64" t="str">
        <f>C_Zakljucne!B35</f>
        <v>Petrović Andrija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31/2019</v>
      </c>
      <c r="F32" s="64" t="str">
        <f>B_Zakljucne!B36</f>
        <v>Bulatović Martina</v>
      </c>
      <c r="G32" s="64" t="str">
        <f>B_Zakljucne!F36</f>
        <v>F</v>
      </c>
      <c r="I32" s="63" t="str">
        <f>C_Zakljucne!A36</f>
        <v>30/2019</v>
      </c>
      <c r="J32" s="64" t="str">
        <f>C_Zakljucne!B36</f>
        <v>Mirković Danilo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32/2019</v>
      </c>
      <c r="F33" s="64" t="str">
        <f>B_Zakljucne!B37</f>
        <v>Džaković Marija</v>
      </c>
      <c r="G33" s="64" t="str">
        <f>B_Zakljucne!F37</f>
        <v>E</v>
      </c>
      <c r="I33" s="63" t="str">
        <f>C_Zakljucne!A37</f>
        <v>31/2019</v>
      </c>
      <c r="J33" s="64" t="str">
        <f>C_Zakljucne!B37</f>
        <v>Kraljević Marijana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33/2019</v>
      </c>
      <c r="F34" s="64" t="str">
        <f>B_Zakljucne!B38</f>
        <v>Glavatović Nemanja</v>
      </c>
      <c r="G34" s="64" t="str">
        <f>B_Zakljucne!F38</f>
        <v>F</v>
      </c>
      <c r="I34" s="63" t="str">
        <f>C_Zakljucne!A38</f>
        <v>32/2019</v>
      </c>
      <c r="J34" s="64" t="str">
        <f>C_Zakljucne!B38</f>
        <v>Dedović Andrija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34/2019</v>
      </c>
      <c r="F35" s="64" t="str">
        <f>B_Zakljucne!B39</f>
        <v>Kapriš Vuk</v>
      </c>
      <c r="G35" s="64" t="str">
        <f>B_Zakljucne!F39</f>
        <v>F</v>
      </c>
      <c r="I35" s="63" t="str">
        <f>C_Zakljucne!A39</f>
        <v>33/2019</v>
      </c>
      <c r="J35" s="64" t="str">
        <f>C_Zakljucne!B39</f>
        <v>Demić Muhamed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35/2019</v>
      </c>
      <c r="F36" s="64" t="str">
        <f>B_Zakljucne!B40</f>
        <v>Kasalica Branislav</v>
      </c>
      <c r="G36" s="64" t="str">
        <f>B_Zakljucne!F40</f>
        <v>F</v>
      </c>
      <c r="I36" s="63" t="str">
        <f>C_Zakljucne!A40</f>
        <v>34/2019</v>
      </c>
      <c r="J36" s="64" t="str">
        <f>C_Zakljucne!B40</f>
        <v>Kalinić Mihailo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36/2019</v>
      </c>
      <c r="F37" s="64" t="str">
        <f>B_Zakljucne!B41</f>
        <v>Škerović Ksenija</v>
      </c>
      <c r="G37" s="64" t="str">
        <f>B_Zakljucne!F41</f>
        <v>F</v>
      </c>
      <c r="I37" s="63" t="str">
        <f>C_Zakljucne!A41</f>
        <v>35/2019</v>
      </c>
      <c r="J37" s="64" t="str">
        <f>C_Zakljucne!B41</f>
        <v>Selmanović Vedad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37/2019</v>
      </c>
      <c r="F38" s="64" t="str">
        <f>B_Zakljucne!B42</f>
        <v>Vrzić Emilija</v>
      </c>
      <c r="G38" s="64" t="str">
        <f>B_Zakljucne!F42</f>
        <v>F</v>
      </c>
      <c r="I38" s="63" t="str">
        <f>C_Zakljucne!A42</f>
        <v>37/2019</v>
      </c>
      <c r="J38" s="64" t="str">
        <f>C_Zakljucne!B42</f>
        <v>Fatić Milica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38/2019</v>
      </c>
      <c r="F39" s="64" t="str">
        <f>B_Zakljucne!B43</f>
        <v>Nikić Ružica</v>
      </c>
      <c r="G39" s="64" t="str">
        <f>B_Zakljucne!F43</f>
        <v>F</v>
      </c>
      <c r="I39" s="63" t="str">
        <f>C_Zakljucne!A43</f>
        <v>38/2019</v>
      </c>
      <c r="J39" s="64" t="str">
        <f>C_Zakljucne!B43</f>
        <v>Filipović Filip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39/2019</v>
      </c>
      <c r="F40" s="64" t="str">
        <f>B_Zakljucne!B44</f>
        <v>Prelević Tanja</v>
      </c>
      <c r="G40" s="64" t="str">
        <f>B_Zakljucne!F44</f>
        <v>F</v>
      </c>
      <c r="I40" s="63" t="str">
        <f>C_Zakljucne!A44</f>
        <v>39/2019</v>
      </c>
      <c r="J40" s="64" t="str">
        <f>C_Zakljucne!B44</f>
        <v>Mijanović Zoran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40/2019</v>
      </c>
      <c r="F41" s="64" t="str">
        <f>B_Zakljucne!B45</f>
        <v>Kovinić Filip</v>
      </c>
      <c r="G41" s="64" t="str">
        <f>B_Zakljucne!F45</f>
        <v>F</v>
      </c>
      <c r="I41" s="63" t="str">
        <f>C_Zakljucne!A45</f>
        <v>41/2019</v>
      </c>
      <c r="J41" s="64" t="str">
        <f>C_Zakljucne!B45</f>
        <v>Mandić Vido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42/2019</v>
      </c>
      <c r="J42" s="64" t="str">
        <f>C_Zakljucne!B46</f>
        <v>Jovanović Vladimir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43/2019</v>
      </c>
      <c r="J43" s="64" t="str">
        <f>C_Zakljucne!B47</f>
        <v>Bojanović Sara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44/2019</v>
      </c>
      <c r="J44" s="64" t="str">
        <f>C_Zakljucne!B48</f>
        <v>Obradović Una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45/2019</v>
      </c>
      <c r="J45" s="64" t="str">
        <f>C_Zakljucne!B49</f>
        <v>Knežević Vuk</v>
      </c>
      <c r="K45" s="64" t="str">
        <f>C_Zakljucne!F49</f>
        <v>F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46/2019</v>
      </c>
      <c r="J46" s="64" t="str">
        <f>C_Zakljucne!B50</f>
        <v>Mijailović Mia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47/2019</v>
      </c>
      <c r="J47" s="64" t="str">
        <f>C_Zakljucne!B60</f>
        <v>Sekulović Una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48/2019</v>
      </c>
      <c r="J48" s="64" t="str">
        <f>C_Zakljucne!B61</f>
        <v>Benić Teodora</v>
      </c>
      <c r="K48" s="64" t="str">
        <f>C_Zakljucne!F61</f>
        <v>E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49/2019</v>
      </c>
      <c r="J49" s="64" t="str">
        <f>C_Zakljucne!B62</f>
        <v>Brajović Predrag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50/2019</v>
      </c>
      <c r="J50" s="64" t="str">
        <f>C_Zakljucne!B63</f>
        <v>Gačević Ognjen</v>
      </c>
      <c r="K50" s="64" t="str">
        <f>C_Zakljucne!F63</f>
        <v>F</v>
      </c>
    </row>
    <row r="51" spans="1:11" ht="12.75">
      <c r="A51" s="76"/>
      <c r="B51" s="64"/>
      <c r="C51" s="64"/>
      <c r="E51" s="63"/>
      <c r="F51" s="64"/>
      <c r="G51" s="64"/>
      <c r="I51" s="63"/>
      <c r="J51" s="64"/>
      <c r="K51" s="64"/>
    </row>
    <row r="52" spans="1:11" ht="12.75">
      <c r="A52" s="76"/>
      <c r="B52" s="64"/>
      <c r="C52" s="64"/>
      <c r="E52" s="63"/>
      <c r="F52" s="64"/>
      <c r="G52" s="64"/>
      <c r="I52" s="63"/>
      <c r="J52" s="64"/>
      <c r="K52" s="64"/>
    </row>
    <row r="53" spans="1:11" ht="12.75">
      <c r="A53" s="76"/>
      <c r="B53" s="64"/>
      <c r="C53" s="64"/>
      <c r="E53" s="63"/>
      <c r="F53" s="64"/>
      <c r="G53" s="64"/>
      <c r="I53" s="63"/>
      <c r="J53" s="64"/>
      <c r="K53" s="64"/>
    </row>
    <row r="54" spans="1:11" ht="12.75">
      <c r="A54" s="76"/>
      <c r="B54" s="64"/>
      <c r="C54" s="64"/>
      <c r="E54" s="63"/>
      <c r="F54" s="64"/>
      <c r="G54" s="64"/>
      <c r="I54" s="63"/>
      <c r="J54" s="64"/>
      <c r="K54" s="64"/>
    </row>
    <row r="55" spans="1:11" ht="12.75">
      <c r="A55" s="76"/>
      <c r="B55" s="64"/>
      <c r="C55" s="64"/>
      <c r="E55" s="63"/>
      <c r="F55" s="64"/>
      <c r="G55" s="64"/>
      <c r="I55" s="63"/>
      <c r="J55" s="64"/>
      <c r="K55" s="64"/>
    </row>
    <row r="56" spans="1:11" ht="12.75">
      <c r="A56" s="76"/>
      <c r="B56" s="64"/>
      <c r="C56" s="64"/>
      <c r="E56" s="63"/>
      <c r="F56" s="64"/>
      <c r="G56" s="64"/>
      <c r="I56" s="63"/>
      <c r="J56" s="64"/>
      <c r="K56" s="64"/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7" sqref="M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7" t="s">
        <v>52</v>
      </c>
      <c r="B1" s="87" t="s">
        <v>53</v>
      </c>
      <c r="C1" s="87" t="s">
        <v>54</v>
      </c>
      <c r="D1" s="87" t="s">
        <v>55</v>
      </c>
      <c r="E1" s="87" t="s">
        <v>56</v>
      </c>
      <c r="F1" s="87" t="s">
        <v>57</v>
      </c>
      <c r="G1" s="87" t="s">
        <v>58</v>
      </c>
    </row>
    <row r="2" spans="1:10" ht="15">
      <c r="A2" s="87" t="s">
        <v>59</v>
      </c>
      <c r="B2" s="87" t="s">
        <v>183</v>
      </c>
      <c r="C2" s="87" t="s">
        <v>196</v>
      </c>
      <c r="D2" s="87" t="s">
        <v>197</v>
      </c>
      <c r="E2" s="87" t="s">
        <v>60</v>
      </c>
      <c r="F2" s="87" t="s">
        <v>59</v>
      </c>
      <c r="G2" s="87" t="s">
        <v>136</v>
      </c>
      <c r="I2" t="str">
        <f>CONCATENATE(A2,"/",B2)</f>
        <v>1/2019</v>
      </c>
      <c r="J2" t="str">
        <f>CONCATENATE(D2," ",C2)</f>
        <v>Merdovic Matija</v>
      </c>
    </row>
    <row r="3" spans="1:10" ht="15">
      <c r="A3" s="87" t="s">
        <v>62</v>
      </c>
      <c r="B3" s="87" t="s">
        <v>183</v>
      </c>
      <c r="C3" s="87" t="s">
        <v>189</v>
      </c>
      <c r="D3" s="87" t="s">
        <v>198</v>
      </c>
      <c r="E3" s="87" t="s">
        <v>60</v>
      </c>
      <c r="F3" s="87" t="s">
        <v>59</v>
      </c>
      <c r="G3" s="87" t="s">
        <v>136</v>
      </c>
      <c r="I3" t="str">
        <f aca="true" t="shared" si="0" ref="I3:I39">CONCATENATE(A3,"/",B3)</f>
        <v>2/2019</v>
      </c>
      <c r="J3" t="str">
        <f aca="true" t="shared" si="1" ref="J3:J39">CONCATENATE(D3," ",C3)</f>
        <v>Cvijović Tijana</v>
      </c>
    </row>
    <row r="4" spans="1:10" ht="15">
      <c r="A4" s="87" t="s">
        <v>63</v>
      </c>
      <c r="B4" s="87" t="s">
        <v>183</v>
      </c>
      <c r="C4" s="87" t="s">
        <v>199</v>
      </c>
      <c r="D4" s="87" t="s">
        <v>164</v>
      </c>
      <c r="E4" s="87" t="s">
        <v>60</v>
      </c>
      <c r="F4" s="87" t="s">
        <v>59</v>
      </c>
      <c r="G4" s="87" t="s">
        <v>136</v>
      </c>
      <c r="I4" t="str">
        <f t="shared" si="0"/>
        <v>3/2019</v>
      </c>
      <c r="J4" t="str">
        <f t="shared" si="1"/>
        <v>Krnić Emina</v>
      </c>
    </row>
    <row r="5" spans="1:10" ht="15">
      <c r="A5" s="87" t="s">
        <v>64</v>
      </c>
      <c r="B5" s="87" t="s">
        <v>183</v>
      </c>
      <c r="C5" s="87" t="s">
        <v>200</v>
      </c>
      <c r="D5" s="87" t="s">
        <v>201</v>
      </c>
      <c r="E5" s="87" t="s">
        <v>60</v>
      </c>
      <c r="F5" s="87" t="s">
        <v>59</v>
      </c>
      <c r="G5" s="87" t="s">
        <v>136</v>
      </c>
      <c r="I5" t="str">
        <f t="shared" si="0"/>
        <v>4/2019</v>
      </c>
      <c r="J5" t="str">
        <f t="shared" si="1"/>
        <v>Mitrović Nađa</v>
      </c>
    </row>
    <row r="6" spans="1:10" ht="15">
      <c r="A6" s="87" t="s">
        <v>66</v>
      </c>
      <c r="B6" s="87" t="s">
        <v>183</v>
      </c>
      <c r="C6" s="87" t="s">
        <v>110</v>
      </c>
      <c r="D6" s="87" t="s">
        <v>202</v>
      </c>
      <c r="E6" s="87" t="s">
        <v>60</v>
      </c>
      <c r="F6" s="87" t="s">
        <v>59</v>
      </c>
      <c r="G6" s="87" t="s">
        <v>136</v>
      </c>
      <c r="I6" t="str">
        <f t="shared" si="0"/>
        <v>5/2019</v>
      </c>
      <c r="J6" t="str">
        <f t="shared" si="1"/>
        <v>Obradović Ivana</v>
      </c>
    </row>
    <row r="7" spans="1:10" ht="15">
      <c r="A7" s="87" t="s">
        <v>68</v>
      </c>
      <c r="B7" s="87" t="s">
        <v>183</v>
      </c>
      <c r="C7" s="87" t="s">
        <v>203</v>
      </c>
      <c r="D7" s="87" t="s">
        <v>137</v>
      </c>
      <c r="E7" s="87" t="s">
        <v>60</v>
      </c>
      <c r="F7" s="87" t="s">
        <v>59</v>
      </c>
      <c r="G7" s="87" t="s">
        <v>136</v>
      </c>
      <c r="I7" t="str">
        <f t="shared" si="0"/>
        <v>6/2019</v>
      </c>
      <c r="J7" t="str">
        <f t="shared" si="1"/>
        <v>Šćepanović Marijana</v>
      </c>
    </row>
    <row r="8" spans="1:10" ht="15">
      <c r="A8" s="87" t="s">
        <v>70</v>
      </c>
      <c r="B8" s="87" t="s">
        <v>183</v>
      </c>
      <c r="C8" s="87" t="s">
        <v>204</v>
      </c>
      <c r="D8" s="87" t="s">
        <v>205</v>
      </c>
      <c r="E8" s="87" t="s">
        <v>60</v>
      </c>
      <c r="F8" s="87" t="s">
        <v>59</v>
      </c>
      <c r="G8" s="87" t="s">
        <v>136</v>
      </c>
      <c r="I8" t="str">
        <f t="shared" si="0"/>
        <v>8/2019</v>
      </c>
      <c r="J8" t="str">
        <f t="shared" si="1"/>
        <v>Medojević Sara</v>
      </c>
    </row>
    <row r="9" spans="1:10" ht="15">
      <c r="A9" s="87" t="s">
        <v>71</v>
      </c>
      <c r="B9" s="87" t="s">
        <v>183</v>
      </c>
      <c r="C9" s="87" t="s">
        <v>192</v>
      </c>
      <c r="D9" s="87" t="s">
        <v>206</v>
      </c>
      <c r="E9" s="87" t="s">
        <v>60</v>
      </c>
      <c r="F9" s="87" t="s">
        <v>59</v>
      </c>
      <c r="G9" s="87" t="s">
        <v>136</v>
      </c>
      <c r="I9" t="str">
        <f t="shared" si="0"/>
        <v>9/2019</v>
      </c>
      <c r="J9" t="str">
        <f t="shared" si="1"/>
        <v>Lakonić Marko</v>
      </c>
    </row>
    <row r="10" spans="1:10" ht="15">
      <c r="A10" s="87" t="s">
        <v>72</v>
      </c>
      <c r="B10" s="87" t="s">
        <v>183</v>
      </c>
      <c r="C10" s="87" t="s">
        <v>207</v>
      </c>
      <c r="D10" s="87" t="s">
        <v>143</v>
      </c>
      <c r="E10" s="87" t="s">
        <v>60</v>
      </c>
      <c r="F10" s="87" t="s">
        <v>59</v>
      </c>
      <c r="G10" s="87" t="s">
        <v>136</v>
      </c>
      <c r="I10" t="str">
        <f t="shared" si="0"/>
        <v>10/2019</v>
      </c>
      <c r="J10" t="str">
        <f t="shared" si="1"/>
        <v>Živković Irena</v>
      </c>
    </row>
    <row r="11" spans="1:10" ht="15">
      <c r="A11" s="87" t="s">
        <v>74</v>
      </c>
      <c r="B11" s="87" t="s">
        <v>183</v>
      </c>
      <c r="C11" s="87" t="s">
        <v>208</v>
      </c>
      <c r="D11" s="87" t="s">
        <v>188</v>
      </c>
      <c r="E11" s="87" t="s">
        <v>60</v>
      </c>
      <c r="F11" s="87" t="s">
        <v>59</v>
      </c>
      <c r="G11" s="87" t="s">
        <v>136</v>
      </c>
      <c r="I11" t="str">
        <f t="shared" si="0"/>
        <v>11/2019</v>
      </c>
      <c r="J11" t="str">
        <f t="shared" si="1"/>
        <v>Miladinović Nikoleta</v>
      </c>
    </row>
    <row r="12" spans="1:10" ht="15">
      <c r="A12" s="87" t="s">
        <v>75</v>
      </c>
      <c r="B12" s="87" t="s">
        <v>183</v>
      </c>
      <c r="C12" s="87" t="s">
        <v>140</v>
      </c>
      <c r="D12" s="87" t="s">
        <v>209</v>
      </c>
      <c r="E12" s="87" t="s">
        <v>60</v>
      </c>
      <c r="F12" s="87" t="s">
        <v>59</v>
      </c>
      <c r="G12" s="87" t="s">
        <v>136</v>
      </c>
      <c r="I12" t="str">
        <f t="shared" si="0"/>
        <v>12/2019</v>
      </c>
      <c r="J12" t="str">
        <f t="shared" si="1"/>
        <v>Vujanović Marina</v>
      </c>
    </row>
    <row r="13" spans="1:10" ht="15">
      <c r="A13" s="87" t="s">
        <v>76</v>
      </c>
      <c r="B13" s="87" t="s">
        <v>183</v>
      </c>
      <c r="C13" s="87" t="s">
        <v>210</v>
      </c>
      <c r="D13" s="87" t="s">
        <v>211</v>
      </c>
      <c r="E13" s="87" t="s">
        <v>60</v>
      </c>
      <c r="F13" s="87" t="s">
        <v>59</v>
      </c>
      <c r="G13" s="87" t="s">
        <v>136</v>
      </c>
      <c r="I13" t="str">
        <f t="shared" si="0"/>
        <v>13/2019</v>
      </c>
      <c r="J13" t="str">
        <f t="shared" si="1"/>
        <v>Petranović Nikolina</v>
      </c>
    </row>
    <row r="14" spans="1:10" ht="15">
      <c r="A14" s="87" t="s">
        <v>77</v>
      </c>
      <c r="B14" s="87" t="s">
        <v>183</v>
      </c>
      <c r="C14" s="87" t="s">
        <v>108</v>
      </c>
      <c r="D14" s="87" t="s">
        <v>212</v>
      </c>
      <c r="E14" s="87" t="s">
        <v>60</v>
      </c>
      <c r="F14" s="87" t="s">
        <v>59</v>
      </c>
      <c r="G14" s="87" t="s">
        <v>136</v>
      </c>
      <c r="I14" t="str">
        <f t="shared" si="0"/>
        <v>14/2019</v>
      </c>
      <c r="J14" t="str">
        <f t="shared" si="1"/>
        <v>Vujisić Vladimir</v>
      </c>
    </row>
    <row r="15" spans="1:10" ht="15">
      <c r="A15" s="87" t="s">
        <v>79</v>
      </c>
      <c r="B15" s="87" t="s">
        <v>183</v>
      </c>
      <c r="C15" s="87" t="s">
        <v>94</v>
      </c>
      <c r="D15" s="87" t="s">
        <v>213</v>
      </c>
      <c r="E15" s="87" t="s">
        <v>60</v>
      </c>
      <c r="F15" s="87" t="s">
        <v>59</v>
      </c>
      <c r="G15" s="87" t="s">
        <v>136</v>
      </c>
      <c r="I15" t="str">
        <f t="shared" si="0"/>
        <v>15/2019</v>
      </c>
      <c r="J15" t="str">
        <f t="shared" si="1"/>
        <v>Šekularac Luka</v>
      </c>
    </row>
    <row r="16" spans="1:10" ht="15">
      <c r="A16" s="87" t="s">
        <v>82</v>
      </c>
      <c r="B16" s="87" t="s">
        <v>183</v>
      </c>
      <c r="C16" s="87" t="s">
        <v>167</v>
      </c>
      <c r="D16" s="87" t="s">
        <v>214</v>
      </c>
      <c r="E16" s="87" t="s">
        <v>60</v>
      </c>
      <c r="F16" s="87" t="s">
        <v>59</v>
      </c>
      <c r="G16" s="87" t="s">
        <v>136</v>
      </c>
      <c r="I16" t="str">
        <f t="shared" si="0"/>
        <v>17/2019</v>
      </c>
      <c r="J16" t="str">
        <f t="shared" si="1"/>
        <v>Kljajević Kristina</v>
      </c>
    </row>
    <row r="17" spans="1:10" ht="15">
      <c r="A17" s="87" t="s">
        <v>83</v>
      </c>
      <c r="B17" s="87" t="s">
        <v>183</v>
      </c>
      <c r="C17" s="87" t="s">
        <v>215</v>
      </c>
      <c r="D17" s="87" t="s">
        <v>216</v>
      </c>
      <c r="E17" s="87" t="s">
        <v>60</v>
      </c>
      <c r="F17" s="87" t="s">
        <v>59</v>
      </c>
      <c r="G17" s="87" t="s">
        <v>136</v>
      </c>
      <c r="I17" t="str">
        <f t="shared" si="0"/>
        <v>18/2019</v>
      </c>
      <c r="J17" t="str">
        <f t="shared" si="1"/>
        <v>Pačariz Lejla</v>
      </c>
    </row>
    <row r="18" spans="1:10" ht="15">
      <c r="A18" s="87" t="s">
        <v>84</v>
      </c>
      <c r="B18" s="87" t="s">
        <v>183</v>
      </c>
      <c r="C18" s="87" t="s">
        <v>217</v>
      </c>
      <c r="D18" s="87" t="s">
        <v>218</v>
      </c>
      <c r="E18" s="87" t="s">
        <v>60</v>
      </c>
      <c r="F18" s="87" t="s">
        <v>59</v>
      </c>
      <c r="G18" s="87" t="s">
        <v>136</v>
      </c>
      <c r="I18" t="str">
        <f t="shared" si="0"/>
        <v>19/2019</v>
      </c>
      <c r="J18" t="str">
        <f t="shared" si="1"/>
        <v>Mandić Miljan</v>
      </c>
    </row>
    <row r="19" spans="1:10" ht="15">
      <c r="A19" s="87" t="s">
        <v>85</v>
      </c>
      <c r="B19" s="87" t="s">
        <v>183</v>
      </c>
      <c r="C19" s="87" t="s">
        <v>167</v>
      </c>
      <c r="D19" s="87" t="s">
        <v>141</v>
      </c>
      <c r="E19" s="87" t="s">
        <v>60</v>
      </c>
      <c r="F19" s="87" t="s">
        <v>59</v>
      </c>
      <c r="G19" s="87" t="s">
        <v>136</v>
      </c>
      <c r="I19" t="str">
        <f t="shared" si="0"/>
        <v>20/2019</v>
      </c>
      <c r="J19" t="str">
        <f t="shared" si="1"/>
        <v>Popović Kristina</v>
      </c>
    </row>
    <row r="20" spans="1:10" ht="15">
      <c r="A20" s="87" t="s">
        <v>86</v>
      </c>
      <c r="B20" s="87" t="s">
        <v>183</v>
      </c>
      <c r="C20" s="87" t="s">
        <v>219</v>
      </c>
      <c r="D20" s="87" t="s">
        <v>78</v>
      </c>
      <c r="E20" s="87" t="s">
        <v>60</v>
      </c>
      <c r="F20" s="87" t="s">
        <v>59</v>
      </c>
      <c r="G20" s="87" t="s">
        <v>136</v>
      </c>
      <c r="I20" t="str">
        <f t="shared" si="0"/>
        <v>21/2019</v>
      </c>
      <c r="J20" t="str">
        <f t="shared" si="1"/>
        <v>Perović Ljubica</v>
      </c>
    </row>
    <row r="21" spans="1:10" ht="15">
      <c r="A21" s="87" t="s">
        <v>87</v>
      </c>
      <c r="B21" s="87" t="s">
        <v>183</v>
      </c>
      <c r="C21" s="87" t="s">
        <v>147</v>
      </c>
      <c r="D21" s="87" t="s">
        <v>220</v>
      </c>
      <c r="E21" s="87" t="s">
        <v>60</v>
      </c>
      <c r="F21" s="87" t="s">
        <v>59</v>
      </c>
      <c r="G21" s="87" t="s">
        <v>136</v>
      </c>
      <c r="I21" t="str">
        <f t="shared" si="0"/>
        <v>22/2019</v>
      </c>
      <c r="J21" t="str">
        <f t="shared" si="1"/>
        <v>Čabarkapa Andrea</v>
      </c>
    </row>
    <row r="22" spans="1:10" ht="15">
      <c r="A22" s="87" t="s">
        <v>88</v>
      </c>
      <c r="B22" s="87" t="s">
        <v>183</v>
      </c>
      <c r="C22" s="87" t="s">
        <v>221</v>
      </c>
      <c r="D22" s="87" t="s">
        <v>222</v>
      </c>
      <c r="E22" s="87" t="s">
        <v>60</v>
      </c>
      <c r="F22" s="87" t="s">
        <v>59</v>
      </c>
      <c r="G22" s="87" t="s">
        <v>136</v>
      </c>
      <c r="I22" t="str">
        <f t="shared" si="0"/>
        <v>23/2019</v>
      </c>
      <c r="J22" t="str">
        <f t="shared" si="1"/>
        <v>Šukurica Majda</v>
      </c>
    </row>
    <row r="23" spans="1:10" ht="15">
      <c r="A23" s="87" t="s">
        <v>89</v>
      </c>
      <c r="B23" s="87" t="s">
        <v>183</v>
      </c>
      <c r="C23" s="87" t="s">
        <v>223</v>
      </c>
      <c r="D23" s="87" t="s">
        <v>224</v>
      </c>
      <c r="E23" s="87" t="s">
        <v>60</v>
      </c>
      <c r="F23" s="87" t="s">
        <v>59</v>
      </c>
      <c r="G23" s="87" t="s">
        <v>136</v>
      </c>
      <c r="I23" t="str">
        <f t="shared" si="0"/>
        <v>24/2019</v>
      </c>
      <c r="J23" t="str">
        <f t="shared" si="1"/>
        <v>Magdelinić Isidora</v>
      </c>
    </row>
    <row r="24" spans="1:10" ht="15">
      <c r="A24" s="87" t="s">
        <v>90</v>
      </c>
      <c r="B24" s="87" t="s">
        <v>183</v>
      </c>
      <c r="C24" s="87" t="s">
        <v>225</v>
      </c>
      <c r="D24" s="87" t="s">
        <v>226</v>
      </c>
      <c r="E24" s="87" t="s">
        <v>60</v>
      </c>
      <c r="F24" s="87" t="s">
        <v>59</v>
      </c>
      <c r="G24" s="87" t="s">
        <v>136</v>
      </c>
      <c r="I24" t="str">
        <f t="shared" si="0"/>
        <v>25/2019</v>
      </c>
      <c r="J24" t="str">
        <f t="shared" si="1"/>
        <v>Raičević Vojka</v>
      </c>
    </row>
    <row r="25" spans="1:10" ht="15">
      <c r="A25" s="87" t="s">
        <v>91</v>
      </c>
      <c r="B25" s="87" t="s">
        <v>183</v>
      </c>
      <c r="C25" s="87" t="s">
        <v>121</v>
      </c>
      <c r="D25" s="87" t="s">
        <v>227</v>
      </c>
      <c r="E25" s="87" t="s">
        <v>60</v>
      </c>
      <c r="F25" s="87" t="s">
        <v>59</v>
      </c>
      <c r="G25" s="87" t="s">
        <v>136</v>
      </c>
      <c r="I25" t="str">
        <f t="shared" si="0"/>
        <v>26/2019</v>
      </c>
      <c r="J25" t="str">
        <f t="shared" si="1"/>
        <v>Ignatenko Danilo</v>
      </c>
    </row>
    <row r="26" spans="1:10" ht="15">
      <c r="A26" s="87" t="s">
        <v>92</v>
      </c>
      <c r="B26" s="87" t="s">
        <v>183</v>
      </c>
      <c r="C26" s="87" t="s">
        <v>228</v>
      </c>
      <c r="D26" s="87" t="s">
        <v>229</v>
      </c>
      <c r="E26" s="87" t="s">
        <v>60</v>
      </c>
      <c r="F26" s="87" t="s">
        <v>59</v>
      </c>
      <c r="G26" s="87" t="s">
        <v>136</v>
      </c>
      <c r="I26" t="str">
        <f t="shared" si="0"/>
        <v>27/2019</v>
      </c>
      <c r="J26" t="str">
        <f t="shared" si="1"/>
        <v>Kasalica Kosta</v>
      </c>
    </row>
    <row r="27" spans="1:10" ht="15">
      <c r="A27" s="87" t="s">
        <v>93</v>
      </c>
      <c r="B27" s="87" t="s">
        <v>183</v>
      </c>
      <c r="C27" s="87" t="s">
        <v>230</v>
      </c>
      <c r="D27" s="87" t="s">
        <v>231</v>
      </c>
      <c r="E27" s="87" t="s">
        <v>60</v>
      </c>
      <c r="F27" s="87" t="s">
        <v>59</v>
      </c>
      <c r="G27" s="87" t="s">
        <v>136</v>
      </c>
      <c r="I27" t="str">
        <f t="shared" si="0"/>
        <v>28/2019</v>
      </c>
      <c r="J27" t="str">
        <f t="shared" si="1"/>
        <v>Kojić Ekan</v>
      </c>
    </row>
    <row r="28" spans="1:10" ht="15">
      <c r="A28" s="87" t="s">
        <v>95</v>
      </c>
      <c r="B28" s="87" t="s">
        <v>183</v>
      </c>
      <c r="C28" s="87" t="s">
        <v>232</v>
      </c>
      <c r="D28" s="87" t="s">
        <v>233</v>
      </c>
      <c r="E28" s="87" t="s">
        <v>60</v>
      </c>
      <c r="F28" s="87" t="s">
        <v>59</v>
      </c>
      <c r="G28" s="87" t="s">
        <v>136</v>
      </c>
      <c r="I28" t="str">
        <f t="shared" si="0"/>
        <v>29/2019</v>
      </c>
      <c r="J28" t="str">
        <f t="shared" si="1"/>
        <v>Starčević Miloš</v>
      </c>
    </row>
    <row r="29" spans="1:10" ht="15">
      <c r="A29" s="87" t="s">
        <v>96</v>
      </c>
      <c r="B29" s="87" t="s">
        <v>183</v>
      </c>
      <c r="C29" s="87" t="s">
        <v>159</v>
      </c>
      <c r="D29" s="87" t="s">
        <v>234</v>
      </c>
      <c r="E29" s="87" t="s">
        <v>60</v>
      </c>
      <c r="F29" s="87" t="s">
        <v>59</v>
      </c>
      <c r="G29" s="87" t="s">
        <v>136</v>
      </c>
      <c r="I29" t="str">
        <f t="shared" si="0"/>
        <v>30/2019</v>
      </c>
      <c r="J29" t="str">
        <f t="shared" si="1"/>
        <v>Vlahović Ognjen</v>
      </c>
    </row>
    <row r="30" spans="1:10" ht="15">
      <c r="A30" s="87" t="s">
        <v>97</v>
      </c>
      <c r="B30" s="87" t="s">
        <v>183</v>
      </c>
      <c r="C30" s="87" t="s">
        <v>235</v>
      </c>
      <c r="D30" s="87" t="s">
        <v>174</v>
      </c>
      <c r="E30" s="87" t="s">
        <v>60</v>
      </c>
      <c r="F30" s="87" t="s">
        <v>59</v>
      </c>
      <c r="G30" s="87" t="s">
        <v>136</v>
      </c>
      <c r="I30" t="str">
        <f t="shared" si="0"/>
        <v>31/2019</v>
      </c>
      <c r="J30" t="str">
        <f t="shared" si="1"/>
        <v>Bulatović Martina</v>
      </c>
    </row>
    <row r="31" spans="1:12" ht="15">
      <c r="A31" s="87" t="s">
        <v>99</v>
      </c>
      <c r="B31" s="87" t="s">
        <v>183</v>
      </c>
      <c r="C31" s="87" t="s">
        <v>138</v>
      </c>
      <c r="D31" s="87" t="s">
        <v>236</v>
      </c>
      <c r="E31" s="87" t="s">
        <v>60</v>
      </c>
      <c r="F31" s="87" t="s">
        <v>59</v>
      </c>
      <c r="G31" s="87" t="s">
        <v>136</v>
      </c>
      <c r="I31" t="str">
        <f t="shared" si="0"/>
        <v>32/2019</v>
      </c>
      <c r="J31" t="str">
        <f t="shared" si="1"/>
        <v>Džaković Marija</v>
      </c>
      <c r="L31" s="68" t="s">
        <v>126</v>
      </c>
    </row>
    <row r="32" spans="1:12" ht="15">
      <c r="A32" s="87" t="s">
        <v>100</v>
      </c>
      <c r="B32" s="87" t="s">
        <v>183</v>
      </c>
      <c r="C32" s="87" t="s">
        <v>161</v>
      </c>
      <c r="D32" s="87" t="s">
        <v>237</v>
      </c>
      <c r="E32" s="87" t="s">
        <v>60</v>
      </c>
      <c r="F32" s="87" t="s">
        <v>59</v>
      </c>
      <c r="G32" s="87" t="s">
        <v>136</v>
      </c>
      <c r="I32" t="str">
        <f t="shared" si="0"/>
        <v>33/2019</v>
      </c>
      <c r="J32" t="str">
        <f t="shared" si="1"/>
        <v>Glavatović Nemanja</v>
      </c>
      <c r="L32" s="68" t="s">
        <v>125</v>
      </c>
    </row>
    <row r="33" spans="1:10" ht="15">
      <c r="A33" s="87" t="s">
        <v>101</v>
      </c>
      <c r="B33" s="87" t="s">
        <v>183</v>
      </c>
      <c r="C33" s="87" t="s">
        <v>142</v>
      </c>
      <c r="D33" s="87" t="s">
        <v>238</v>
      </c>
      <c r="E33" s="87" t="s">
        <v>60</v>
      </c>
      <c r="F33" s="87" t="s">
        <v>59</v>
      </c>
      <c r="G33" s="87" t="s">
        <v>136</v>
      </c>
      <c r="I33" t="str">
        <f t="shared" si="0"/>
        <v>34/2019</v>
      </c>
      <c r="J33" t="str">
        <f t="shared" si="1"/>
        <v>Kapriš Vuk</v>
      </c>
    </row>
    <row r="34" spans="1:10" ht="15">
      <c r="A34" s="87" t="s">
        <v>102</v>
      </c>
      <c r="B34" s="87" t="s">
        <v>183</v>
      </c>
      <c r="C34" s="87" t="s">
        <v>239</v>
      </c>
      <c r="D34" s="87" t="s">
        <v>229</v>
      </c>
      <c r="E34" s="87" t="s">
        <v>60</v>
      </c>
      <c r="F34" s="87" t="s">
        <v>59</v>
      </c>
      <c r="G34" s="87" t="s">
        <v>136</v>
      </c>
      <c r="I34" t="str">
        <f t="shared" si="0"/>
        <v>35/2019</v>
      </c>
      <c r="J34" t="str">
        <f t="shared" si="1"/>
        <v>Kasalica Branislav</v>
      </c>
    </row>
    <row r="35" spans="1:10" ht="15">
      <c r="A35" s="87" t="s">
        <v>103</v>
      </c>
      <c r="B35" s="87" t="s">
        <v>183</v>
      </c>
      <c r="C35" s="87" t="s">
        <v>240</v>
      </c>
      <c r="D35" s="87" t="s">
        <v>241</v>
      </c>
      <c r="E35" s="87" t="s">
        <v>60</v>
      </c>
      <c r="F35" s="87" t="s">
        <v>59</v>
      </c>
      <c r="G35" s="87" t="s">
        <v>136</v>
      </c>
      <c r="I35" t="str">
        <f t="shared" si="0"/>
        <v>36/2019</v>
      </c>
      <c r="J35" t="str">
        <f t="shared" si="1"/>
        <v>Škerović Ksenija</v>
      </c>
    </row>
    <row r="36" spans="1:10" ht="15">
      <c r="A36" s="87" t="s">
        <v>104</v>
      </c>
      <c r="B36" s="87" t="s">
        <v>183</v>
      </c>
      <c r="C36" s="87" t="s">
        <v>242</v>
      </c>
      <c r="D36" s="87" t="s">
        <v>243</v>
      </c>
      <c r="E36" s="87" t="s">
        <v>60</v>
      </c>
      <c r="F36" s="87" t="s">
        <v>59</v>
      </c>
      <c r="G36" s="87" t="s">
        <v>136</v>
      </c>
      <c r="I36" t="str">
        <f t="shared" si="0"/>
        <v>37/2019</v>
      </c>
      <c r="J36" t="str">
        <f t="shared" si="1"/>
        <v>Vrzić Emilija</v>
      </c>
    </row>
    <row r="37" spans="1:10" ht="15">
      <c r="A37" s="87" t="s">
        <v>163</v>
      </c>
      <c r="B37" s="87" t="s">
        <v>183</v>
      </c>
      <c r="C37" s="87" t="s">
        <v>168</v>
      </c>
      <c r="D37" s="87" t="s">
        <v>244</v>
      </c>
      <c r="E37" s="87" t="s">
        <v>60</v>
      </c>
      <c r="F37" s="87" t="s">
        <v>59</v>
      </c>
      <c r="G37" s="87" t="s">
        <v>136</v>
      </c>
      <c r="I37" t="str">
        <f t="shared" si="0"/>
        <v>38/2019</v>
      </c>
      <c r="J37" t="str">
        <f t="shared" si="1"/>
        <v>Nikić Ružica</v>
      </c>
    </row>
    <row r="38" spans="1:10" ht="15">
      <c r="A38" s="87" t="s">
        <v>105</v>
      </c>
      <c r="B38" s="87" t="s">
        <v>183</v>
      </c>
      <c r="C38" s="87" t="s">
        <v>245</v>
      </c>
      <c r="D38" s="87" t="s">
        <v>246</v>
      </c>
      <c r="E38" s="87" t="s">
        <v>60</v>
      </c>
      <c r="F38" s="87" t="s">
        <v>59</v>
      </c>
      <c r="G38" s="87" t="s">
        <v>136</v>
      </c>
      <c r="I38" t="str">
        <f t="shared" si="0"/>
        <v>39/2019</v>
      </c>
      <c r="J38" t="str">
        <f t="shared" si="1"/>
        <v>Prelević Tanja</v>
      </c>
    </row>
    <row r="39" spans="1:10" ht="15">
      <c r="A39" s="87" t="s">
        <v>106</v>
      </c>
      <c r="B39" s="87" t="s">
        <v>183</v>
      </c>
      <c r="C39" s="87" t="s">
        <v>247</v>
      </c>
      <c r="D39" s="87" t="s">
        <v>248</v>
      </c>
      <c r="E39" s="87" t="s">
        <v>60</v>
      </c>
      <c r="F39" s="87" t="s">
        <v>59</v>
      </c>
      <c r="G39" s="87" t="s">
        <v>136</v>
      </c>
      <c r="I39" t="str">
        <f t="shared" si="0"/>
        <v>40/2019</v>
      </c>
      <c r="J39" t="str">
        <f t="shared" si="1"/>
        <v>Kovinić Filip</v>
      </c>
    </row>
    <row r="40" spans="1:10" ht="15">
      <c r="A40" s="84"/>
      <c r="B40" s="84"/>
      <c r="C40" s="84"/>
      <c r="D40" s="84"/>
      <c r="E40" s="84"/>
      <c r="F40" s="84"/>
      <c r="G40" s="84"/>
      <c r="I40" t="str">
        <f>CONCATENATE(A40,"/",B40)</f>
        <v>/</v>
      </c>
      <c r="J40" t="str">
        <f>CONCATENATE(D40," ",C40)</f>
        <v> </v>
      </c>
    </row>
    <row r="41" spans="1:10" ht="15">
      <c r="A41" s="84"/>
      <c r="B41" s="84"/>
      <c r="C41" s="84"/>
      <c r="D41" s="84"/>
      <c r="E41" s="84"/>
      <c r="F41" s="84"/>
      <c r="G41" s="84"/>
      <c r="I41" t="str">
        <f>CONCATENATE(A41,"/",B41)</f>
        <v>/</v>
      </c>
      <c r="J41" t="str">
        <f>CONCATENATE(D41," ",C41)</f>
        <v> </v>
      </c>
    </row>
    <row r="42" spans="1:10" ht="15">
      <c r="A42" s="84"/>
      <c r="B42" s="84"/>
      <c r="C42" s="84"/>
      <c r="D42" s="84"/>
      <c r="E42" s="84"/>
      <c r="F42" s="84"/>
      <c r="G42" s="84"/>
      <c r="I42" t="str">
        <f>CONCATENATE(A42,"/",B42)</f>
        <v>/</v>
      </c>
      <c r="J42" t="str">
        <f>CONCATENATE(D42," ",C42)</f>
        <v> </v>
      </c>
    </row>
    <row r="43" spans="1:10" ht="15">
      <c r="A43" s="84"/>
      <c r="B43" s="84"/>
      <c r="C43" s="84"/>
      <c r="D43" s="84"/>
      <c r="E43" s="84"/>
      <c r="F43" s="84"/>
      <c r="G43" s="84"/>
      <c r="I43" t="str">
        <f>CONCATENATE(A43,"/",B43)</f>
        <v>/</v>
      </c>
      <c r="J43" t="str">
        <f>CONCATENATE(D43," ",C43)</f>
        <v> </v>
      </c>
    </row>
    <row r="44" spans="1:10" ht="15">
      <c r="A44" s="84"/>
      <c r="B44" s="84"/>
      <c r="C44" s="84"/>
      <c r="D44" s="84"/>
      <c r="E44" s="84"/>
      <c r="F44" s="84"/>
      <c r="G44" s="84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183</v>
      </c>
      <c r="C2" t="s">
        <v>175</v>
      </c>
      <c r="D2" t="s">
        <v>184</v>
      </c>
      <c r="E2" t="s">
        <v>60</v>
      </c>
      <c r="F2" t="s">
        <v>59</v>
      </c>
      <c r="G2" t="s">
        <v>136</v>
      </c>
      <c r="I2" t="str">
        <f>CONCATENATE(A2,"/",B2)</f>
        <v>1/2019</v>
      </c>
      <c r="J2" t="str">
        <f>CONCATENATE(D2," ",C2)</f>
        <v>Rončević Jelena</v>
      </c>
    </row>
    <row r="3" spans="1:10" ht="12.75">
      <c r="A3" t="s">
        <v>62</v>
      </c>
      <c r="B3" t="s">
        <v>183</v>
      </c>
      <c r="C3" t="s">
        <v>185</v>
      </c>
      <c r="D3" t="s">
        <v>186</v>
      </c>
      <c r="E3" t="s">
        <v>60</v>
      </c>
      <c r="F3" t="s">
        <v>59</v>
      </c>
      <c r="G3" t="s">
        <v>136</v>
      </c>
      <c r="I3" t="str">
        <f aca="true" t="shared" si="0" ref="I3:I28">CONCATENATE(A3,"/",B3)</f>
        <v>2/2019</v>
      </c>
      <c r="J3" t="str">
        <f aca="true" t="shared" si="1" ref="J3:J28">CONCATENATE(D3," ",C3)</f>
        <v>Molla Nadžije</v>
      </c>
    </row>
    <row r="4" spans="1:10" ht="12.75">
      <c r="A4" t="s">
        <v>63</v>
      </c>
      <c r="B4" t="s">
        <v>183</v>
      </c>
      <c r="C4" t="s">
        <v>187</v>
      </c>
      <c r="D4" t="s">
        <v>141</v>
      </c>
      <c r="E4" t="s">
        <v>60</v>
      </c>
      <c r="F4" t="s">
        <v>59</v>
      </c>
      <c r="G4" t="s">
        <v>136</v>
      </c>
      <c r="I4" t="str">
        <f t="shared" si="0"/>
        <v>3/2019</v>
      </c>
      <c r="J4" t="str">
        <f t="shared" si="1"/>
        <v>Popović Lana</v>
      </c>
    </row>
    <row r="5" spans="1:10" ht="12.75">
      <c r="A5" t="s">
        <v>64</v>
      </c>
      <c r="B5" t="s">
        <v>183</v>
      </c>
      <c r="C5" t="s">
        <v>98</v>
      </c>
      <c r="D5" t="s">
        <v>141</v>
      </c>
      <c r="E5" t="s">
        <v>60</v>
      </c>
      <c r="F5" t="s">
        <v>59</v>
      </c>
      <c r="G5" t="s">
        <v>136</v>
      </c>
      <c r="I5" t="str">
        <f t="shared" si="0"/>
        <v>4/2019</v>
      </c>
      <c r="J5" t="str">
        <f t="shared" si="1"/>
        <v>Popović Stefan</v>
      </c>
    </row>
    <row r="6" spans="1:10" ht="12.75">
      <c r="A6" t="s">
        <v>66</v>
      </c>
      <c r="B6" t="s">
        <v>183</v>
      </c>
      <c r="C6" t="s">
        <v>138</v>
      </c>
      <c r="D6" t="s">
        <v>129</v>
      </c>
      <c r="E6" t="s">
        <v>60</v>
      </c>
      <c r="F6" t="s">
        <v>59</v>
      </c>
      <c r="G6" t="s">
        <v>136</v>
      </c>
      <c r="I6" t="str">
        <f t="shared" si="0"/>
        <v>5/2019</v>
      </c>
      <c r="J6" t="str">
        <f t="shared" si="1"/>
        <v>Pejović Marija</v>
      </c>
    </row>
    <row r="7" spans="1:10" ht="12.75">
      <c r="A7" t="s">
        <v>69</v>
      </c>
      <c r="B7" t="s">
        <v>183</v>
      </c>
      <c r="C7" t="s">
        <v>172</v>
      </c>
      <c r="D7" t="s">
        <v>188</v>
      </c>
      <c r="E7" t="s">
        <v>60</v>
      </c>
      <c r="F7" t="s">
        <v>59</v>
      </c>
      <c r="G7" t="s">
        <v>136</v>
      </c>
      <c r="I7" t="str">
        <f t="shared" si="0"/>
        <v>7/2019</v>
      </c>
      <c r="J7" t="str">
        <f t="shared" si="1"/>
        <v>Miladinović Tamara</v>
      </c>
    </row>
    <row r="8" spans="1:10" ht="12.75">
      <c r="A8" t="s">
        <v>70</v>
      </c>
      <c r="B8" t="s">
        <v>183</v>
      </c>
      <c r="C8" t="s">
        <v>110</v>
      </c>
      <c r="D8" t="s">
        <v>165</v>
      </c>
      <c r="E8" t="s">
        <v>60</v>
      </c>
      <c r="F8" t="s">
        <v>59</v>
      </c>
      <c r="G8" t="s">
        <v>136</v>
      </c>
      <c r="I8" t="str">
        <f t="shared" si="0"/>
        <v>8/2019</v>
      </c>
      <c r="J8" t="str">
        <f t="shared" si="1"/>
        <v>Jovanović Ivana</v>
      </c>
    </row>
    <row r="9" spans="1:10" ht="12.75">
      <c r="A9" t="s">
        <v>71</v>
      </c>
      <c r="B9" t="s">
        <v>183</v>
      </c>
      <c r="C9" t="s">
        <v>189</v>
      </c>
      <c r="D9" t="s">
        <v>173</v>
      </c>
      <c r="E9" t="s">
        <v>60</v>
      </c>
      <c r="F9" t="s">
        <v>59</v>
      </c>
      <c r="G9" t="s">
        <v>136</v>
      </c>
      <c r="I9" t="str">
        <f t="shared" si="0"/>
        <v>9/2019</v>
      </c>
      <c r="J9" t="str">
        <f t="shared" si="1"/>
        <v>Kosović Tijana</v>
      </c>
    </row>
    <row r="10" spans="1:10" ht="12.75">
      <c r="A10" t="s">
        <v>72</v>
      </c>
      <c r="B10" t="s">
        <v>183</v>
      </c>
      <c r="C10" t="s">
        <v>110</v>
      </c>
      <c r="D10" t="s">
        <v>190</v>
      </c>
      <c r="E10" t="s">
        <v>60</v>
      </c>
      <c r="F10" t="s">
        <v>59</v>
      </c>
      <c r="G10" t="s">
        <v>136</v>
      </c>
      <c r="I10" t="str">
        <f t="shared" si="0"/>
        <v>10/2019</v>
      </c>
      <c r="J10" t="str">
        <f t="shared" si="1"/>
        <v>Cimbaljević Ivana</v>
      </c>
    </row>
    <row r="11" spans="1:10" ht="12.75">
      <c r="A11" t="s">
        <v>74</v>
      </c>
      <c r="B11" t="s">
        <v>183</v>
      </c>
      <c r="C11" t="s">
        <v>122</v>
      </c>
      <c r="D11" t="s">
        <v>191</v>
      </c>
      <c r="E11" t="s">
        <v>60</v>
      </c>
      <c r="F11" t="s">
        <v>59</v>
      </c>
      <c r="G11" t="s">
        <v>136</v>
      </c>
      <c r="I11" t="str">
        <f t="shared" si="0"/>
        <v>11/2019</v>
      </c>
      <c r="J11" t="str">
        <f t="shared" si="1"/>
        <v>Dragićević Jovana</v>
      </c>
    </row>
    <row r="12" spans="1:10" ht="12.75">
      <c r="A12" t="s">
        <v>75</v>
      </c>
      <c r="B12" t="s">
        <v>183</v>
      </c>
      <c r="C12" t="s">
        <v>170</v>
      </c>
      <c r="D12" t="s">
        <v>129</v>
      </c>
      <c r="E12" t="s">
        <v>60</v>
      </c>
      <c r="F12" t="s">
        <v>59</v>
      </c>
      <c r="G12" t="s">
        <v>136</v>
      </c>
      <c r="I12" t="str">
        <f t="shared" si="0"/>
        <v>12/2019</v>
      </c>
      <c r="J12" t="str">
        <f t="shared" si="1"/>
        <v>Pejović Lazar</v>
      </c>
    </row>
    <row r="13" spans="1:10" ht="12.75">
      <c r="A13" t="s">
        <v>76</v>
      </c>
      <c r="B13" t="s">
        <v>183</v>
      </c>
      <c r="C13" t="s">
        <v>192</v>
      </c>
      <c r="D13" t="s">
        <v>193</v>
      </c>
      <c r="E13" t="s">
        <v>60</v>
      </c>
      <c r="F13" t="s">
        <v>59</v>
      </c>
      <c r="G13" t="s">
        <v>136</v>
      </c>
      <c r="I13" t="str">
        <f t="shared" si="0"/>
        <v>13/2019</v>
      </c>
      <c r="J13" t="str">
        <f t="shared" si="1"/>
        <v>Gogić Marko</v>
      </c>
    </row>
    <row r="14" spans="1:10" ht="12.75">
      <c r="A14" t="s">
        <v>77</v>
      </c>
      <c r="B14" t="s">
        <v>183</v>
      </c>
      <c r="C14" t="s">
        <v>65</v>
      </c>
      <c r="D14" t="s">
        <v>130</v>
      </c>
      <c r="E14" t="s">
        <v>60</v>
      </c>
      <c r="F14" t="s">
        <v>59</v>
      </c>
      <c r="G14" t="s">
        <v>136</v>
      </c>
      <c r="I14" t="str">
        <f t="shared" si="0"/>
        <v>14/2019</v>
      </c>
      <c r="J14" t="str">
        <f t="shared" si="1"/>
        <v>Božović Anja</v>
      </c>
    </row>
    <row r="15" spans="1:10" ht="12.75">
      <c r="A15" t="s">
        <v>79</v>
      </c>
      <c r="B15" t="s">
        <v>183</v>
      </c>
      <c r="C15" t="s">
        <v>194</v>
      </c>
      <c r="D15" t="s">
        <v>195</v>
      </c>
      <c r="E15" t="s">
        <v>60</v>
      </c>
      <c r="F15" t="s">
        <v>59</v>
      </c>
      <c r="G15" t="s">
        <v>136</v>
      </c>
      <c r="I15" t="str">
        <f t="shared" si="0"/>
        <v>15/2019</v>
      </c>
      <c r="J15" t="str">
        <f t="shared" si="1"/>
        <v>Ćeman Nermina</v>
      </c>
    </row>
    <row r="16" spans="1:10" ht="12.75">
      <c r="A16" t="s">
        <v>76</v>
      </c>
      <c r="B16" t="s">
        <v>136</v>
      </c>
      <c r="C16" t="s">
        <v>123</v>
      </c>
      <c r="D16" t="s">
        <v>78</v>
      </c>
      <c r="E16" t="s">
        <v>80</v>
      </c>
      <c r="F16" t="s">
        <v>63</v>
      </c>
      <c r="G16" t="s">
        <v>136</v>
      </c>
      <c r="I16" t="str">
        <f t="shared" si="0"/>
        <v>13/2017</v>
      </c>
      <c r="J16" t="str">
        <f t="shared" si="1"/>
        <v>Perović Maja</v>
      </c>
    </row>
    <row r="17" spans="1:10" ht="12.75">
      <c r="A17" t="s">
        <v>77</v>
      </c>
      <c r="B17" t="s">
        <v>136</v>
      </c>
      <c r="C17" t="s">
        <v>139</v>
      </c>
      <c r="D17" t="s">
        <v>146</v>
      </c>
      <c r="E17" t="s">
        <v>80</v>
      </c>
      <c r="F17" t="s">
        <v>63</v>
      </c>
      <c r="G17" t="s">
        <v>136</v>
      </c>
      <c r="I17" t="str">
        <f t="shared" si="0"/>
        <v>14/2017</v>
      </c>
      <c r="J17" t="str">
        <f t="shared" si="1"/>
        <v>Drobnjak Andrija</v>
      </c>
    </row>
    <row r="18" spans="1:10" ht="12.75">
      <c r="A18" t="s">
        <v>74</v>
      </c>
      <c r="B18" t="s">
        <v>128</v>
      </c>
      <c r="C18" t="s">
        <v>147</v>
      </c>
      <c r="D18" t="s">
        <v>148</v>
      </c>
      <c r="E18" t="s">
        <v>80</v>
      </c>
      <c r="F18" t="s">
        <v>64</v>
      </c>
      <c r="G18" t="s">
        <v>61</v>
      </c>
      <c r="I18" t="str">
        <f t="shared" si="0"/>
        <v>11/2016</v>
      </c>
      <c r="J18" t="str">
        <f t="shared" si="1"/>
        <v>Maraš Andrea</v>
      </c>
    </row>
    <row r="19" spans="1:10" ht="15">
      <c r="A19" s="85"/>
      <c r="B19" s="85"/>
      <c r="C19" s="85"/>
      <c r="D19" s="85"/>
      <c r="E19" s="85"/>
      <c r="F19" s="85"/>
      <c r="G19" s="85"/>
      <c r="I19" t="str">
        <f t="shared" si="0"/>
        <v>/</v>
      </c>
      <c r="J19" t="str">
        <f t="shared" si="1"/>
        <v> </v>
      </c>
    </row>
    <row r="20" spans="1:10" ht="15">
      <c r="A20" s="85"/>
      <c r="B20" s="85"/>
      <c r="C20" s="85"/>
      <c r="D20" s="85"/>
      <c r="E20" s="85"/>
      <c r="F20" s="85"/>
      <c r="G20" s="85"/>
      <c r="I20" t="str">
        <f t="shared" si="0"/>
        <v>/</v>
      </c>
      <c r="J20" t="str">
        <f t="shared" si="1"/>
        <v> </v>
      </c>
    </row>
    <row r="21" spans="1:10" ht="15">
      <c r="A21" s="85"/>
      <c r="B21" s="85"/>
      <c r="C21" s="85"/>
      <c r="D21" s="85"/>
      <c r="E21" s="85"/>
      <c r="F21" s="85"/>
      <c r="G21" s="85"/>
      <c r="I21" t="str">
        <f t="shared" si="0"/>
        <v>/</v>
      </c>
      <c r="J21" t="str">
        <f t="shared" si="1"/>
        <v> </v>
      </c>
    </row>
    <row r="22" spans="1:10" ht="15">
      <c r="A22" s="85"/>
      <c r="B22" s="85"/>
      <c r="C22" s="85"/>
      <c r="D22" s="85"/>
      <c r="E22" s="85"/>
      <c r="F22" s="85"/>
      <c r="G22" s="85"/>
      <c r="I22" t="str">
        <f t="shared" si="0"/>
        <v>/</v>
      </c>
      <c r="J22" t="str">
        <f t="shared" si="1"/>
        <v> </v>
      </c>
    </row>
    <row r="23" spans="1:10" ht="15">
      <c r="A23" s="85"/>
      <c r="B23" s="85"/>
      <c r="C23" s="85"/>
      <c r="D23" s="85"/>
      <c r="E23" s="85"/>
      <c r="F23" s="85"/>
      <c r="G23" s="85"/>
      <c r="I23" t="str">
        <f t="shared" si="0"/>
        <v>/</v>
      </c>
      <c r="J23" t="str">
        <f t="shared" si="1"/>
        <v> </v>
      </c>
    </row>
    <row r="24" spans="1:10" ht="15">
      <c r="A24" s="85"/>
      <c r="B24" s="85"/>
      <c r="C24" s="85"/>
      <c r="D24" s="85"/>
      <c r="E24" s="85"/>
      <c r="F24" s="85"/>
      <c r="G24" s="85"/>
      <c r="I24" t="str">
        <f t="shared" si="0"/>
        <v>/</v>
      </c>
      <c r="J24" t="str">
        <f t="shared" si="1"/>
        <v> 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126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125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  <c r="T1" s="103"/>
      <c r="U1" s="103"/>
    </row>
    <row r="2" spans="1:21" ht="12.75">
      <c r="A2" s="104" t="s">
        <v>49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8" t="s">
        <v>21</v>
      </c>
      <c r="P2" s="109"/>
      <c r="Q2" s="109"/>
      <c r="R2" s="110"/>
      <c r="S2" s="110"/>
      <c r="T2" s="110"/>
      <c r="U2" s="111"/>
    </row>
    <row r="3" spans="1:21" ht="21" customHeight="1">
      <c r="A3" s="112" t="s">
        <v>134</v>
      </c>
      <c r="B3" s="112"/>
      <c r="C3" s="112"/>
      <c r="D3" s="113" t="s">
        <v>154</v>
      </c>
      <c r="E3" s="113"/>
      <c r="F3" s="113"/>
      <c r="G3" s="113"/>
      <c r="H3" s="114" t="s">
        <v>50</v>
      </c>
      <c r="I3" s="114"/>
      <c r="J3" s="114"/>
      <c r="K3" s="114"/>
      <c r="L3" s="114"/>
      <c r="M3" s="114"/>
      <c r="N3" s="114"/>
      <c r="O3" s="114"/>
      <c r="P3" s="114"/>
      <c r="Q3" s="115" t="s">
        <v>181</v>
      </c>
      <c r="R3" s="115"/>
      <c r="S3" s="115"/>
      <c r="T3" s="115"/>
      <c r="U3" s="115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0" t="s">
        <v>1</v>
      </c>
      <c r="B5" s="93" t="s">
        <v>2</v>
      </c>
      <c r="C5" s="96" t="s">
        <v>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 t="s">
        <v>4</v>
      </c>
      <c r="U5" s="99" t="s">
        <v>5</v>
      </c>
    </row>
    <row r="6" spans="1:21" ht="21" customHeight="1">
      <c r="A6" s="91"/>
      <c r="B6" s="94"/>
      <c r="C6" s="40"/>
      <c r="D6" s="101" t="s">
        <v>6</v>
      </c>
      <c r="E6" s="101"/>
      <c r="F6" s="101"/>
      <c r="G6" s="101"/>
      <c r="H6" s="101"/>
      <c r="I6" s="101" t="s">
        <v>7</v>
      </c>
      <c r="J6" s="101"/>
      <c r="K6" s="101"/>
      <c r="L6" s="101" t="s">
        <v>8</v>
      </c>
      <c r="M6" s="101"/>
      <c r="N6" s="101"/>
      <c r="O6" s="101" t="s">
        <v>9</v>
      </c>
      <c r="P6" s="101"/>
      <c r="Q6" s="101"/>
      <c r="R6" s="101" t="s">
        <v>10</v>
      </c>
      <c r="S6" s="101"/>
      <c r="T6" s="97"/>
      <c r="U6" s="99"/>
    </row>
    <row r="7" spans="1:21" ht="21" customHeight="1" thickBot="1">
      <c r="A7" s="92"/>
      <c r="B7" s="9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8"/>
      <c r="U7" s="100"/>
    </row>
    <row r="8" spans="1:32" ht="13.5" thickTop="1">
      <c r="A8" s="66" t="str">
        <f>C_spisak!I2</f>
        <v>1/2019</v>
      </c>
      <c r="B8" s="43" t="str">
        <f>C_spisak!J2</f>
        <v>Gerenčić Dimitrije</v>
      </c>
      <c r="C8" s="44"/>
      <c r="D8" s="45"/>
      <c r="E8" s="45"/>
      <c r="F8" s="44"/>
      <c r="G8" s="44"/>
      <c r="H8" s="44"/>
      <c r="I8" s="46">
        <v>19</v>
      </c>
      <c r="J8" s="46">
        <v>1</v>
      </c>
      <c r="K8" s="46"/>
      <c r="L8" s="46"/>
      <c r="M8" s="46"/>
      <c r="N8" s="46"/>
      <c r="O8" s="46">
        <v>30</v>
      </c>
      <c r="P8" s="47"/>
      <c r="Q8" s="46"/>
      <c r="R8" s="44"/>
      <c r="S8" s="44"/>
      <c r="T8" s="44">
        <f aca="true" t="shared" si="0" ref="T8:T37">SUM(D8:E8,O8,P8,MAX(R8,S8))</f>
        <v>30</v>
      </c>
      <c r="U8" s="44" t="str">
        <f>IF(T8&gt;89,"A",IF(T8&gt;79,"B",IF(T8&gt;69,"C",IF(T8&gt;59,"D",IF(T8&gt;49,"E","F")))))</f>
        <v>F</v>
      </c>
      <c r="AB8" s="1"/>
      <c r="AC8" s="1"/>
      <c r="AD8" s="1"/>
      <c r="AE8" s="1"/>
      <c r="AF8" s="1"/>
    </row>
    <row r="9" spans="1:32" ht="12.75">
      <c r="A9" s="67" t="str">
        <f>C_spisak!I3</f>
        <v>2/2019</v>
      </c>
      <c r="B9" s="48" t="str">
        <f>C_spisak!J3</f>
        <v>Radoman Miloš</v>
      </c>
      <c r="C9" s="49"/>
      <c r="D9" s="50"/>
      <c r="E9" s="50"/>
      <c r="F9" s="49"/>
      <c r="G9" s="49"/>
      <c r="H9" s="49"/>
      <c r="I9" s="51">
        <v>32</v>
      </c>
      <c r="J9" s="51">
        <v>10</v>
      </c>
      <c r="K9" s="51"/>
      <c r="L9" s="51"/>
      <c r="M9" s="51"/>
      <c r="N9" s="51"/>
      <c r="O9" s="52">
        <v>55</v>
      </c>
      <c r="P9" s="52"/>
      <c r="Q9" s="51"/>
      <c r="R9" s="49"/>
      <c r="S9" s="49"/>
      <c r="T9" s="44">
        <f t="shared" si="0"/>
        <v>55</v>
      </c>
      <c r="U9" s="44" t="str">
        <f aca="true" t="shared" si="1" ref="U9:U37">IF(T9&gt;89,"A",IF(T9&gt;79,"B",IF(T9&gt;69,"C",IF(T9&gt;59,"D",IF(T9&gt;49,"E","F")))))</f>
        <v>E</v>
      </c>
      <c r="AB9" s="1"/>
      <c r="AC9" s="1"/>
      <c r="AD9" s="1"/>
      <c r="AE9" s="1"/>
      <c r="AF9" s="1"/>
    </row>
    <row r="10" spans="1:32" ht="12.75">
      <c r="A10" s="67" t="str">
        <f>C_spisak!I4</f>
        <v>3/2019</v>
      </c>
      <c r="B10" s="48" t="str">
        <f>C_spisak!J4</f>
        <v>Radulović Marina</v>
      </c>
      <c r="C10" s="49"/>
      <c r="D10" s="50"/>
      <c r="E10" s="50"/>
      <c r="F10" s="49"/>
      <c r="G10" s="49"/>
      <c r="H10" s="49"/>
      <c r="I10" s="51">
        <v>22</v>
      </c>
      <c r="J10" s="51">
        <v>10</v>
      </c>
      <c r="K10" s="51"/>
      <c r="L10" s="51"/>
      <c r="M10" s="51"/>
      <c r="N10" s="51"/>
      <c r="O10" s="52">
        <v>43</v>
      </c>
      <c r="P10" s="52"/>
      <c r="Q10" s="51"/>
      <c r="R10" s="49"/>
      <c r="S10" s="49"/>
      <c r="T10" s="44">
        <f t="shared" si="0"/>
        <v>43</v>
      </c>
      <c r="U10" s="44" t="str">
        <f t="shared" si="1"/>
        <v>F</v>
      </c>
      <c r="AB10" s="1"/>
      <c r="AC10" s="1"/>
      <c r="AD10" s="1"/>
      <c r="AE10" s="1"/>
      <c r="AF10" s="1"/>
    </row>
    <row r="11" spans="1:32" ht="12.75">
      <c r="A11" s="67" t="str">
        <f>C_spisak!I5</f>
        <v>4/2019</v>
      </c>
      <c r="B11" s="48" t="str">
        <f>C_spisak!J5</f>
        <v>Zečević Nikola</v>
      </c>
      <c r="C11" s="49"/>
      <c r="D11" s="50"/>
      <c r="E11" s="50"/>
      <c r="F11" s="49"/>
      <c r="G11" s="49"/>
      <c r="H11" s="49"/>
      <c r="I11" s="51">
        <v>16</v>
      </c>
      <c r="J11" s="51">
        <v>4</v>
      </c>
      <c r="K11" s="51"/>
      <c r="L11" s="51"/>
      <c r="M11" s="51"/>
      <c r="N11" s="51"/>
      <c r="O11" s="52">
        <v>29</v>
      </c>
      <c r="P11" s="52"/>
      <c r="Q11" s="51"/>
      <c r="R11" s="49"/>
      <c r="S11" s="49"/>
      <c r="T11" s="44">
        <f t="shared" si="0"/>
        <v>29</v>
      </c>
      <c r="U11" s="44" t="str">
        <f t="shared" si="1"/>
        <v>F</v>
      </c>
      <c r="AB11" s="1"/>
      <c r="AC11" s="1"/>
      <c r="AD11" s="1"/>
      <c r="AE11" s="1"/>
      <c r="AF11" s="1"/>
    </row>
    <row r="12" spans="1:32" ht="12.75">
      <c r="A12" s="67" t="str">
        <f>C_spisak!I6</f>
        <v>5/2019</v>
      </c>
      <c r="B12" s="48" t="str">
        <f>C_spisak!J6</f>
        <v>Savić Uroš</v>
      </c>
      <c r="C12" s="49"/>
      <c r="D12" s="50"/>
      <c r="E12" s="50"/>
      <c r="F12" s="49"/>
      <c r="G12" s="49"/>
      <c r="H12" s="49"/>
      <c r="I12" s="51">
        <v>35</v>
      </c>
      <c r="J12" s="51">
        <v>9</v>
      </c>
      <c r="K12" s="51"/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AB12" s="1"/>
      <c r="AC12" s="1"/>
      <c r="AD12" s="1"/>
      <c r="AE12" s="1"/>
      <c r="AF12" s="1"/>
    </row>
    <row r="13" spans="1:32" ht="12.75">
      <c r="A13" s="67" t="str">
        <f>C_spisak!I7</f>
        <v>6/2019</v>
      </c>
      <c r="B13" s="48" t="str">
        <f>C_spisak!J7</f>
        <v>Brzić Barbara</v>
      </c>
      <c r="C13" s="49"/>
      <c r="D13" s="50"/>
      <c r="E13" s="50"/>
      <c r="F13" s="49"/>
      <c r="G13" s="49"/>
      <c r="H13" s="49"/>
      <c r="I13" s="51">
        <v>30</v>
      </c>
      <c r="J13" s="51">
        <v>4</v>
      </c>
      <c r="K13" s="51"/>
      <c r="L13" s="51"/>
      <c r="M13" s="51"/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  <c r="AB13" s="1"/>
      <c r="AC13" s="1"/>
      <c r="AD13" s="1"/>
      <c r="AE13" s="1"/>
      <c r="AF13" s="1"/>
    </row>
    <row r="14" spans="1:32" ht="12.75">
      <c r="A14" s="67" t="str">
        <f>C_spisak!I8</f>
        <v>7/2019</v>
      </c>
      <c r="B14" s="48" t="str">
        <f>C_spisak!J8</f>
        <v>Dragaš Vuksan</v>
      </c>
      <c r="C14" s="49"/>
      <c r="D14" s="50"/>
      <c r="E14" s="50"/>
      <c r="F14" s="49"/>
      <c r="G14" s="49"/>
      <c r="H14" s="49"/>
      <c r="I14" s="51">
        <v>23</v>
      </c>
      <c r="J14" s="51">
        <v>5</v>
      </c>
      <c r="K14" s="51"/>
      <c r="L14" s="51"/>
      <c r="M14" s="51"/>
      <c r="N14" s="51"/>
      <c r="O14" s="52">
        <v>39</v>
      </c>
      <c r="P14"/>
      <c r="Q14" s="51"/>
      <c r="R14" s="49"/>
      <c r="S14" s="49"/>
      <c r="T14" s="44">
        <f t="shared" si="0"/>
        <v>39</v>
      </c>
      <c r="U14" s="44" t="str">
        <f t="shared" si="1"/>
        <v>F</v>
      </c>
      <c r="AB14" s="1"/>
      <c r="AC14" s="1"/>
      <c r="AD14" s="1"/>
      <c r="AE14" s="1"/>
      <c r="AF14" s="1"/>
    </row>
    <row r="15" spans="1:32" ht="12.75">
      <c r="A15" s="67" t="str">
        <f>C_spisak!I9</f>
        <v>8/2019</v>
      </c>
      <c r="B15" s="48" t="str">
        <f>C_spisak!J9</f>
        <v>Peruničić Ksenija</v>
      </c>
      <c r="C15" s="49"/>
      <c r="D15" s="50"/>
      <c r="E15" s="50"/>
      <c r="F15" s="49"/>
      <c r="G15" s="49"/>
      <c r="H15" s="49"/>
      <c r="I15" s="51">
        <v>14</v>
      </c>
      <c r="J15" s="51">
        <v>4</v>
      </c>
      <c r="K15" s="51"/>
      <c r="L15" s="51"/>
      <c r="M15" s="86"/>
      <c r="N15" s="86"/>
      <c r="O15" s="52">
        <v>27</v>
      </c>
      <c r="P15" s="52"/>
      <c r="Q15" s="51"/>
      <c r="R15" s="49"/>
      <c r="S15" s="49"/>
      <c r="T15" s="44">
        <f t="shared" si="0"/>
        <v>27</v>
      </c>
      <c r="U15" s="44" t="str">
        <f t="shared" si="1"/>
        <v>F</v>
      </c>
      <c r="AB15" s="1"/>
      <c r="AC15" s="1"/>
      <c r="AD15" s="1"/>
      <c r="AE15" s="1"/>
      <c r="AF15" s="1"/>
    </row>
    <row r="16" spans="1:32" ht="12.75">
      <c r="A16" s="67" t="str">
        <f>C_spisak!I10</f>
        <v>10/2019</v>
      </c>
      <c r="B16" s="48" t="str">
        <f>C_spisak!J10</f>
        <v>Rakočević Vasilije</v>
      </c>
      <c r="C16" s="49"/>
      <c r="D16" s="50"/>
      <c r="E16" s="50"/>
      <c r="F16" s="49"/>
      <c r="G16" s="49"/>
      <c r="H16" s="49"/>
      <c r="I16" s="51">
        <v>11</v>
      </c>
      <c r="J16" s="51">
        <v>1</v>
      </c>
      <c r="K16" s="51"/>
      <c r="L16" s="51"/>
      <c r="M16" s="51"/>
      <c r="N16" s="51"/>
      <c r="O16" s="52">
        <v>20</v>
      </c>
      <c r="P16" s="52"/>
      <c r="Q16" s="51"/>
      <c r="R16" s="49"/>
      <c r="S16" s="49"/>
      <c r="T16" s="44">
        <f t="shared" si="0"/>
        <v>20</v>
      </c>
      <c r="U16" s="44" t="str">
        <f t="shared" si="1"/>
        <v>F</v>
      </c>
      <c r="AB16" s="1"/>
      <c r="AC16" s="1"/>
      <c r="AD16" s="1"/>
      <c r="AE16" s="1"/>
      <c r="AF16" s="1"/>
    </row>
    <row r="17" spans="1:32" ht="12.75">
      <c r="A17" s="67" t="str">
        <f>C_spisak!I11</f>
        <v>11/2019</v>
      </c>
      <c r="B17" s="48" t="str">
        <f>C_spisak!J11</f>
        <v>Lešić Nikola</v>
      </c>
      <c r="C17" s="49"/>
      <c r="D17" s="50"/>
      <c r="E17" s="50"/>
      <c r="F17" s="49"/>
      <c r="G17" s="49"/>
      <c r="H17" s="49"/>
      <c r="I17" s="51">
        <v>20</v>
      </c>
      <c r="J17" s="51">
        <v>1</v>
      </c>
      <c r="K17" s="51"/>
      <c r="L17" s="51"/>
      <c r="M17" s="51"/>
      <c r="N17" s="51"/>
      <c r="O17" s="52">
        <v>31</v>
      </c>
      <c r="P17" s="52"/>
      <c r="Q17" s="51"/>
      <c r="R17" s="49"/>
      <c r="S17" s="49"/>
      <c r="T17" s="44">
        <f t="shared" si="0"/>
        <v>31</v>
      </c>
      <c r="U17" s="44" t="str">
        <f t="shared" si="1"/>
        <v>F</v>
      </c>
      <c r="AB17" s="1"/>
      <c r="AC17" s="1"/>
      <c r="AD17" s="1"/>
      <c r="AE17" s="1"/>
      <c r="AF17" s="1"/>
    </row>
    <row r="18" spans="1:32" ht="12.75">
      <c r="A18" s="67" t="str">
        <f>C_spisak!I12</f>
        <v>12/2019</v>
      </c>
      <c r="B18" s="48" t="str">
        <f>C_spisak!J12</f>
        <v>Rabrenović Aleksa</v>
      </c>
      <c r="C18" s="49"/>
      <c r="D18" s="50"/>
      <c r="E18" s="50"/>
      <c r="F18" s="49"/>
      <c r="G18" s="49"/>
      <c r="H18" s="49"/>
      <c r="I18" s="51">
        <v>2</v>
      </c>
      <c r="J18" s="51">
        <v>0</v>
      </c>
      <c r="K18" s="51"/>
      <c r="L18" s="51"/>
      <c r="M18" s="51"/>
      <c r="N18" s="51"/>
      <c r="O18" s="52">
        <v>8</v>
      </c>
      <c r="P18" s="52"/>
      <c r="Q18" s="51"/>
      <c r="R18" s="49"/>
      <c r="S18" s="49"/>
      <c r="T18" s="44">
        <f t="shared" si="0"/>
        <v>8</v>
      </c>
      <c r="U18" s="44" t="str">
        <f t="shared" si="1"/>
        <v>F</v>
      </c>
      <c r="AB18" s="1"/>
      <c r="AC18" s="1"/>
      <c r="AD18" s="1"/>
      <c r="AE18" s="1"/>
      <c r="AF18" s="1"/>
    </row>
    <row r="19" spans="1:32" ht="12.75">
      <c r="A19" s="67" t="str">
        <f>C_spisak!I13</f>
        <v>13/2019</v>
      </c>
      <c r="B19" s="48" t="str">
        <f>C_spisak!J13</f>
        <v>Vukićević Jovana</v>
      </c>
      <c r="C19" s="49"/>
      <c r="D19" s="50"/>
      <c r="E19" s="50"/>
      <c r="F19" s="49"/>
      <c r="G19" s="49"/>
      <c r="H19" s="49"/>
      <c r="I19" s="51">
        <v>31</v>
      </c>
      <c r="J19" s="51">
        <v>5</v>
      </c>
      <c r="K19" s="51"/>
      <c r="L19" s="51"/>
      <c r="M19" s="51"/>
      <c r="N19" s="51"/>
      <c r="O19" s="52">
        <v>49</v>
      </c>
      <c r="P19" s="52"/>
      <c r="Q19" s="51"/>
      <c r="R19" s="49"/>
      <c r="S19" s="49"/>
      <c r="T19" s="44">
        <f t="shared" si="0"/>
        <v>49</v>
      </c>
      <c r="U19" s="44" t="str">
        <f t="shared" si="1"/>
        <v>F</v>
      </c>
      <c r="AB19" s="1"/>
      <c r="AC19" s="1"/>
      <c r="AD19" s="1"/>
      <c r="AE19" s="1"/>
      <c r="AF19" s="1"/>
    </row>
    <row r="20" spans="1:32" ht="12.75">
      <c r="A20" s="67" t="str">
        <f>C_spisak!I14</f>
        <v>14/2019</v>
      </c>
      <c r="B20" s="48" t="str">
        <f>C_spisak!J14</f>
        <v>Stijović Marija</v>
      </c>
      <c r="C20" s="49"/>
      <c r="D20" s="50"/>
      <c r="E20" s="50"/>
      <c r="F20" s="49"/>
      <c r="G20" s="49"/>
      <c r="H20" s="49"/>
      <c r="I20" s="51">
        <v>17</v>
      </c>
      <c r="J20" s="51">
        <v>4</v>
      </c>
      <c r="K20" s="51"/>
      <c r="L20" s="51"/>
      <c r="M20" s="51"/>
      <c r="N20" s="51"/>
      <c r="O20" s="52">
        <v>30</v>
      </c>
      <c r="P20" s="52"/>
      <c r="Q20" s="51"/>
      <c r="R20" s="49"/>
      <c r="S20" s="49"/>
      <c r="T20" s="44">
        <f t="shared" si="0"/>
        <v>30</v>
      </c>
      <c r="U20" s="44" t="str">
        <f t="shared" si="1"/>
        <v>F</v>
      </c>
      <c r="AB20" s="1"/>
      <c r="AC20" s="1"/>
      <c r="AD20" s="1"/>
      <c r="AE20" s="1"/>
      <c r="AF20" s="1"/>
    </row>
    <row r="21" spans="1:32" ht="12.75">
      <c r="A21" s="67" t="str">
        <f>C_spisak!I15</f>
        <v>15/2019</v>
      </c>
      <c r="B21" s="48" t="str">
        <f>C_spisak!J15</f>
        <v>Mašković Anđela</v>
      </c>
      <c r="C21" s="49"/>
      <c r="D21" s="50"/>
      <c r="E21" s="50"/>
      <c r="F21" s="49"/>
      <c r="G21" s="49"/>
      <c r="H21" s="49"/>
      <c r="I21" s="51">
        <v>19</v>
      </c>
      <c r="J21" s="51">
        <v>4</v>
      </c>
      <c r="K21" s="51"/>
      <c r="L21" s="51"/>
      <c r="M21" s="51"/>
      <c r="N21" s="51"/>
      <c r="O21" s="52">
        <v>33</v>
      </c>
      <c r="P21" s="52"/>
      <c r="Q21" s="51"/>
      <c r="R21" s="49"/>
      <c r="S21" s="49"/>
      <c r="T21" s="44">
        <f t="shared" si="0"/>
        <v>33</v>
      </c>
      <c r="U21" s="44" t="str">
        <f t="shared" si="1"/>
        <v>F</v>
      </c>
      <c r="AB21" s="1"/>
      <c r="AC21" s="1"/>
      <c r="AD21" s="1"/>
      <c r="AE21" s="1"/>
      <c r="AF21" s="1"/>
    </row>
    <row r="22" spans="1:32" ht="12.75">
      <c r="A22" s="67" t="str">
        <f>C_spisak!I16</f>
        <v>16/2019</v>
      </c>
      <c r="B22" s="48" t="str">
        <f>C_spisak!J16</f>
        <v>Jovanović Petar</v>
      </c>
      <c r="C22" s="49"/>
      <c r="D22" s="50"/>
      <c r="E22" s="50"/>
      <c r="F22" s="49"/>
      <c r="G22" s="49"/>
      <c r="H22" s="49"/>
      <c r="I22" s="51">
        <v>30</v>
      </c>
      <c r="J22" s="51">
        <v>5</v>
      </c>
      <c r="K22" s="51"/>
      <c r="L22" s="51"/>
      <c r="M22" s="51"/>
      <c r="N22" s="51"/>
      <c r="O22" s="52">
        <v>48</v>
      </c>
      <c r="P22" s="52"/>
      <c r="Q22" s="51"/>
      <c r="R22" s="49"/>
      <c r="S22" s="49"/>
      <c r="T22" s="44">
        <f t="shared" si="0"/>
        <v>48</v>
      </c>
      <c r="U22" s="44" t="str">
        <f t="shared" si="1"/>
        <v>F</v>
      </c>
      <c r="AB22" s="1"/>
      <c r="AC22" s="1"/>
      <c r="AD22" s="1"/>
      <c r="AE22" s="1"/>
      <c r="AF22" s="1"/>
    </row>
    <row r="23" spans="1:32" ht="12.75">
      <c r="A23" s="67" t="str">
        <f>C_spisak!I17</f>
        <v>17/2019</v>
      </c>
      <c r="B23" s="48" t="str">
        <f>C_spisak!J17</f>
        <v>Vukčević Danilo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  <c r="AB23" s="1"/>
      <c r="AC23" s="1"/>
      <c r="AD23" s="1"/>
      <c r="AE23" s="1"/>
      <c r="AF23" s="1"/>
    </row>
    <row r="24" spans="1:32" ht="12.75">
      <c r="A24" s="67" t="str">
        <f>C_spisak!I18</f>
        <v>18/2019</v>
      </c>
      <c r="B24" s="48" t="str">
        <f>C_spisak!J18</f>
        <v>Jašović Aleksandar</v>
      </c>
      <c r="C24" s="49"/>
      <c r="D24" s="50"/>
      <c r="E24" s="50"/>
      <c r="F24" s="49"/>
      <c r="G24" s="49"/>
      <c r="H24" s="49"/>
      <c r="I24" s="51">
        <v>39</v>
      </c>
      <c r="J24" s="51">
        <v>9</v>
      </c>
      <c r="K24" s="51"/>
      <c r="L24" s="51"/>
      <c r="M24" s="51"/>
      <c r="N24" s="51"/>
      <c r="O24" s="52">
        <v>60</v>
      </c>
      <c r="P24" s="52"/>
      <c r="Q24" s="51"/>
      <c r="R24" s="49"/>
      <c r="S24" s="49"/>
      <c r="T24" s="44">
        <f t="shared" si="0"/>
        <v>60</v>
      </c>
      <c r="U24" s="44" t="str">
        <f t="shared" si="1"/>
        <v>D</v>
      </c>
      <c r="AB24" s="1"/>
      <c r="AC24" s="1"/>
      <c r="AD24" s="1"/>
      <c r="AE24" s="1"/>
      <c r="AF24" s="1"/>
    </row>
    <row r="25" spans="1:32" ht="12.75">
      <c r="A25" s="67" t="str">
        <f>C_spisak!I19</f>
        <v>19/2019</v>
      </c>
      <c r="B25" s="48" t="str">
        <f>C_spisak!J19</f>
        <v>Vujović Gordana</v>
      </c>
      <c r="C25" s="49"/>
      <c r="D25" s="50"/>
      <c r="E25" s="50"/>
      <c r="F25" s="49"/>
      <c r="G25" s="49"/>
      <c r="H25" s="49"/>
      <c r="I25" s="51">
        <v>27</v>
      </c>
      <c r="J25" s="51">
        <v>9</v>
      </c>
      <c r="K25" s="51"/>
      <c r="L25" s="51"/>
      <c r="M25" s="51"/>
      <c r="N25" s="51"/>
      <c r="O25" s="52">
        <v>48</v>
      </c>
      <c r="P25" s="52"/>
      <c r="Q25" s="51"/>
      <c r="R25" s="49"/>
      <c r="S25" s="49"/>
      <c r="T25" s="44">
        <f t="shared" si="0"/>
        <v>48</v>
      </c>
      <c r="U25" s="44" t="str">
        <f t="shared" si="1"/>
        <v>F</v>
      </c>
      <c r="AB25" s="1"/>
      <c r="AC25" s="1"/>
      <c r="AD25" s="1"/>
      <c r="AE25" s="1"/>
      <c r="AF25" s="1"/>
    </row>
    <row r="26" spans="1:32" ht="12.75">
      <c r="A26" s="67" t="str">
        <f>C_spisak!I20</f>
        <v>20/2019</v>
      </c>
      <c r="B26" s="48" t="str">
        <f>C_spisak!J20</f>
        <v>Stanojević Danilo</v>
      </c>
      <c r="C26" s="49"/>
      <c r="D26" s="50"/>
      <c r="E26" s="50"/>
      <c r="F26" s="49"/>
      <c r="G26" s="49"/>
      <c r="H26" s="49"/>
      <c r="I26" s="51">
        <v>37</v>
      </c>
      <c r="J26" s="51">
        <v>4</v>
      </c>
      <c r="K26" s="51"/>
      <c r="L26" s="51"/>
      <c r="M26" s="51"/>
      <c r="N26" s="51"/>
      <c r="O26" s="52">
        <v>55</v>
      </c>
      <c r="P26"/>
      <c r="Q26" s="51"/>
      <c r="R26" s="49"/>
      <c r="S26" s="49"/>
      <c r="T26" s="44">
        <f t="shared" si="0"/>
        <v>55</v>
      </c>
      <c r="U26" s="44" t="str">
        <f t="shared" si="1"/>
        <v>E</v>
      </c>
      <c r="AB26" s="1"/>
      <c r="AC26" s="1"/>
      <c r="AD26" s="1"/>
      <c r="AE26" s="1"/>
      <c r="AF26" s="1"/>
    </row>
    <row r="27" spans="1:32" ht="12.75">
      <c r="A27" s="67" t="str">
        <f>C_spisak!I21</f>
        <v>21/2019</v>
      </c>
      <c r="B27" s="48" t="str">
        <f>C_spisak!J21</f>
        <v>Vuković Luka</v>
      </c>
      <c r="C27" s="49"/>
      <c r="D27" s="50"/>
      <c r="E27" s="50"/>
      <c r="F27" s="49"/>
      <c r="G27" s="49"/>
      <c r="H27" s="49"/>
      <c r="I27" s="51">
        <v>9</v>
      </c>
      <c r="J27" s="51">
        <v>0</v>
      </c>
      <c r="K27" s="51"/>
      <c r="L27" s="51"/>
      <c r="M27" s="51"/>
      <c r="N27" s="51"/>
      <c r="O27" s="52">
        <v>16</v>
      </c>
      <c r="P27" s="52"/>
      <c r="Q27" s="51"/>
      <c r="R27" s="49"/>
      <c r="S27" s="49"/>
      <c r="T27" s="44">
        <f t="shared" si="0"/>
        <v>16</v>
      </c>
      <c r="U27" s="44" t="str">
        <f t="shared" si="1"/>
        <v>F</v>
      </c>
      <c r="AB27" s="1"/>
      <c r="AC27" s="1"/>
      <c r="AD27" s="1"/>
      <c r="AE27" s="1"/>
      <c r="AF27" s="1"/>
    </row>
    <row r="28" spans="1:32" ht="12.75">
      <c r="A28" s="67" t="str">
        <f>C_spisak!I22</f>
        <v>22/2019</v>
      </c>
      <c r="B28" s="48" t="str">
        <f>C_spisak!J22</f>
        <v>Drobnjak Savo</v>
      </c>
      <c r="C28" s="49"/>
      <c r="D28" s="50"/>
      <c r="E28" s="50"/>
      <c r="F28" s="49"/>
      <c r="G28" s="49"/>
      <c r="H28" s="49"/>
      <c r="I28" s="51">
        <v>14</v>
      </c>
      <c r="J28" s="51">
        <v>0</v>
      </c>
      <c r="K28" s="51"/>
      <c r="L28" s="51"/>
      <c r="M28" s="51"/>
      <c r="N28" s="51"/>
      <c r="O28" s="52">
        <v>23</v>
      </c>
      <c r="P28" s="52"/>
      <c r="Q28" s="51"/>
      <c r="R28" s="49"/>
      <c r="S28" s="49"/>
      <c r="T28" s="44">
        <f t="shared" si="0"/>
        <v>23</v>
      </c>
      <c r="U28" s="44" t="str">
        <f t="shared" si="1"/>
        <v>F</v>
      </c>
      <c r="AB28" s="1"/>
      <c r="AC28" s="1"/>
      <c r="AD28" s="1"/>
      <c r="AE28" s="1"/>
      <c r="AF28" s="1"/>
    </row>
    <row r="29" spans="1:32" ht="12.75">
      <c r="A29" s="67" t="str">
        <f>C_spisak!I23</f>
        <v>23/2019</v>
      </c>
      <c r="B29" s="48" t="str">
        <f>C_spisak!J23</f>
        <v>Fatić Mirela</v>
      </c>
      <c r="C29" s="49"/>
      <c r="D29" s="50"/>
      <c r="E29" s="50"/>
      <c r="F29" s="49"/>
      <c r="G29" s="49"/>
      <c r="H29" s="49"/>
      <c r="I29" s="51">
        <v>24</v>
      </c>
      <c r="J29" s="51">
        <v>1</v>
      </c>
      <c r="K29" s="51"/>
      <c r="L29" s="51"/>
      <c r="M29" s="51"/>
      <c r="N29" s="51"/>
      <c r="O29" s="52">
        <v>36</v>
      </c>
      <c r="P29" s="52"/>
      <c r="Q29" s="51"/>
      <c r="R29" s="49"/>
      <c r="S29" s="49"/>
      <c r="T29" s="44">
        <f t="shared" si="0"/>
        <v>36</v>
      </c>
      <c r="U29" s="44" t="str">
        <f t="shared" si="1"/>
        <v>F</v>
      </c>
      <c r="AB29" s="1"/>
      <c r="AC29" s="1"/>
      <c r="AD29" s="1"/>
      <c r="AE29" s="1"/>
      <c r="AF29" s="1"/>
    </row>
    <row r="30" spans="1:32" ht="12.75">
      <c r="A30" s="67" t="str">
        <f>C_spisak!I24</f>
        <v>24/2019</v>
      </c>
      <c r="B30" s="48" t="str">
        <f>C_spisak!J24</f>
        <v>Božović Luka</v>
      </c>
      <c r="C30" s="49"/>
      <c r="D30" s="50"/>
      <c r="E30" s="50"/>
      <c r="F30" s="49"/>
      <c r="G30" s="49"/>
      <c r="H30" s="49"/>
      <c r="I30" s="51">
        <v>28</v>
      </c>
      <c r="J30" s="51">
        <v>6</v>
      </c>
      <c r="K30" s="51"/>
      <c r="L30" s="51"/>
      <c r="M30" s="51"/>
      <c r="N30" s="51"/>
      <c r="O30" s="52">
        <v>46</v>
      </c>
      <c r="P30" s="52"/>
      <c r="Q30" s="51"/>
      <c r="R30" s="49"/>
      <c r="S30" s="49"/>
      <c r="T30" s="44">
        <f t="shared" si="0"/>
        <v>46</v>
      </c>
      <c r="U30" s="44" t="str">
        <f t="shared" si="1"/>
        <v>F</v>
      </c>
      <c r="AB30" s="1"/>
      <c r="AC30" s="1"/>
      <c r="AD30" s="1"/>
      <c r="AE30" s="1"/>
      <c r="AF30" s="1"/>
    </row>
    <row r="31" spans="1:32" ht="12.75">
      <c r="A31" s="67" t="str">
        <f>C_spisak!I25</f>
        <v>25/2019</v>
      </c>
      <c r="B31" s="48" t="str">
        <f>C_spisak!J25</f>
        <v>Mijatović Nataša</v>
      </c>
      <c r="C31" s="49"/>
      <c r="D31" s="50"/>
      <c r="E31" s="50"/>
      <c r="F31" s="49"/>
      <c r="G31" s="49"/>
      <c r="H31" s="49"/>
      <c r="I31" s="51">
        <v>15</v>
      </c>
      <c r="J31" s="51">
        <v>4</v>
      </c>
      <c r="K31" s="51"/>
      <c r="L31" s="51"/>
      <c r="M31" s="51"/>
      <c r="N31" s="51"/>
      <c r="O31" s="52">
        <v>28</v>
      </c>
      <c r="P31" s="52"/>
      <c r="Q31" s="51"/>
      <c r="R31" s="49"/>
      <c r="S31" s="49"/>
      <c r="T31" s="44">
        <f t="shared" si="0"/>
        <v>28</v>
      </c>
      <c r="U31" s="44" t="str">
        <f t="shared" si="1"/>
        <v>F</v>
      </c>
      <c r="AB31" s="1"/>
      <c r="AC31" s="1"/>
      <c r="AD31" s="1"/>
      <c r="AE31" s="1"/>
      <c r="AF31" s="1"/>
    </row>
    <row r="32" spans="1:32" ht="12.75">
      <c r="A32" s="67" t="str">
        <f>C_spisak!I26</f>
        <v>26/2019</v>
      </c>
      <c r="B32" s="48" t="str">
        <f>C_spisak!J26</f>
        <v>Pavićević Andrija</v>
      </c>
      <c r="C32" s="49"/>
      <c r="D32" s="50"/>
      <c r="E32" s="50"/>
      <c r="F32" s="49"/>
      <c r="G32" s="49"/>
      <c r="H32" s="49"/>
      <c r="I32" s="51">
        <v>35</v>
      </c>
      <c r="J32" s="51">
        <v>10</v>
      </c>
      <c r="K32" s="51"/>
      <c r="L32" s="51"/>
      <c r="M32" s="86"/>
      <c r="N32" s="86"/>
      <c r="O32" s="52">
        <v>59</v>
      </c>
      <c r="P32" s="52"/>
      <c r="Q32" s="51"/>
      <c r="R32" s="49"/>
      <c r="S32" s="49"/>
      <c r="T32" s="44">
        <f t="shared" si="0"/>
        <v>59</v>
      </c>
      <c r="U32" s="44" t="str">
        <f t="shared" si="1"/>
        <v>E</v>
      </c>
      <c r="AB32" s="1"/>
      <c r="AC32" s="1"/>
      <c r="AD32" s="1"/>
      <c r="AE32" s="1"/>
      <c r="AF32" s="1"/>
    </row>
    <row r="33" spans="1:32" ht="12.75">
      <c r="A33" s="67" t="str">
        <f>C_spisak!I27</f>
        <v>27/2019</v>
      </c>
      <c r="B33" s="48" t="str">
        <f>C_spisak!J27</f>
        <v>Milović Matija</v>
      </c>
      <c r="C33" s="49"/>
      <c r="D33" s="50"/>
      <c r="E33" s="50"/>
      <c r="F33" s="49"/>
      <c r="G33" s="49"/>
      <c r="H33" s="49"/>
      <c r="I33" s="51">
        <v>26</v>
      </c>
      <c r="J33" s="51">
        <v>4</v>
      </c>
      <c r="K33" s="51"/>
      <c r="L33" s="51"/>
      <c r="M33" s="51"/>
      <c r="N33" s="51"/>
      <c r="O33" s="52">
        <v>42</v>
      </c>
      <c r="P33" s="52"/>
      <c r="Q33" s="51"/>
      <c r="R33" s="49"/>
      <c r="S33" s="53"/>
      <c r="T33" s="44">
        <f t="shared" si="0"/>
        <v>42</v>
      </c>
      <c r="U33" s="44" t="str">
        <f t="shared" si="1"/>
        <v>F</v>
      </c>
      <c r="AB33" s="1"/>
      <c r="AC33" s="1"/>
      <c r="AD33" s="1"/>
      <c r="AE33" s="1"/>
      <c r="AF33" s="1"/>
    </row>
    <row r="34" spans="1:32" ht="12.75">
      <c r="A34" s="67" t="str">
        <f>C_spisak!I28</f>
        <v>28/2019</v>
      </c>
      <c r="B34" s="48" t="str">
        <f>C_spisak!J28</f>
        <v>Stevanović Boris</v>
      </c>
      <c r="C34" s="49"/>
      <c r="D34" s="50"/>
      <c r="E34" s="50"/>
      <c r="F34" s="49"/>
      <c r="G34" s="49"/>
      <c r="H34" s="49"/>
      <c r="I34" s="51">
        <v>33</v>
      </c>
      <c r="J34" s="51">
        <v>9</v>
      </c>
      <c r="K34" s="51"/>
      <c r="L34" s="51"/>
      <c r="M34" s="51"/>
      <c r="N34" s="51"/>
      <c r="O34" s="52">
        <v>55</v>
      </c>
      <c r="P34" s="52"/>
      <c r="Q34" s="51"/>
      <c r="R34" s="49"/>
      <c r="S34" s="53"/>
      <c r="T34" s="44">
        <f t="shared" si="0"/>
        <v>55</v>
      </c>
      <c r="U34" s="44" t="str">
        <f t="shared" si="1"/>
        <v>E</v>
      </c>
      <c r="AB34" s="1"/>
      <c r="AC34" s="1"/>
      <c r="AD34" s="1"/>
      <c r="AE34" s="1"/>
      <c r="AF34" s="1"/>
    </row>
    <row r="35" spans="1:32" ht="12.75">
      <c r="A35" s="67" t="str">
        <f>C_spisak!I29</f>
        <v>29/2019</v>
      </c>
      <c r="B35" s="48" t="str">
        <f>C_spisak!J29</f>
        <v>Petrović Andrija</v>
      </c>
      <c r="C35" s="49"/>
      <c r="D35" s="50"/>
      <c r="E35" s="50"/>
      <c r="F35" s="49"/>
      <c r="G35" s="49"/>
      <c r="H35" s="49"/>
      <c r="I35" s="51">
        <v>18</v>
      </c>
      <c r="J35" s="51">
        <v>0</v>
      </c>
      <c r="K35" s="51"/>
      <c r="L35" s="51"/>
      <c r="M35" s="51"/>
      <c r="N35" s="51"/>
      <c r="O35" s="52">
        <v>28</v>
      </c>
      <c r="P35" s="52"/>
      <c r="Q35" s="51"/>
      <c r="R35" s="49"/>
      <c r="S35" s="53"/>
      <c r="T35" s="44">
        <f t="shared" si="0"/>
        <v>28</v>
      </c>
      <c r="U35" s="44" t="str">
        <f t="shared" si="1"/>
        <v>F</v>
      </c>
      <c r="AB35" s="1"/>
      <c r="AC35" s="1"/>
      <c r="AD35" s="1"/>
      <c r="AE35" s="1"/>
      <c r="AF35" s="1"/>
    </row>
    <row r="36" spans="1:32" ht="12.75">
      <c r="A36" s="67" t="str">
        <f>C_spisak!I30</f>
        <v>30/2019</v>
      </c>
      <c r="B36" s="48" t="str">
        <f>C_spisak!J30</f>
        <v>Mirković Danilo</v>
      </c>
      <c r="C36" s="49"/>
      <c r="D36" s="50"/>
      <c r="E36" s="50"/>
      <c r="F36" s="49"/>
      <c r="G36" s="49"/>
      <c r="H36" s="49"/>
      <c r="I36" s="51">
        <v>23</v>
      </c>
      <c r="J36" s="51">
        <v>0</v>
      </c>
      <c r="K36" s="51"/>
      <c r="L36" s="51"/>
      <c r="M36" s="51"/>
      <c r="N36" s="51"/>
      <c r="O36" s="52">
        <v>34</v>
      </c>
      <c r="P36" s="52"/>
      <c r="Q36" s="51"/>
      <c r="R36" s="49"/>
      <c r="S36" s="53"/>
      <c r="T36" s="44">
        <f t="shared" si="0"/>
        <v>34</v>
      </c>
      <c r="U36" s="44" t="str">
        <f t="shared" si="1"/>
        <v>F</v>
      </c>
      <c r="AB36" s="1"/>
      <c r="AC36" s="1"/>
      <c r="AD36" s="1"/>
      <c r="AE36" s="1"/>
      <c r="AF36" s="1"/>
    </row>
    <row r="37" spans="1:32" ht="12.75">
      <c r="A37" s="67" t="str">
        <f>C_spisak!I31</f>
        <v>31/2019</v>
      </c>
      <c r="B37" s="48" t="str">
        <f>C_spisak!J31</f>
        <v>Kraljević Marijana</v>
      </c>
      <c r="C37" s="49"/>
      <c r="D37" s="49"/>
      <c r="E37" s="49"/>
      <c r="F37" s="49"/>
      <c r="G37" s="49"/>
      <c r="H37" s="49"/>
      <c r="I37" s="51">
        <v>35</v>
      </c>
      <c r="J37" s="51">
        <v>8</v>
      </c>
      <c r="K37" s="51"/>
      <c r="L37" s="51"/>
      <c r="M37" s="51"/>
      <c r="N37" s="51"/>
      <c r="O37" s="52">
        <v>57</v>
      </c>
      <c r="P37" s="52"/>
      <c r="Q37" s="51"/>
      <c r="R37" s="49"/>
      <c r="S37" s="53"/>
      <c r="T37" s="49">
        <f t="shared" si="0"/>
        <v>57</v>
      </c>
      <c r="U37" s="49" t="str">
        <f t="shared" si="1"/>
        <v>E</v>
      </c>
      <c r="AB37" s="1"/>
      <c r="AC37" s="1"/>
      <c r="AD37" s="1"/>
      <c r="AE37" s="1"/>
      <c r="AF37" s="1"/>
    </row>
    <row r="38" spans="4:32" ht="12.75">
      <c r="D38" s="39"/>
      <c r="E38" s="39"/>
      <c r="F38" s="39"/>
      <c r="G38" s="39"/>
      <c r="H38" s="39"/>
      <c r="AB38" s="1"/>
      <c r="AC38" s="1"/>
      <c r="AD38" s="1"/>
      <c r="AE38" s="1"/>
      <c r="AF38" s="1"/>
    </row>
    <row r="39" spans="4:32" ht="15.75">
      <c r="D39" s="39"/>
      <c r="E39" s="39"/>
      <c r="F39" s="39"/>
      <c r="G39" s="39"/>
      <c r="H39" s="39"/>
      <c r="P39" s="56" t="s">
        <v>19</v>
      </c>
      <c r="AB39" s="1"/>
      <c r="AC39" s="1"/>
      <c r="AD39" s="1"/>
      <c r="AE39" s="1"/>
      <c r="AF39" s="1"/>
    </row>
    <row r="40" spans="1:32" ht="18.75">
      <c r="A40" s="102" t="s">
        <v>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03"/>
      <c r="U40" s="103"/>
      <c r="AB40" s="1"/>
      <c r="AC40" s="1"/>
      <c r="AD40" s="1"/>
      <c r="AE40" s="1"/>
      <c r="AF40" s="1"/>
    </row>
    <row r="41" spans="1:32" ht="12.75">
      <c r="A41" s="104" t="s">
        <v>49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8" t="s">
        <v>21</v>
      </c>
      <c r="P41" s="109"/>
      <c r="Q41" s="109"/>
      <c r="R41" s="110"/>
      <c r="S41" s="110"/>
      <c r="T41" s="110"/>
      <c r="U41" s="111"/>
      <c r="AB41" s="1"/>
      <c r="AC41" s="1"/>
      <c r="AD41" s="1"/>
      <c r="AE41" s="1"/>
      <c r="AF41" s="1"/>
    </row>
    <row r="42" spans="1:32" ht="21" customHeight="1">
      <c r="A42" s="112" t="s">
        <v>134</v>
      </c>
      <c r="B42" s="112"/>
      <c r="C42" s="112"/>
      <c r="D42" s="113" t="s">
        <v>154</v>
      </c>
      <c r="E42" s="113"/>
      <c r="F42" s="113"/>
      <c r="G42" s="113"/>
      <c r="H42" s="114" t="s">
        <v>50</v>
      </c>
      <c r="I42" s="114"/>
      <c r="J42" s="114"/>
      <c r="K42" s="114"/>
      <c r="L42" s="114"/>
      <c r="M42" s="114"/>
      <c r="N42" s="114"/>
      <c r="O42" s="114"/>
      <c r="P42" s="114"/>
      <c r="Q42" s="115" t="s">
        <v>181</v>
      </c>
      <c r="R42" s="115"/>
      <c r="S42" s="115"/>
      <c r="T42" s="115"/>
      <c r="U42" s="115"/>
      <c r="AB42" s="1"/>
      <c r="AC42" s="1"/>
      <c r="AD42" s="1"/>
      <c r="AE42" s="1"/>
      <c r="AF42" s="1"/>
    </row>
    <row r="43" spans="4:32" ht="6.75" customHeight="1">
      <c r="D43" s="39"/>
      <c r="E43" s="39"/>
      <c r="F43" s="39"/>
      <c r="G43" s="39"/>
      <c r="H43" s="39"/>
      <c r="AB43" s="1"/>
      <c r="AC43" s="1"/>
      <c r="AD43" s="1"/>
      <c r="AE43" s="1"/>
      <c r="AF43" s="1"/>
    </row>
    <row r="44" spans="1:32" ht="21" customHeight="1">
      <c r="A44" s="90" t="s">
        <v>1</v>
      </c>
      <c r="B44" s="93" t="s">
        <v>2</v>
      </c>
      <c r="C44" s="96" t="s">
        <v>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 t="s">
        <v>4</v>
      </c>
      <c r="U44" s="99" t="s">
        <v>5</v>
      </c>
      <c r="AB44" s="1"/>
      <c r="AC44" s="1"/>
      <c r="AD44" s="1"/>
      <c r="AE44" s="1"/>
      <c r="AF44" s="1"/>
    </row>
    <row r="45" spans="1:32" ht="21" customHeight="1">
      <c r="A45" s="91"/>
      <c r="B45" s="94"/>
      <c r="C45" s="40"/>
      <c r="D45" s="101" t="s">
        <v>6</v>
      </c>
      <c r="E45" s="101"/>
      <c r="F45" s="101"/>
      <c r="G45" s="101"/>
      <c r="H45" s="101"/>
      <c r="I45" s="101" t="s">
        <v>7</v>
      </c>
      <c r="J45" s="101"/>
      <c r="K45" s="101"/>
      <c r="L45" s="101" t="s">
        <v>8</v>
      </c>
      <c r="M45" s="101"/>
      <c r="N45" s="101"/>
      <c r="O45" s="101" t="s">
        <v>9</v>
      </c>
      <c r="P45" s="101"/>
      <c r="Q45" s="101"/>
      <c r="R45" s="101" t="s">
        <v>10</v>
      </c>
      <c r="S45" s="101"/>
      <c r="T45" s="97"/>
      <c r="U45" s="99"/>
      <c r="AB45" s="1"/>
      <c r="AC45" s="1"/>
      <c r="AD45" s="1"/>
      <c r="AE45" s="1"/>
      <c r="AF45" s="1"/>
    </row>
    <row r="46" spans="1:32" ht="21" customHeight="1" thickBot="1">
      <c r="A46" s="92"/>
      <c r="B46" s="9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8"/>
      <c r="U46" s="100"/>
      <c r="AB46" s="1"/>
      <c r="AC46" s="1"/>
      <c r="AD46" s="1"/>
      <c r="AE46" s="1"/>
      <c r="AF46" s="1"/>
    </row>
    <row r="47" spans="1:32" ht="13.5" thickTop="1">
      <c r="A47" s="67" t="str">
        <f>C_spisak!I32</f>
        <v>32/2019</v>
      </c>
      <c r="B47" s="48" t="str">
        <f>C_spisak!J32</f>
        <v>Dedović Andrija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3">IF(T47&gt;89,"A",IF(T47&gt;79,"B",IF(T47&gt;69,"C",IF(T47&gt;59,"D",IF(T47&gt;49,"E","F")))))</f>
        <v>F</v>
      </c>
      <c r="AB47" s="1"/>
      <c r="AC47" s="1"/>
      <c r="AD47" s="1"/>
      <c r="AE47" s="1"/>
      <c r="AF47" s="1"/>
    </row>
    <row r="48" spans="1:32" ht="12.75">
      <c r="A48" s="67" t="str">
        <f>C_spisak!I33</f>
        <v>33/2019</v>
      </c>
      <c r="B48" s="48" t="str">
        <f>C_spisak!J33</f>
        <v>Demić Muhamed</v>
      </c>
      <c r="C48" s="49"/>
      <c r="D48" s="50"/>
      <c r="E48" s="50"/>
      <c r="F48" s="49"/>
      <c r="G48" s="49"/>
      <c r="H48" s="49"/>
      <c r="I48" s="51">
        <v>14</v>
      </c>
      <c r="J48" s="51">
        <v>1</v>
      </c>
      <c r="K48" s="51"/>
      <c r="L48" s="51"/>
      <c r="M48" s="51"/>
      <c r="N48" s="51"/>
      <c r="O48" s="52">
        <v>24</v>
      </c>
      <c r="P48" s="52"/>
      <c r="Q48" s="51"/>
      <c r="R48" s="49"/>
      <c r="S48" s="49"/>
      <c r="T48" s="44">
        <f aca="true" t="shared" si="3" ref="T48:T63">SUM(D48:E48,O48,P48,MAX(R48,S48))</f>
        <v>24</v>
      </c>
      <c r="U48" s="44" t="str">
        <f t="shared" si="2"/>
        <v>F</v>
      </c>
      <c r="AB48" s="1"/>
      <c r="AC48" s="1"/>
      <c r="AD48" s="1"/>
      <c r="AE48" s="1"/>
      <c r="AF48" s="1"/>
    </row>
    <row r="49" spans="1:32" ht="12.75">
      <c r="A49" s="67" t="str">
        <f>C_spisak!I34</f>
        <v>34/2019</v>
      </c>
      <c r="B49" s="48" t="str">
        <f>C_spisak!J34</f>
        <v>Kalinić Mihailo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  <c r="AB49" s="1"/>
      <c r="AC49" s="1"/>
      <c r="AD49" s="1"/>
      <c r="AE49" s="1"/>
      <c r="AF49" s="1"/>
    </row>
    <row r="50" spans="1:32" ht="12.75">
      <c r="A50" s="67" t="str">
        <f>C_spisak!I35</f>
        <v>35/2019</v>
      </c>
      <c r="B50" s="48" t="str">
        <f>C_spisak!J35</f>
        <v>Selmanović Vedad</v>
      </c>
      <c r="C50" s="49"/>
      <c r="D50" s="50"/>
      <c r="E50" s="50"/>
      <c r="F50" s="49"/>
      <c r="G50" s="49"/>
      <c r="H50" s="49"/>
      <c r="I50" s="51">
        <v>14</v>
      </c>
      <c r="J50" s="51">
        <v>4</v>
      </c>
      <c r="K50" s="51"/>
      <c r="L50" s="51"/>
      <c r="M50" s="51"/>
      <c r="N50" s="51"/>
      <c r="O50" s="52">
        <v>27</v>
      </c>
      <c r="P50" s="52"/>
      <c r="Q50" s="51"/>
      <c r="R50" s="49"/>
      <c r="S50" s="49"/>
      <c r="T50" s="44">
        <f t="shared" si="3"/>
        <v>27</v>
      </c>
      <c r="U50" s="44" t="str">
        <f t="shared" si="2"/>
        <v>F</v>
      </c>
      <c r="AB50" s="1"/>
      <c r="AC50" s="1"/>
      <c r="AD50" s="1"/>
      <c r="AE50" s="1"/>
      <c r="AF50" s="1"/>
    </row>
    <row r="51" spans="1:32" ht="12.75">
      <c r="A51" s="67" t="str">
        <f>C_spisak!I36</f>
        <v>37/2019</v>
      </c>
      <c r="B51" s="48" t="str">
        <f>C_spisak!J36</f>
        <v>Fatić Milica</v>
      </c>
      <c r="C51" s="49"/>
      <c r="D51" s="50"/>
      <c r="E51" s="50"/>
      <c r="F51" s="49"/>
      <c r="G51" s="49"/>
      <c r="H51" s="49"/>
      <c r="I51" s="51">
        <v>14</v>
      </c>
      <c r="J51" s="51">
        <v>5</v>
      </c>
      <c r="K51" s="51"/>
      <c r="L51" s="51"/>
      <c r="M51" s="51"/>
      <c r="N51" s="51"/>
      <c r="O51" s="52">
        <v>28</v>
      </c>
      <c r="P51"/>
      <c r="Q51" s="51"/>
      <c r="R51" s="49"/>
      <c r="S51" s="49"/>
      <c r="T51" s="44">
        <f t="shared" si="3"/>
        <v>28</v>
      </c>
      <c r="U51" s="44" t="str">
        <f t="shared" si="2"/>
        <v>F</v>
      </c>
      <c r="AB51" s="1"/>
      <c r="AC51" s="1"/>
      <c r="AD51" s="1"/>
      <c r="AE51" s="1"/>
      <c r="AF51" s="1"/>
    </row>
    <row r="52" spans="1:32" ht="12.75">
      <c r="A52" s="67" t="str">
        <f>C_spisak!I37</f>
        <v>38/2019</v>
      </c>
      <c r="B52" s="48" t="str">
        <f>C_spisak!J37</f>
        <v>Filipović Filip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  <c r="AB52" s="1"/>
      <c r="AC52" s="1"/>
      <c r="AD52" s="1"/>
      <c r="AE52" s="1"/>
      <c r="AF52" s="1"/>
    </row>
    <row r="53" spans="1:32" ht="12.75">
      <c r="A53" s="67" t="str">
        <f>C_spisak!I38</f>
        <v>39/2019</v>
      </c>
      <c r="B53" s="48" t="str">
        <f>C_spisak!J38</f>
        <v>Mijanović Zoran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  <c r="AB53" s="1"/>
      <c r="AC53" s="1"/>
      <c r="AD53" s="1"/>
      <c r="AE53" s="1"/>
      <c r="AF53" s="1"/>
    </row>
    <row r="54" spans="1:32" ht="12.75">
      <c r="A54" s="67" t="str">
        <f>C_spisak!I39</f>
        <v>41/2019</v>
      </c>
      <c r="B54" s="48" t="str">
        <f>C_spisak!J39</f>
        <v>Mandić Vido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AB54" s="1"/>
      <c r="AC54" s="1"/>
      <c r="AD54" s="1"/>
      <c r="AE54" s="1"/>
      <c r="AF54" s="1"/>
    </row>
    <row r="55" spans="1:32" ht="12.75">
      <c r="A55" s="67" t="str">
        <f>C_spisak!I40</f>
        <v>42/2019</v>
      </c>
      <c r="B55" s="48" t="str">
        <f>C_spisak!J40</f>
        <v>Jovanović Vladimir</v>
      </c>
      <c r="C55" s="49"/>
      <c r="D55" s="50"/>
      <c r="E55" s="50"/>
      <c r="F55" s="49"/>
      <c r="G55" s="49"/>
      <c r="H55" s="49"/>
      <c r="I55" s="51">
        <v>26</v>
      </c>
      <c r="J55" s="51">
        <v>0</v>
      </c>
      <c r="K55" s="51"/>
      <c r="L55" s="51"/>
      <c r="M55" s="51"/>
      <c r="N55" s="51"/>
      <c r="O55" s="52">
        <v>38</v>
      </c>
      <c r="P55" s="52"/>
      <c r="Q55" s="51"/>
      <c r="R55" s="49"/>
      <c r="S55" s="49"/>
      <c r="T55" s="44">
        <f t="shared" si="3"/>
        <v>38</v>
      </c>
      <c r="U55" s="44" t="str">
        <f t="shared" si="2"/>
        <v>F</v>
      </c>
      <c r="AB55" s="1"/>
      <c r="AC55" s="1"/>
      <c r="AD55" s="1"/>
      <c r="AE55" s="1"/>
      <c r="AF55" s="1"/>
    </row>
    <row r="56" spans="1:32" ht="12.75">
      <c r="A56" s="67" t="str">
        <f>C_spisak!I41</f>
        <v>43/2019</v>
      </c>
      <c r="B56" s="48" t="str">
        <f>C_spisak!J41</f>
        <v>Bojanović Sara</v>
      </c>
      <c r="C56" s="49"/>
      <c r="D56" s="50"/>
      <c r="E56" s="50"/>
      <c r="F56" s="49"/>
      <c r="G56" s="49"/>
      <c r="H56" s="49"/>
      <c r="I56" s="51">
        <v>22</v>
      </c>
      <c r="J56" s="51">
        <v>4</v>
      </c>
      <c r="K56" s="51"/>
      <c r="L56" s="51"/>
      <c r="M56" s="51"/>
      <c r="N56" s="51"/>
      <c r="O56" s="52">
        <v>37</v>
      </c>
      <c r="P56" s="52"/>
      <c r="Q56" s="51"/>
      <c r="R56" s="49"/>
      <c r="S56" s="49"/>
      <c r="T56" s="44">
        <f t="shared" si="3"/>
        <v>37</v>
      </c>
      <c r="U56" s="44" t="str">
        <f t="shared" si="2"/>
        <v>F</v>
      </c>
      <c r="AB56" s="1"/>
      <c r="AC56" s="1"/>
      <c r="AD56" s="1"/>
      <c r="AE56" s="1"/>
      <c r="AF56" s="1"/>
    </row>
    <row r="57" spans="1:32" ht="12.75">
      <c r="A57" s="67" t="str">
        <f>C_spisak!I42</f>
        <v>44/2019</v>
      </c>
      <c r="B57" s="48" t="str">
        <f>C_spisak!J42</f>
        <v>Obradović Una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  <c r="AB57" s="1"/>
      <c r="AC57" s="1"/>
      <c r="AD57" s="1"/>
      <c r="AE57" s="1"/>
      <c r="AF57" s="1"/>
    </row>
    <row r="58" spans="1:32" ht="12.75">
      <c r="A58" s="67" t="str">
        <f>C_spisak!I43</f>
        <v>45/2019</v>
      </c>
      <c r="B58" s="48" t="str">
        <f>C_spisak!J43</f>
        <v>Knežević Vuk</v>
      </c>
      <c r="C58" s="49"/>
      <c r="D58" s="50"/>
      <c r="E58" s="50"/>
      <c r="F58" s="49"/>
      <c r="G58" s="49"/>
      <c r="H58" s="49"/>
      <c r="I58" s="51">
        <v>0</v>
      </c>
      <c r="J58" s="51">
        <v>0</v>
      </c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AB58" s="1"/>
      <c r="AC58" s="1"/>
      <c r="AD58" s="1"/>
      <c r="AE58" s="1"/>
      <c r="AF58" s="1"/>
    </row>
    <row r="59" spans="1:32" ht="12.75">
      <c r="A59" s="67" t="str">
        <f>C_spisak!I44</f>
        <v>46/2019</v>
      </c>
      <c r="B59" s="48" t="str">
        <f>C_spisak!J44</f>
        <v>Mijailović Mia</v>
      </c>
      <c r="C59" s="49"/>
      <c r="D59" s="50"/>
      <c r="E59" s="50"/>
      <c r="F59" s="49"/>
      <c r="G59" s="49"/>
      <c r="H59" s="49"/>
      <c r="I59" s="51">
        <v>23</v>
      </c>
      <c r="J59" s="51">
        <v>4</v>
      </c>
      <c r="K59" s="51"/>
      <c r="L59" s="51"/>
      <c r="M59" s="51"/>
      <c r="N59" s="51"/>
      <c r="O59" s="52">
        <v>38</v>
      </c>
      <c r="P59" s="52"/>
      <c r="Q59" s="51"/>
      <c r="R59" s="49"/>
      <c r="S59" s="49"/>
      <c r="T59" s="44">
        <f t="shared" si="3"/>
        <v>38</v>
      </c>
      <c r="U59" s="44" t="str">
        <f t="shared" si="2"/>
        <v>F</v>
      </c>
      <c r="AB59" s="1"/>
      <c r="AC59" s="1"/>
      <c r="AD59" s="1"/>
      <c r="AE59" s="1"/>
      <c r="AF59" s="1"/>
    </row>
    <row r="60" spans="1:32" ht="12.75">
      <c r="A60" s="67" t="str">
        <f>C_spisak!I45</f>
        <v>47/2019</v>
      </c>
      <c r="B60" s="48" t="str">
        <f>C_spisak!J45</f>
        <v>Sekulović Una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  <c r="AB60" s="1"/>
      <c r="AC60" s="1"/>
      <c r="AD60" s="1"/>
      <c r="AE60" s="1"/>
      <c r="AF60" s="1"/>
    </row>
    <row r="61" spans="1:32" ht="12.75">
      <c r="A61" s="67" t="str">
        <f>C_spisak!I46</f>
        <v>48/2019</v>
      </c>
      <c r="B61" s="48" t="str">
        <f>C_spisak!J46</f>
        <v>Benić Teodora</v>
      </c>
      <c r="C61" s="49"/>
      <c r="D61" s="50"/>
      <c r="E61" s="50"/>
      <c r="F61" s="49"/>
      <c r="G61" s="49"/>
      <c r="H61" s="49"/>
      <c r="I61" s="51">
        <v>38</v>
      </c>
      <c r="J61" s="51">
        <v>1</v>
      </c>
      <c r="K61" s="51"/>
      <c r="L61" s="51"/>
      <c r="M61" s="86"/>
      <c r="N61" s="86"/>
      <c r="O61" s="52">
        <v>54</v>
      </c>
      <c r="P61" s="52"/>
      <c r="Q61" s="51"/>
      <c r="R61" s="49"/>
      <c r="S61" s="49"/>
      <c r="T61" s="44">
        <f t="shared" si="3"/>
        <v>54</v>
      </c>
      <c r="U61" s="44" t="str">
        <f t="shared" si="2"/>
        <v>E</v>
      </c>
      <c r="AB61" s="1"/>
      <c r="AC61" s="1"/>
      <c r="AD61" s="1"/>
      <c r="AE61" s="1"/>
      <c r="AF61" s="1"/>
    </row>
    <row r="62" spans="1:32" ht="12.75">
      <c r="A62" s="67" t="str">
        <f>C_spisak!I47</f>
        <v>49/2019</v>
      </c>
      <c r="B62" s="48" t="str">
        <f>C_spisak!J47</f>
        <v>Brajović Predrag</v>
      </c>
      <c r="C62" s="49"/>
      <c r="D62" s="50"/>
      <c r="E62" s="50"/>
      <c r="F62" s="49"/>
      <c r="G62" s="49"/>
      <c r="H62" s="49"/>
      <c r="I62" s="51">
        <v>8</v>
      </c>
      <c r="J62" s="51">
        <v>0</v>
      </c>
      <c r="K62" s="51"/>
      <c r="L62" s="51"/>
      <c r="M62" s="51"/>
      <c r="N62" s="51"/>
      <c r="O62" s="52">
        <v>15</v>
      </c>
      <c r="P62" s="52"/>
      <c r="Q62" s="51"/>
      <c r="R62" s="49"/>
      <c r="S62" s="49"/>
      <c r="T62" s="44">
        <f t="shared" si="3"/>
        <v>15</v>
      </c>
      <c r="U62" s="44" t="str">
        <f t="shared" si="2"/>
        <v>F</v>
      </c>
      <c r="AB62" s="1"/>
      <c r="AC62" s="1"/>
      <c r="AD62" s="1"/>
      <c r="AE62" s="1"/>
      <c r="AF62" s="1"/>
    </row>
    <row r="63" spans="1:32" ht="12.75">
      <c r="A63" s="67" t="str">
        <f>C_spisak!I48</f>
        <v>50/2019</v>
      </c>
      <c r="B63" s="48" t="str">
        <f>C_spisak!J48</f>
        <v>Gačević Ognjen</v>
      </c>
      <c r="C63" s="49"/>
      <c r="D63" s="50"/>
      <c r="E63" s="50"/>
      <c r="F63" s="49"/>
      <c r="G63" s="49"/>
      <c r="H63" s="49"/>
      <c r="I63" s="51">
        <v>1</v>
      </c>
      <c r="J63" s="51">
        <v>0</v>
      </c>
      <c r="K63" s="51"/>
      <c r="L63" s="51"/>
      <c r="M63" s="51"/>
      <c r="N63" s="51"/>
      <c r="O63" s="52">
        <v>6</v>
      </c>
      <c r="P63" s="52"/>
      <c r="Q63" s="51"/>
      <c r="R63" s="49"/>
      <c r="S63" s="49"/>
      <c r="T63" s="44">
        <f t="shared" si="3"/>
        <v>6</v>
      </c>
      <c r="U63" s="44" t="str">
        <f t="shared" si="2"/>
        <v>F</v>
      </c>
      <c r="AB63" s="1"/>
      <c r="AC63" s="1"/>
      <c r="AD63" s="1"/>
      <c r="AE63" s="1"/>
      <c r="AF63" s="1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102" t="s">
        <v>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103"/>
      <c r="U79" s="103"/>
    </row>
    <row r="80" spans="1:21" ht="12.75">
      <c r="A80" s="104" t="s">
        <v>49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08" t="s">
        <v>21</v>
      </c>
      <c r="P80" s="109"/>
      <c r="Q80" s="109"/>
      <c r="R80" s="110"/>
      <c r="S80" s="110"/>
      <c r="T80" s="110"/>
      <c r="U80" s="111"/>
    </row>
    <row r="81" spans="1:21" ht="21" customHeight="1">
      <c r="A81" s="112" t="s">
        <v>134</v>
      </c>
      <c r="B81" s="112"/>
      <c r="C81" s="112"/>
      <c r="D81" s="113" t="s">
        <v>154</v>
      </c>
      <c r="E81" s="113"/>
      <c r="F81" s="113"/>
      <c r="G81" s="113"/>
      <c r="H81" s="114" t="s">
        <v>50</v>
      </c>
      <c r="I81" s="114"/>
      <c r="J81" s="114"/>
      <c r="K81" s="114"/>
      <c r="L81" s="114"/>
      <c r="M81" s="114"/>
      <c r="N81" s="114"/>
      <c r="O81" s="114"/>
      <c r="P81" s="114"/>
      <c r="Q81" s="115" t="s">
        <v>181</v>
      </c>
      <c r="R81" s="115"/>
      <c r="S81" s="115"/>
      <c r="T81" s="115"/>
      <c r="U81" s="115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0" t="s">
        <v>1</v>
      </c>
      <c r="B83" s="93" t="s">
        <v>2</v>
      </c>
      <c r="C83" s="96" t="s">
        <v>3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 t="s">
        <v>4</v>
      </c>
      <c r="U83" s="99" t="s">
        <v>5</v>
      </c>
    </row>
    <row r="84" spans="1:21" ht="21" customHeight="1">
      <c r="A84" s="91"/>
      <c r="B84" s="94"/>
      <c r="C84" s="40"/>
      <c r="D84" s="101" t="s">
        <v>6</v>
      </c>
      <c r="E84" s="101"/>
      <c r="F84" s="101"/>
      <c r="G84" s="101"/>
      <c r="H84" s="101"/>
      <c r="I84" s="101" t="s">
        <v>7</v>
      </c>
      <c r="J84" s="101"/>
      <c r="K84" s="101"/>
      <c r="L84" s="101" t="s">
        <v>8</v>
      </c>
      <c r="M84" s="101"/>
      <c r="N84" s="101"/>
      <c r="O84" s="101" t="s">
        <v>9</v>
      </c>
      <c r="P84" s="101"/>
      <c r="Q84" s="101"/>
      <c r="R84" s="101" t="s">
        <v>10</v>
      </c>
      <c r="S84" s="101"/>
      <c r="T84" s="97"/>
      <c r="U84" s="99"/>
    </row>
    <row r="85" spans="1:21" ht="21" customHeight="1" thickBot="1">
      <c r="A85" s="92"/>
      <c r="B85" s="9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8"/>
      <c r="U85" s="10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22">
      <selection activeCell="AA50" sqref="AA5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144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B_spisak!I2</f>
        <v>1/2019</v>
      </c>
      <c r="B8" s="6" t="str">
        <f>B_spisak!J2</f>
        <v>Merdovic Matija</v>
      </c>
      <c r="C8" s="7"/>
      <c r="D8" s="8"/>
      <c r="E8" s="8"/>
      <c r="F8" s="7"/>
      <c r="G8" s="7"/>
      <c r="H8" s="7"/>
      <c r="I8" s="9">
        <v>13</v>
      </c>
      <c r="J8" s="9">
        <v>0</v>
      </c>
      <c r="K8" s="9"/>
      <c r="L8" s="9"/>
      <c r="M8" s="9"/>
      <c r="N8" s="9"/>
      <c r="O8" s="10">
        <v>21</v>
      </c>
      <c r="P8" s="10"/>
      <c r="Q8" s="9"/>
      <c r="R8" s="7"/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2/2019</v>
      </c>
      <c r="B9" s="6" t="str">
        <f>B_spisak!J3</f>
        <v>Cvijović Tijana</v>
      </c>
      <c r="C9" s="7"/>
      <c r="D9" s="8"/>
      <c r="E9" s="8"/>
      <c r="F9" s="7"/>
      <c r="G9" s="7"/>
      <c r="H9" s="7"/>
      <c r="I9" s="9">
        <v>24</v>
      </c>
      <c r="J9" s="9">
        <v>4</v>
      </c>
      <c r="K9" s="9"/>
      <c r="L9" s="9"/>
      <c r="M9" s="9"/>
      <c r="N9" s="9"/>
      <c r="O9" s="10">
        <v>39</v>
      </c>
      <c r="P9" s="10"/>
      <c r="Q9" s="9"/>
      <c r="R9" s="7"/>
      <c r="S9" s="7"/>
      <c r="T9" s="11">
        <f t="shared" si="0"/>
        <v>39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3/2019</v>
      </c>
      <c r="B10" s="6" t="str">
        <f>B_spisak!J4</f>
        <v>Krnić Emina</v>
      </c>
      <c r="C10" s="7"/>
      <c r="D10" s="8"/>
      <c r="E10" s="8"/>
      <c r="F10" s="7"/>
      <c r="G10" s="7"/>
      <c r="H10" s="7"/>
      <c r="I10" s="9">
        <v>19</v>
      </c>
      <c r="J10" s="9">
        <v>0</v>
      </c>
      <c r="K10" s="9"/>
      <c r="L10" s="9"/>
      <c r="M10" s="9"/>
      <c r="N10" s="9"/>
      <c r="O10" s="10">
        <v>29</v>
      </c>
      <c r="P10" s="10"/>
      <c r="Q10" s="9"/>
      <c r="R10" s="7"/>
      <c r="S10" s="7"/>
      <c r="T10" s="11">
        <f t="shared" si="0"/>
        <v>29</v>
      </c>
      <c r="U10" s="11" t="str">
        <f t="shared" si="1"/>
        <v>F</v>
      </c>
    </row>
    <row r="11" spans="1:21" ht="12.75">
      <c r="A11" s="9" t="str">
        <f>B_spisak!I5</f>
        <v>4/2019</v>
      </c>
      <c r="B11" s="6" t="str">
        <f>B_spisak!J5</f>
        <v>Mitrović Nađa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5/2019</v>
      </c>
      <c r="B12" s="6" t="str">
        <f>B_spisak!J6</f>
        <v>Obradović Ivana</v>
      </c>
      <c r="C12" s="7"/>
      <c r="D12" s="8"/>
      <c r="E12" s="8"/>
      <c r="F12" s="7"/>
      <c r="G12" s="7"/>
      <c r="H12" s="7"/>
      <c r="I12" s="9">
        <v>8</v>
      </c>
      <c r="J12" s="9">
        <v>0</v>
      </c>
      <c r="K12" s="9"/>
      <c r="L12" s="9"/>
      <c r="M12" s="9"/>
      <c r="N12" s="9"/>
      <c r="O12" s="10">
        <v>15</v>
      </c>
      <c r="P12" s="10"/>
      <c r="Q12" s="9"/>
      <c r="R12" s="7"/>
      <c r="S12" s="7"/>
      <c r="T12" s="11">
        <f t="shared" si="0"/>
        <v>15</v>
      </c>
      <c r="U12" s="11" t="str">
        <f t="shared" si="1"/>
        <v>F</v>
      </c>
    </row>
    <row r="13" spans="1:22" ht="12.75">
      <c r="A13" s="9" t="str">
        <f>B_spisak!I7</f>
        <v>6/2019</v>
      </c>
      <c r="B13" s="6" t="str">
        <f>B_spisak!J7</f>
        <v>Šćepanović Marijana</v>
      </c>
      <c r="C13" s="7"/>
      <c r="D13" s="8"/>
      <c r="E13" s="8"/>
      <c r="F13" s="7"/>
      <c r="G13" s="7"/>
      <c r="H13" s="7"/>
      <c r="I13" s="9">
        <v>14</v>
      </c>
      <c r="J13" s="9">
        <v>9</v>
      </c>
      <c r="K13" s="9"/>
      <c r="L13" s="9"/>
      <c r="M13" s="9"/>
      <c r="N13" s="9"/>
      <c r="O13" s="10">
        <v>32</v>
      </c>
      <c r="P13" s="10"/>
      <c r="Q13" s="9"/>
      <c r="R13" s="7"/>
      <c r="S13" s="7"/>
      <c r="T13" s="11">
        <f t="shared" si="0"/>
        <v>32</v>
      </c>
      <c r="U13" s="11" t="str">
        <f t="shared" si="1"/>
        <v>F</v>
      </c>
      <c r="V13" s="61"/>
    </row>
    <row r="14" spans="1:21" ht="12.75">
      <c r="A14" s="9" t="str">
        <f>B_spisak!I8</f>
        <v>8/2019</v>
      </c>
      <c r="B14" s="6" t="str">
        <f>B_spisak!J8</f>
        <v>Medojević Sara</v>
      </c>
      <c r="C14" s="7"/>
      <c r="D14" s="8"/>
      <c r="E14" s="8"/>
      <c r="F14" s="7"/>
      <c r="G14" s="7"/>
      <c r="H14" s="7"/>
      <c r="I14" s="9">
        <v>23</v>
      </c>
      <c r="J14" s="9">
        <v>1</v>
      </c>
      <c r="K14" s="9"/>
      <c r="L14" s="9"/>
      <c r="M14" s="9"/>
      <c r="N14" s="9"/>
      <c r="O14" s="10">
        <v>35</v>
      </c>
      <c r="P14" s="10"/>
      <c r="Q14" s="9"/>
      <c r="R14" s="7"/>
      <c r="S14" s="7"/>
      <c r="T14" s="11">
        <f t="shared" si="0"/>
        <v>35</v>
      </c>
      <c r="U14" s="11" t="str">
        <f t="shared" si="1"/>
        <v>F</v>
      </c>
    </row>
    <row r="15" spans="1:21" ht="12.75">
      <c r="A15" s="9" t="str">
        <f>B_spisak!I9</f>
        <v>9/2019</v>
      </c>
      <c r="B15" s="6" t="str">
        <f>B_spisak!J9</f>
        <v>Lakonić Marko</v>
      </c>
      <c r="C15" s="7"/>
      <c r="D15" s="8"/>
      <c r="E15" s="8"/>
      <c r="F15" s="7"/>
      <c r="G15" s="7"/>
      <c r="H15" s="7"/>
      <c r="I15" s="9">
        <v>1</v>
      </c>
      <c r="J15" s="9">
        <v>0</v>
      </c>
      <c r="K15" s="9"/>
      <c r="L15" s="9"/>
      <c r="M15" s="9"/>
      <c r="N15" s="9"/>
      <c r="O15" s="10">
        <v>6</v>
      </c>
      <c r="P15" s="10"/>
      <c r="Q15" s="9"/>
      <c r="R15" s="7"/>
      <c r="S15" s="7"/>
      <c r="T15" s="11">
        <f t="shared" si="0"/>
        <v>6</v>
      </c>
      <c r="U15" s="11" t="str">
        <f t="shared" si="1"/>
        <v>F</v>
      </c>
    </row>
    <row r="16" spans="1:21" ht="12.75">
      <c r="A16" s="9" t="str">
        <f>B_spisak!I10</f>
        <v>10/2019</v>
      </c>
      <c r="B16" s="6" t="str">
        <f>B_spisak!J10</f>
        <v>Živković Irena</v>
      </c>
      <c r="C16" s="7"/>
      <c r="D16" s="8"/>
      <c r="E16" s="8"/>
      <c r="F16" s="7"/>
      <c r="G16" s="7"/>
      <c r="H16" s="7"/>
      <c r="I16" s="9">
        <v>14</v>
      </c>
      <c r="J16" s="9">
        <v>4</v>
      </c>
      <c r="K16" s="9"/>
      <c r="L16" s="9"/>
      <c r="M16" s="9"/>
      <c r="N16" s="9"/>
      <c r="O16" s="10">
        <v>27</v>
      </c>
      <c r="P16" s="10"/>
      <c r="Q16" s="9"/>
      <c r="R16" s="7"/>
      <c r="S16" s="7"/>
      <c r="T16" s="11">
        <f t="shared" si="0"/>
        <v>27</v>
      </c>
      <c r="U16" s="11" t="str">
        <f t="shared" si="1"/>
        <v>F</v>
      </c>
    </row>
    <row r="17" spans="1:21" ht="12.75">
      <c r="A17" s="9" t="str">
        <f>B_spisak!I11</f>
        <v>11/2019</v>
      </c>
      <c r="B17" s="6" t="str">
        <f>B_spisak!J11</f>
        <v>Miladinović Nikoleta</v>
      </c>
      <c r="C17" s="7"/>
      <c r="D17" s="8"/>
      <c r="E17" s="8"/>
      <c r="F17" s="7"/>
      <c r="G17" s="7"/>
      <c r="H17" s="7"/>
      <c r="I17" s="9">
        <v>11</v>
      </c>
      <c r="J17" s="9">
        <v>4</v>
      </c>
      <c r="K17" s="9"/>
      <c r="L17" s="9"/>
      <c r="M17" s="69"/>
      <c r="N17" s="69"/>
      <c r="O17" s="10">
        <v>23</v>
      </c>
      <c r="P17" s="10"/>
      <c r="Q17" s="9"/>
      <c r="R17" s="7"/>
      <c r="S17" s="7"/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12/2019</v>
      </c>
      <c r="B18" s="6" t="str">
        <f>B_spisak!J12</f>
        <v>Vujanović Marina</v>
      </c>
      <c r="C18" s="7"/>
      <c r="D18" s="8"/>
      <c r="E18" s="8"/>
      <c r="F18" s="7"/>
      <c r="G18" s="7"/>
      <c r="H18" s="7"/>
      <c r="I18" s="9">
        <v>34</v>
      </c>
      <c r="J18" s="9">
        <v>4</v>
      </c>
      <c r="K18" s="9"/>
      <c r="L18" s="9"/>
      <c r="M18" s="9"/>
      <c r="N18" s="9"/>
      <c r="O18" s="10">
        <v>52</v>
      </c>
      <c r="P18" s="10"/>
      <c r="Q18" s="9"/>
      <c r="R18" s="7"/>
      <c r="S18" s="7"/>
      <c r="T18" s="11">
        <f t="shared" si="0"/>
        <v>52</v>
      </c>
      <c r="U18" s="11" t="str">
        <f t="shared" si="1"/>
        <v>E</v>
      </c>
    </row>
    <row r="19" spans="1:21" ht="12.75">
      <c r="A19" s="9" t="str">
        <f>B_spisak!I13</f>
        <v>13/2019</v>
      </c>
      <c r="B19" s="6" t="str">
        <f>B_spisak!J13</f>
        <v>Petranović Nikolina</v>
      </c>
      <c r="C19" s="7"/>
      <c r="D19" s="8"/>
      <c r="E19" s="8"/>
      <c r="F19" s="7"/>
      <c r="G19" s="7"/>
      <c r="H19" s="7"/>
      <c r="I19" s="9">
        <v>20</v>
      </c>
      <c r="J19" s="9">
        <v>1</v>
      </c>
      <c r="K19" s="9"/>
      <c r="L19" s="9"/>
      <c r="M19" s="9"/>
      <c r="N19" s="9"/>
      <c r="O19" s="10">
        <v>31</v>
      </c>
      <c r="P19" s="10"/>
      <c r="Q19" s="9"/>
      <c r="R19" s="7"/>
      <c r="S19" s="7"/>
      <c r="T19" s="11">
        <f t="shared" si="0"/>
        <v>31</v>
      </c>
      <c r="U19" s="11" t="str">
        <f t="shared" si="1"/>
        <v>F</v>
      </c>
    </row>
    <row r="20" spans="1:21" ht="12.75">
      <c r="A20" s="9" t="str">
        <f>B_spisak!I14</f>
        <v>14/2019</v>
      </c>
      <c r="B20" s="6" t="str">
        <f>B_spisak!J14</f>
        <v>Vujisić Vladimir</v>
      </c>
      <c r="C20" s="7"/>
      <c r="D20" s="8"/>
      <c r="E20" s="8"/>
      <c r="F20" s="7"/>
      <c r="G20" s="7"/>
      <c r="H20" s="7"/>
      <c r="I20" s="9">
        <v>13</v>
      </c>
      <c r="J20" s="9">
        <v>3</v>
      </c>
      <c r="K20" s="9"/>
      <c r="L20" s="9"/>
      <c r="M20" s="9"/>
      <c r="N20" s="9"/>
      <c r="O20" s="10">
        <v>24</v>
      </c>
      <c r="P20" s="10"/>
      <c r="Q20" s="9"/>
      <c r="R20" s="7"/>
      <c r="S20" s="7"/>
      <c r="T20" s="11">
        <f t="shared" si="0"/>
        <v>24</v>
      </c>
      <c r="U20" s="11" t="str">
        <f t="shared" si="1"/>
        <v>F</v>
      </c>
    </row>
    <row r="21" spans="1:21" ht="12.75">
      <c r="A21" s="9" t="str">
        <f>B_spisak!I15</f>
        <v>15/2019</v>
      </c>
      <c r="B21" s="6" t="str">
        <f>B_spisak!J15</f>
        <v>Šekularac Luka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17/2019</v>
      </c>
      <c r="B22" s="6" t="str">
        <f>B_spisak!J16</f>
        <v>Kljajević Kristina</v>
      </c>
      <c r="C22" s="7"/>
      <c r="D22" s="8"/>
      <c r="E22" s="8"/>
      <c r="F22" s="7"/>
      <c r="G22" s="7"/>
      <c r="H22" s="7"/>
      <c r="I22" s="9">
        <v>10</v>
      </c>
      <c r="J22" s="9">
        <v>6</v>
      </c>
      <c r="K22" s="9"/>
      <c r="L22" s="9"/>
      <c r="M22" s="9"/>
      <c r="N22" s="9"/>
      <c r="O22" s="10">
        <v>24</v>
      </c>
      <c r="P22" s="10"/>
      <c r="Q22" s="9"/>
      <c r="R22" s="7"/>
      <c r="S22" s="7"/>
      <c r="T22" s="11">
        <f t="shared" si="0"/>
        <v>24</v>
      </c>
      <c r="U22" s="11" t="str">
        <f t="shared" si="1"/>
        <v>F</v>
      </c>
    </row>
    <row r="23" spans="1:21" ht="12.75">
      <c r="A23" s="9" t="str">
        <f>B_spisak!I17</f>
        <v>18/2019</v>
      </c>
      <c r="B23" s="6" t="str">
        <f>B_spisak!J17</f>
        <v>Pačariz Lejla</v>
      </c>
      <c r="C23" s="7"/>
      <c r="D23" s="8"/>
      <c r="E23" s="8"/>
      <c r="F23" s="7"/>
      <c r="G23" s="7"/>
      <c r="H23" s="7"/>
      <c r="I23" s="9">
        <v>13</v>
      </c>
      <c r="J23" s="9">
        <v>1</v>
      </c>
      <c r="K23" s="9"/>
      <c r="L23" s="9"/>
      <c r="M23" s="9"/>
      <c r="N23" s="9"/>
      <c r="O23" s="10">
        <v>22</v>
      </c>
      <c r="P23" s="10"/>
      <c r="Q23" s="9"/>
      <c r="R23" s="7"/>
      <c r="S23" s="7"/>
      <c r="T23" s="11">
        <f t="shared" si="0"/>
        <v>22</v>
      </c>
      <c r="U23" s="11" t="str">
        <f t="shared" si="1"/>
        <v>F</v>
      </c>
    </row>
    <row r="24" spans="1:21" ht="12.75">
      <c r="A24" s="9" t="str">
        <f>B_spisak!I18</f>
        <v>19/2019</v>
      </c>
      <c r="B24" s="6" t="str">
        <f>B_spisak!J18</f>
        <v>Mandić Miljan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5</v>
      </c>
      <c r="P24" s="10"/>
      <c r="Q24" s="9"/>
      <c r="R24" s="7"/>
      <c r="S24" s="7"/>
      <c r="T24" s="11">
        <f t="shared" si="0"/>
        <v>5</v>
      </c>
      <c r="U24" s="11" t="str">
        <f t="shared" si="1"/>
        <v>F</v>
      </c>
    </row>
    <row r="25" spans="1:21" ht="12.75">
      <c r="A25" s="9" t="str">
        <f>B_spisak!I19</f>
        <v>20/2019</v>
      </c>
      <c r="B25" s="6" t="str">
        <f>B_spisak!J19</f>
        <v>Popović Kristina</v>
      </c>
      <c r="C25" s="7"/>
      <c r="D25" s="8"/>
      <c r="E25" s="8"/>
      <c r="F25" s="7"/>
      <c r="G25" s="7"/>
      <c r="H25" s="7"/>
      <c r="I25" s="9">
        <v>8</v>
      </c>
      <c r="J25" s="9">
        <v>1</v>
      </c>
      <c r="K25" s="9"/>
      <c r="L25" s="9"/>
      <c r="M25" s="9"/>
      <c r="N25" s="9"/>
      <c r="O25" s="10">
        <v>16</v>
      </c>
      <c r="P25" s="10"/>
      <c r="Q25" s="9"/>
      <c r="R25" s="7"/>
      <c r="S25" s="7"/>
      <c r="T25" s="11">
        <f t="shared" si="0"/>
        <v>16</v>
      </c>
      <c r="U25" s="11" t="str">
        <f t="shared" si="1"/>
        <v>F</v>
      </c>
    </row>
    <row r="26" spans="1:21" ht="12.75">
      <c r="A26" s="9" t="str">
        <f>B_spisak!I20</f>
        <v>21/2019</v>
      </c>
      <c r="B26" s="6" t="str">
        <f>B_spisak!J20</f>
        <v>Perović Ljubica</v>
      </c>
      <c r="C26" s="7"/>
      <c r="D26" s="8"/>
      <c r="E26" s="8"/>
      <c r="F26" s="7"/>
      <c r="G26" s="7"/>
      <c r="H26" s="7"/>
      <c r="I26" s="9">
        <v>9</v>
      </c>
      <c r="J26" s="9">
        <v>0</v>
      </c>
      <c r="K26" s="9"/>
      <c r="L26" s="9"/>
      <c r="M26" s="9"/>
      <c r="N26" s="9"/>
      <c r="O26" s="10">
        <v>16</v>
      </c>
      <c r="P26" s="10"/>
      <c r="Q26" s="9"/>
      <c r="R26" s="7"/>
      <c r="S26" s="7"/>
      <c r="T26" s="11">
        <f t="shared" si="0"/>
        <v>16</v>
      </c>
      <c r="U26" s="11" t="str">
        <f t="shared" si="1"/>
        <v>F</v>
      </c>
    </row>
    <row r="27" spans="1:21" ht="12.75">
      <c r="A27" s="9" t="str">
        <f>B_spisak!I21</f>
        <v>22/2019</v>
      </c>
      <c r="B27" s="6" t="str">
        <f>B_spisak!J21</f>
        <v>Čabarkapa Andrea</v>
      </c>
      <c r="C27" s="7"/>
      <c r="D27" s="8"/>
      <c r="E27" s="8"/>
      <c r="F27" s="7"/>
      <c r="G27" s="7"/>
      <c r="H27" s="7"/>
      <c r="I27" s="9">
        <v>17</v>
      </c>
      <c r="J27" s="9">
        <v>5</v>
      </c>
      <c r="K27" s="9"/>
      <c r="L27" s="9"/>
      <c r="M27" s="9"/>
      <c r="N27" s="9"/>
      <c r="O27" s="10">
        <v>31</v>
      </c>
      <c r="P27" s="10"/>
      <c r="Q27" s="9"/>
      <c r="R27" s="7"/>
      <c r="S27" s="7"/>
      <c r="T27" s="11">
        <f t="shared" si="0"/>
        <v>31</v>
      </c>
      <c r="U27" s="11" t="str">
        <f t="shared" si="1"/>
        <v>F</v>
      </c>
    </row>
    <row r="28" spans="1:21" ht="12.75">
      <c r="A28" s="9" t="str">
        <f>B_spisak!I22</f>
        <v>23/2019</v>
      </c>
      <c r="B28" s="6" t="str">
        <f>B_spisak!J22</f>
        <v>Šukurica Majda</v>
      </c>
      <c r="C28" s="7"/>
      <c r="D28" s="8"/>
      <c r="E28" s="8"/>
      <c r="F28" s="7"/>
      <c r="G28" s="7"/>
      <c r="H28" s="7"/>
      <c r="I28" s="9">
        <v>38</v>
      </c>
      <c r="J28" s="9">
        <v>10</v>
      </c>
      <c r="K28" s="9"/>
      <c r="L28" s="9"/>
      <c r="M28" s="9"/>
      <c r="N28" s="9"/>
      <c r="O28" s="10">
        <v>60</v>
      </c>
      <c r="P28" s="10"/>
      <c r="Q28" s="9"/>
      <c r="R28" s="7"/>
      <c r="S28" s="7"/>
      <c r="T28" s="11">
        <f t="shared" si="0"/>
        <v>60</v>
      </c>
      <c r="U28" s="11" t="str">
        <f t="shared" si="1"/>
        <v>D</v>
      </c>
    </row>
    <row r="29" spans="1:21" ht="12.75">
      <c r="A29" s="9" t="str">
        <f>B_spisak!I23</f>
        <v>24/2019</v>
      </c>
      <c r="B29" s="6" t="str">
        <f>B_spisak!J23</f>
        <v>Magdelinić Isidora</v>
      </c>
      <c r="C29" s="7"/>
      <c r="D29" s="8"/>
      <c r="E29" s="8"/>
      <c r="F29" s="7"/>
      <c r="G29" s="7"/>
      <c r="H29" s="7"/>
      <c r="I29" s="9">
        <v>11</v>
      </c>
      <c r="J29" s="9">
        <v>1</v>
      </c>
      <c r="K29" s="9"/>
      <c r="L29" s="9"/>
      <c r="M29" s="9"/>
      <c r="N29" s="9"/>
      <c r="O29" s="10">
        <v>20</v>
      </c>
      <c r="P29" s="10"/>
      <c r="Q29" s="9"/>
      <c r="R29" s="7"/>
      <c r="S29" s="7"/>
      <c r="T29" s="11">
        <f t="shared" si="0"/>
        <v>20</v>
      </c>
      <c r="U29" s="11" t="str">
        <f t="shared" si="1"/>
        <v>F</v>
      </c>
    </row>
    <row r="30" spans="1:21" ht="12.75">
      <c r="A30" s="9" t="str">
        <f>B_spisak!I24</f>
        <v>25/2019</v>
      </c>
      <c r="B30" s="6" t="str">
        <f>B_spisak!J24</f>
        <v>Raičević Vojka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26/2019</v>
      </c>
      <c r="B31" s="6" t="str">
        <f>B_spisak!J25</f>
        <v>Ignatenko Danilo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27/2019</v>
      </c>
      <c r="B32" s="6" t="str">
        <f>B_spisak!J26</f>
        <v>Kasalica Kosta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B_spisak!I27</f>
        <v>28/2019</v>
      </c>
      <c r="B33" s="6" t="str">
        <f>B_spisak!J27</f>
        <v>Kojić Ekan</v>
      </c>
      <c r="C33" s="7"/>
      <c r="D33" s="8"/>
      <c r="E33" s="8"/>
      <c r="F33" s="7"/>
      <c r="G33" s="7"/>
      <c r="H33" s="7"/>
      <c r="I33" s="9">
        <v>20</v>
      </c>
      <c r="J33" s="9">
        <v>5</v>
      </c>
      <c r="K33" s="9"/>
      <c r="L33" s="9"/>
      <c r="M33" s="9"/>
      <c r="N33" s="9"/>
      <c r="O33" s="10">
        <v>35</v>
      </c>
      <c r="P33" s="10"/>
      <c r="Q33" s="9"/>
      <c r="R33" s="7"/>
      <c r="S33" s="7"/>
      <c r="T33" s="7">
        <f t="shared" si="0"/>
        <v>35</v>
      </c>
      <c r="U33" s="11" t="str">
        <f t="shared" si="1"/>
        <v>F</v>
      </c>
    </row>
    <row r="34" spans="1:21" ht="12.75">
      <c r="A34" s="9" t="str">
        <f>B_spisak!I28</f>
        <v>29/2019</v>
      </c>
      <c r="B34" s="6" t="str">
        <f>B_spisak!J28</f>
        <v>Starčević Miloš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30/2019</v>
      </c>
      <c r="B35" s="6" t="str">
        <f>B_spisak!J29</f>
        <v>Vlahović Ognjen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31/2019</v>
      </c>
      <c r="B36" s="6" t="str">
        <f>B_spisak!J30</f>
        <v>Bulatović Martina</v>
      </c>
      <c r="C36" s="7"/>
      <c r="D36" s="8"/>
      <c r="E36" s="8"/>
      <c r="F36" s="7"/>
      <c r="G36" s="7"/>
      <c r="H36" s="7"/>
      <c r="I36" s="9">
        <v>11</v>
      </c>
      <c r="J36" s="9">
        <v>0</v>
      </c>
      <c r="K36" s="9"/>
      <c r="L36" s="9"/>
      <c r="M36" s="9"/>
      <c r="N36" s="9"/>
      <c r="O36" s="10">
        <v>19</v>
      </c>
      <c r="P36" s="10"/>
      <c r="Q36" s="9"/>
      <c r="R36" s="7"/>
      <c r="S36" s="7"/>
      <c r="T36" s="11">
        <f t="shared" si="0"/>
        <v>19</v>
      </c>
      <c r="U36" s="11" t="str">
        <f t="shared" si="1"/>
        <v>F</v>
      </c>
    </row>
    <row r="37" spans="1:21" ht="12.75">
      <c r="A37" s="9" t="str">
        <f>B_spisak!I31</f>
        <v>32/2019</v>
      </c>
      <c r="B37" s="6" t="str">
        <f>B_spisak!J31</f>
        <v>Džaković Marija</v>
      </c>
      <c r="C37" s="7"/>
      <c r="D37" s="8"/>
      <c r="E37" s="8"/>
      <c r="F37" s="7"/>
      <c r="G37" s="7"/>
      <c r="H37" s="7"/>
      <c r="I37" s="9">
        <v>31</v>
      </c>
      <c r="J37" s="9">
        <v>9</v>
      </c>
      <c r="K37" s="9"/>
      <c r="L37" s="9"/>
      <c r="M37" s="9"/>
      <c r="N37" s="9"/>
      <c r="O37" s="10">
        <v>53</v>
      </c>
      <c r="P37" s="10"/>
      <c r="Q37" s="9"/>
      <c r="R37" s="7"/>
      <c r="S37" s="7"/>
      <c r="T37" s="7">
        <f t="shared" si="0"/>
        <v>53</v>
      </c>
      <c r="U37" s="7" t="str">
        <f t="shared" si="1"/>
        <v>E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144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 t="str">
        <f>B_spisak!I32</f>
        <v>33/2019</v>
      </c>
      <c r="B47" s="6" t="str">
        <f>B_spisak!J32</f>
        <v>Glavatović Nemanja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54">SUM(D47:E47,O47,P47,MAX(R47,S47))</f>
        <v>0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34/2019</v>
      </c>
      <c r="B48" s="6" t="str">
        <f>B_spisak!J33</f>
        <v>Kapriš Vuk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35/2019</v>
      </c>
      <c r="B49" s="6" t="str">
        <f>B_spisak!J34</f>
        <v>Kasalica Branislav</v>
      </c>
      <c r="C49" s="7"/>
      <c r="D49" s="8"/>
      <c r="E49" s="8"/>
      <c r="F49" s="7"/>
      <c r="G49" s="7"/>
      <c r="H49" s="7"/>
      <c r="I49" s="9">
        <v>0</v>
      </c>
      <c r="J49" s="9">
        <v>4</v>
      </c>
      <c r="K49" s="9"/>
      <c r="L49" s="9"/>
      <c r="M49" s="9"/>
      <c r="N49" s="9"/>
      <c r="O49" s="10">
        <v>9</v>
      </c>
      <c r="P49" s="10"/>
      <c r="Q49" s="9"/>
      <c r="R49" s="7"/>
      <c r="S49" s="7"/>
      <c r="T49" s="11">
        <f t="shared" si="2"/>
        <v>9</v>
      </c>
      <c r="U49" s="11" t="str">
        <f t="shared" si="3"/>
        <v>F</v>
      </c>
    </row>
    <row r="50" spans="1:21" ht="12.75">
      <c r="A50" s="69" t="str">
        <f>B_spisak!I35</f>
        <v>36/2019</v>
      </c>
      <c r="B50" s="6" t="str">
        <f>B_spisak!J35</f>
        <v>Škerović Ksenija</v>
      </c>
      <c r="C50" s="7"/>
      <c r="D50" s="8"/>
      <c r="E50" s="8"/>
      <c r="F50" s="7"/>
      <c r="G50" s="7"/>
      <c r="H50" s="7"/>
      <c r="I50" s="9">
        <v>10</v>
      </c>
      <c r="J50" s="9">
        <v>0</v>
      </c>
      <c r="K50" s="9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37/2019</v>
      </c>
      <c r="B51" s="6" t="str">
        <f>B_spisak!J36</f>
        <v>Vrzić Emilija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38/2019</v>
      </c>
      <c r="B52" s="6" t="str">
        <f>B_spisak!J37</f>
        <v>Nikić Ružica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39/2019</v>
      </c>
      <c r="B53" s="6" t="str">
        <f>B_spisak!J38</f>
        <v>Prelević Tanja</v>
      </c>
      <c r="C53" s="7"/>
      <c r="D53" s="8"/>
      <c r="E53" s="8"/>
      <c r="F53" s="7"/>
      <c r="G53" s="7"/>
      <c r="H53" s="7"/>
      <c r="I53" s="9">
        <v>7</v>
      </c>
      <c r="J53" s="9">
        <v>6</v>
      </c>
      <c r="K53" s="9"/>
      <c r="L53" s="9"/>
      <c r="M53" s="9"/>
      <c r="N53" s="9"/>
      <c r="O53" s="10">
        <v>20</v>
      </c>
      <c r="P53" s="10"/>
      <c r="Q53" s="9"/>
      <c r="R53" s="7"/>
      <c r="S53" s="7"/>
      <c r="T53" s="11">
        <f t="shared" si="2"/>
        <v>20</v>
      </c>
      <c r="U53" s="11" t="str">
        <f t="shared" si="3"/>
        <v>F</v>
      </c>
    </row>
    <row r="54" spans="1:21" ht="12.75">
      <c r="A54" s="69" t="str">
        <f>B_spisak!I39</f>
        <v>40/2019</v>
      </c>
      <c r="B54" s="6" t="str">
        <f>B_spisak!J39</f>
        <v>Kovinić Filip</v>
      </c>
      <c r="C54" s="7"/>
      <c r="D54" s="8"/>
      <c r="E54" s="8"/>
      <c r="F54" s="7"/>
      <c r="G54" s="7"/>
      <c r="H54" s="7"/>
      <c r="I54" s="9">
        <v>12</v>
      </c>
      <c r="J54" s="9">
        <v>0</v>
      </c>
      <c r="K54" s="9"/>
      <c r="L54" s="9"/>
      <c r="M54" s="9"/>
      <c r="N54" s="9"/>
      <c r="O54" s="10">
        <v>20</v>
      </c>
      <c r="P54" s="10"/>
      <c r="Q54" s="9"/>
      <c r="R54" s="7"/>
      <c r="S54" s="7"/>
      <c r="T54" s="11">
        <f t="shared" si="2"/>
        <v>20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5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  <c r="Y65" s="38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144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181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149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A_spisak!I2</f>
        <v>1/2019</v>
      </c>
      <c r="B8" s="6" t="str">
        <f>A_spisak!J2</f>
        <v>Rončević Jelena</v>
      </c>
      <c r="C8" s="7"/>
      <c r="D8" s="8"/>
      <c r="E8" s="8"/>
      <c r="F8" s="7"/>
      <c r="G8" s="7"/>
      <c r="H8" s="7"/>
      <c r="I8" s="9">
        <v>6</v>
      </c>
      <c r="J8" s="9">
        <v>0</v>
      </c>
      <c r="K8" s="9"/>
      <c r="L8" s="9"/>
      <c r="M8" s="9"/>
      <c r="N8" s="9"/>
      <c r="O8" s="10">
        <v>13</v>
      </c>
      <c r="P8" s="10"/>
      <c r="Q8" s="9"/>
      <c r="R8" s="7"/>
      <c r="S8" s="7"/>
      <c r="T8" s="11">
        <f aca="true" t="shared" si="0" ref="T8:T24">SUM(D8:E8,O8,P8,MAX(R8,S8))</f>
        <v>13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2/2019</v>
      </c>
      <c r="B9" s="6" t="str">
        <f>A_spisak!J3</f>
        <v>Molla Nadžije</v>
      </c>
      <c r="C9" s="7"/>
      <c r="D9" s="8"/>
      <c r="E9" s="8"/>
      <c r="F9" s="7"/>
      <c r="G9" s="7"/>
      <c r="H9" s="7"/>
      <c r="I9" s="9">
        <v>30</v>
      </c>
      <c r="J9" s="9">
        <v>5</v>
      </c>
      <c r="K9" s="9"/>
      <c r="L9" s="9"/>
      <c r="M9" s="9"/>
      <c r="N9" s="9"/>
      <c r="O9" s="10">
        <v>48</v>
      </c>
      <c r="P9" s="10"/>
      <c r="Q9" s="9"/>
      <c r="R9" s="7"/>
      <c r="S9" s="7"/>
      <c r="T9" s="11">
        <f t="shared" si="0"/>
        <v>48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3/2019</v>
      </c>
      <c r="B10" s="6" t="str">
        <f>A_spisak!J4</f>
        <v>Popović Lana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4/2019</v>
      </c>
      <c r="B11" s="6" t="str">
        <f>A_spisak!J5</f>
        <v>Popović Stefan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5/2019</v>
      </c>
      <c r="B12" s="6" t="str">
        <f>A_spisak!J6</f>
        <v>Pejović Marija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7/2019</v>
      </c>
      <c r="B13" s="6" t="str">
        <f>A_spisak!J7</f>
        <v>Miladinović Tamara</v>
      </c>
      <c r="C13" s="7"/>
      <c r="D13" s="8"/>
      <c r="E13" s="8"/>
      <c r="F13" s="7"/>
      <c r="G13" s="7"/>
      <c r="H13" s="7"/>
      <c r="I13" s="9">
        <v>2</v>
      </c>
      <c r="J13" s="9">
        <v>0</v>
      </c>
      <c r="K13" s="9"/>
      <c r="L13" s="9"/>
      <c r="M13" s="9"/>
      <c r="N13" s="9"/>
      <c r="O13" s="10">
        <v>8</v>
      </c>
      <c r="P13" s="10"/>
      <c r="Q13" s="9"/>
      <c r="R13" s="7"/>
      <c r="S13" s="7"/>
      <c r="T13" s="11">
        <f t="shared" si="0"/>
        <v>8</v>
      </c>
      <c r="U13" s="11" t="str">
        <f t="shared" si="1"/>
        <v>F</v>
      </c>
      <c r="V13" s="61"/>
    </row>
    <row r="14" spans="1:21" ht="12.75">
      <c r="A14" s="9" t="str">
        <f>A_spisak!I8</f>
        <v>8/2019</v>
      </c>
      <c r="B14" s="6" t="str">
        <f>A_spisak!J8</f>
        <v>Jovanović Ivana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9/2019</v>
      </c>
      <c r="B15" s="6" t="str">
        <f>A_spisak!J9</f>
        <v>Kosović Tijana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10/2019</v>
      </c>
      <c r="B16" s="6" t="str">
        <f>A_spisak!J10</f>
        <v>Cimbaljević Ivana</v>
      </c>
      <c r="C16" s="7"/>
      <c r="D16" s="8"/>
      <c r="E16" s="8"/>
      <c r="F16" s="7"/>
      <c r="G16" s="7"/>
      <c r="H16" s="7"/>
      <c r="I16" s="9">
        <v>13</v>
      </c>
      <c r="J16" s="9">
        <v>0</v>
      </c>
      <c r="K16" s="9"/>
      <c r="L16" s="9"/>
      <c r="M16" s="9"/>
      <c r="N16" s="9"/>
      <c r="O16" s="10">
        <v>21</v>
      </c>
      <c r="P16" s="10"/>
      <c r="Q16" s="9"/>
      <c r="R16" s="7"/>
      <c r="S16" s="7"/>
      <c r="T16" s="11">
        <f t="shared" si="0"/>
        <v>21</v>
      </c>
      <c r="U16" s="11" t="str">
        <f t="shared" si="1"/>
        <v>F</v>
      </c>
    </row>
    <row r="17" spans="1:21" ht="12.75">
      <c r="A17" s="9" t="str">
        <f>A_spisak!I11</f>
        <v>11/2019</v>
      </c>
      <c r="B17" s="6" t="str">
        <f>A_spisak!J11</f>
        <v>Dragićević Jovana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12/2019</v>
      </c>
      <c r="B18" s="6" t="str">
        <f>A_spisak!J12</f>
        <v>Pejović Lazar</v>
      </c>
      <c r="C18" s="7"/>
      <c r="D18" s="8"/>
      <c r="E18" s="8"/>
      <c r="F18" s="7"/>
      <c r="G18" s="7"/>
      <c r="H18" s="7"/>
      <c r="I18" s="9">
        <v>12</v>
      </c>
      <c r="J18" s="9">
        <v>1</v>
      </c>
      <c r="K18" s="9"/>
      <c r="L18" s="9"/>
      <c r="M18" s="9"/>
      <c r="N18" s="9"/>
      <c r="O18" s="10">
        <v>21</v>
      </c>
      <c r="P18" s="10"/>
      <c r="Q18" s="9"/>
      <c r="R18" s="7"/>
      <c r="S18" s="7"/>
      <c r="T18" s="11">
        <f t="shared" si="0"/>
        <v>21</v>
      </c>
      <c r="U18" s="11" t="str">
        <f t="shared" si="1"/>
        <v>F</v>
      </c>
    </row>
    <row r="19" spans="1:21" ht="12.75">
      <c r="A19" s="9" t="str">
        <f>A_spisak!I13</f>
        <v>13/2019</v>
      </c>
      <c r="B19" s="6" t="str">
        <f>A_spisak!J13</f>
        <v>Gogić Marko</v>
      </c>
      <c r="C19" s="7"/>
      <c r="D19" s="8"/>
      <c r="E19" s="8"/>
      <c r="F19" s="7"/>
      <c r="G19" s="7"/>
      <c r="H19" s="7"/>
      <c r="I19" s="9">
        <v>19</v>
      </c>
      <c r="J19" s="9">
        <v>1</v>
      </c>
      <c r="K19" s="9"/>
      <c r="L19" s="9"/>
      <c r="M19" s="9"/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A_spisak!I14</f>
        <v>14/2019</v>
      </c>
      <c r="B20" s="6" t="str">
        <f>A_spisak!J14</f>
        <v>Božović Anja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15/2019</v>
      </c>
      <c r="B21" s="6" t="str">
        <f>A_spisak!J15</f>
        <v>Ćeman Nermina</v>
      </c>
      <c r="C21" s="7"/>
      <c r="D21" s="8"/>
      <c r="E21" s="8"/>
      <c r="F21" s="7"/>
      <c r="G21" s="7"/>
      <c r="H21" s="7"/>
      <c r="I21" s="9">
        <v>16</v>
      </c>
      <c r="J21" s="9">
        <v>1</v>
      </c>
      <c r="K21" s="9"/>
      <c r="L21" s="9"/>
      <c r="M21" s="9"/>
      <c r="N21" s="9"/>
      <c r="O21" s="10">
        <v>26</v>
      </c>
      <c r="P21" s="10"/>
      <c r="Q21" s="9"/>
      <c r="R21" s="7"/>
      <c r="S21" s="7"/>
      <c r="T21" s="11">
        <f t="shared" si="0"/>
        <v>26</v>
      </c>
      <c r="U21" s="11" t="str">
        <f t="shared" si="1"/>
        <v>F</v>
      </c>
    </row>
    <row r="22" spans="1:21" ht="12.75">
      <c r="A22" s="9" t="str">
        <f>A_spisak!I16</f>
        <v>13/2017</v>
      </c>
      <c r="B22" s="6" t="str">
        <f>A_spisak!J16</f>
        <v>Perović Maja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14/2017</v>
      </c>
      <c r="B23" s="6" t="str">
        <f>A_spisak!J17</f>
        <v>Drobnjak Andrija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11/2016</v>
      </c>
      <c r="B24" s="6" t="str">
        <f>A_spisak!J18</f>
        <v>Maraš Andrea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149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135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49</v>
      </c>
      <c r="B2" s="145"/>
      <c r="C2" s="145"/>
      <c r="D2" s="145"/>
      <c r="E2" s="145"/>
      <c r="F2" s="145"/>
    </row>
    <row r="3" spans="1:6" ht="27" customHeight="1">
      <c r="A3" s="146" t="s">
        <v>21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155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C_predlog!A8</f>
        <v>1/2019</v>
      </c>
      <c r="B8" s="142" t="str">
        <f>C_predlog!B8</f>
        <v>Gerenčić Dimitrije</v>
      </c>
      <c r="C8" s="143"/>
      <c r="D8" s="89">
        <f>SUM(C_predlog!O8:Q8)</f>
        <v>30</v>
      </c>
      <c r="E8" s="89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2/2019</v>
      </c>
      <c r="B9" s="142" t="str">
        <f>C_predlog!B9</f>
        <v>Radoman Miloš</v>
      </c>
      <c r="C9" s="143"/>
      <c r="D9" s="89">
        <f>SUM(C_predlog!O9:Q9)</f>
        <v>55</v>
      </c>
      <c r="E9" s="89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3/2019</v>
      </c>
      <c r="B10" s="142" t="str">
        <f>C_predlog!B10</f>
        <v>Radulović Marina</v>
      </c>
      <c r="C10" s="143"/>
      <c r="D10" s="89">
        <f>SUM(C_predlog!O10:Q10)</f>
        <v>43</v>
      </c>
      <c r="E10" s="89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4/2019</v>
      </c>
      <c r="B11" s="142" t="str">
        <f>C_predlog!B11</f>
        <v>Zečević Nikola</v>
      </c>
      <c r="C11" s="143"/>
      <c r="D11" s="89">
        <f>SUM(C_predlog!O11:Q11)</f>
        <v>29</v>
      </c>
      <c r="E11" s="89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5/2019</v>
      </c>
      <c r="B12" s="142" t="str">
        <f>C_predlog!B12</f>
        <v>Savić Uroš</v>
      </c>
      <c r="C12" s="143"/>
      <c r="D12" s="89">
        <f>SUM(C_predlog!O12:Q12)</f>
        <v>58</v>
      </c>
      <c r="E12" s="89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6/2019</v>
      </c>
      <c r="B13" s="142" t="str">
        <f>C_predlog!B13</f>
        <v>Brzić Barbara</v>
      </c>
      <c r="C13" s="143"/>
      <c r="D13" s="89">
        <f>SUM(C_predlog!O13:Q13)</f>
        <v>47</v>
      </c>
      <c r="E13" s="89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7/2019</v>
      </c>
      <c r="B14" s="142" t="str">
        <f>C_predlog!B14</f>
        <v>Dragaš Vuksan</v>
      </c>
      <c r="C14" s="143"/>
      <c r="D14" s="89">
        <f>SUM(C_predlog!O14:Q14)</f>
        <v>39</v>
      </c>
      <c r="E14" s="89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8/2019</v>
      </c>
      <c r="B15" s="142" t="str">
        <f>C_predlog!B15</f>
        <v>Peruničić Ksenija</v>
      </c>
      <c r="C15" s="143"/>
      <c r="D15" s="89">
        <f>SUM(C_predlog!O15:Q15)</f>
        <v>27</v>
      </c>
      <c r="E15" s="89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10/2019</v>
      </c>
      <c r="B16" s="142" t="str">
        <f>C_predlog!B16</f>
        <v>Rakočević Vasilije</v>
      </c>
      <c r="C16" s="143"/>
      <c r="D16" s="89">
        <f>SUM(C_predlog!O16:Q16)</f>
        <v>20</v>
      </c>
      <c r="E16" s="89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11/2019</v>
      </c>
      <c r="B17" s="142" t="str">
        <f>C_predlog!B17</f>
        <v>Lešić Nikola</v>
      </c>
      <c r="C17" s="143"/>
      <c r="D17" s="89">
        <f>SUM(C_predlog!O17:Q17)</f>
        <v>31</v>
      </c>
      <c r="E17" s="89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12/2019</v>
      </c>
      <c r="B18" s="142" t="str">
        <f>C_predlog!B18</f>
        <v>Rabrenović Aleksa</v>
      </c>
      <c r="C18" s="143"/>
      <c r="D18" s="89">
        <f>SUM(C_predlog!O18:Q18)</f>
        <v>8</v>
      </c>
      <c r="E18" s="89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13/2019</v>
      </c>
      <c r="B19" s="142" t="str">
        <f>C_predlog!B19</f>
        <v>Vukićević Jovana</v>
      </c>
      <c r="C19" s="143"/>
      <c r="D19" s="89">
        <f>SUM(C_predlog!O19:Q19)</f>
        <v>49</v>
      </c>
      <c r="E19" s="89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14/2019</v>
      </c>
      <c r="B20" s="142" t="str">
        <f>C_predlog!B20</f>
        <v>Stijović Marija</v>
      </c>
      <c r="C20" s="143"/>
      <c r="D20" s="89">
        <f>SUM(C_predlog!O20:Q20)</f>
        <v>30</v>
      </c>
      <c r="E20" s="89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15/2019</v>
      </c>
      <c r="B21" s="142" t="str">
        <f>C_predlog!B21</f>
        <v>Mašković Anđela</v>
      </c>
      <c r="C21" s="143"/>
      <c r="D21" s="89">
        <f>SUM(C_predlog!O21:Q21)</f>
        <v>33</v>
      </c>
      <c r="E21" s="89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16/2019</v>
      </c>
      <c r="B22" s="142" t="str">
        <f>C_predlog!B22</f>
        <v>Jovanović Petar</v>
      </c>
      <c r="C22" s="143"/>
      <c r="D22" s="89">
        <f>SUM(C_predlog!O22:Q22)</f>
        <v>48</v>
      </c>
      <c r="E22" s="89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17/2019</v>
      </c>
      <c r="B23" s="142" t="str">
        <f>C_predlog!B23</f>
        <v>Vukčević Danilo</v>
      </c>
      <c r="C23" s="143"/>
      <c r="D23" s="89">
        <f>SUM(C_predlog!O23:Q23)</f>
        <v>0</v>
      </c>
      <c r="E23" s="89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18/2019</v>
      </c>
      <c r="B24" s="142" t="str">
        <f>C_predlog!B24</f>
        <v>Jašović Aleksandar</v>
      </c>
      <c r="C24" s="143"/>
      <c r="D24" s="89">
        <f>SUM(C_predlog!O24:Q24)</f>
        <v>60</v>
      </c>
      <c r="E24" s="89">
        <f>MAX(C_predlog!R24:S24)</f>
        <v>0</v>
      </c>
      <c r="F24" s="19" t="str">
        <f>C_predlog!U24</f>
        <v>D</v>
      </c>
    </row>
    <row r="25" spans="1:6" ht="12.75" customHeight="1">
      <c r="A25" s="37" t="str">
        <f>C_predlog!A25</f>
        <v>19/2019</v>
      </c>
      <c r="B25" s="142" t="str">
        <f>C_predlog!B25</f>
        <v>Vujović Gordana</v>
      </c>
      <c r="C25" s="143"/>
      <c r="D25" s="89">
        <f>SUM(C_predlog!O25:Q25)</f>
        <v>48</v>
      </c>
      <c r="E25" s="89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20/2019</v>
      </c>
      <c r="B26" s="142" t="str">
        <f>C_predlog!B26</f>
        <v>Stanojević Danilo</v>
      </c>
      <c r="C26" s="143"/>
      <c r="D26" s="89">
        <f>SUM(C_predlog!O26:Q26)</f>
        <v>55</v>
      </c>
      <c r="E26" s="89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21/2019</v>
      </c>
      <c r="B27" s="142" t="str">
        <f>C_predlog!B27</f>
        <v>Vuković Luka</v>
      </c>
      <c r="C27" s="143"/>
      <c r="D27" s="89">
        <f>SUM(C_predlog!O27:Q27)</f>
        <v>16</v>
      </c>
      <c r="E27" s="89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22/2019</v>
      </c>
      <c r="B28" s="142" t="str">
        <f>C_predlog!B28</f>
        <v>Drobnjak Savo</v>
      </c>
      <c r="C28" s="143"/>
      <c r="D28" s="89">
        <f>SUM(C_predlog!O28:Q28)</f>
        <v>23</v>
      </c>
      <c r="E28" s="89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23/2019</v>
      </c>
      <c r="B29" s="142" t="str">
        <f>C_predlog!B29</f>
        <v>Fatić Mirela</v>
      </c>
      <c r="C29" s="143"/>
      <c r="D29" s="89">
        <f>SUM(C_predlog!O29:Q29)</f>
        <v>36</v>
      </c>
      <c r="E29" s="89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24/2019</v>
      </c>
      <c r="B30" s="142" t="str">
        <f>C_predlog!B30</f>
        <v>Božović Luka</v>
      </c>
      <c r="C30" s="143"/>
      <c r="D30" s="89">
        <f>SUM(C_predlog!O30:Q30)</f>
        <v>46</v>
      </c>
      <c r="E30" s="89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25/2019</v>
      </c>
      <c r="B31" s="142" t="str">
        <f>C_predlog!B31</f>
        <v>Mijatović Nataša</v>
      </c>
      <c r="C31" s="143"/>
      <c r="D31" s="89">
        <f>SUM(C_predlog!O31:Q31)</f>
        <v>28</v>
      </c>
      <c r="E31" s="89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26/2019</v>
      </c>
      <c r="B32" s="142" t="str">
        <f>C_predlog!B32</f>
        <v>Pavićević Andrija</v>
      </c>
      <c r="C32" s="143"/>
      <c r="D32" s="89">
        <f>SUM(C_predlog!O32:Q32)</f>
        <v>59</v>
      </c>
      <c r="E32" s="89">
        <f>MAX(C_predlog!R32:S32)</f>
        <v>0</v>
      </c>
      <c r="F32" s="19" t="str">
        <f>C_predlog!U32</f>
        <v>E</v>
      </c>
    </row>
    <row r="33" spans="1:6" ht="12.75" customHeight="1">
      <c r="A33" s="37" t="str">
        <f>C_predlog!A33</f>
        <v>27/2019</v>
      </c>
      <c r="B33" s="142" t="str">
        <f>C_predlog!B33</f>
        <v>Milović Matija</v>
      </c>
      <c r="C33" s="143"/>
      <c r="D33" s="89">
        <f>SUM(C_predlog!O33:Q33)</f>
        <v>42</v>
      </c>
      <c r="E33" s="89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28/2019</v>
      </c>
      <c r="B34" s="142" t="str">
        <f>C_predlog!B34</f>
        <v>Stevanović Boris</v>
      </c>
      <c r="C34" s="143"/>
      <c r="D34" s="89">
        <f>SUM(C_predlog!O34:Q34)</f>
        <v>55</v>
      </c>
      <c r="E34" s="89">
        <f>MAX(C_predlog!R34:S34)</f>
        <v>0</v>
      </c>
      <c r="F34" s="19" t="str">
        <f>C_predlog!U34</f>
        <v>E</v>
      </c>
    </row>
    <row r="35" spans="1:6" ht="12.75" customHeight="1">
      <c r="A35" s="37" t="str">
        <f>C_predlog!A35</f>
        <v>29/2019</v>
      </c>
      <c r="B35" s="142" t="str">
        <f>C_predlog!B35</f>
        <v>Petrović Andrija</v>
      </c>
      <c r="C35" s="143"/>
      <c r="D35" s="89">
        <f>SUM(C_predlog!O35:Q35)</f>
        <v>28</v>
      </c>
      <c r="E35" s="89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30/2019</v>
      </c>
      <c r="B36" s="142" t="str">
        <f>C_predlog!B36</f>
        <v>Mirković Danilo</v>
      </c>
      <c r="C36" s="143"/>
      <c r="D36" s="89">
        <f>SUM(C_predlog!O36:Q36)</f>
        <v>34</v>
      </c>
      <c r="E36" s="89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31/2019</v>
      </c>
      <c r="B37" s="142" t="str">
        <f>C_predlog!B37</f>
        <v>Kraljević Marijana</v>
      </c>
      <c r="C37" s="143"/>
      <c r="D37" s="89">
        <f>SUM(C_predlog!O37:Q37)</f>
        <v>57</v>
      </c>
      <c r="E37" s="89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32/2019</v>
      </c>
      <c r="B38" s="142" t="str">
        <f>C_predlog!B47</f>
        <v>Dedović Andrija</v>
      </c>
      <c r="C38" s="143"/>
      <c r="D38" s="89">
        <f>SUM(C_predlog!O47:Q47)</f>
        <v>0</v>
      </c>
      <c r="E38" s="89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33/2019</v>
      </c>
      <c r="B39" s="142" t="str">
        <f>C_predlog!B48</f>
        <v>Demić Muhamed</v>
      </c>
      <c r="C39" s="143"/>
      <c r="D39" s="89">
        <f>SUM(C_predlog!O48:Q48)</f>
        <v>24</v>
      </c>
      <c r="E39" s="89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34/2019</v>
      </c>
      <c r="B40" s="142" t="str">
        <f>C_predlog!B49</f>
        <v>Kalinić Mihailo</v>
      </c>
      <c r="C40" s="143"/>
      <c r="D40" s="89">
        <f>SUM(C_predlog!O49:Q49)</f>
        <v>0</v>
      </c>
      <c r="E40" s="89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35/2019</v>
      </c>
      <c r="B41" s="142" t="str">
        <f>C_predlog!B50</f>
        <v>Selmanović Vedad</v>
      </c>
      <c r="C41" s="143"/>
      <c r="D41" s="89">
        <f>SUM(C_predlog!O50:Q50)</f>
        <v>27</v>
      </c>
      <c r="E41" s="89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37/2019</v>
      </c>
      <c r="B42" s="142" t="str">
        <f>C_predlog!B51</f>
        <v>Fatić Milica</v>
      </c>
      <c r="C42" s="143"/>
      <c r="D42" s="89">
        <f>SUM(C_predlog!O51:Q51)</f>
        <v>28</v>
      </c>
      <c r="E42" s="89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38/2019</v>
      </c>
      <c r="B43" s="142" t="str">
        <f>C_predlog!B52</f>
        <v>Filipović Filip</v>
      </c>
      <c r="C43" s="143"/>
      <c r="D43" s="89">
        <f>SUM(C_predlog!O52:Q52)</f>
        <v>0</v>
      </c>
      <c r="E43" s="89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39/2019</v>
      </c>
      <c r="B44" s="142" t="str">
        <f>C_predlog!B53</f>
        <v>Mijanović Zoran</v>
      </c>
      <c r="C44" s="143"/>
      <c r="D44" s="89">
        <f>SUM(C_predlog!O53:Q53)</f>
        <v>0</v>
      </c>
      <c r="E44" s="89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41/2019</v>
      </c>
      <c r="B45" s="142" t="str">
        <f>C_predlog!B54</f>
        <v>Mandić Vido</v>
      </c>
      <c r="C45" s="143"/>
      <c r="D45" s="89">
        <f>SUM(C_predlog!O54:Q54)</f>
        <v>0</v>
      </c>
      <c r="E45" s="89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42/2019</v>
      </c>
      <c r="B46" s="142" t="str">
        <f>C_predlog!B55</f>
        <v>Jovanović Vladimir</v>
      </c>
      <c r="C46" s="143"/>
      <c r="D46" s="89">
        <f>SUM(C_predlog!O55:Q55)</f>
        <v>38</v>
      </c>
      <c r="E46" s="89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43/2019</v>
      </c>
      <c r="B47" s="142" t="str">
        <f>C_predlog!B56</f>
        <v>Bojanović Sara</v>
      </c>
      <c r="C47" s="143"/>
      <c r="D47" s="89">
        <f>SUM(C_predlog!O56:Q56)</f>
        <v>37</v>
      </c>
      <c r="E47" s="89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44/2019</v>
      </c>
      <c r="B48" s="142" t="str">
        <f>C_predlog!B57</f>
        <v>Obradović Una</v>
      </c>
      <c r="C48" s="143"/>
      <c r="D48" s="89">
        <f>SUM(C_predlog!O57:Q57)</f>
        <v>0</v>
      </c>
      <c r="E48" s="89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45/2019</v>
      </c>
      <c r="B49" s="142" t="str">
        <f>C_predlog!B58</f>
        <v>Knežević Vuk</v>
      </c>
      <c r="C49" s="143"/>
      <c r="D49" s="89">
        <f>SUM(C_predlog!O58:Q58)</f>
        <v>0</v>
      </c>
      <c r="E49" s="89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46/2019</v>
      </c>
      <c r="B50" s="142" t="str">
        <f>C_predlog!B59</f>
        <v>Mijailović Mia</v>
      </c>
      <c r="C50" s="143"/>
      <c r="D50" s="89">
        <f>SUM(C_predlog!O59:Q59)</f>
        <v>38</v>
      </c>
      <c r="E50" s="89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49</v>
      </c>
      <c r="B54" s="145"/>
      <c r="C54" s="145"/>
      <c r="D54" s="145"/>
      <c r="E54" s="145"/>
      <c r="F54" s="145"/>
    </row>
    <row r="55" spans="1:6" ht="27" customHeight="1">
      <c r="A55" s="146" t="s">
        <v>21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155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 t="str">
        <f>C_predlog!A60</f>
        <v>47/2019</v>
      </c>
      <c r="B60" s="142" t="str">
        <f>C_predlog!B60</f>
        <v>Sekulović Una</v>
      </c>
      <c r="C60" s="143"/>
      <c r="D60" s="89">
        <f>SUM(C_predlog!O60:Q60)</f>
        <v>0</v>
      </c>
      <c r="E60" s="89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48/2019</v>
      </c>
      <c r="B61" s="142" t="str">
        <f>C_predlog!B61</f>
        <v>Benić Teodora</v>
      </c>
      <c r="C61" s="143"/>
      <c r="D61" s="89">
        <f>SUM(C_predlog!O61:Q61)</f>
        <v>54</v>
      </c>
      <c r="E61" s="89">
        <f>MAX(C_predlog!R61:S61)</f>
        <v>0</v>
      </c>
      <c r="F61" s="19" t="str">
        <f>C_predlog!U61</f>
        <v>E</v>
      </c>
    </row>
    <row r="62" spans="1:6" ht="12.75">
      <c r="A62" s="37" t="str">
        <f>C_predlog!A62</f>
        <v>49/2019</v>
      </c>
      <c r="B62" s="142" t="str">
        <f>C_predlog!B62</f>
        <v>Brajović Predrag</v>
      </c>
      <c r="C62" s="143"/>
      <c r="D62" s="89">
        <f>SUM(C_predlog!O62:Q62)</f>
        <v>15</v>
      </c>
      <c r="E62" s="89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50/2019</v>
      </c>
      <c r="B63" s="142" t="str">
        <f>C_predlog!B63</f>
        <v>Gačević Ognjen</v>
      </c>
      <c r="C63" s="143"/>
      <c r="D63" s="89">
        <f>SUM(C_predlog!O63:Q63)</f>
        <v>6</v>
      </c>
      <c r="E63" s="89">
        <f>MAX(C_predlog!R63:S63)</f>
        <v>0</v>
      </c>
      <c r="F63" s="19" t="str">
        <f>C_predlog!U63</f>
        <v>F</v>
      </c>
    </row>
    <row r="64" spans="1:6" ht="12.75">
      <c r="A64" s="37"/>
      <c r="B64" s="142"/>
      <c r="C64" s="143"/>
      <c r="D64" s="57"/>
      <c r="E64" s="57"/>
      <c r="F64" s="19"/>
    </row>
    <row r="65" spans="1:6" ht="12.75">
      <c r="A65" s="37"/>
      <c r="B65" s="142"/>
      <c r="C65" s="143"/>
      <c r="D65" s="57"/>
      <c r="E65" s="57"/>
      <c r="F65" s="19"/>
    </row>
    <row r="66" spans="1:6" ht="12.75">
      <c r="A66" s="37"/>
      <c r="B66" s="142"/>
      <c r="C66" s="143"/>
      <c r="D66" s="57"/>
      <c r="E66" s="57"/>
      <c r="F66" s="19"/>
    </row>
    <row r="67" spans="1:6" ht="12.75">
      <c r="A67" s="37"/>
      <c r="B67" s="142"/>
      <c r="C67" s="143"/>
      <c r="D67" s="57"/>
      <c r="E67" s="57"/>
      <c r="F67" s="19"/>
    </row>
    <row r="68" spans="1:6" ht="12.75">
      <c r="A68" s="37"/>
      <c r="B68" s="142"/>
      <c r="C68" s="143"/>
      <c r="D68" s="57"/>
      <c r="E68" s="57"/>
      <c r="F68" s="19"/>
    </row>
    <row r="69" spans="1:6" ht="12.75">
      <c r="A69" s="37"/>
      <c r="B69" s="142"/>
      <c r="C69" s="143"/>
      <c r="D69" s="57"/>
      <c r="E69" s="57"/>
      <c r="F69" s="19"/>
    </row>
    <row r="70" spans="1:6" ht="12.75">
      <c r="A70" s="37"/>
      <c r="B70" s="142"/>
      <c r="C70" s="143"/>
      <c r="D70" s="57"/>
      <c r="E70" s="57"/>
      <c r="F70" s="19"/>
    </row>
    <row r="71" spans="1:6" ht="12.75">
      <c r="A71" s="37"/>
      <c r="B71" s="142"/>
      <c r="C71" s="143"/>
      <c r="D71" s="57"/>
      <c r="E71" s="57"/>
      <c r="F71" s="19"/>
    </row>
    <row r="72" spans="1:6" ht="12.75">
      <c r="A72" s="37"/>
      <c r="B72" s="142"/>
      <c r="C72" s="143"/>
      <c r="D72" s="57"/>
      <c r="E72" s="57"/>
      <c r="F72" s="19"/>
    </row>
    <row r="73" spans="1:6" ht="12.75">
      <c r="A73" s="37"/>
      <c r="B73" s="142"/>
      <c r="C73" s="143"/>
      <c r="D73" s="57"/>
      <c r="E73" s="57"/>
      <c r="F73" s="19"/>
    </row>
    <row r="74" spans="1:6" ht="12.75">
      <c r="A74" s="37"/>
      <c r="B74" s="142"/>
      <c r="C74" s="143"/>
      <c r="D74" s="57"/>
      <c r="E74" s="57"/>
      <c r="F74" s="19"/>
    </row>
    <row r="75" spans="1:6" ht="12.75">
      <c r="A75" s="37"/>
      <c r="B75" s="142"/>
      <c r="C75" s="143"/>
      <c r="D75" s="57"/>
      <c r="E75" s="57"/>
      <c r="F75" s="19"/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37"/>
      <c r="B93" s="142"/>
      <c r="C93" s="143"/>
      <c r="D93" s="57"/>
      <c r="E93" s="57"/>
      <c r="F93" s="19"/>
    </row>
    <row r="94" spans="1:6" ht="12.75">
      <c r="A94" s="37"/>
      <c r="B94" s="142"/>
      <c r="C94" s="143"/>
      <c r="D94" s="57"/>
      <c r="E94" s="57"/>
      <c r="F94" s="19"/>
    </row>
    <row r="95" spans="1:6" ht="12.75">
      <c r="A95" s="37"/>
      <c r="B95" s="142"/>
      <c r="C95" s="143"/>
      <c r="D95" s="57"/>
      <c r="E95" s="57"/>
      <c r="F95" s="19"/>
    </row>
    <row r="96" spans="1:6" ht="12.75">
      <c r="A96" s="37"/>
      <c r="B96" s="142"/>
      <c r="C96" s="143"/>
      <c r="D96" s="57"/>
      <c r="E96" s="57"/>
      <c r="F96" s="19"/>
    </row>
    <row r="97" spans="1:6" ht="12.75">
      <c r="A97" s="37"/>
      <c r="B97" s="142"/>
      <c r="C97" s="143"/>
      <c r="D97" s="57"/>
      <c r="E97" s="57"/>
      <c r="F97" s="19"/>
    </row>
    <row r="98" spans="1:6" ht="12.75">
      <c r="A98" s="37"/>
      <c r="B98" s="142"/>
      <c r="C98" s="143"/>
      <c r="D98" s="57"/>
      <c r="E98" s="57"/>
      <c r="F98" s="19"/>
    </row>
    <row r="99" spans="1:6" ht="12.75">
      <c r="A99" s="37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L40" sqref="L4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B_predlog!A8</f>
        <v>1/2019</v>
      </c>
      <c r="B8" s="142" t="str">
        <f>B_predlog!B8</f>
        <v>Merdovic Matija</v>
      </c>
      <c r="C8" s="143"/>
      <c r="D8" s="89">
        <f>SUM(B_predlog!O8:Q8)</f>
        <v>21</v>
      </c>
      <c r="E8" s="89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2/2019</v>
      </c>
      <c r="B9" s="142" t="str">
        <f>B_predlog!B9</f>
        <v>Cvijović Tijana</v>
      </c>
      <c r="C9" s="143"/>
      <c r="D9" s="89">
        <f>SUM(B_predlog!O9:Q9)</f>
        <v>39</v>
      </c>
      <c r="E9" s="89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3/2019</v>
      </c>
      <c r="B10" s="142" t="str">
        <f>B_predlog!B10</f>
        <v>Krnić Emina</v>
      </c>
      <c r="C10" s="143"/>
      <c r="D10" s="89">
        <f>SUM(B_predlog!O10:Q10)</f>
        <v>29</v>
      </c>
      <c r="E10" s="89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4/2019</v>
      </c>
      <c r="B11" s="142" t="str">
        <f>B_predlog!B11</f>
        <v>Mitrović Nađa</v>
      </c>
      <c r="C11" s="143"/>
      <c r="D11" s="89">
        <f>SUM(B_predlog!O11:Q11)</f>
        <v>0</v>
      </c>
      <c r="E11" s="89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5/2019</v>
      </c>
      <c r="B12" s="142" t="str">
        <f>B_predlog!B12</f>
        <v>Obradović Ivana</v>
      </c>
      <c r="C12" s="143"/>
      <c r="D12" s="89">
        <f>SUM(B_predlog!O12:Q12)</f>
        <v>15</v>
      </c>
      <c r="E12" s="89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6/2019</v>
      </c>
      <c r="B13" s="142" t="str">
        <f>B_predlog!B13</f>
        <v>Šćepanović Marijana</v>
      </c>
      <c r="C13" s="143"/>
      <c r="D13" s="89">
        <f>SUM(B_predlog!O13:Q13)</f>
        <v>32</v>
      </c>
      <c r="E13" s="89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8/2019</v>
      </c>
      <c r="B14" s="142" t="str">
        <f>B_predlog!B14</f>
        <v>Medojević Sara</v>
      </c>
      <c r="C14" s="143"/>
      <c r="D14" s="89">
        <f>SUM(B_predlog!O14:Q14)</f>
        <v>35</v>
      </c>
      <c r="E14" s="89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9/2019</v>
      </c>
      <c r="B15" s="142" t="str">
        <f>B_predlog!B15</f>
        <v>Lakonić Marko</v>
      </c>
      <c r="C15" s="143"/>
      <c r="D15" s="89">
        <f>SUM(B_predlog!O15:Q15)</f>
        <v>6</v>
      </c>
      <c r="E15" s="89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10/2019</v>
      </c>
      <c r="B16" s="142" t="str">
        <f>B_predlog!B16</f>
        <v>Živković Irena</v>
      </c>
      <c r="C16" s="143"/>
      <c r="D16" s="89">
        <f>SUM(B_predlog!O16:Q16)</f>
        <v>27</v>
      </c>
      <c r="E16" s="89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11/2019</v>
      </c>
      <c r="B17" s="142" t="str">
        <f>B_predlog!B17</f>
        <v>Miladinović Nikoleta</v>
      </c>
      <c r="C17" s="143"/>
      <c r="D17" s="89">
        <f>SUM(B_predlog!O17:Q17)</f>
        <v>23</v>
      </c>
      <c r="E17" s="89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12/2019</v>
      </c>
      <c r="B18" s="142" t="str">
        <f>B_predlog!B18</f>
        <v>Vujanović Marina</v>
      </c>
      <c r="C18" s="143"/>
      <c r="D18" s="89">
        <f>SUM(B_predlog!O18:Q18)</f>
        <v>52</v>
      </c>
      <c r="E18" s="89">
        <f>MAX(B_predlog!R18:S18)</f>
        <v>0</v>
      </c>
      <c r="F18" s="19" t="str">
        <f>B_predlog!U18</f>
        <v>E</v>
      </c>
    </row>
    <row r="19" spans="1:6" ht="12.75" customHeight="1">
      <c r="A19" s="37" t="str">
        <f>B_predlog!A19</f>
        <v>13/2019</v>
      </c>
      <c r="B19" s="142" t="str">
        <f>B_predlog!B19</f>
        <v>Petranović Nikolina</v>
      </c>
      <c r="C19" s="143"/>
      <c r="D19" s="89">
        <f>SUM(B_predlog!O19:Q19)</f>
        <v>31</v>
      </c>
      <c r="E19" s="89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14/2019</v>
      </c>
      <c r="B20" s="142" t="str">
        <f>B_predlog!B20</f>
        <v>Vujisić Vladimir</v>
      </c>
      <c r="C20" s="143"/>
      <c r="D20" s="89">
        <f>SUM(B_predlog!O20:Q20)</f>
        <v>24</v>
      </c>
      <c r="E20" s="89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15/2019</v>
      </c>
      <c r="B21" s="142" t="str">
        <f>B_predlog!B21</f>
        <v>Šekularac Luka</v>
      </c>
      <c r="C21" s="143"/>
      <c r="D21" s="89">
        <f>SUM(B_predlog!O21:Q21)</f>
        <v>0</v>
      </c>
      <c r="E21" s="89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17/2019</v>
      </c>
      <c r="B22" s="142" t="str">
        <f>B_predlog!B22</f>
        <v>Kljajević Kristina</v>
      </c>
      <c r="C22" s="143"/>
      <c r="D22" s="89">
        <f>SUM(B_predlog!O22:Q22)</f>
        <v>24</v>
      </c>
      <c r="E22" s="89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18/2019</v>
      </c>
      <c r="B23" s="142" t="str">
        <f>B_predlog!B23</f>
        <v>Pačariz Lejla</v>
      </c>
      <c r="C23" s="143"/>
      <c r="D23" s="89">
        <f>SUM(B_predlog!O23:Q23)</f>
        <v>22</v>
      </c>
      <c r="E23" s="89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19/2019</v>
      </c>
      <c r="B24" s="142" t="str">
        <f>B_predlog!B24</f>
        <v>Mandić Miljan</v>
      </c>
      <c r="C24" s="143"/>
      <c r="D24" s="89">
        <f>SUM(B_predlog!O24:Q24)</f>
        <v>5</v>
      </c>
      <c r="E24" s="89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20/2019</v>
      </c>
      <c r="B25" s="142" t="str">
        <f>B_predlog!B25</f>
        <v>Popović Kristina</v>
      </c>
      <c r="C25" s="143"/>
      <c r="D25" s="89">
        <f>SUM(B_predlog!O25:Q25)</f>
        <v>16</v>
      </c>
      <c r="E25" s="89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21/2019</v>
      </c>
      <c r="B26" s="142" t="str">
        <f>B_predlog!B26</f>
        <v>Perović Ljubica</v>
      </c>
      <c r="C26" s="143"/>
      <c r="D26" s="89">
        <f>SUM(B_predlog!O26:Q26)</f>
        <v>16</v>
      </c>
      <c r="E26" s="89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22/2019</v>
      </c>
      <c r="B27" s="142" t="str">
        <f>B_predlog!B27</f>
        <v>Čabarkapa Andrea</v>
      </c>
      <c r="C27" s="143"/>
      <c r="D27" s="89">
        <f>SUM(B_predlog!O27:Q27)</f>
        <v>31</v>
      </c>
      <c r="E27" s="89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23/2019</v>
      </c>
      <c r="B28" s="142" t="str">
        <f>B_predlog!B28</f>
        <v>Šukurica Majda</v>
      </c>
      <c r="C28" s="143"/>
      <c r="D28" s="89">
        <f>SUM(B_predlog!O28:Q28)</f>
        <v>60</v>
      </c>
      <c r="E28" s="89">
        <f>MAX(B_predlog!R28:S28)</f>
        <v>0</v>
      </c>
      <c r="F28" s="19" t="str">
        <f>B_predlog!U28</f>
        <v>D</v>
      </c>
    </row>
    <row r="29" spans="1:6" ht="12.75" customHeight="1">
      <c r="A29" s="37" t="str">
        <f>B_predlog!A29</f>
        <v>24/2019</v>
      </c>
      <c r="B29" s="142" t="str">
        <f>B_predlog!B29</f>
        <v>Magdelinić Isidora</v>
      </c>
      <c r="C29" s="143"/>
      <c r="D29" s="89">
        <f>SUM(B_predlog!O29:Q29)</f>
        <v>20</v>
      </c>
      <c r="E29" s="89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25/2019</v>
      </c>
      <c r="B30" s="142" t="str">
        <f>B_predlog!B30</f>
        <v>Raičević Vojka</v>
      </c>
      <c r="C30" s="143"/>
      <c r="D30" s="89">
        <f>SUM(B_predlog!O30:Q30)</f>
        <v>0</v>
      </c>
      <c r="E30" s="89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26/2019</v>
      </c>
      <c r="B31" s="142" t="str">
        <f>B_predlog!B31</f>
        <v>Ignatenko Danilo</v>
      </c>
      <c r="C31" s="143"/>
      <c r="D31" s="89">
        <f>SUM(B_predlog!O31:Q31)</f>
        <v>0</v>
      </c>
      <c r="E31" s="89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27/2019</v>
      </c>
      <c r="B32" s="142" t="str">
        <f>B_predlog!B32</f>
        <v>Kasalica Kosta</v>
      </c>
      <c r="C32" s="143"/>
      <c r="D32" s="89">
        <f>SUM(B_predlog!O32:Q32)</f>
        <v>0</v>
      </c>
      <c r="E32" s="89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28/2019</v>
      </c>
      <c r="B33" s="142" t="str">
        <f>B_predlog!B33</f>
        <v>Kojić Ekan</v>
      </c>
      <c r="C33" s="143"/>
      <c r="D33" s="89">
        <f>SUM(B_predlog!O33:Q33)</f>
        <v>35</v>
      </c>
      <c r="E33" s="89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29/2019</v>
      </c>
      <c r="B34" s="142" t="str">
        <f>B_predlog!B34</f>
        <v>Starčević Miloš</v>
      </c>
      <c r="C34" s="143"/>
      <c r="D34" s="89">
        <f>SUM(B_predlog!O34:Q34)</f>
        <v>0</v>
      </c>
      <c r="E34" s="89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30/2019</v>
      </c>
      <c r="B35" s="142" t="str">
        <f>B_predlog!B35</f>
        <v>Vlahović Ognjen</v>
      </c>
      <c r="C35" s="143"/>
      <c r="D35" s="89">
        <f>SUM(B_predlog!O35:Q35)</f>
        <v>0</v>
      </c>
      <c r="E35" s="89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31/2019</v>
      </c>
      <c r="B36" s="142" t="str">
        <f>B_predlog!B36</f>
        <v>Bulatović Martina</v>
      </c>
      <c r="C36" s="143"/>
      <c r="D36" s="89">
        <f>SUM(B_predlog!O36:Q36)</f>
        <v>19</v>
      </c>
      <c r="E36" s="89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32/2019</v>
      </c>
      <c r="B37" s="142" t="str">
        <f>B_predlog!B37</f>
        <v>Džaković Marija</v>
      </c>
      <c r="C37" s="143"/>
      <c r="D37" s="89">
        <f>SUM(B_predlog!O37:Q37)</f>
        <v>53</v>
      </c>
      <c r="E37" s="89">
        <f>MAX(B_predlog!R37:S37)</f>
        <v>0</v>
      </c>
      <c r="F37" s="19" t="str">
        <f>B_predlog!U37</f>
        <v>E</v>
      </c>
    </row>
    <row r="38" spans="1:6" ht="12.75" customHeight="1">
      <c r="A38" s="58" t="str">
        <f>B_predlog!A47</f>
        <v>33/2019</v>
      </c>
      <c r="B38" s="142" t="str">
        <f>B_predlog!B47</f>
        <v>Glavatović Nemanja</v>
      </c>
      <c r="C38" s="143"/>
      <c r="D38" s="89">
        <f>SUM(B_predlog!O47:Q47)</f>
        <v>0</v>
      </c>
      <c r="E38" s="89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34/2019</v>
      </c>
      <c r="B39" s="142" t="str">
        <f>B_predlog!B48</f>
        <v>Kapriš Vuk</v>
      </c>
      <c r="C39" s="143"/>
      <c r="D39" s="89">
        <f>SUM(B_predlog!O48:Q48)</f>
        <v>0</v>
      </c>
      <c r="E39" s="89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35/2019</v>
      </c>
      <c r="B40" s="142" t="str">
        <f>B_predlog!B49</f>
        <v>Kasalica Branislav</v>
      </c>
      <c r="C40" s="143"/>
      <c r="D40" s="89">
        <f>SUM(B_predlog!O49:Q49)</f>
        <v>9</v>
      </c>
      <c r="E40" s="89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36/2019</v>
      </c>
      <c r="B41" s="142" t="str">
        <f>B_predlog!B50</f>
        <v>Škerović Ksenija</v>
      </c>
      <c r="C41" s="143"/>
      <c r="D41" s="89">
        <f>SUM(B_predlog!O50:Q50)</f>
        <v>18</v>
      </c>
      <c r="E41" s="89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37/2019</v>
      </c>
      <c r="B42" s="142" t="str">
        <f>B_predlog!B51</f>
        <v>Vrzić Emilija</v>
      </c>
      <c r="C42" s="143"/>
      <c r="D42" s="89">
        <f>SUM(B_predlog!O51:Q51)</f>
        <v>0</v>
      </c>
      <c r="E42" s="89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38/2019</v>
      </c>
      <c r="B43" s="142" t="str">
        <f>B_predlog!B52</f>
        <v>Nikić Ružica</v>
      </c>
      <c r="C43" s="143"/>
      <c r="D43" s="89">
        <f>SUM(B_predlog!O52:Q52)</f>
        <v>0</v>
      </c>
      <c r="E43" s="89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39/2019</v>
      </c>
      <c r="B44" s="142" t="str">
        <f>B_predlog!B53</f>
        <v>Prelević Tanja</v>
      </c>
      <c r="C44" s="143"/>
      <c r="D44" s="89">
        <f>SUM(B_predlog!O53:Q53)</f>
        <v>20</v>
      </c>
      <c r="E44" s="89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40/2019</v>
      </c>
      <c r="B45" s="142" t="str">
        <f>B_predlog!B54</f>
        <v>Kovinić Filip</v>
      </c>
      <c r="C45" s="143"/>
      <c r="D45" s="89">
        <f>SUM(B_predlog!O54:Q54)</f>
        <v>20</v>
      </c>
      <c r="E45" s="89">
        <f>MAX(B_predlog!R54:S54)</f>
        <v>0</v>
      </c>
      <c r="F45" s="19" t="str">
        <f>B_predlog!U54</f>
        <v>F</v>
      </c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B_predlog!A60</f>
        <v>0</v>
      </c>
      <c r="B60" s="142">
        <f>B_predlog!B60</f>
        <v>0</v>
      </c>
      <c r="C60" s="143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42">
        <f>B_predlog!B61</f>
        <v>0</v>
      </c>
      <c r="C61" s="143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42">
        <f>B_predlog!B62</f>
        <v>0</v>
      </c>
      <c r="C62" s="143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42">
        <f>B_predlog!B63</f>
        <v>0</v>
      </c>
      <c r="C63" s="143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42">
        <f>B_predlog!B64</f>
        <v>0</v>
      </c>
      <c r="C64" s="143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42">
        <f>B_predlog!B65</f>
        <v>0</v>
      </c>
      <c r="C65" s="143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42">
        <f>B_predlog!B66</f>
        <v>0</v>
      </c>
      <c r="C66" s="143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42">
        <f>B_predlog!B67</f>
        <v>0</v>
      </c>
      <c r="C67" s="143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42">
        <f>B_predlog!B68</f>
        <v>0</v>
      </c>
      <c r="C68" s="143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42">
        <f>B_predlog!B69</f>
        <v>0</v>
      </c>
      <c r="C69" s="143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42">
        <f>B_predlog!B70</f>
        <v>0</v>
      </c>
      <c r="C70" s="143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42">
        <f>B_predlog!B71</f>
        <v>0</v>
      </c>
      <c r="C71" s="143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42">
        <f>B_predlog!B72</f>
        <v>0</v>
      </c>
      <c r="C72" s="143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42">
        <f>B_predlog!B73</f>
        <v>0</v>
      </c>
      <c r="C73" s="143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42">
        <f>B_predlog!B74</f>
        <v>0</v>
      </c>
      <c r="C74" s="143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42">
        <f>B_predlog!B75</f>
        <v>0</v>
      </c>
      <c r="C75" s="143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A_predlog!A8</f>
        <v>1/2019</v>
      </c>
      <c r="B8" s="142" t="str">
        <f>A_predlog!B8</f>
        <v>Rončević Jelena</v>
      </c>
      <c r="C8" s="143"/>
      <c r="D8" s="89">
        <f>SUM(A_predlog!O8:Q8)</f>
        <v>13</v>
      </c>
      <c r="E8" s="89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2/2019</v>
      </c>
      <c r="B9" s="142" t="str">
        <f>A_predlog!B9</f>
        <v>Molla Nadžije</v>
      </c>
      <c r="C9" s="143"/>
      <c r="D9" s="89">
        <f>SUM(A_predlog!O9:Q9)</f>
        <v>48</v>
      </c>
      <c r="E9" s="89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3/2019</v>
      </c>
      <c r="B10" s="142" t="str">
        <f>A_predlog!B10</f>
        <v>Popović Lana</v>
      </c>
      <c r="C10" s="143"/>
      <c r="D10" s="89">
        <f>SUM(A_predlog!O10:Q10)</f>
        <v>0</v>
      </c>
      <c r="E10" s="89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4/2019</v>
      </c>
      <c r="B11" s="142" t="str">
        <f>A_predlog!B11</f>
        <v>Popović Stefan</v>
      </c>
      <c r="C11" s="143"/>
      <c r="D11" s="89">
        <f>SUM(A_predlog!O11:Q11)</f>
        <v>0</v>
      </c>
      <c r="E11" s="89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5/2019</v>
      </c>
      <c r="B12" s="142" t="str">
        <f>A_predlog!B12</f>
        <v>Pejović Marija</v>
      </c>
      <c r="C12" s="143"/>
      <c r="D12" s="89">
        <f>SUM(A_predlog!O12:Q12)</f>
        <v>0</v>
      </c>
      <c r="E12" s="89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7/2019</v>
      </c>
      <c r="B13" s="142" t="str">
        <f>A_predlog!B13</f>
        <v>Miladinović Tamara</v>
      </c>
      <c r="C13" s="143"/>
      <c r="D13" s="89">
        <f>SUM(A_predlog!O13:Q13)</f>
        <v>8</v>
      </c>
      <c r="E13" s="89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8/2019</v>
      </c>
      <c r="B14" s="142" t="str">
        <f>A_predlog!B14</f>
        <v>Jovanović Ivana</v>
      </c>
      <c r="C14" s="143"/>
      <c r="D14" s="89">
        <f>SUM(A_predlog!O14:Q14)</f>
        <v>0</v>
      </c>
      <c r="E14" s="89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9/2019</v>
      </c>
      <c r="B15" s="142" t="str">
        <f>A_predlog!B15</f>
        <v>Kosović Tijana</v>
      </c>
      <c r="C15" s="143"/>
      <c r="D15" s="89">
        <f>SUM(A_predlog!O15:Q15)</f>
        <v>0</v>
      </c>
      <c r="E15" s="89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10/2019</v>
      </c>
      <c r="B16" s="142" t="str">
        <f>A_predlog!B16</f>
        <v>Cimbaljević Ivana</v>
      </c>
      <c r="C16" s="143"/>
      <c r="D16" s="89">
        <f>SUM(A_predlog!O16:Q16)</f>
        <v>21</v>
      </c>
      <c r="E16" s="89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11/2019</v>
      </c>
      <c r="B17" s="142" t="str">
        <f>A_predlog!B17</f>
        <v>Dragićević Jovana</v>
      </c>
      <c r="C17" s="143"/>
      <c r="D17" s="89">
        <f>SUM(A_predlog!O17:Q17)</f>
        <v>0</v>
      </c>
      <c r="E17" s="89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12/2019</v>
      </c>
      <c r="B18" s="142" t="str">
        <f>A_predlog!B18</f>
        <v>Pejović Lazar</v>
      </c>
      <c r="C18" s="143"/>
      <c r="D18" s="89">
        <f>SUM(A_predlog!O18:Q18)</f>
        <v>21</v>
      </c>
      <c r="E18" s="89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13/2019</v>
      </c>
      <c r="B19" s="142" t="str">
        <f>A_predlog!B19</f>
        <v>Gogić Marko</v>
      </c>
      <c r="C19" s="143"/>
      <c r="D19" s="89">
        <f>SUM(A_predlog!O19:Q19)</f>
        <v>30</v>
      </c>
      <c r="E19" s="89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14/2019</v>
      </c>
      <c r="B20" s="142" t="str">
        <f>A_predlog!B20</f>
        <v>Božović Anja</v>
      </c>
      <c r="C20" s="143"/>
      <c r="D20" s="89">
        <f>SUM(A_predlog!O20:Q20)</f>
        <v>0</v>
      </c>
      <c r="E20" s="89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15/2019</v>
      </c>
      <c r="B21" s="142" t="str">
        <f>A_predlog!B21</f>
        <v>Ćeman Nermina</v>
      </c>
      <c r="C21" s="143"/>
      <c r="D21" s="89">
        <f>SUM(A_predlog!O21:Q21)</f>
        <v>26</v>
      </c>
      <c r="E21" s="89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13/2017</v>
      </c>
      <c r="B22" s="142" t="str">
        <f>A_predlog!B22</f>
        <v>Perović Maja</v>
      </c>
      <c r="C22" s="143"/>
      <c r="D22" s="89">
        <f>SUM(A_predlog!O22:Q22)</f>
        <v>0</v>
      </c>
      <c r="E22" s="89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14/2017</v>
      </c>
      <c r="B23" s="142" t="str">
        <f>A_predlog!B23</f>
        <v>Drobnjak Andrija</v>
      </c>
      <c r="C23" s="143"/>
      <c r="D23" s="89">
        <f>SUM(A_predlog!O23:Q23)</f>
        <v>0</v>
      </c>
      <c r="E23" s="89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11/2016</v>
      </c>
      <c r="B24" s="142" t="str">
        <f>A_predlog!B24</f>
        <v>Maraš Andrea</v>
      </c>
      <c r="C24" s="143"/>
      <c r="D24" s="89">
        <f>SUM(A_predlog!O24:Q24)</f>
        <v>0</v>
      </c>
      <c r="E24" s="89">
        <f>MAX(A_predlog!R24:S24)</f>
        <v>0</v>
      </c>
      <c r="F24" s="19" t="str">
        <f>A_predlog!U24</f>
        <v>F</v>
      </c>
    </row>
    <row r="25" spans="1:6" ht="12.75" customHeight="1">
      <c r="A25" s="37"/>
      <c r="B25" s="142"/>
      <c r="C25" s="143"/>
      <c r="D25" s="57"/>
      <c r="E25" s="57"/>
      <c r="F25" s="19"/>
    </row>
    <row r="26" spans="1:6" ht="12.75" customHeight="1">
      <c r="A26" s="37"/>
      <c r="B26" s="142"/>
      <c r="C26" s="143"/>
      <c r="D26" s="57"/>
      <c r="E26" s="57"/>
      <c r="F26" s="19"/>
    </row>
    <row r="27" spans="1:6" ht="12.75" customHeight="1">
      <c r="A27" s="37"/>
      <c r="B27" s="142"/>
      <c r="C27" s="143"/>
      <c r="D27" s="57"/>
      <c r="E27" s="57"/>
      <c r="F27" s="19"/>
    </row>
    <row r="28" spans="1:6" ht="12.75" customHeight="1">
      <c r="A28" s="37"/>
      <c r="B28" s="142"/>
      <c r="C28" s="143"/>
      <c r="D28" s="57"/>
      <c r="E28" s="57"/>
      <c r="F28" s="19"/>
    </row>
    <row r="29" spans="1:6" ht="12.75" customHeight="1">
      <c r="A29" s="37"/>
      <c r="B29" s="142"/>
      <c r="C29" s="143"/>
      <c r="D29" s="57"/>
      <c r="E29" s="57"/>
      <c r="F29" s="19"/>
    </row>
    <row r="30" spans="1:6" ht="12.75" customHeight="1">
      <c r="A30" s="37"/>
      <c r="B30" s="142"/>
      <c r="C30" s="143"/>
      <c r="D30" s="57"/>
      <c r="E30" s="57"/>
      <c r="F30" s="19"/>
    </row>
    <row r="31" spans="1:6" ht="12.75" customHeight="1">
      <c r="A31" s="37"/>
      <c r="B31" s="142"/>
      <c r="C31" s="143"/>
      <c r="D31" s="57"/>
      <c r="E31" s="57"/>
      <c r="F31" s="19"/>
    </row>
    <row r="32" spans="1:6" ht="12.75" customHeight="1">
      <c r="A32" s="37"/>
      <c r="B32" s="142"/>
      <c r="C32" s="143"/>
      <c r="D32" s="57"/>
      <c r="E32" s="57"/>
      <c r="F32" s="19"/>
    </row>
    <row r="33" spans="1:6" ht="12.75" customHeight="1">
      <c r="A33" s="37"/>
      <c r="B33" s="142"/>
      <c r="C33" s="143"/>
      <c r="D33" s="57"/>
      <c r="E33" s="57"/>
      <c r="F33" s="19"/>
    </row>
    <row r="34" spans="1:6" ht="12.75" customHeight="1">
      <c r="A34" s="37"/>
      <c r="B34" s="142"/>
      <c r="C34" s="143"/>
      <c r="D34" s="57"/>
      <c r="E34" s="57"/>
      <c r="F34" s="19"/>
    </row>
    <row r="35" spans="1:6" ht="12.75" customHeight="1">
      <c r="A35" s="37"/>
      <c r="B35" s="142"/>
      <c r="C35" s="143"/>
      <c r="D35" s="57"/>
      <c r="E35" s="57"/>
      <c r="F35" s="19"/>
    </row>
    <row r="36" spans="1:6" ht="12.75" customHeight="1">
      <c r="A36" s="37"/>
      <c r="B36" s="142"/>
      <c r="C36" s="143"/>
      <c r="D36" s="57"/>
      <c r="E36" s="57"/>
      <c r="F36" s="19"/>
    </row>
    <row r="37" spans="1:6" ht="12.75" customHeight="1">
      <c r="A37" s="37"/>
      <c r="B37" s="142"/>
      <c r="C37" s="143"/>
      <c r="D37" s="57"/>
      <c r="E37" s="57"/>
      <c r="F37" s="19"/>
    </row>
    <row r="38" spans="1:6" ht="12.75" customHeight="1">
      <c r="A38" s="58"/>
      <c r="B38" s="142"/>
      <c r="C38" s="143"/>
      <c r="D38" s="57"/>
      <c r="E38" s="57"/>
      <c r="F38" s="19"/>
    </row>
    <row r="39" spans="1:6" ht="12.75" customHeight="1">
      <c r="A39" s="58"/>
      <c r="B39" s="142"/>
      <c r="C39" s="143"/>
      <c r="D39" s="57"/>
      <c r="E39" s="57"/>
      <c r="F39" s="19"/>
    </row>
    <row r="40" spans="1:6" ht="12.75" customHeight="1">
      <c r="A40" s="58"/>
      <c r="B40" s="142"/>
      <c r="C40" s="143"/>
      <c r="D40" s="57"/>
      <c r="E40" s="57"/>
      <c r="F40" s="19"/>
    </row>
    <row r="41" spans="1:6" ht="12.75" customHeight="1">
      <c r="A41" s="58"/>
      <c r="B41" s="142"/>
      <c r="C41" s="143"/>
      <c r="D41" s="57"/>
      <c r="E41" s="57"/>
      <c r="F41" s="19"/>
    </row>
    <row r="42" spans="1:6" ht="12.75" customHeight="1">
      <c r="A42" s="58"/>
      <c r="B42" s="142"/>
      <c r="C42" s="143"/>
      <c r="D42" s="57"/>
      <c r="E42" s="57"/>
      <c r="F42" s="19"/>
    </row>
    <row r="43" spans="1:6" ht="12.75" customHeight="1">
      <c r="A43" s="58"/>
      <c r="B43" s="142"/>
      <c r="C43" s="143"/>
      <c r="D43" s="57"/>
      <c r="E43" s="57"/>
      <c r="F43" s="19"/>
    </row>
    <row r="44" spans="1:6" ht="12.75" customHeight="1">
      <c r="A44" s="58"/>
      <c r="B44" s="142"/>
      <c r="C44" s="143"/>
      <c r="D44" s="57"/>
      <c r="E44" s="57"/>
      <c r="F44" s="19"/>
    </row>
    <row r="45" spans="1:6" ht="12.75" customHeight="1">
      <c r="A45" s="58"/>
      <c r="B45" s="142"/>
      <c r="C45" s="143"/>
      <c r="D45" s="57"/>
      <c r="E45" s="57"/>
      <c r="F45" s="19"/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A_predlog!A60</f>
        <v>0</v>
      </c>
      <c r="B60" s="142">
        <f>A_predlog!B60</f>
        <v>0</v>
      </c>
      <c r="C60" s="143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42">
        <f>A_predlog!B61</f>
        <v>0</v>
      </c>
      <c r="C61" s="143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42">
        <f>A_predlog!B62</f>
        <v>0</v>
      </c>
      <c r="C62" s="143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42">
        <f>A_predlog!B63</f>
        <v>0</v>
      </c>
      <c r="C63" s="143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42">
        <f>A_predlog!B64</f>
        <v>0</v>
      </c>
      <c r="C64" s="143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42">
        <f>A_predlog!B65</f>
        <v>0</v>
      </c>
      <c r="C65" s="143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42">
        <f>A_predlog!B66</f>
        <v>0</v>
      </c>
      <c r="C66" s="143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42">
        <f>A_predlog!B67</f>
        <v>0</v>
      </c>
      <c r="C67" s="143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42">
        <f>A_predlog!B68</f>
        <v>0</v>
      </c>
      <c r="C68" s="143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42">
        <f>A_predlog!B69</f>
        <v>0</v>
      </c>
      <c r="C69" s="143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42">
        <f>A_predlog!B70</f>
        <v>0</v>
      </c>
      <c r="C70" s="143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42">
        <f>A_predlog!B71</f>
        <v>0</v>
      </c>
      <c r="C71" s="143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42">
        <f>A_predlog!B72</f>
        <v>0</v>
      </c>
      <c r="C72" s="143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42">
        <f>A_predlog!B73</f>
        <v>0</v>
      </c>
      <c r="C73" s="143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42">
        <f>A_predlog!B74</f>
        <v>0</v>
      </c>
      <c r="C74" s="143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42">
        <f>A_predlog!B75</f>
        <v>0</v>
      </c>
      <c r="C75" s="143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2019-12-08T16:07:33Z</dcterms:modified>
  <cp:category/>
  <cp:version/>
  <cp:contentType/>
  <cp:contentStatus/>
</cp:coreProperties>
</file>