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384" activeTab="4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52511"/>
</workbook>
</file>

<file path=xl/calcChain.xml><?xml version="1.0" encoding="utf-8"?>
<calcChain xmlns="http://schemas.openxmlformats.org/spreadsheetml/2006/main">
  <c r="J2" i="2" l="1"/>
  <c r="J8" i="3" s="1"/>
  <c r="A9" i="4"/>
  <c r="A1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8" i="4"/>
  <c r="G9" i="3"/>
  <c r="G3" i="2"/>
  <c r="G4" i="2"/>
  <c r="G5" i="2"/>
  <c r="G11" i="3" s="1"/>
  <c r="G6" i="2"/>
  <c r="G12" i="3" s="1"/>
  <c r="G7" i="2"/>
  <c r="G13" i="3" s="1"/>
  <c r="G8" i="2"/>
  <c r="G14" i="3" s="1"/>
  <c r="G9" i="2"/>
  <c r="G10" i="2"/>
  <c r="G11" i="2"/>
  <c r="G12" i="2"/>
  <c r="G13" i="2"/>
  <c r="G19" i="3" s="1"/>
  <c r="G14" i="2"/>
  <c r="G20" i="3" s="1"/>
  <c r="G15" i="2"/>
  <c r="G21" i="3" s="1"/>
  <c r="G16" i="2"/>
  <c r="G22" i="3" s="1"/>
  <c r="G17" i="2"/>
  <c r="G18" i="2"/>
  <c r="G19" i="2"/>
  <c r="G20" i="2"/>
  <c r="G21" i="2"/>
  <c r="G27" i="3" s="1"/>
  <c r="G22" i="2"/>
  <c r="G28" i="3" s="1"/>
  <c r="G23" i="2"/>
  <c r="G29" i="3" s="1"/>
  <c r="G24" i="2"/>
  <c r="G30" i="3" s="1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52" i="2"/>
  <c r="G53" i="2"/>
  <c r="G54" i="2"/>
  <c r="G55" i="2"/>
  <c r="G56" i="2"/>
  <c r="G2" i="2"/>
  <c r="J3" i="2"/>
  <c r="J9" i="3" s="1"/>
  <c r="J4" i="2"/>
  <c r="J10" i="3" s="1"/>
  <c r="J5" i="2"/>
  <c r="J11" i="3" s="1"/>
  <c r="J6" i="2"/>
  <c r="J12" i="3" s="1"/>
  <c r="J7" i="2"/>
  <c r="J13" i="3" s="1"/>
  <c r="J8" i="2"/>
  <c r="J14" i="3" s="1"/>
  <c r="J9" i="2"/>
  <c r="J15" i="3" s="1"/>
  <c r="J10" i="2"/>
  <c r="J16" i="3" s="1"/>
  <c r="J11" i="2"/>
  <c r="J17" i="3" s="1"/>
  <c r="J12" i="2"/>
  <c r="J18" i="3" s="1"/>
  <c r="J13" i="2"/>
  <c r="J19" i="3" s="1"/>
  <c r="J14" i="2"/>
  <c r="J20" i="3" s="1"/>
  <c r="J15" i="2"/>
  <c r="J21" i="3" s="1"/>
  <c r="J16" i="2"/>
  <c r="J17" i="2"/>
  <c r="J23" i="3" s="1"/>
  <c r="J18" i="2"/>
  <c r="J24" i="3" s="1"/>
  <c r="J19" i="2"/>
  <c r="J25" i="3" s="1"/>
  <c r="J20" i="2"/>
  <c r="J26" i="3" s="1"/>
  <c r="J21" i="2"/>
  <c r="J27" i="3" s="1"/>
  <c r="J22" i="2"/>
  <c r="J28" i="3" s="1"/>
  <c r="J23" i="2"/>
  <c r="J29" i="3" s="1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52" i="2"/>
  <c r="J53" i="2"/>
  <c r="J54" i="2"/>
  <c r="J55" i="2"/>
  <c r="J56" i="2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K2" i="2" l="1"/>
  <c r="D7" i="4" s="1"/>
  <c r="K43" i="2"/>
  <c r="K35" i="2"/>
  <c r="K27" i="2"/>
  <c r="K19" i="2"/>
  <c r="D24" i="4" s="1"/>
  <c r="K11" i="2"/>
  <c r="D16" i="4" s="1"/>
  <c r="K3" i="2"/>
  <c r="D8" i="4" s="1"/>
  <c r="G25" i="3"/>
  <c r="G17" i="3"/>
  <c r="K40" i="2"/>
  <c r="K32" i="2"/>
  <c r="K24" i="2"/>
  <c r="D29" i="4" s="1"/>
  <c r="K16" i="2"/>
  <c r="D21" i="4" s="1"/>
  <c r="K42" i="2"/>
  <c r="K34" i="2"/>
  <c r="K26" i="2"/>
  <c r="K18" i="2"/>
  <c r="D23" i="4" s="1"/>
  <c r="K10" i="2"/>
  <c r="D15" i="4" s="1"/>
  <c r="K52" i="2"/>
  <c r="K44" i="2"/>
  <c r="K36" i="2"/>
  <c r="K28" i="2"/>
  <c r="K20" i="2"/>
  <c r="D25" i="4" s="1"/>
  <c r="K12" i="2"/>
  <c r="D17" i="4" s="1"/>
  <c r="K4" i="2"/>
  <c r="D9" i="4" s="1"/>
  <c r="K8" i="2"/>
  <c r="D13" i="4" s="1"/>
  <c r="K41" i="2"/>
  <c r="K33" i="2"/>
  <c r="K25" i="2"/>
  <c r="K17" i="2"/>
  <c r="D22" i="4" s="1"/>
  <c r="K9" i="2"/>
  <c r="D14" i="4" s="1"/>
  <c r="K56" i="2"/>
  <c r="J30" i="3"/>
  <c r="J22" i="3"/>
  <c r="K53" i="2"/>
  <c r="K45" i="2"/>
  <c r="K37" i="2"/>
  <c r="K29" i="2"/>
  <c r="K21" i="2"/>
  <c r="D26" i="4" s="1"/>
  <c r="K13" i="2"/>
  <c r="D18" i="4" s="1"/>
  <c r="K5" i="2"/>
  <c r="D10" i="4" s="1"/>
  <c r="G26" i="3"/>
  <c r="G18" i="3"/>
  <c r="G10" i="3"/>
  <c r="K55" i="2"/>
  <c r="K47" i="2"/>
  <c r="K39" i="2"/>
  <c r="K31" i="2"/>
  <c r="K23" i="2"/>
  <c r="D28" i="4" s="1"/>
  <c r="K15" i="2"/>
  <c r="D20" i="4" s="1"/>
  <c r="K7" i="2"/>
  <c r="D12" i="4" s="1"/>
  <c r="K46" i="2"/>
  <c r="K30" i="2"/>
  <c r="K14" i="2"/>
  <c r="D19" i="4" s="1"/>
  <c r="G24" i="3"/>
  <c r="G16" i="3"/>
  <c r="K38" i="2"/>
  <c r="G8" i="3"/>
  <c r="G23" i="3"/>
  <c r="G15" i="3"/>
  <c r="K54" i="2"/>
  <c r="K22" i="2"/>
  <c r="D27" i="4" s="1"/>
  <c r="K6" i="2"/>
  <c r="D11" i="4" s="1"/>
  <c r="R3" i="2" l="1"/>
  <c r="N9" i="3" s="1"/>
  <c r="R4" i="2"/>
  <c r="N10" i="3" s="1"/>
  <c r="R5" i="2"/>
  <c r="N11" i="3" s="1"/>
  <c r="R6" i="2"/>
  <c r="N12" i="3" s="1"/>
  <c r="R7" i="2"/>
  <c r="N13" i="3" s="1"/>
  <c r="R8" i="2"/>
  <c r="N14" i="3" s="1"/>
  <c r="R9" i="2"/>
  <c r="N15" i="3" s="1"/>
  <c r="R10" i="2"/>
  <c r="N16" i="3" s="1"/>
  <c r="R11" i="2"/>
  <c r="N17" i="3" s="1"/>
  <c r="R12" i="2"/>
  <c r="N18" i="3" s="1"/>
  <c r="R13" i="2"/>
  <c r="N19" i="3" s="1"/>
  <c r="R14" i="2"/>
  <c r="N20" i="3" s="1"/>
  <c r="R15" i="2"/>
  <c r="N21" i="3" s="1"/>
  <c r="R16" i="2"/>
  <c r="N22" i="3" s="1"/>
  <c r="R17" i="2"/>
  <c r="N23" i="3" s="1"/>
  <c r="R18" i="2"/>
  <c r="N24" i="3" s="1"/>
  <c r="R19" i="2"/>
  <c r="N25" i="3" s="1"/>
  <c r="R20" i="2"/>
  <c r="N26" i="3" s="1"/>
  <c r="R21" i="2"/>
  <c r="N27" i="3" s="1"/>
  <c r="R22" i="2"/>
  <c r="N28" i="3" s="1"/>
  <c r="R23" i="2"/>
  <c r="N29" i="3" s="1"/>
  <c r="R24" i="2"/>
  <c r="N30" i="3" s="1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52" i="2"/>
  <c r="R53" i="2"/>
  <c r="R54" i="2"/>
  <c r="R55" i="2"/>
  <c r="R56" i="2"/>
  <c r="R2" i="2"/>
  <c r="N8" i="3" s="1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52" i="2"/>
  <c r="O53" i="2"/>
  <c r="O54" i="2"/>
  <c r="O55" i="2"/>
  <c r="O56" i="2"/>
  <c r="S56" i="2" l="1"/>
  <c r="S55" i="2"/>
  <c r="S52" i="2"/>
  <c r="S54" i="2"/>
  <c r="S53" i="2"/>
  <c r="S40" i="2"/>
  <c r="S32" i="2"/>
  <c r="T24" i="2"/>
  <c r="O30" i="3" s="1"/>
  <c r="S24" i="2"/>
  <c r="E29" i="4" s="1"/>
  <c r="M30" i="3"/>
  <c r="T16" i="2"/>
  <c r="F21" i="4" s="1"/>
  <c r="S16" i="2"/>
  <c r="E21" i="4" s="1"/>
  <c r="M22" i="3"/>
  <c r="T8" i="2"/>
  <c r="F13" i="4" s="1"/>
  <c r="S8" i="2"/>
  <c r="E13" i="4" s="1"/>
  <c r="M14" i="3"/>
  <c r="S42" i="2"/>
  <c r="T9" i="2"/>
  <c r="O15" i="3" s="1"/>
  <c r="S9" i="2"/>
  <c r="E14" i="4" s="1"/>
  <c r="M15" i="3"/>
  <c r="S47" i="2"/>
  <c r="S39" i="2"/>
  <c r="S31" i="2"/>
  <c r="T23" i="2"/>
  <c r="O29" i="3" s="1"/>
  <c r="M29" i="3"/>
  <c r="S23" i="2"/>
  <c r="E28" i="4" s="1"/>
  <c r="T15" i="2"/>
  <c r="M21" i="3"/>
  <c r="S15" i="2"/>
  <c r="E20" i="4" s="1"/>
  <c r="M13" i="3"/>
  <c r="S7" i="2"/>
  <c r="E12" i="4" s="1"/>
  <c r="S26" i="2"/>
  <c r="S33" i="2"/>
  <c r="S46" i="2"/>
  <c r="S30" i="2"/>
  <c r="T22" i="2"/>
  <c r="O28" i="3" s="1"/>
  <c r="M28" i="3"/>
  <c r="S22" i="2"/>
  <c r="E27" i="4" s="1"/>
  <c r="T14" i="2"/>
  <c r="F19" i="4" s="1"/>
  <c r="M20" i="3"/>
  <c r="S14" i="2"/>
  <c r="E19" i="4" s="1"/>
  <c r="T6" i="2"/>
  <c r="F11" i="4" s="1"/>
  <c r="M12" i="3"/>
  <c r="S6" i="2"/>
  <c r="E11" i="4" s="1"/>
  <c r="S34" i="2"/>
  <c r="T18" i="2"/>
  <c r="O24" i="3" s="1"/>
  <c r="S18" i="2"/>
  <c r="E23" i="4" s="1"/>
  <c r="M24" i="3"/>
  <c r="S25" i="2"/>
  <c r="S45" i="2"/>
  <c r="S37" i="2"/>
  <c r="S29" i="2"/>
  <c r="T21" i="2"/>
  <c r="F26" i="4" s="1"/>
  <c r="M27" i="3"/>
  <c r="S21" i="2"/>
  <c r="E26" i="4" s="1"/>
  <c r="S13" i="2"/>
  <c r="E18" i="4" s="1"/>
  <c r="M19" i="3"/>
  <c r="T5" i="2"/>
  <c r="O11" i="3" s="1"/>
  <c r="M11" i="3"/>
  <c r="S5" i="2"/>
  <c r="E10" i="4" s="1"/>
  <c r="T10" i="2"/>
  <c r="F15" i="4" s="1"/>
  <c r="S10" i="2"/>
  <c r="E15" i="4" s="1"/>
  <c r="M16" i="3"/>
  <c r="T17" i="2"/>
  <c r="O23" i="3" s="1"/>
  <c r="S17" i="2"/>
  <c r="E22" i="4" s="1"/>
  <c r="M23" i="3"/>
  <c r="S44" i="2"/>
  <c r="S36" i="2"/>
  <c r="S28" i="2"/>
  <c r="T20" i="2"/>
  <c r="O26" i="3" s="1"/>
  <c r="S20" i="2"/>
  <c r="E25" i="4" s="1"/>
  <c r="M26" i="3"/>
  <c r="T12" i="2"/>
  <c r="O18" i="3" s="1"/>
  <c r="M18" i="3"/>
  <c r="S12" i="2"/>
  <c r="E17" i="4" s="1"/>
  <c r="T4" i="2"/>
  <c r="F9" i="4" s="1"/>
  <c r="M10" i="3"/>
  <c r="S4" i="2"/>
  <c r="E9" i="4" s="1"/>
  <c r="S41" i="2"/>
  <c r="S38" i="2"/>
  <c r="S43" i="2"/>
  <c r="S35" i="2"/>
  <c r="S27" i="2"/>
  <c r="T19" i="2"/>
  <c r="F24" i="4" s="1"/>
  <c r="S19" i="2"/>
  <c r="E24" i="4" s="1"/>
  <c r="M25" i="3"/>
  <c r="M17" i="3"/>
  <c r="S11" i="2"/>
  <c r="E16" i="4" s="1"/>
  <c r="T3" i="2"/>
  <c r="O9" i="3" s="1"/>
  <c r="M9" i="3"/>
  <c r="S3" i="2"/>
  <c r="E8" i="4" s="1"/>
  <c r="T2" i="2"/>
  <c r="O8" i="3" s="1"/>
  <c r="S2" i="2"/>
  <c r="E7" i="4" s="1"/>
  <c r="M8" i="3"/>
  <c r="F14" i="4"/>
  <c r="O22" i="3"/>
  <c r="O21" i="3"/>
  <c r="F20" i="4"/>
  <c r="F27" i="4"/>
  <c r="F10" i="4"/>
  <c r="O14" i="3"/>
  <c r="O10" i="3"/>
  <c r="F8" i="4"/>
  <c r="T7" i="2"/>
  <c r="T13" i="2"/>
  <c r="T11" i="2"/>
  <c r="O27" i="3" l="1"/>
  <c r="O20" i="3"/>
  <c r="O25" i="3"/>
  <c r="O16" i="3"/>
  <c r="F17" i="4"/>
  <c r="F29" i="4"/>
  <c r="O12" i="3"/>
  <c r="F23" i="4"/>
  <c r="F22" i="4"/>
  <c r="F25" i="4"/>
  <c r="F28" i="4"/>
  <c r="U2" i="2"/>
  <c r="P8" i="3" s="1"/>
  <c r="F7" i="4"/>
  <c r="O17" i="3"/>
  <c r="F16" i="4"/>
  <c r="O19" i="3"/>
  <c r="F18" i="4"/>
  <c r="O13" i="3"/>
  <c r="F12" i="4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G7" i="4" l="1"/>
  <c r="P19" i="3"/>
  <c r="G18" i="4"/>
  <c r="P26" i="3"/>
  <c r="G25" i="4"/>
  <c r="P10" i="3"/>
  <c r="G9" i="4"/>
  <c r="P25" i="3"/>
  <c r="G24" i="4"/>
  <c r="P17" i="3"/>
  <c r="G16" i="4"/>
  <c r="P9" i="3"/>
  <c r="G8" i="4"/>
  <c r="P11" i="3"/>
  <c r="G10" i="4"/>
  <c r="P18" i="3"/>
  <c r="G17" i="4"/>
  <c r="P24" i="3"/>
  <c r="G23" i="4"/>
  <c r="P16" i="3"/>
  <c r="G15" i="4"/>
  <c r="P30" i="3"/>
  <c r="G29" i="4"/>
  <c r="P22" i="3"/>
  <c r="G21" i="4"/>
  <c r="P14" i="3"/>
  <c r="G13" i="4"/>
  <c r="P27" i="3"/>
  <c r="G26" i="4"/>
  <c r="P15" i="3"/>
  <c r="G14" i="4"/>
  <c r="P29" i="3"/>
  <c r="G28" i="4"/>
  <c r="P21" i="3"/>
  <c r="G20" i="4"/>
  <c r="P13" i="3"/>
  <c r="G12" i="4"/>
  <c r="P23" i="3"/>
  <c r="G22" i="4"/>
  <c r="P28" i="3"/>
  <c r="G27" i="4"/>
  <c r="P20" i="3"/>
  <c r="G19" i="4"/>
  <c r="P12" i="3"/>
  <c r="G11" i="4"/>
  <c r="N15" i="5" l="1"/>
  <c r="R15" i="5" s="1"/>
  <c r="F15" i="5"/>
  <c r="H15" i="5"/>
  <c r="D15" i="5"/>
  <c r="J15" i="5"/>
  <c r="L15" i="5"/>
  <c r="C15" i="5" l="1"/>
  <c r="I15" i="5" s="1"/>
  <c r="P15" i="5"/>
  <c r="E15" i="5" l="1"/>
  <c r="K15" i="5"/>
  <c r="M15" i="5"/>
  <c r="Q15" i="5"/>
  <c r="G15" i="5"/>
  <c r="O15" i="5" l="1"/>
  <c r="S15" i="5" s="1"/>
</calcChain>
</file>

<file path=xl/sharedStrings.xml><?xml version="1.0" encoding="utf-8"?>
<sst xmlns="http://schemas.openxmlformats.org/spreadsheetml/2006/main" count="203" uniqueCount="159">
  <si>
    <t>Predmet</t>
  </si>
  <si>
    <t>DISKRETNA MATEMATIKA 1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</si>
  <si>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</si>
  <si>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</si>
  <si>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</si>
  <si>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</si>
  <si>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</si>
  <si>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</si>
  <si>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</si>
  <si>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</si>
  <si>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</si>
  <si>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</si>
  <si>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</si>
  <si>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</si>
  <si>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</si>
  <si>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</si>
  <si>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Jovana</t>
  </si>
  <si>
    <t>1</t>
  </si>
  <si>
    <t>2019</t>
  </si>
  <si>
    <t>Marina</t>
  </si>
  <si>
    <t>5</t>
  </si>
  <si>
    <t>10</t>
  </si>
  <si>
    <t>Anđela</t>
  </si>
  <si>
    <t>16</t>
  </si>
  <si>
    <t>20</t>
  </si>
  <si>
    <t>23</t>
  </si>
  <si>
    <t>Fatić</t>
  </si>
  <si>
    <t>Milica</t>
  </si>
  <si>
    <t>2018</t>
  </si>
  <si>
    <t>12</t>
  </si>
  <si>
    <t>Nemanja</t>
  </si>
  <si>
    <t>Vuk</t>
  </si>
  <si>
    <t>2017</t>
  </si>
  <si>
    <t>2016</t>
  </si>
  <si>
    <t>Pavle</t>
  </si>
  <si>
    <t>Bošković</t>
  </si>
  <si>
    <t>Ivana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</si>
  <si>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</si>
  <si>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</si>
  <si>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</si>
  <si>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</si>
  <si>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</si>
  <si>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</si>
  <si>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</si>
  <si>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</si>
  <si>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</si>
  <si>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</si>
  <si>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</si>
  <si>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</si>
  <si>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</si>
  <si>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</si>
  <si>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</si>
  <si>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</si>
  <si>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OBRAZAC za evidenciju osvojenih poena na predmetu i predlog ocjene, studijske 2020/2021. zimski semestar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</si>
  <si>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</si>
  <si>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</si>
  <si>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</si>
  <si>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</si>
  <si>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</si>
  <si>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</si>
  <si>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</si>
  <si>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</si>
  <si>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</si>
  <si>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</si>
  <si>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</si>
  <si>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</si>
  <si>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</si>
  <si>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</si>
  <si>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</si>
  <si>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</si>
  <si>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</si>
  <si>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</si>
  <si>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</si>
  <si>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</si>
  <si>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</si>
  <si>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</si>
  <si>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</si>
  <si>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</si>
  <si>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</si>
  <si>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</si>
  <si>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</si>
  <si>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</si>
  <si>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</si>
  <si>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</si>
  <si>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</si>
  <si>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</si>
  <si>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PREDMET:</t>
    </r>
    <r>
      <rPr>
        <sz val="11"/>
        <color theme="1"/>
        <rFont val="Arial"/>
        <family val="2"/>
      </rPr>
      <t xml:space="preserve"> Diskretna matematika I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</si>
  <si>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</si>
  <si>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</si>
  <si>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</si>
  <si>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</si>
  <si>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</si>
  <si>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</si>
  <si>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</si>
  <si>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</si>
  <si>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</si>
  <si>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</si>
  <si>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</si>
  <si>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</si>
  <si>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</si>
  <si>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</si>
  <si>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</si>
  <si>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</si>
  <si>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</si>
  <si>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</si>
  <si>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</si>
  <si>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</si>
  <si>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</si>
  <si>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</si>
  <si>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</si>
  <si>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</si>
  <si>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</si>
  <si>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</si>
  <si>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</si>
  <si>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Danica</t>
  </si>
  <si>
    <t>Duković</t>
  </si>
  <si>
    <t>21</t>
  </si>
  <si>
    <t>Uskoković</t>
  </si>
  <si>
    <t>22</t>
  </si>
  <si>
    <t>Maša</t>
  </si>
  <si>
    <t>Laban</t>
  </si>
  <si>
    <t>Kovačević</t>
  </si>
  <si>
    <t>Lazar</t>
  </si>
  <si>
    <t>Pejović</t>
  </si>
  <si>
    <t>Semra</t>
  </si>
  <si>
    <t>Jonuz</t>
  </si>
  <si>
    <t>Zečević</t>
  </si>
  <si>
    <t>Ralević</t>
  </si>
  <si>
    <t>8</t>
  </si>
  <si>
    <t>Adnana</t>
  </si>
  <si>
    <t>Kurmemović</t>
  </si>
  <si>
    <t>9</t>
  </si>
  <si>
    <t>Radović</t>
  </si>
  <si>
    <t>Željka</t>
  </si>
  <si>
    <t>Ćinćur</t>
  </si>
  <si>
    <t>4</t>
  </si>
  <si>
    <t>Anja</t>
  </si>
  <si>
    <t>Ostojić</t>
  </si>
  <si>
    <t>Junčaj</t>
  </si>
  <si>
    <t>Sanja</t>
  </si>
  <si>
    <t>Strunjaš</t>
  </si>
  <si>
    <t>Klikovac</t>
  </si>
  <si>
    <t>704</t>
  </si>
  <si>
    <t>Obradović</t>
  </si>
  <si>
    <t>706</t>
  </si>
  <si>
    <t>Marija</t>
  </si>
  <si>
    <t>Ćirić</t>
  </si>
  <si>
    <t>7013</t>
  </si>
  <si>
    <t>Bukilić</t>
  </si>
  <si>
    <t xml:space="preserve">Anida </t>
  </si>
  <si>
    <t>Vesković</t>
  </si>
  <si>
    <t xml:space="preserve">Milica </t>
  </si>
  <si>
    <t>Đukanović</t>
  </si>
  <si>
    <t xml:space="preserve">Almina </t>
  </si>
  <si>
    <t>Drpljanin</t>
  </si>
  <si>
    <t xml:space="preserve">Jasna </t>
  </si>
  <si>
    <r>
      <t>STUDIJSKI PROGRAM:</t>
    </r>
    <r>
      <rPr>
        <sz val="11"/>
        <color theme="1"/>
        <rFont val="Arial"/>
        <family val="2"/>
      </rPr>
      <t xml:space="preserve"> Matematika</t>
    </r>
  </si>
  <si>
    <t>STUDIJSKI PROGRAM: Matematika</t>
  </si>
  <si>
    <t xml:space="preserve">test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</si>
</sst>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19" fillId="0" borderId="0" xfId="0" applyFont="1"/>
    <xf numFmtId="0" fontId="23" fillId="0" borderId="22" xfId="0" applyNumberFormat="1" applyFont="1" applyBorder="1" applyAlignment="1"/>
    <xf numFmtId="0" fontId="23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3" fillId="0" borderId="39" xfId="0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NumberFormat="1" applyFont="1" applyBorder="1" applyAlignment="1"/>
    <xf numFmtId="0" fontId="27" fillId="0" borderId="14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NumberFormat="1" applyFont="1" applyBorder="1" applyAlignment="1">
      <alignment horizontal="center"/>
    </xf>
    <xf numFmtId="0" fontId="21" fillId="0" borderId="14" xfId="0" applyNumberFormat="1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Font="1" applyAlignment="1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5" sqref="F5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1</v>
      </c>
    </row>
    <row r="2" spans="1:6" ht="14.7" customHeight="1" x14ac:dyDescent="0.3">
      <c r="A2" t="s">
        <v>2</v>
      </c>
      <c r="B2" t="s">
        <v>3</v>
      </c>
    </row>
    <row r="3" spans="1:6" ht="14.7" customHeight="1" x14ac:dyDescent="0.3">
      <c r="A3" t="s">
        <v>4</v>
      </c>
      <c r="B3" t="s">
        <v>5</v>
      </c>
    </row>
    <row r="4" spans="1:6" ht="14.7" customHeight="1" x14ac:dyDescent="0.3">
      <c r="A4" t="s">
        <v>6</v>
      </c>
      <c r="B4" t="s">
        <v>7</v>
      </c>
      <c r="E4">
        <v>0</v>
      </c>
      <c r="F4" t="s">
        <v>46</v>
      </c>
    </row>
    <row r="5" spans="1:6" ht="14.7" customHeight="1" x14ac:dyDescent="0.3">
      <c r="A5" t="s">
        <v>8</v>
      </c>
      <c r="B5" t="s">
        <v>9</v>
      </c>
      <c r="E5">
        <v>45</v>
      </c>
      <c r="F5" s="1" t="s">
        <v>45</v>
      </c>
    </row>
    <row r="6" spans="1:6" ht="14.7" customHeight="1" x14ac:dyDescent="0.3">
      <c r="E6">
        <v>60</v>
      </c>
      <c r="F6" s="1" t="s">
        <v>44</v>
      </c>
    </row>
    <row r="7" spans="1:6" ht="14.7" customHeight="1" x14ac:dyDescent="0.3">
      <c r="E7">
        <v>70</v>
      </c>
      <c r="F7" s="1" t="s">
        <v>43</v>
      </c>
    </row>
    <row r="8" spans="1:6" ht="14.7" customHeight="1" x14ac:dyDescent="0.3">
      <c r="E8">
        <v>80</v>
      </c>
      <c r="F8" s="1" t="s">
        <v>42</v>
      </c>
    </row>
    <row r="9" spans="1:6" ht="14.7" customHeight="1" x14ac:dyDescent="0.3">
      <c r="E9">
        <v>90</v>
      </c>
      <c r="F9" s="1" t="s">
        <v>41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workbookViewId="0">
      <selection activeCell="G2" sqref="G2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6.6640625" customWidth="1"/>
    <col min="6" max="7" width="9.33203125" customWidth="1"/>
    <col min="8" max="8" width="11.6640625" customWidth="1"/>
    <col min="9" max="9" width="9.109375" customWidth="1"/>
    <col min="10" max="12" width="9.109375" style="8" customWidth="1"/>
    <col min="13" max="13" width="9" customWidth="1"/>
    <col min="14" max="14" width="9.33203125" customWidth="1"/>
    <col min="15" max="15" width="11.109375" customWidth="1"/>
    <col min="16" max="17" width="8.6640625" customWidth="1"/>
    <col min="18" max="19" width="8.88671875" customWidth="1"/>
    <col min="21" max="21" width="16.6640625" customWidth="1"/>
  </cols>
  <sheetData>
    <row r="1" spans="1:21" ht="39.6" customHeight="1" x14ac:dyDescent="0.3">
      <c r="A1" t="s">
        <v>10</v>
      </c>
      <c r="B1" t="s">
        <v>11</v>
      </c>
      <c r="C1" s="1" t="s">
        <v>12</v>
      </c>
      <c r="D1" s="1" t="s">
        <v>13</v>
      </c>
      <c r="E1" s="1" t="s">
        <v>14</v>
      </c>
      <c r="F1" s="4" t="s">
        <v>15</v>
      </c>
      <c r="G1" s="7" t="s">
        <v>158</v>
      </c>
      <c r="H1" s="2" t="s">
        <v>37</v>
      </c>
      <c r="I1" s="4" t="s">
        <v>52</v>
      </c>
      <c r="J1" s="7" t="s">
        <v>71</v>
      </c>
      <c r="K1" s="7" t="s">
        <v>84</v>
      </c>
      <c r="L1" s="7"/>
      <c r="M1" s="4" t="s">
        <v>38</v>
      </c>
      <c r="N1" s="4" t="s">
        <v>39</v>
      </c>
      <c r="O1" s="4" t="s">
        <v>48</v>
      </c>
      <c r="P1" s="4" t="s">
        <v>50</v>
      </c>
      <c r="Q1" s="4" t="s">
        <v>49</v>
      </c>
      <c r="R1" s="4" t="s">
        <v>51</v>
      </c>
      <c r="S1" s="7" t="s">
        <v>85</v>
      </c>
      <c r="T1" s="1" t="s">
        <v>40</v>
      </c>
      <c r="U1" s="1" t="s">
        <v>47</v>
      </c>
    </row>
    <row r="2" spans="1:21" ht="14.7" customHeight="1" x14ac:dyDescent="0.3">
      <c r="A2" t="s">
        <v>24</v>
      </c>
      <c r="B2" t="s">
        <v>9</v>
      </c>
      <c r="C2" t="s">
        <v>114</v>
      </c>
      <c r="D2" t="s">
        <v>115</v>
      </c>
      <c r="E2">
        <v>12</v>
      </c>
      <c r="F2">
        <v>5</v>
      </c>
      <c r="G2">
        <f>IF(AND(E2="",F2=""),"",MAX(E2:F2))</f>
        <v>12</v>
      </c>
      <c r="H2">
        <v>1</v>
      </c>
      <c r="I2">
        <v>2</v>
      </c>
      <c r="J2" s="9">
        <f>IF(AND(H2="",I2=""),"",MAX(H2:I2))</f>
        <v>2</v>
      </c>
      <c r="K2" s="9">
        <f>IF(AND(G2="",J2=""),"",SUM(G2,J2))</f>
        <v>14</v>
      </c>
      <c r="L2" s="9"/>
      <c r="O2" t="str">
        <f>IF(AND(M2="",N2=""),"",M2+N2)</f>
        <v/>
      </c>
      <c r="P2">
        <v>10</v>
      </c>
      <c r="Q2">
        <v>0</v>
      </c>
      <c r="R2">
        <f>IF(AND(P2="",Q2=""),"",P2+Q2)</f>
        <v>10</v>
      </c>
      <c r="S2">
        <f>IF(AND(O2="",R2=""),"",MAX(O2,R2))</f>
        <v>10</v>
      </c>
      <c r="T2" s="26">
        <f>+MAX(E2:F2)+MAX(H2:I2)+MAX(O2,R2)</f>
        <v>24</v>
      </c>
      <c r="U2" s="27" t="str">
        <f>+VLOOKUP(T2,'Detalji 1'!$E$4:$F$9,2,TRUE)</f>
        <v>F</v>
      </c>
    </row>
    <row r="3" spans="1:21" ht="14.7" customHeight="1" x14ac:dyDescent="0.3">
      <c r="A3" t="s">
        <v>116</v>
      </c>
      <c r="B3" t="s">
        <v>9</v>
      </c>
      <c r="C3" t="s">
        <v>27</v>
      </c>
      <c r="D3" t="s">
        <v>117</v>
      </c>
      <c r="E3">
        <v>10</v>
      </c>
      <c r="F3">
        <v>4</v>
      </c>
      <c r="G3">
        <f t="shared" ref="G3:G56" si="0">IF(AND(E3="",F3=""),"",MAX(E3:F3))</f>
        <v>10</v>
      </c>
      <c r="H3">
        <v>18</v>
      </c>
      <c r="J3" s="9">
        <f t="shared" ref="J3:J56" si="1">IF(AND(H3="",I3=""),"",MAX(H3:I3))</f>
        <v>18</v>
      </c>
      <c r="K3" s="9">
        <f t="shared" ref="K3:K56" si="2">IF(AND(G3="",J3=""),"",SUM(G3,J3))</f>
        <v>28</v>
      </c>
      <c r="L3" s="9"/>
      <c r="O3" t="str">
        <f t="shared" ref="O3:O56" si="3">IF(AND(M3="",N3=""),"",M3+N3)</f>
        <v/>
      </c>
      <c r="P3">
        <v>2</v>
      </c>
      <c r="Q3">
        <v>5</v>
      </c>
      <c r="R3">
        <f t="shared" ref="R3:R56" si="4">IF(AND(P3="",Q3=""),"",P3+Q3)</f>
        <v>7</v>
      </c>
      <c r="S3">
        <f t="shared" ref="S3:S56" si="5">IF(AND(O3="",R3=""),"",MAX(O3,R3))</f>
        <v>7</v>
      </c>
      <c r="T3" s="26">
        <f t="shared" ref="T3:T24" si="6">+MAX(E3:F3)+MAX(H3:I3)+MAX(O3,R3)</f>
        <v>35</v>
      </c>
      <c r="U3" s="27" t="str">
        <f>+VLOOKUP(T3,'Detalji 1'!$E$4:$F$9,2,TRUE)</f>
        <v>F</v>
      </c>
    </row>
    <row r="4" spans="1:21" ht="14.7" customHeight="1" x14ac:dyDescent="0.3">
      <c r="A4" t="s">
        <v>118</v>
      </c>
      <c r="B4" t="s">
        <v>9</v>
      </c>
      <c r="C4" t="s">
        <v>119</v>
      </c>
      <c r="D4" t="s">
        <v>120</v>
      </c>
      <c r="E4">
        <v>11</v>
      </c>
      <c r="F4">
        <v>5</v>
      </c>
      <c r="G4">
        <f t="shared" si="0"/>
        <v>11</v>
      </c>
      <c r="H4">
        <v>10</v>
      </c>
      <c r="I4">
        <v>11</v>
      </c>
      <c r="J4" s="9">
        <f t="shared" si="1"/>
        <v>11</v>
      </c>
      <c r="K4" s="9">
        <f t="shared" si="2"/>
        <v>22</v>
      </c>
      <c r="L4" s="9"/>
      <c r="O4" t="str">
        <f t="shared" si="3"/>
        <v/>
      </c>
      <c r="P4">
        <v>7</v>
      </c>
      <c r="Q4">
        <v>6</v>
      </c>
      <c r="R4">
        <f t="shared" si="4"/>
        <v>13</v>
      </c>
      <c r="S4">
        <f t="shared" si="5"/>
        <v>13</v>
      </c>
      <c r="T4" s="26">
        <f t="shared" si="6"/>
        <v>35</v>
      </c>
      <c r="U4" s="27" t="str">
        <f>+VLOOKUP(T4,'Detalji 1'!$E$4:$F$9,2,TRUE)</f>
        <v>F</v>
      </c>
    </row>
    <row r="5" spans="1:21" ht="14.7" customHeight="1" x14ac:dyDescent="0.3">
      <c r="A5" t="s">
        <v>25</v>
      </c>
      <c r="B5" t="s">
        <v>9</v>
      </c>
      <c r="C5" t="s">
        <v>30</v>
      </c>
      <c r="D5" t="s">
        <v>121</v>
      </c>
      <c r="E5">
        <v>13</v>
      </c>
      <c r="G5">
        <f t="shared" si="0"/>
        <v>13</v>
      </c>
      <c r="I5">
        <v>2</v>
      </c>
      <c r="J5" s="9">
        <f t="shared" si="1"/>
        <v>2</v>
      </c>
      <c r="K5" s="9">
        <f t="shared" si="2"/>
        <v>15</v>
      </c>
      <c r="L5" s="9"/>
      <c r="O5" t="str">
        <f t="shared" si="3"/>
        <v/>
      </c>
      <c r="R5" t="str">
        <f t="shared" si="4"/>
        <v/>
      </c>
      <c r="S5" t="str">
        <f t="shared" si="5"/>
        <v/>
      </c>
      <c r="T5" s="26">
        <f t="shared" si="6"/>
        <v>15</v>
      </c>
      <c r="U5" s="27" t="str">
        <f>+VLOOKUP(T5,'Detalji 1'!$E$4:$F$9,2,TRUE)</f>
        <v>F</v>
      </c>
    </row>
    <row r="6" spans="1:21" ht="14.7" customHeight="1" x14ac:dyDescent="0.3">
      <c r="A6" t="s">
        <v>29</v>
      </c>
      <c r="B6" t="s">
        <v>18</v>
      </c>
      <c r="C6" t="s">
        <v>122</v>
      </c>
      <c r="D6" t="s">
        <v>123</v>
      </c>
      <c r="E6">
        <v>1</v>
      </c>
      <c r="F6">
        <v>0</v>
      </c>
      <c r="G6">
        <f t="shared" si="0"/>
        <v>1</v>
      </c>
      <c r="J6" s="9" t="str">
        <f t="shared" si="1"/>
        <v/>
      </c>
      <c r="K6" s="9">
        <f t="shared" si="2"/>
        <v>1</v>
      </c>
      <c r="L6" s="9"/>
      <c r="O6" t="str">
        <f t="shared" si="3"/>
        <v/>
      </c>
      <c r="R6" t="str">
        <f t="shared" si="4"/>
        <v/>
      </c>
      <c r="S6" t="str">
        <f t="shared" si="5"/>
        <v/>
      </c>
      <c r="T6" s="26">
        <f t="shared" si="6"/>
        <v>1</v>
      </c>
      <c r="U6" s="27" t="str">
        <f>+VLOOKUP(T6,'Detalji 1'!$E$4:$F$9,2,TRUE)</f>
        <v>F</v>
      </c>
    </row>
    <row r="7" spans="1:21" ht="14.7" customHeight="1" x14ac:dyDescent="0.3">
      <c r="A7" t="s">
        <v>23</v>
      </c>
      <c r="B7" t="s">
        <v>18</v>
      </c>
      <c r="C7" t="s">
        <v>124</v>
      </c>
      <c r="D7" t="s">
        <v>125</v>
      </c>
      <c r="E7">
        <v>4</v>
      </c>
      <c r="F7">
        <v>9</v>
      </c>
      <c r="G7">
        <f t="shared" si="0"/>
        <v>9</v>
      </c>
      <c r="H7">
        <v>9</v>
      </c>
      <c r="I7">
        <v>5</v>
      </c>
      <c r="J7" s="9">
        <f t="shared" si="1"/>
        <v>9</v>
      </c>
      <c r="K7" s="9">
        <f t="shared" si="2"/>
        <v>18</v>
      </c>
      <c r="L7" s="9"/>
      <c r="O7" t="str">
        <f t="shared" si="3"/>
        <v/>
      </c>
      <c r="P7">
        <v>7</v>
      </c>
      <c r="Q7">
        <v>3</v>
      </c>
      <c r="R7">
        <f t="shared" si="4"/>
        <v>10</v>
      </c>
      <c r="S7">
        <f t="shared" si="5"/>
        <v>10</v>
      </c>
      <c r="T7" s="26">
        <f t="shared" si="6"/>
        <v>28</v>
      </c>
      <c r="U7" s="27" t="str">
        <f>+VLOOKUP(T7,'Detalji 1'!$E$4:$F$9,2,TRUE)</f>
        <v>F</v>
      </c>
    </row>
    <row r="8" spans="1:21" ht="14.7" customHeight="1" x14ac:dyDescent="0.3">
      <c r="A8" t="s">
        <v>17</v>
      </c>
      <c r="B8" t="s">
        <v>28</v>
      </c>
      <c r="C8" t="s">
        <v>22</v>
      </c>
      <c r="D8" t="s">
        <v>126</v>
      </c>
      <c r="E8">
        <v>4</v>
      </c>
      <c r="F8">
        <v>5</v>
      </c>
      <c r="G8">
        <f t="shared" si="0"/>
        <v>5</v>
      </c>
      <c r="H8">
        <v>9</v>
      </c>
      <c r="J8" s="9">
        <f t="shared" si="1"/>
        <v>9</v>
      </c>
      <c r="K8" s="9">
        <f t="shared" si="2"/>
        <v>14</v>
      </c>
      <c r="L8" s="9"/>
      <c r="O8" t="str">
        <f t="shared" si="3"/>
        <v/>
      </c>
      <c r="R8" t="str">
        <f t="shared" si="4"/>
        <v/>
      </c>
      <c r="S8" t="str">
        <f t="shared" si="5"/>
        <v/>
      </c>
      <c r="T8" s="26">
        <f t="shared" si="6"/>
        <v>14</v>
      </c>
      <c r="U8" s="27" t="str">
        <f>+VLOOKUP(T8,'Detalji 1'!$E$4:$F$9,2,TRUE)</f>
        <v>F</v>
      </c>
    </row>
    <row r="9" spans="1:21" ht="14.7" customHeight="1" x14ac:dyDescent="0.3">
      <c r="A9" t="s">
        <v>20</v>
      </c>
      <c r="B9" t="s">
        <v>28</v>
      </c>
      <c r="C9" t="s">
        <v>27</v>
      </c>
      <c r="D9" t="s">
        <v>127</v>
      </c>
      <c r="E9">
        <v>4</v>
      </c>
      <c r="F9">
        <v>12</v>
      </c>
      <c r="G9">
        <f t="shared" si="0"/>
        <v>12</v>
      </c>
      <c r="H9">
        <v>11</v>
      </c>
      <c r="I9">
        <v>6</v>
      </c>
      <c r="J9" s="9">
        <f t="shared" si="1"/>
        <v>11</v>
      </c>
      <c r="K9" s="9">
        <f t="shared" si="2"/>
        <v>23</v>
      </c>
      <c r="L9" s="9"/>
      <c r="M9">
        <v>16</v>
      </c>
      <c r="N9">
        <v>8</v>
      </c>
      <c r="O9">
        <f t="shared" si="3"/>
        <v>24</v>
      </c>
      <c r="R9" t="str">
        <f t="shared" si="4"/>
        <v/>
      </c>
      <c r="S9">
        <f t="shared" si="5"/>
        <v>24</v>
      </c>
      <c r="T9" s="26">
        <f t="shared" si="6"/>
        <v>47</v>
      </c>
      <c r="U9" s="27" t="str">
        <f>+VLOOKUP(T9,'Detalji 1'!$E$4:$F$9,2,TRUE)</f>
        <v>E</v>
      </c>
    </row>
    <row r="10" spans="1:21" ht="14.7" customHeight="1" x14ac:dyDescent="0.3">
      <c r="A10" t="s">
        <v>128</v>
      </c>
      <c r="B10" t="s">
        <v>28</v>
      </c>
      <c r="C10" t="s">
        <v>129</v>
      </c>
      <c r="D10" t="s">
        <v>130</v>
      </c>
      <c r="E10">
        <v>4</v>
      </c>
      <c r="F10">
        <v>5</v>
      </c>
      <c r="G10">
        <f t="shared" si="0"/>
        <v>5</v>
      </c>
      <c r="J10" s="9" t="str">
        <f t="shared" si="1"/>
        <v/>
      </c>
      <c r="K10" s="9">
        <f t="shared" si="2"/>
        <v>5</v>
      </c>
      <c r="L10" s="9"/>
      <c r="O10" t="str">
        <f t="shared" si="3"/>
        <v/>
      </c>
      <c r="R10" t="str">
        <f t="shared" si="4"/>
        <v/>
      </c>
      <c r="S10" t="str">
        <f t="shared" si="5"/>
        <v/>
      </c>
      <c r="T10" s="26">
        <f t="shared" si="6"/>
        <v>5</v>
      </c>
      <c r="U10" s="27" t="str">
        <f>+VLOOKUP(T10,'Detalji 1'!$E$4:$F$9,2,TRUE)</f>
        <v>F</v>
      </c>
    </row>
    <row r="11" spans="1:21" ht="14.7" customHeight="1" x14ac:dyDescent="0.3">
      <c r="A11" t="s">
        <v>131</v>
      </c>
      <c r="B11" t="s">
        <v>28</v>
      </c>
      <c r="C11" t="s">
        <v>31</v>
      </c>
      <c r="D11" t="s">
        <v>132</v>
      </c>
      <c r="F11">
        <v>8</v>
      </c>
      <c r="G11">
        <f t="shared" si="0"/>
        <v>8</v>
      </c>
      <c r="H11">
        <v>7</v>
      </c>
      <c r="J11" s="9">
        <f t="shared" si="1"/>
        <v>7</v>
      </c>
      <c r="K11" s="9">
        <f t="shared" si="2"/>
        <v>15</v>
      </c>
      <c r="L11" s="9"/>
      <c r="O11" t="str">
        <f t="shared" si="3"/>
        <v/>
      </c>
      <c r="R11" t="str">
        <f t="shared" si="4"/>
        <v/>
      </c>
      <c r="S11" t="str">
        <f t="shared" si="5"/>
        <v/>
      </c>
      <c r="T11" s="26">
        <f t="shared" si="6"/>
        <v>15</v>
      </c>
      <c r="U11" s="27" t="str">
        <f>+VLOOKUP(T11,'Detalji 1'!$E$4:$F$9,2,TRUE)</f>
        <v>F</v>
      </c>
    </row>
    <row r="12" spans="1:21" ht="14.7" customHeight="1" x14ac:dyDescent="0.3">
      <c r="A12" t="s">
        <v>21</v>
      </c>
      <c r="B12" t="s">
        <v>28</v>
      </c>
      <c r="C12" t="s">
        <v>133</v>
      </c>
      <c r="D12" t="s">
        <v>134</v>
      </c>
      <c r="E12">
        <v>2</v>
      </c>
      <c r="F12">
        <v>0</v>
      </c>
      <c r="G12">
        <f t="shared" si="0"/>
        <v>2</v>
      </c>
      <c r="I12">
        <v>0</v>
      </c>
      <c r="J12" s="9">
        <f t="shared" si="1"/>
        <v>0</v>
      </c>
      <c r="K12" s="9">
        <f t="shared" si="2"/>
        <v>2</v>
      </c>
      <c r="L12" s="9"/>
      <c r="O12" t="str">
        <f t="shared" si="3"/>
        <v/>
      </c>
      <c r="R12" t="str">
        <f t="shared" si="4"/>
        <v/>
      </c>
      <c r="S12" t="str">
        <f t="shared" si="5"/>
        <v/>
      </c>
      <c r="T12" s="26">
        <f t="shared" si="6"/>
        <v>2</v>
      </c>
      <c r="U12" s="27" t="str">
        <f>+VLOOKUP(T12,'Detalji 1'!$E$4:$F$9,2,TRUE)</f>
        <v>F</v>
      </c>
    </row>
    <row r="13" spans="1:21" ht="14.7" customHeight="1" x14ac:dyDescent="0.3">
      <c r="A13" t="s">
        <v>135</v>
      </c>
      <c r="B13" t="s">
        <v>32</v>
      </c>
      <c r="C13" t="s">
        <v>136</v>
      </c>
      <c r="D13" t="s">
        <v>137</v>
      </c>
      <c r="F13">
        <v>0</v>
      </c>
      <c r="G13">
        <f t="shared" si="0"/>
        <v>0</v>
      </c>
      <c r="J13" s="9" t="str">
        <f t="shared" si="1"/>
        <v/>
      </c>
      <c r="K13" s="9">
        <f t="shared" si="2"/>
        <v>0</v>
      </c>
      <c r="L13" s="9"/>
      <c r="O13" t="str">
        <f t="shared" si="3"/>
        <v/>
      </c>
      <c r="R13" t="str">
        <f t="shared" si="4"/>
        <v/>
      </c>
      <c r="S13" t="str">
        <f t="shared" si="5"/>
        <v/>
      </c>
      <c r="T13" s="26">
        <f t="shared" si="6"/>
        <v>0</v>
      </c>
      <c r="U13" s="27" t="str">
        <f>+VLOOKUP(T13,'Detalji 1'!$E$4:$F$9,2,TRUE)</f>
        <v>F</v>
      </c>
    </row>
    <row r="14" spans="1:21" ht="14.7" customHeight="1" x14ac:dyDescent="0.3">
      <c r="A14" t="s">
        <v>20</v>
      </c>
      <c r="B14" t="s">
        <v>32</v>
      </c>
      <c r="C14" t="s">
        <v>19</v>
      </c>
      <c r="D14" t="s">
        <v>138</v>
      </c>
      <c r="E14">
        <v>2</v>
      </c>
      <c r="F14">
        <v>4</v>
      </c>
      <c r="G14">
        <f t="shared" si="0"/>
        <v>4</v>
      </c>
      <c r="H14">
        <v>6</v>
      </c>
      <c r="I14">
        <v>4</v>
      </c>
      <c r="J14" s="9">
        <f t="shared" si="1"/>
        <v>6</v>
      </c>
      <c r="K14" s="9">
        <f t="shared" si="2"/>
        <v>10</v>
      </c>
      <c r="L14" s="9"/>
      <c r="O14" t="str">
        <f t="shared" si="3"/>
        <v/>
      </c>
      <c r="R14" t="str">
        <f t="shared" si="4"/>
        <v/>
      </c>
      <c r="S14" t="str">
        <f t="shared" si="5"/>
        <v/>
      </c>
      <c r="T14" s="26">
        <f t="shared" si="6"/>
        <v>10</v>
      </c>
      <c r="U14" s="27" t="str">
        <f>+VLOOKUP(T14,'Detalji 1'!$E$4:$F$9,2,TRUE)</f>
        <v>F</v>
      </c>
    </row>
    <row r="15" spans="1:21" ht="14.7" customHeight="1" x14ac:dyDescent="0.3">
      <c r="A15" t="s">
        <v>21</v>
      </c>
      <c r="B15" t="s">
        <v>32</v>
      </c>
      <c r="C15" t="s">
        <v>139</v>
      </c>
      <c r="D15" t="s">
        <v>140</v>
      </c>
      <c r="E15">
        <v>8</v>
      </c>
      <c r="F15">
        <v>5</v>
      </c>
      <c r="G15">
        <f t="shared" si="0"/>
        <v>8</v>
      </c>
      <c r="H15">
        <v>12</v>
      </c>
      <c r="I15">
        <v>3</v>
      </c>
      <c r="J15" s="9">
        <f t="shared" si="1"/>
        <v>12</v>
      </c>
      <c r="K15" s="9">
        <f t="shared" si="2"/>
        <v>20</v>
      </c>
      <c r="L15" s="9"/>
      <c r="M15">
        <v>16</v>
      </c>
      <c r="N15">
        <v>5</v>
      </c>
      <c r="O15">
        <f t="shared" si="3"/>
        <v>21</v>
      </c>
      <c r="P15">
        <v>18</v>
      </c>
      <c r="Q15">
        <v>7</v>
      </c>
      <c r="R15">
        <f t="shared" si="4"/>
        <v>25</v>
      </c>
      <c r="S15">
        <f t="shared" si="5"/>
        <v>25</v>
      </c>
      <c r="T15" s="26">
        <f t="shared" si="6"/>
        <v>45</v>
      </c>
      <c r="U15" s="27" t="str">
        <f>+VLOOKUP(T15,'Detalji 1'!$E$4:$F$9,2,TRUE)</f>
        <v>E</v>
      </c>
    </row>
    <row r="16" spans="1:21" ht="14.7" customHeight="1" x14ac:dyDescent="0.3">
      <c r="A16" t="s">
        <v>116</v>
      </c>
      <c r="B16" t="s">
        <v>32</v>
      </c>
      <c r="C16" t="s">
        <v>16</v>
      </c>
      <c r="D16" t="s">
        <v>141</v>
      </c>
      <c r="F16">
        <v>0</v>
      </c>
      <c r="G16">
        <f t="shared" si="0"/>
        <v>0</v>
      </c>
      <c r="J16" s="9" t="str">
        <f t="shared" si="1"/>
        <v/>
      </c>
      <c r="K16" s="9">
        <f t="shared" si="2"/>
        <v>0</v>
      </c>
      <c r="L16" s="9"/>
      <c r="O16" t="str">
        <f t="shared" si="3"/>
        <v/>
      </c>
      <c r="R16" t="str">
        <f t="shared" si="4"/>
        <v/>
      </c>
      <c r="S16" t="str">
        <f t="shared" si="5"/>
        <v/>
      </c>
      <c r="T16" s="26">
        <f t="shared" si="6"/>
        <v>0</v>
      </c>
      <c r="U16" s="27" t="str">
        <f>+VLOOKUP(T16,'Detalji 1'!$E$4:$F$9,2,TRUE)</f>
        <v>F</v>
      </c>
    </row>
    <row r="17" spans="1:21" ht="14.7" customHeight="1" x14ac:dyDescent="0.3">
      <c r="A17" t="s">
        <v>118</v>
      </c>
      <c r="B17" t="s">
        <v>32</v>
      </c>
      <c r="C17" t="s">
        <v>36</v>
      </c>
      <c r="D17" t="s">
        <v>26</v>
      </c>
      <c r="E17">
        <v>10</v>
      </c>
      <c r="F17">
        <v>1</v>
      </c>
      <c r="G17">
        <f t="shared" si="0"/>
        <v>10</v>
      </c>
      <c r="H17">
        <v>7</v>
      </c>
      <c r="I17">
        <v>6</v>
      </c>
      <c r="J17" s="9">
        <f t="shared" si="1"/>
        <v>7</v>
      </c>
      <c r="K17" s="9">
        <f t="shared" si="2"/>
        <v>17</v>
      </c>
      <c r="L17" s="9"/>
      <c r="O17" t="str">
        <f t="shared" si="3"/>
        <v/>
      </c>
      <c r="R17" t="str">
        <f t="shared" si="4"/>
        <v/>
      </c>
      <c r="S17" t="str">
        <f t="shared" si="5"/>
        <v/>
      </c>
      <c r="T17" s="26">
        <f t="shared" si="6"/>
        <v>17</v>
      </c>
      <c r="U17" s="27" t="str">
        <f>+VLOOKUP(T17,'Detalji 1'!$E$4:$F$9,2,TRUE)</f>
        <v>F</v>
      </c>
    </row>
    <row r="18" spans="1:21" ht="14.7" customHeight="1" x14ac:dyDescent="0.3">
      <c r="A18" t="s">
        <v>142</v>
      </c>
      <c r="B18" t="s">
        <v>33</v>
      </c>
      <c r="C18" t="s">
        <v>27</v>
      </c>
      <c r="D18" t="s">
        <v>143</v>
      </c>
      <c r="G18" t="str">
        <f t="shared" si="0"/>
        <v/>
      </c>
      <c r="J18" s="9" t="str">
        <f t="shared" si="1"/>
        <v/>
      </c>
      <c r="K18" s="9" t="str">
        <f t="shared" si="2"/>
        <v/>
      </c>
      <c r="L18" s="9"/>
      <c r="O18" t="str">
        <f t="shared" si="3"/>
        <v/>
      </c>
      <c r="R18" t="str">
        <f t="shared" si="4"/>
        <v/>
      </c>
      <c r="S18" t="str">
        <f t="shared" si="5"/>
        <v/>
      </c>
      <c r="T18" s="26">
        <f t="shared" si="6"/>
        <v>0</v>
      </c>
      <c r="U18" s="27" t="str">
        <f>+VLOOKUP(T18,'Detalji 1'!$E$4:$F$9,2,TRUE)</f>
        <v>F</v>
      </c>
    </row>
    <row r="19" spans="1:21" ht="14.7" customHeight="1" x14ac:dyDescent="0.3">
      <c r="A19" t="s">
        <v>144</v>
      </c>
      <c r="B19" t="s">
        <v>33</v>
      </c>
      <c r="C19" t="s">
        <v>145</v>
      </c>
      <c r="D19" t="s">
        <v>146</v>
      </c>
      <c r="F19">
        <v>0</v>
      </c>
      <c r="G19">
        <f t="shared" si="0"/>
        <v>0</v>
      </c>
      <c r="J19" s="9" t="str">
        <f t="shared" si="1"/>
        <v/>
      </c>
      <c r="K19" s="9">
        <f t="shared" si="2"/>
        <v>0</v>
      </c>
      <c r="L19" s="9"/>
      <c r="O19" t="str">
        <f t="shared" si="3"/>
        <v/>
      </c>
      <c r="R19" t="str">
        <f t="shared" si="4"/>
        <v/>
      </c>
      <c r="S19" t="str">
        <f t="shared" si="5"/>
        <v/>
      </c>
      <c r="T19" s="26">
        <f t="shared" si="6"/>
        <v>0</v>
      </c>
      <c r="U19" s="27" t="str">
        <f>+VLOOKUP(T19,'Detalji 1'!$E$4:$F$9,2,TRUE)</f>
        <v>F</v>
      </c>
    </row>
    <row r="20" spans="1:21" ht="14.7" customHeight="1" x14ac:dyDescent="0.3">
      <c r="A20" t="s">
        <v>147</v>
      </c>
      <c r="B20" t="s">
        <v>33</v>
      </c>
      <c r="C20" t="s">
        <v>34</v>
      </c>
      <c r="D20" t="s">
        <v>148</v>
      </c>
      <c r="G20" t="str">
        <f t="shared" si="0"/>
        <v/>
      </c>
      <c r="J20" s="9" t="str">
        <f t="shared" si="1"/>
        <v/>
      </c>
      <c r="K20" s="9" t="str">
        <f t="shared" si="2"/>
        <v/>
      </c>
      <c r="L20" s="9"/>
      <c r="O20" t="str">
        <f t="shared" si="3"/>
        <v/>
      </c>
      <c r="R20" t="str">
        <f t="shared" si="4"/>
        <v/>
      </c>
      <c r="S20" t="str">
        <f t="shared" si="5"/>
        <v/>
      </c>
      <c r="T20" s="26">
        <f t="shared" si="6"/>
        <v>0</v>
      </c>
      <c r="U20" s="27" t="str">
        <f>+VLOOKUP(T20,'Detalji 1'!$E$4:$F$9,2,TRUE)</f>
        <v>F</v>
      </c>
    </row>
    <row r="21" spans="1:21" ht="14.7" customHeight="1" x14ac:dyDescent="0.3">
      <c r="A21" s="25">
        <v>4</v>
      </c>
      <c r="B21" s="25">
        <v>2015</v>
      </c>
      <c r="C21" t="s">
        <v>149</v>
      </c>
      <c r="D21" t="s">
        <v>150</v>
      </c>
      <c r="E21">
        <v>4</v>
      </c>
      <c r="F21">
        <v>5</v>
      </c>
      <c r="G21">
        <f t="shared" si="0"/>
        <v>5</v>
      </c>
      <c r="H21">
        <v>11</v>
      </c>
      <c r="I21">
        <v>7</v>
      </c>
      <c r="J21" s="9">
        <f t="shared" si="1"/>
        <v>11</v>
      </c>
      <c r="K21" s="9">
        <f t="shared" si="2"/>
        <v>16</v>
      </c>
      <c r="L21" s="9"/>
      <c r="O21" t="str">
        <f t="shared" si="3"/>
        <v/>
      </c>
      <c r="Q21">
        <v>0</v>
      </c>
      <c r="R21">
        <f t="shared" si="4"/>
        <v>0</v>
      </c>
      <c r="S21">
        <f t="shared" si="5"/>
        <v>0</v>
      </c>
      <c r="T21" s="26">
        <f t="shared" si="6"/>
        <v>16</v>
      </c>
      <c r="U21" s="27" t="str">
        <f>+VLOOKUP(T21,'Detalji 1'!$E$4:$F$9,2,TRUE)</f>
        <v>F</v>
      </c>
    </row>
    <row r="22" spans="1:21" ht="14.7" customHeight="1" x14ac:dyDescent="0.3">
      <c r="A22" s="25">
        <v>2</v>
      </c>
      <c r="B22" s="25">
        <v>2013</v>
      </c>
      <c r="C22" t="s">
        <v>151</v>
      </c>
      <c r="D22" t="s">
        <v>152</v>
      </c>
      <c r="E22">
        <v>4</v>
      </c>
      <c r="F22">
        <v>4</v>
      </c>
      <c r="G22">
        <f t="shared" si="0"/>
        <v>4</v>
      </c>
      <c r="H22">
        <v>4</v>
      </c>
      <c r="I22">
        <v>3</v>
      </c>
      <c r="J22" s="9">
        <f t="shared" si="1"/>
        <v>4</v>
      </c>
      <c r="K22" s="9">
        <f t="shared" si="2"/>
        <v>8</v>
      </c>
      <c r="L22" s="9"/>
      <c r="O22" t="str">
        <f t="shared" si="3"/>
        <v/>
      </c>
      <c r="R22" t="str">
        <f t="shared" si="4"/>
        <v/>
      </c>
      <c r="S22" t="str">
        <f t="shared" si="5"/>
        <v/>
      </c>
      <c r="T22" s="26">
        <f t="shared" si="6"/>
        <v>8</v>
      </c>
      <c r="U22" s="27" t="str">
        <f>+VLOOKUP(T22,'Detalji 1'!$E$4:$F$9,2,TRUE)</f>
        <v>F</v>
      </c>
    </row>
    <row r="23" spans="1:21" ht="14.7" customHeight="1" x14ac:dyDescent="0.3">
      <c r="A23" s="25">
        <v>8</v>
      </c>
      <c r="B23" s="25">
        <v>2012</v>
      </c>
      <c r="C23" t="s">
        <v>153</v>
      </c>
      <c r="D23" t="s">
        <v>154</v>
      </c>
      <c r="E23">
        <v>7</v>
      </c>
      <c r="F23">
        <v>3</v>
      </c>
      <c r="G23">
        <f t="shared" si="0"/>
        <v>7</v>
      </c>
      <c r="H23">
        <v>3</v>
      </c>
      <c r="I23">
        <v>9</v>
      </c>
      <c r="J23" s="9">
        <f t="shared" si="1"/>
        <v>9</v>
      </c>
      <c r="K23" s="9">
        <f t="shared" si="2"/>
        <v>16</v>
      </c>
      <c r="L23" s="9"/>
      <c r="O23" t="str">
        <f t="shared" si="3"/>
        <v/>
      </c>
      <c r="R23" t="str">
        <f t="shared" si="4"/>
        <v/>
      </c>
      <c r="S23" t="str">
        <f t="shared" si="5"/>
        <v/>
      </c>
      <c r="T23" s="26">
        <f t="shared" si="6"/>
        <v>16</v>
      </c>
      <c r="U23" s="27" t="str">
        <f>+VLOOKUP(T23,'Detalji 1'!$E$4:$F$9,2,TRUE)</f>
        <v>F</v>
      </c>
    </row>
    <row r="24" spans="1:21" ht="14.7" customHeight="1" x14ac:dyDescent="0.3">
      <c r="A24" s="25">
        <v>19</v>
      </c>
      <c r="B24" s="25">
        <v>12</v>
      </c>
      <c r="C24" t="s">
        <v>155</v>
      </c>
      <c r="D24" t="s">
        <v>35</v>
      </c>
      <c r="F24">
        <v>6</v>
      </c>
      <c r="G24">
        <f t="shared" si="0"/>
        <v>6</v>
      </c>
      <c r="H24">
        <v>3</v>
      </c>
      <c r="I24">
        <v>0</v>
      </c>
      <c r="J24" s="9">
        <f t="shared" si="1"/>
        <v>3</v>
      </c>
      <c r="K24" s="9">
        <f t="shared" si="2"/>
        <v>9</v>
      </c>
      <c r="L24" s="9"/>
      <c r="O24" t="str">
        <f t="shared" si="3"/>
        <v/>
      </c>
      <c r="R24" t="str">
        <f t="shared" si="4"/>
        <v/>
      </c>
      <c r="S24" t="str">
        <f t="shared" si="5"/>
        <v/>
      </c>
      <c r="T24" s="26">
        <f t="shared" si="6"/>
        <v>9</v>
      </c>
      <c r="U24" s="27" t="str">
        <f>+VLOOKUP(T24,'Detalji 1'!$E$4:$F$9,2,TRUE)</f>
        <v>F</v>
      </c>
    </row>
    <row r="25" spans="1:21" ht="14.7" customHeight="1" x14ac:dyDescent="0.3">
      <c r="G25" t="str">
        <f t="shared" si="0"/>
        <v/>
      </c>
      <c r="J25" s="9" t="str">
        <f t="shared" si="1"/>
        <v/>
      </c>
      <c r="K25" s="9" t="str">
        <f t="shared" si="2"/>
        <v/>
      </c>
      <c r="L25" s="9"/>
      <c r="O25" t="str">
        <f t="shared" si="3"/>
        <v/>
      </c>
      <c r="R25" t="str">
        <f t="shared" si="4"/>
        <v/>
      </c>
      <c r="S25" t="str">
        <f t="shared" si="5"/>
        <v/>
      </c>
      <c r="T25" s="1"/>
      <c r="U25" s="2"/>
    </row>
    <row r="26" spans="1:21" ht="14.7" customHeight="1" x14ac:dyDescent="0.3">
      <c r="G26" t="str">
        <f t="shared" si="0"/>
        <v/>
      </c>
      <c r="J26" s="9" t="str">
        <f t="shared" si="1"/>
        <v/>
      </c>
      <c r="K26" s="9" t="str">
        <f t="shared" si="2"/>
        <v/>
      </c>
      <c r="L26" s="9"/>
      <c r="O26" t="str">
        <f t="shared" si="3"/>
        <v/>
      </c>
      <c r="Q26" s="5"/>
      <c r="R26" t="str">
        <f t="shared" si="4"/>
        <v/>
      </c>
      <c r="S26" t="str">
        <f t="shared" si="5"/>
        <v/>
      </c>
      <c r="U26" s="3"/>
    </row>
    <row r="27" spans="1:21" ht="14.7" customHeight="1" x14ac:dyDescent="0.3">
      <c r="G27" t="str">
        <f t="shared" si="0"/>
        <v/>
      </c>
      <c r="J27" s="9" t="str">
        <f t="shared" si="1"/>
        <v/>
      </c>
      <c r="K27" s="9" t="str">
        <f t="shared" si="2"/>
        <v/>
      </c>
      <c r="L27" s="9"/>
      <c r="O27" t="str">
        <f t="shared" si="3"/>
        <v/>
      </c>
      <c r="R27" t="str">
        <f t="shared" si="4"/>
        <v/>
      </c>
      <c r="S27" t="str">
        <f t="shared" si="5"/>
        <v/>
      </c>
      <c r="U27" s="3"/>
    </row>
    <row r="28" spans="1:21" ht="14.7" customHeight="1" x14ac:dyDescent="0.3">
      <c r="G28" t="str">
        <f t="shared" si="0"/>
        <v/>
      </c>
      <c r="J28" s="9" t="str">
        <f t="shared" si="1"/>
        <v/>
      </c>
      <c r="K28" s="9" t="str">
        <f t="shared" si="2"/>
        <v/>
      </c>
      <c r="L28" s="9"/>
      <c r="O28" t="str">
        <f t="shared" si="3"/>
        <v/>
      </c>
      <c r="R28" t="str">
        <f t="shared" si="4"/>
        <v/>
      </c>
      <c r="S28" t="str">
        <f t="shared" si="5"/>
        <v/>
      </c>
      <c r="T28" s="1"/>
      <c r="U28" s="2"/>
    </row>
    <row r="29" spans="1:21" ht="14.7" customHeight="1" x14ac:dyDescent="0.3">
      <c r="G29" t="str">
        <f t="shared" si="0"/>
        <v/>
      </c>
      <c r="J29" s="9" t="str">
        <f t="shared" si="1"/>
        <v/>
      </c>
      <c r="K29" s="9" t="str">
        <f t="shared" si="2"/>
        <v/>
      </c>
      <c r="L29" s="9"/>
      <c r="O29" t="str">
        <f t="shared" si="3"/>
        <v/>
      </c>
      <c r="R29" t="str">
        <f t="shared" si="4"/>
        <v/>
      </c>
      <c r="S29" t="str">
        <f t="shared" si="5"/>
        <v/>
      </c>
      <c r="T29" s="1"/>
      <c r="U29" s="2"/>
    </row>
    <row r="30" spans="1:21" ht="14.7" customHeight="1" x14ac:dyDescent="0.3">
      <c r="G30" t="str">
        <f t="shared" si="0"/>
        <v/>
      </c>
      <c r="J30" s="9" t="str">
        <f t="shared" si="1"/>
        <v/>
      </c>
      <c r="K30" s="9" t="str">
        <f t="shared" si="2"/>
        <v/>
      </c>
      <c r="L30" s="9"/>
      <c r="O30" t="str">
        <f t="shared" si="3"/>
        <v/>
      </c>
      <c r="R30" t="str">
        <f t="shared" si="4"/>
        <v/>
      </c>
      <c r="S30" t="str">
        <f t="shared" si="5"/>
        <v/>
      </c>
      <c r="U30" s="3"/>
    </row>
    <row r="31" spans="1:21" ht="14.7" customHeight="1" x14ac:dyDescent="0.3">
      <c r="G31" t="str">
        <f t="shared" si="0"/>
        <v/>
      </c>
      <c r="J31" s="9" t="str">
        <f t="shared" si="1"/>
        <v/>
      </c>
      <c r="K31" s="9" t="str">
        <f t="shared" si="2"/>
        <v/>
      </c>
      <c r="L31" s="9"/>
      <c r="O31" t="str">
        <f t="shared" si="3"/>
        <v/>
      </c>
      <c r="R31" t="str">
        <f t="shared" si="4"/>
        <v/>
      </c>
      <c r="S31" t="str">
        <f t="shared" si="5"/>
        <v/>
      </c>
      <c r="U31" s="3"/>
    </row>
    <row r="32" spans="1:21" ht="14.7" customHeight="1" x14ac:dyDescent="0.3">
      <c r="G32" t="str">
        <f t="shared" si="0"/>
        <v/>
      </c>
      <c r="J32" s="9" t="str">
        <f t="shared" si="1"/>
        <v/>
      </c>
      <c r="K32" s="9" t="str">
        <f t="shared" si="2"/>
        <v/>
      </c>
      <c r="L32" s="9"/>
      <c r="O32" t="str">
        <f t="shared" si="3"/>
        <v/>
      </c>
      <c r="R32" t="str">
        <f t="shared" si="4"/>
        <v/>
      </c>
      <c r="S32" t="str">
        <f t="shared" si="5"/>
        <v/>
      </c>
      <c r="U32" s="3"/>
    </row>
    <row r="33" spans="7:21" ht="14.7" customHeight="1" x14ac:dyDescent="0.3">
      <c r="G33" t="str">
        <f t="shared" si="0"/>
        <v/>
      </c>
      <c r="J33" s="9" t="str">
        <f t="shared" si="1"/>
        <v/>
      </c>
      <c r="K33" s="9" t="str">
        <f t="shared" si="2"/>
        <v/>
      </c>
      <c r="L33" s="9"/>
      <c r="O33" t="str">
        <f t="shared" si="3"/>
        <v/>
      </c>
      <c r="R33" t="str">
        <f t="shared" si="4"/>
        <v/>
      </c>
      <c r="S33" t="str">
        <f t="shared" si="5"/>
        <v/>
      </c>
      <c r="T33" s="1"/>
      <c r="U33" s="2"/>
    </row>
    <row r="34" spans="7:21" ht="14.7" customHeight="1" x14ac:dyDescent="0.3">
      <c r="G34" t="str">
        <f t="shared" si="0"/>
        <v/>
      </c>
      <c r="J34" s="9" t="str">
        <f t="shared" si="1"/>
        <v/>
      </c>
      <c r="K34" s="9" t="str">
        <f t="shared" si="2"/>
        <v/>
      </c>
      <c r="L34" s="9"/>
      <c r="O34" t="str">
        <f t="shared" si="3"/>
        <v/>
      </c>
      <c r="R34" t="str">
        <f t="shared" si="4"/>
        <v/>
      </c>
      <c r="S34" t="str">
        <f t="shared" si="5"/>
        <v/>
      </c>
      <c r="T34" s="1"/>
      <c r="U34" s="2"/>
    </row>
    <row r="35" spans="7:21" ht="14.7" customHeight="1" x14ac:dyDescent="0.3">
      <c r="G35" t="str">
        <f t="shared" si="0"/>
        <v/>
      </c>
      <c r="J35" s="9" t="str">
        <f t="shared" si="1"/>
        <v/>
      </c>
      <c r="K35" s="9" t="str">
        <f t="shared" si="2"/>
        <v/>
      </c>
      <c r="L35" s="9"/>
      <c r="O35" t="str">
        <f t="shared" si="3"/>
        <v/>
      </c>
      <c r="R35" t="str">
        <f t="shared" si="4"/>
        <v/>
      </c>
      <c r="S35" t="str">
        <f t="shared" si="5"/>
        <v/>
      </c>
      <c r="T35" s="1"/>
      <c r="U35" s="2"/>
    </row>
    <row r="36" spans="7:21" ht="14.7" customHeight="1" x14ac:dyDescent="0.3">
      <c r="G36" t="str">
        <f t="shared" si="0"/>
        <v/>
      </c>
      <c r="J36" s="9" t="str">
        <f t="shared" si="1"/>
        <v/>
      </c>
      <c r="K36" s="9" t="str">
        <f t="shared" si="2"/>
        <v/>
      </c>
      <c r="L36" s="9"/>
      <c r="O36" t="str">
        <f t="shared" si="3"/>
        <v/>
      </c>
      <c r="R36" t="str">
        <f t="shared" si="4"/>
        <v/>
      </c>
      <c r="S36" t="str">
        <f t="shared" si="5"/>
        <v/>
      </c>
      <c r="U36" s="3"/>
    </row>
    <row r="37" spans="7:21" ht="14.7" customHeight="1" x14ac:dyDescent="0.3">
      <c r="G37" t="str">
        <f t="shared" si="0"/>
        <v/>
      </c>
      <c r="J37" s="9" t="str">
        <f t="shared" si="1"/>
        <v/>
      </c>
      <c r="K37" s="9" t="str">
        <f t="shared" si="2"/>
        <v/>
      </c>
      <c r="L37" s="9"/>
      <c r="O37" t="str">
        <f t="shared" si="3"/>
        <v/>
      </c>
      <c r="R37" t="str">
        <f t="shared" si="4"/>
        <v/>
      </c>
      <c r="S37" t="str">
        <f t="shared" si="5"/>
        <v/>
      </c>
      <c r="U37" s="3"/>
    </row>
    <row r="38" spans="7:21" ht="14.7" customHeight="1" x14ac:dyDescent="0.3">
      <c r="G38" t="str">
        <f t="shared" si="0"/>
        <v/>
      </c>
      <c r="J38" s="9" t="str">
        <f t="shared" si="1"/>
        <v/>
      </c>
      <c r="K38" s="9" t="str">
        <f t="shared" si="2"/>
        <v/>
      </c>
      <c r="L38" s="9"/>
      <c r="O38" t="str">
        <f t="shared" si="3"/>
        <v/>
      </c>
      <c r="R38" t="str">
        <f t="shared" si="4"/>
        <v/>
      </c>
      <c r="S38" t="str">
        <f t="shared" si="5"/>
        <v/>
      </c>
      <c r="U38" s="3"/>
    </row>
    <row r="39" spans="7:21" ht="14.7" customHeight="1" x14ac:dyDescent="0.3">
      <c r="G39" t="str">
        <f t="shared" si="0"/>
        <v/>
      </c>
      <c r="J39" s="9" t="str">
        <f t="shared" si="1"/>
        <v/>
      </c>
      <c r="K39" s="9" t="str">
        <f t="shared" si="2"/>
        <v/>
      </c>
      <c r="L39" s="9"/>
      <c r="O39" t="str">
        <f t="shared" si="3"/>
        <v/>
      </c>
      <c r="R39" t="str">
        <f t="shared" si="4"/>
        <v/>
      </c>
      <c r="S39" t="str">
        <f t="shared" si="5"/>
        <v/>
      </c>
      <c r="U39" s="3"/>
    </row>
    <row r="40" spans="7:21" ht="14.7" customHeight="1" x14ac:dyDescent="0.3">
      <c r="G40" t="str">
        <f t="shared" si="0"/>
        <v/>
      </c>
      <c r="J40" s="9" t="str">
        <f t="shared" si="1"/>
        <v/>
      </c>
      <c r="K40" s="9" t="str">
        <f t="shared" si="2"/>
        <v/>
      </c>
      <c r="L40" s="9"/>
      <c r="O40" t="str">
        <f t="shared" si="3"/>
        <v/>
      </c>
      <c r="R40" t="str">
        <f t="shared" si="4"/>
        <v/>
      </c>
      <c r="S40" t="str">
        <f t="shared" si="5"/>
        <v/>
      </c>
      <c r="U40" s="3"/>
    </row>
    <row r="41" spans="7:21" ht="14.7" customHeight="1" x14ac:dyDescent="0.3">
      <c r="G41" t="str">
        <f t="shared" si="0"/>
        <v/>
      </c>
      <c r="J41" s="9" t="str">
        <f t="shared" si="1"/>
        <v/>
      </c>
      <c r="K41" s="9" t="str">
        <f t="shared" si="2"/>
        <v/>
      </c>
      <c r="L41" s="9"/>
      <c r="O41" t="str">
        <f t="shared" si="3"/>
        <v/>
      </c>
      <c r="R41" t="str">
        <f t="shared" si="4"/>
        <v/>
      </c>
      <c r="S41" t="str">
        <f t="shared" si="5"/>
        <v/>
      </c>
      <c r="U41" s="3"/>
    </row>
    <row r="42" spans="7:21" ht="14.7" customHeight="1" x14ac:dyDescent="0.3">
      <c r="G42" t="str">
        <f t="shared" si="0"/>
        <v/>
      </c>
      <c r="J42" s="9" t="str">
        <f t="shared" si="1"/>
        <v/>
      </c>
      <c r="K42" s="9" t="str">
        <f t="shared" si="2"/>
        <v/>
      </c>
      <c r="L42" s="9"/>
      <c r="O42" t="str">
        <f t="shared" si="3"/>
        <v/>
      </c>
      <c r="R42" t="str">
        <f t="shared" si="4"/>
        <v/>
      </c>
      <c r="S42" t="str">
        <f t="shared" si="5"/>
        <v/>
      </c>
      <c r="U42" s="3"/>
    </row>
    <row r="43" spans="7:21" ht="14.7" customHeight="1" x14ac:dyDescent="0.3">
      <c r="G43" t="str">
        <f t="shared" si="0"/>
        <v/>
      </c>
      <c r="J43" s="9" t="str">
        <f t="shared" si="1"/>
        <v/>
      </c>
      <c r="K43" s="9" t="str">
        <f t="shared" si="2"/>
        <v/>
      </c>
      <c r="L43" s="9"/>
      <c r="O43" t="str">
        <f t="shared" si="3"/>
        <v/>
      </c>
      <c r="R43" t="str">
        <f t="shared" si="4"/>
        <v/>
      </c>
      <c r="S43" t="str">
        <f t="shared" si="5"/>
        <v/>
      </c>
      <c r="U43" s="3"/>
    </row>
    <row r="44" spans="7:21" ht="14.7" customHeight="1" x14ac:dyDescent="0.3">
      <c r="G44" t="str">
        <f t="shared" si="0"/>
        <v/>
      </c>
      <c r="J44" s="9" t="str">
        <f t="shared" si="1"/>
        <v/>
      </c>
      <c r="K44" s="9" t="str">
        <f t="shared" si="2"/>
        <v/>
      </c>
      <c r="L44" s="9"/>
      <c r="O44" t="str">
        <f t="shared" si="3"/>
        <v/>
      </c>
      <c r="R44" t="str">
        <f t="shared" si="4"/>
        <v/>
      </c>
      <c r="S44" t="str">
        <f t="shared" si="5"/>
        <v/>
      </c>
      <c r="U44" s="3"/>
    </row>
    <row r="45" spans="7:21" ht="14.7" customHeight="1" x14ac:dyDescent="0.3">
      <c r="G45" t="str">
        <f t="shared" si="0"/>
        <v/>
      </c>
      <c r="J45" s="9" t="str">
        <f t="shared" si="1"/>
        <v/>
      </c>
      <c r="K45" s="9" t="str">
        <f t="shared" si="2"/>
        <v/>
      </c>
      <c r="L45" s="9"/>
      <c r="O45" t="str">
        <f t="shared" si="3"/>
        <v/>
      </c>
      <c r="R45" t="str">
        <f t="shared" si="4"/>
        <v/>
      </c>
      <c r="S45" t="str">
        <f t="shared" si="5"/>
        <v/>
      </c>
      <c r="U45" s="3"/>
    </row>
    <row r="46" spans="7:21" ht="14.7" customHeight="1" x14ac:dyDescent="0.3">
      <c r="G46" t="str">
        <f t="shared" si="0"/>
        <v/>
      </c>
      <c r="J46" s="9" t="str">
        <f t="shared" si="1"/>
        <v/>
      </c>
      <c r="K46" s="9" t="str">
        <f t="shared" si="2"/>
        <v/>
      </c>
      <c r="L46" s="9"/>
      <c r="O46" t="str">
        <f t="shared" si="3"/>
        <v/>
      </c>
      <c r="R46" t="str">
        <f t="shared" si="4"/>
        <v/>
      </c>
      <c r="S46" t="str">
        <f t="shared" si="5"/>
        <v/>
      </c>
      <c r="U46" s="3"/>
    </row>
    <row r="47" spans="7:21" ht="14.7" customHeight="1" x14ac:dyDescent="0.3">
      <c r="G47" t="str">
        <f t="shared" si="0"/>
        <v/>
      </c>
      <c r="J47" s="9" t="str">
        <f t="shared" si="1"/>
        <v/>
      </c>
      <c r="K47" s="9" t="str">
        <f t="shared" si="2"/>
        <v/>
      </c>
      <c r="L47" s="9"/>
      <c r="O47" t="str">
        <f t="shared" si="3"/>
        <v/>
      </c>
      <c r="R47" t="str">
        <f t="shared" si="4"/>
        <v/>
      </c>
      <c r="S47" t="str">
        <f t="shared" si="5"/>
        <v/>
      </c>
      <c r="U47" s="3"/>
    </row>
    <row r="48" spans="7:21" ht="14.7" customHeight="1" x14ac:dyDescent="0.3">
      <c r="J48" s="9"/>
      <c r="K48" s="9"/>
      <c r="L48" s="9"/>
      <c r="T48" s="1"/>
      <c r="U48" s="2"/>
    </row>
    <row r="49" spans="7:21" ht="14.7" customHeight="1" x14ac:dyDescent="0.3">
      <c r="J49" s="9"/>
      <c r="K49" s="9"/>
      <c r="L49" s="9"/>
      <c r="U49" s="3"/>
    </row>
    <row r="50" spans="7:21" ht="14.7" customHeight="1" x14ac:dyDescent="0.3">
      <c r="J50" s="9"/>
      <c r="K50" s="9"/>
      <c r="L50" s="9"/>
      <c r="U50" s="3"/>
    </row>
    <row r="51" spans="7:21" ht="14.7" customHeight="1" x14ac:dyDescent="0.3">
      <c r="J51" s="9"/>
      <c r="K51" s="9"/>
      <c r="L51" s="9"/>
      <c r="U51" s="3"/>
    </row>
    <row r="52" spans="7:21" ht="14.7" customHeight="1" x14ac:dyDescent="0.3">
      <c r="G52" t="str">
        <f t="shared" si="0"/>
        <v/>
      </c>
      <c r="J52" s="9" t="str">
        <f t="shared" si="1"/>
        <v/>
      </c>
      <c r="K52" s="9" t="str">
        <f t="shared" si="2"/>
        <v/>
      </c>
      <c r="L52" s="9"/>
      <c r="O52" t="str">
        <f t="shared" si="3"/>
        <v/>
      </c>
      <c r="R52" t="str">
        <f t="shared" si="4"/>
        <v/>
      </c>
      <c r="S52" t="str">
        <f t="shared" si="5"/>
        <v/>
      </c>
      <c r="U52" s="3"/>
    </row>
    <row r="53" spans="7:21" ht="14.7" customHeight="1" x14ac:dyDescent="0.3">
      <c r="G53" t="str">
        <f t="shared" si="0"/>
        <v/>
      </c>
      <c r="J53" s="9" t="str">
        <f t="shared" si="1"/>
        <v/>
      </c>
      <c r="K53" s="9" t="str">
        <f t="shared" si="2"/>
        <v/>
      </c>
      <c r="L53" s="9"/>
      <c r="O53" t="str">
        <f t="shared" si="3"/>
        <v/>
      </c>
      <c r="R53" t="str">
        <f t="shared" si="4"/>
        <v/>
      </c>
      <c r="S53" t="str">
        <f t="shared" si="5"/>
        <v/>
      </c>
      <c r="U53" s="3"/>
    </row>
    <row r="54" spans="7:21" ht="14.7" customHeight="1" x14ac:dyDescent="0.3">
      <c r="G54" t="str">
        <f t="shared" si="0"/>
        <v/>
      </c>
      <c r="J54" s="9" t="str">
        <f t="shared" si="1"/>
        <v/>
      </c>
      <c r="K54" s="9" t="str">
        <f t="shared" si="2"/>
        <v/>
      </c>
      <c r="L54" s="9"/>
      <c r="O54" t="str">
        <f t="shared" si="3"/>
        <v/>
      </c>
      <c r="R54" t="str">
        <f t="shared" si="4"/>
        <v/>
      </c>
      <c r="S54" t="str">
        <f t="shared" si="5"/>
        <v/>
      </c>
      <c r="U54" s="3"/>
    </row>
    <row r="55" spans="7:21" ht="14.7" customHeight="1" x14ac:dyDescent="0.3">
      <c r="G55" t="str">
        <f t="shared" si="0"/>
        <v/>
      </c>
      <c r="J55" s="9" t="str">
        <f t="shared" si="1"/>
        <v/>
      </c>
      <c r="K55" s="9" t="str">
        <f t="shared" si="2"/>
        <v/>
      </c>
      <c r="L55" s="9"/>
      <c r="O55" t="str">
        <f t="shared" si="3"/>
        <v/>
      </c>
      <c r="R55" t="str">
        <f t="shared" si="4"/>
        <v/>
      </c>
      <c r="S55" t="str">
        <f t="shared" si="5"/>
        <v/>
      </c>
      <c r="U55" s="3"/>
    </row>
    <row r="56" spans="7:21" ht="14.7" customHeight="1" x14ac:dyDescent="0.3">
      <c r="G56" t="str">
        <f t="shared" si="0"/>
        <v/>
      </c>
      <c r="J56" s="9" t="str">
        <f t="shared" si="1"/>
        <v/>
      </c>
      <c r="K56" s="9" t="str">
        <f t="shared" si="2"/>
        <v/>
      </c>
      <c r="L56" s="9"/>
      <c r="O56" t="str">
        <f t="shared" si="3"/>
        <v/>
      </c>
      <c r="R56" t="str">
        <f t="shared" si="4"/>
        <v/>
      </c>
      <c r="S56" t="str">
        <f t="shared" si="5"/>
        <v/>
      </c>
      <c r="U56" s="3"/>
    </row>
  </sheetData>
  <conditionalFormatting sqref="T2:T24">
    <cfRule type="expression" dxfId="4" priority="8">
      <formula>"""&gt;44"""</formula>
    </cfRule>
    <cfRule type="expression" dxfId="3" priority="7">
      <formula>"""&gt;44"""</formula>
    </cfRule>
    <cfRule type="expression" dxfId="2" priority="6">
      <formula>"&gt;44"</formula>
    </cfRule>
    <cfRule type="expression" dxfId="1" priority="2">
      <formula>AND(T2&gt;44,T2&lt;100)</formula>
    </cfRule>
  </conditionalFormatting>
  <conditionalFormatting sqref="U2:U24">
    <cfRule type="expression" dxfId="0" priority="1">
      <formula>OR(U2="E",U2="D",U2="C")</formula>
    </cfRule>
  </conditionalFormatting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activeCell="A3" sqref="A3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1" max="11" width="5.77734375" customWidth="1"/>
    <col min="12" max="12" width="5.21875" customWidth="1"/>
    <col min="13" max="13" width="7" customWidth="1"/>
    <col min="14" max="14" width="8.21875" customWidth="1"/>
    <col min="15" max="15" width="7.109375" customWidth="1"/>
    <col min="16" max="16" width="10" customWidth="1"/>
  </cols>
  <sheetData>
    <row r="1" spans="1:16" ht="15.6" x14ac:dyDescent="0.3">
      <c r="A1" s="30" t="s">
        <v>53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</row>
    <row r="2" spans="1:16" x14ac:dyDescent="0.3">
      <c r="A2" s="33" t="s">
        <v>157</v>
      </c>
      <c r="B2" s="34"/>
      <c r="C2" s="34"/>
      <c r="D2" s="34"/>
      <c r="E2" s="34"/>
      <c r="F2" s="34"/>
      <c r="G2" s="34"/>
      <c r="H2" s="34"/>
      <c r="I2" s="35"/>
      <c r="J2" s="36" t="s">
        <v>54</v>
      </c>
      <c r="K2" s="37"/>
      <c r="L2" s="37"/>
      <c r="M2" s="37"/>
      <c r="N2" s="37"/>
      <c r="O2" s="37"/>
      <c r="P2" s="38"/>
    </row>
    <row r="3" spans="1:16" ht="28.8" customHeight="1" x14ac:dyDescent="0.3">
      <c r="A3" s="23" t="s">
        <v>55</v>
      </c>
      <c r="B3" s="24" t="s">
        <v>73</v>
      </c>
      <c r="C3" s="39" t="s">
        <v>74</v>
      </c>
      <c r="D3" s="39"/>
      <c r="E3" s="39"/>
      <c r="F3" s="39"/>
      <c r="G3" s="39"/>
      <c r="H3" s="39"/>
      <c r="I3" s="39"/>
      <c r="J3" s="40" t="s">
        <v>110</v>
      </c>
      <c r="K3" s="41"/>
      <c r="L3" s="41"/>
      <c r="M3" s="42"/>
      <c r="N3" s="40" t="s">
        <v>56</v>
      </c>
      <c r="O3" s="41"/>
      <c r="P3" s="43"/>
    </row>
    <row r="4" spans="1:16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50"/>
      <c r="O4" s="50"/>
      <c r="P4" s="51"/>
    </row>
    <row r="5" spans="1:16" x14ac:dyDescent="0.3">
      <c r="A5" s="52" t="s">
        <v>57</v>
      </c>
      <c r="B5" s="54" t="s">
        <v>58</v>
      </c>
      <c r="C5" s="56" t="s">
        <v>59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8" t="s">
        <v>60</v>
      </c>
      <c r="P5" s="54" t="s">
        <v>61</v>
      </c>
    </row>
    <row r="6" spans="1:16" ht="28.2" customHeight="1" x14ac:dyDescent="0.3">
      <c r="A6" s="53"/>
      <c r="B6" s="55"/>
      <c r="C6" s="54" t="s">
        <v>62</v>
      </c>
      <c r="D6" s="44" t="s">
        <v>63</v>
      </c>
      <c r="E6" s="45"/>
      <c r="F6" s="46"/>
      <c r="G6" s="47" t="s">
        <v>72</v>
      </c>
      <c r="H6" s="48"/>
      <c r="I6" s="49"/>
      <c r="J6" s="60" t="s">
        <v>64</v>
      </c>
      <c r="K6" s="57"/>
      <c r="L6" s="57"/>
      <c r="M6" s="60" t="s">
        <v>65</v>
      </c>
      <c r="N6" s="57"/>
      <c r="O6" s="59"/>
      <c r="P6" s="55"/>
    </row>
    <row r="7" spans="1:16" x14ac:dyDescent="0.3">
      <c r="A7" s="53"/>
      <c r="B7" s="55"/>
      <c r="C7" s="55"/>
      <c r="D7" s="6" t="s">
        <v>66</v>
      </c>
      <c r="E7" s="6" t="s">
        <v>67</v>
      </c>
      <c r="F7" s="6" t="s">
        <v>68</v>
      </c>
      <c r="G7" s="6" t="s">
        <v>66</v>
      </c>
      <c r="H7" s="6" t="s">
        <v>67</v>
      </c>
      <c r="I7" s="6" t="s">
        <v>68</v>
      </c>
      <c r="J7" s="6" t="s">
        <v>66</v>
      </c>
      <c r="K7" s="6" t="s">
        <v>67</v>
      </c>
      <c r="L7" s="6" t="s">
        <v>68</v>
      </c>
      <c r="M7" s="6" t="s">
        <v>69</v>
      </c>
      <c r="N7" s="6" t="s">
        <v>70</v>
      </c>
      <c r="O7" s="59"/>
      <c r="P7" s="55"/>
    </row>
    <row r="8" spans="1:16" x14ac:dyDescent="0.3">
      <c r="A8" s="12" t="str">
        <f>CONCATENATE(CONCATENATE('Tabela 2'!A2,"/"),'Tabela 2'!B2)</f>
        <v>20/2020</v>
      </c>
      <c r="B8" s="12" t="str">
        <f>CONCATENATE(CONCATENATE('Tabela 2'!C2," "),'Tabela 2'!D2)</f>
        <v>Danica Duković</v>
      </c>
      <c r="C8" s="12"/>
      <c r="D8" s="12"/>
      <c r="E8" s="12"/>
      <c r="F8" s="12"/>
      <c r="G8" s="12">
        <f>'Tabela 2'!G2</f>
        <v>12</v>
      </c>
      <c r="H8" s="12"/>
      <c r="I8" s="12"/>
      <c r="J8" s="12">
        <f>'Tabela 2'!J2</f>
        <v>2</v>
      </c>
      <c r="K8" s="12"/>
      <c r="L8" s="12"/>
      <c r="M8" s="12" t="str">
        <f>'Tabela 2'!O2</f>
        <v/>
      </c>
      <c r="N8" s="12">
        <f>'Tabela 2'!R2</f>
        <v>10</v>
      </c>
      <c r="O8" s="12">
        <f>'Tabela 2'!T2</f>
        <v>24</v>
      </c>
      <c r="P8" s="13" t="str">
        <f>'Tabela 2'!U2</f>
        <v>F</v>
      </c>
    </row>
    <row r="9" spans="1:16" x14ac:dyDescent="0.3">
      <c r="A9" s="12" t="str">
        <f>CONCATENATE(CONCATENATE('Tabela 2'!A3,"/"),'Tabela 2'!B3)</f>
        <v>21/2020</v>
      </c>
      <c r="B9" s="12" t="str">
        <f>CONCATENATE(CONCATENATE('Tabela 2'!C3," "),'Tabela 2'!D3)</f>
        <v>Milica Uskoković</v>
      </c>
      <c r="C9" s="12"/>
      <c r="D9" s="12"/>
      <c r="E9" s="12"/>
      <c r="F9" s="12"/>
      <c r="G9" s="12">
        <f>'Tabela 2'!G3</f>
        <v>10</v>
      </c>
      <c r="H9" s="12"/>
      <c r="I9" s="12"/>
      <c r="J9" s="12">
        <f>'Tabela 2'!J3</f>
        <v>18</v>
      </c>
      <c r="K9" s="12"/>
      <c r="L9" s="12"/>
      <c r="M9" s="12" t="str">
        <f>'Tabela 2'!O3</f>
        <v/>
      </c>
      <c r="N9" s="12">
        <f>'Tabela 2'!R3</f>
        <v>7</v>
      </c>
      <c r="O9" s="12">
        <f>'Tabela 2'!T3</f>
        <v>35</v>
      </c>
      <c r="P9" s="13" t="str">
        <f>'Tabela 2'!U3</f>
        <v>F</v>
      </c>
    </row>
    <row r="10" spans="1:16" x14ac:dyDescent="0.3">
      <c r="A10" s="12" t="str">
        <f>CONCATENATE(CONCATENATE('Tabela 2'!A4,"/"),'Tabela 2'!B4)</f>
        <v>22/2020</v>
      </c>
      <c r="B10" s="12" t="str">
        <f>CONCATENATE(CONCATENATE('Tabela 2'!C4," "),'Tabela 2'!D4)</f>
        <v>Maša Laban</v>
      </c>
      <c r="C10" s="12"/>
      <c r="D10" s="12"/>
      <c r="E10" s="12"/>
      <c r="F10" s="12"/>
      <c r="G10" s="12">
        <f>'Tabela 2'!G4</f>
        <v>11</v>
      </c>
      <c r="H10" s="12"/>
      <c r="I10" s="12"/>
      <c r="J10" s="12">
        <f>'Tabela 2'!J4</f>
        <v>11</v>
      </c>
      <c r="K10" s="12"/>
      <c r="L10" s="12"/>
      <c r="M10" s="12" t="str">
        <f>'Tabela 2'!O4</f>
        <v/>
      </c>
      <c r="N10" s="12">
        <f>'Tabela 2'!R4</f>
        <v>13</v>
      </c>
      <c r="O10" s="12">
        <f>'Tabela 2'!T4</f>
        <v>35</v>
      </c>
      <c r="P10" s="13" t="str">
        <f>'Tabela 2'!U4</f>
        <v>F</v>
      </c>
    </row>
    <row r="11" spans="1:16" x14ac:dyDescent="0.3">
      <c r="A11" s="12" t="str">
        <f>CONCATENATE(CONCATENATE('Tabela 2'!A5,"/"),'Tabela 2'!B5)</f>
        <v>23/2020</v>
      </c>
      <c r="B11" s="12" t="str">
        <f>CONCATENATE(CONCATENATE('Tabela 2'!C5," "),'Tabela 2'!D5)</f>
        <v>Nemanja Kovačević</v>
      </c>
      <c r="C11" s="12"/>
      <c r="D11" s="12"/>
      <c r="E11" s="12"/>
      <c r="F11" s="12"/>
      <c r="G11" s="12">
        <f>'Tabela 2'!G5</f>
        <v>13</v>
      </c>
      <c r="H11" s="12"/>
      <c r="I11" s="12"/>
      <c r="J11" s="12">
        <f>'Tabela 2'!J5</f>
        <v>2</v>
      </c>
      <c r="K11" s="12"/>
      <c r="L11" s="12"/>
      <c r="M11" s="12" t="str">
        <f>'Tabela 2'!O5</f>
        <v/>
      </c>
      <c r="N11" s="12" t="str">
        <f>'Tabela 2'!R5</f>
        <v/>
      </c>
      <c r="O11" s="12">
        <f>'Tabela 2'!T5</f>
        <v>15</v>
      </c>
      <c r="P11" s="13" t="str">
        <f>'Tabela 2'!U5</f>
        <v>F</v>
      </c>
    </row>
    <row r="12" spans="1:16" x14ac:dyDescent="0.3">
      <c r="A12" s="12" t="str">
        <f>CONCATENATE(CONCATENATE('Tabela 2'!A6,"/"),'Tabela 2'!B6)</f>
        <v>12/2019</v>
      </c>
      <c r="B12" s="12" t="str">
        <f>CONCATENATE(CONCATENATE('Tabela 2'!C6," "),'Tabela 2'!D6)</f>
        <v>Lazar Pejović</v>
      </c>
      <c r="C12" s="12"/>
      <c r="D12" s="12"/>
      <c r="E12" s="12"/>
      <c r="F12" s="12"/>
      <c r="G12" s="12">
        <f>'Tabela 2'!G6</f>
        <v>1</v>
      </c>
      <c r="H12" s="12"/>
      <c r="I12" s="12"/>
      <c r="J12" s="12" t="str">
        <f>'Tabela 2'!J6</f>
        <v/>
      </c>
      <c r="K12" s="12"/>
      <c r="L12" s="12"/>
      <c r="M12" s="12" t="str">
        <f>'Tabela 2'!O6</f>
        <v/>
      </c>
      <c r="N12" s="12" t="str">
        <f>'Tabela 2'!R6</f>
        <v/>
      </c>
      <c r="O12" s="12">
        <f>'Tabela 2'!T6</f>
        <v>1</v>
      </c>
      <c r="P12" s="13" t="str">
        <f>'Tabela 2'!U6</f>
        <v>F</v>
      </c>
    </row>
    <row r="13" spans="1:16" x14ac:dyDescent="0.3">
      <c r="A13" s="12" t="str">
        <f>CONCATENATE(CONCATENATE('Tabela 2'!A7,"/"),'Tabela 2'!B7)</f>
        <v>16/2019</v>
      </c>
      <c r="B13" s="12" t="str">
        <f>CONCATENATE(CONCATENATE('Tabela 2'!C7," "),'Tabela 2'!D7)</f>
        <v>Semra Jonuz</v>
      </c>
      <c r="C13" s="12"/>
      <c r="D13" s="12"/>
      <c r="E13" s="12"/>
      <c r="F13" s="12"/>
      <c r="G13" s="12">
        <f>'Tabela 2'!G7</f>
        <v>9</v>
      </c>
      <c r="H13" s="12"/>
      <c r="I13" s="12"/>
      <c r="J13" s="12">
        <f>'Tabela 2'!J7</f>
        <v>9</v>
      </c>
      <c r="K13" s="12"/>
      <c r="L13" s="12"/>
      <c r="M13" s="12" t="str">
        <f>'Tabela 2'!O7</f>
        <v/>
      </c>
      <c r="N13" s="12">
        <f>'Tabela 2'!R7</f>
        <v>10</v>
      </c>
      <c r="O13" s="12">
        <f>'Tabela 2'!T7</f>
        <v>28</v>
      </c>
      <c r="P13" s="13" t="str">
        <f>'Tabela 2'!U7</f>
        <v>F</v>
      </c>
    </row>
    <row r="14" spans="1:16" x14ac:dyDescent="0.3">
      <c r="A14" s="12" t="str">
        <f>CONCATENATE(CONCATENATE('Tabela 2'!A8,"/"),'Tabela 2'!B8)</f>
        <v>1/2018</v>
      </c>
      <c r="B14" s="12" t="str">
        <f>CONCATENATE(CONCATENATE('Tabela 2'!C8," "),'Tabela 2'!D8)</f>
        <v>Anđela Zečević</v>
      </c>
      <c r="C14" s="12"/>
      <c r="D14" s="12"/>
      <c r="E14" s="12"/>
      <c r="F14" s="12"/>
      <c r="G14" s="12">
        <f>'Tabela 2'!G8</f>
        <v>5</v>
      </c>
      <c r="H14" s="12"/>
      <c r="I14" s="12"/>
      <c r="J14" s="12">
        <f>'Tabela 2'!J8</f>
        <v>9</v>
      </c>
      <c r="K14" s="12"/>
      <c r="L14" s="12"/>
      <c r="M14" s="12" t="str">
        <f>'Tabela 2'!O8</f>
        <v/>
      </c>
      <c r="N14" s="12" t="str">
        <f>'Tabela 2'!R8</f>
        <v/>
      </c>
      <c r="O14" s="12">
        <f>'Tabela 2'!T8</f>
        <v>14</v>
      </c>
      <c r="P14" s="13" t="str">
        <f>'Tabela 2'!U8</f>
        <v>F</v>
      </c>
    </row>
    <row r="15" spans="1:16" x14ac:dyDescent="0.3">
      <c r="A15" s="12" t="str">
        <f>CONCATENATE(CONCATENATE('Tabela 2'!A9,"/"),'Tabela 2'!B9)</f>
        <v>5/2018</v>
      </c>
      <c r="B15" s="12" t="str">
        <f>CONCATENATE(CONCATENATE('Tabela 2'!C9," "),'Tabela 2'!D9)</f>
        <v>Milica Ralević</v>
      </c>
      <c r="C15" s="12"/>
      <c r="D15" s="12"/>
      <c r="E15" s="12"/>
      <c r="F15" s="12"/>
      <c r="G15" s="12">
        <f>'Tabela 2'!G9</f>
        <v>12</v>
      </c>
      <c r="H15" s="12"/>
      <c r="I15" s="12"/>
      <c r="J15" s="12">
        <f>'Tabela 2'!J9</f>
        <v>11</v>
      </c>
      <c r="K15" s="12"/>
      <c r="L15" s="12"/>
      <c r="M15" s="12">
        <f>'Tabela 2'!O9</f>
        <v>24</v>
      </c>
      <c r="N15" s="12" t="str">
        <f>'Tabela 2'!R9</f>
        <v/>
      </c>
      <c r="O15" s="12">
        <f>'Tabela 2'!T9</f>
        <v>47</v>
      </c>
      <c r="P15" s="13" t="str">
        <f>'Tabela 2'!U9</f>
        <v>E</v>
      </c>
    </row>
    <row r="16" spans="1:16" x14ac:dyDescent="0.3">
      <c r="A16" s="12" t="str">
        <f>CONCATENATE(CONCATENATE('Tabela 2'!A10,"/"),'Tabela 2'!B10)</f>
        <v>8/2018</v>
      </c>
      <c r="B16" s="12" t="str">
        <f>CONCATENATE(CONCATENATE('Tabela 2'!C10," "),'Tabela 2'!D10)</f>
        <v>Adnana Kurmemović</v>
      </c>
      <c r="C16" s="12"/>
      <c r="D16" s="12"/>
      <c r="E16" s="12"/>
      <c r="F16" s="12"/>
      <c r="G16" s="12">
        <f>'Tabela 2'!G10</f>
        <v>5</v>
      </c>
      <c r="H16" s="12"/>
      <c r="I16" s="12"/>
      <c r="J16" s="12" t="str">
        <f>'Tabela 2'!J10</f>
        <v/>
      </c>
      <c r="K16" s="12"/>
      <c r="L16" s="12"/>
      <c r="M16" s="12" t="str">
        <f>'Tabela 2'!O10</f>
        <v/>
      </c>
      <c r="N16" s="12" t="str">
        <f>'Tabela 2'!R10</f>
        <v/>
      </c>
      <c r="O16" s="12">
        <f>'Tabela 2'!T10</f>
        <v>5</v>
      </c>
      <c r="P16" s="13" t="str">
        <f>'Tabela 2'!U10</f>
        <v>F</v>
      </c>
    </row>
    <row r="17" spans="1:16" x14ac:dyDescent="0.3">
      <c r="A17" s="12" t="str">
        <f>CONCATENATE(CONCATENATE('Tabela 2'!A11,"/"),'Tabela 2'!B11)</f>
        <v>9/2018</v>
      </c>
      <c r="B17" s="12" t="str">
        <f>CONCATENATE(CONCATENATE('Tabela 2'!C11," "),'Tabela 2'!D11)</f>
        <v>Vuk Radović</v>
      </c>
      <c r="C17" s="12"/>
      <c r="D17" s="12"/>
      <c r="E17" s="12"/>
      <c r="F17" s="12"/>
      <c r="G17" s="12">
        <f>'Tabela 2'!G11</f>
        <v>8</v>
      </c>
      <c r="H17" s="12"/>
      <c r="I17" s="12"/>
      <c r="J17" s="12">
        <f>'Tabela 2'!J11</f>
        <v>7</v>
      </c>
      <c r="K17" s="12"/>
      <c r="L17" s="12"/>
      <c r="M17" s="12" t="str">
        <f>'Tabela 2'!O11</f>
        <v/>
      </c>
      <c r="N17" s="12" t="str">
        <f>'Tabela 2'!R11</f>
        <v/>
      </c>
      <c r="O17" s="12">
        <f>'Tabela 2'!T11</f>
        <v>15</v>
      </c>
      <c r="P17" s="13" t="str">
        <f>'Tabela 2'!U11</f>
        <v>F</v>
      </c>
    </row>
    <row r="18" spans="1:16" x14ac:dyDescent="0.3">
      <c r="A18" s="12" t="str">
        <f>CONCATENATE(CONCATENATE('Tabela 2'!A12,"/"),'Tabela 2'!B12)</f>
        <v>10/2018</v>
      </c>
      <c r="B18" s="12" t="str">
        <f>CONCATENATE(CONCATENATE('Tabela 2'!C12," "),'Tabela 2'!D12)</f>
        <v>Željka Ćinćur</v>
      </c>
      <c r="C18" s="12"/>
      <c r="D18" s="12"/>
      <c r="E18" s="12"/>
      <c r="F18" s="12"/>
      <c r="G18" s="12">
        <f>'Tabela 2'!G12</f>
        <v>2</v>
      </c>
      <c r="H18" s="12"/>
      <c r="I18" s="12"/>
      <c r="J18" s="12">
        <f>'Tabela 2'!J12</f>
        <v>0</v>
      </c>
      <c r="K18" s="12"/>
      <c r="L18" s="12"/>
      <c r="M18" s="12" t="str">
        <f>'Tabela 2'!O12</f>
        <v/>
      </c>
      <c r="N18" s="12" t="str">
        <f>'Tabela 2'!R12</f>
        <v/>
      </c>
      <c r="O18" s="12">
        <f>'Tabela 2'!T12</f>
        <v>2</v>
      </c>
      <c r="P18" s="13" t="str">
        <f>'Tabela 2'!U12</f>
        <v>F</v>
      </c>
    </row>
    <row r="19" spans="1:16" x14ac:dyDescent="0.3">
      <c r="A19" s="12" t="str">
        <f>CONCATENATE(CONCATENATE('Tabela 2'!A13,"/"),'Tabela 2'!B13)</f>
        <v>4/2017</v>
      </c>
      <c r="B19" s="12" t="str">
        <f>CONCATENATE(CONCATENATE('Tabela 2'!C13," "),'Tabela 2'!D13)</f>
        <v>Anja Ostojić</v>
      </c>
      <c r="C19" s="12"/>
      <c r="D19" s="12"/>
      <c r="E19" s="12"/>
      <c r="F19" s="12"/>
      <c r="G19" s="12">
        <f>'Tabela 2'!G13</f>
        <v>0</v>
      </c>
      <c r="H19" s="12"/>
      <c r="I19" s="12"/>
      <c r="J19" s="12" t="str">
        <f>'Tabela 2'!J13</f>
        <v/>
      </c>
      <c r="K19" s="12"/>
      <c r="L19" s="12"/>
      <c r="M19" s="12" t="str">
        <f>'Tabela 2'!O13</f>
        <v/>
      </c>
      <c r="N19" s="12" t="str">
        <f>'Tabela 2'!R13</f>
        <v/>
      </c>
      <c r="O19" s="12">
        <f>'Tabela 2'!T13</f>
        <v>0</v>
      </c>
      <c r="P19" s="13" t="str">
        <f>'Tabela 2'!U13</f>
        <v>F</v>
      </c>
    </row>
    <row r="20" spans="1:16" x14ac:dyDescent="0.3">
      <c r="A20" s="12" t="str">
        <f>CONCATENATE(CONCATENATE('Tabela 2'!A14,"/"),'Tabela 2'!B14)</f>
        <v>5/2017</v>
      </c>
      <c r="B20" s="12" t="str">
        <f>CONCATENATE(CONCATENATE('Tabela 2'!C14," "),'Tabela 2'!D14)</f>
        <v>Marina Junčaj</v>
      </c>
      <c r="C20" s="12"/>
      <c r="D20" s="12"/>
      <c r="E20" s="12"/>
      <c r="F20" s="12"/>
      <c r="G20" s="12">
        <f>'Tabela 2'!G14</f>
        <v>4</v>
      </c>
      <c r="H20" s="12"/>
      <c r="I20" s="12"/>
      <c r="J20" s="12">
        <f>'Tabela 2'!J14</f>
        <v>6</v>
      </c>
      <c r="K20" s="12"/>
      <c r="L20" s="12"/>
      <c r="M20" s="12" t="str">
        <f>'Tabela 2'!O14</f>
        <v/>
      </c>
      <c r="N20" s="12" t="str">
        <f>'Tabela 2'!R14</f>
        <v/>
      </c>
      <c r="O20" s="12">
        <f>'Tabela 2'!T14</f>
        <v>10</v>
      </c>
      <c r="P20" s="13" t="str">
        <f>'Tabela 2'!U14</f>
        <v>F</v>
      </c>
    </row>
    <row r="21" spans="1:16" x14ac:dyDescent="0.3">
      <c r="A21" s="12" t="str">
        <f>CONCATENATE(CONCATENATE('Tabela 2'!A15,"/"),'Tabela 2'!B15)</f>
        <v>10/2017</v>
      </c>
      <c r="B21" s="12" t="str">
        <f>CONCATENATE(CONCATENATE('Tabela 2'!C15," "),'Tabela 2'!D15)</f>
        <v>Sanja Strunjaš</v>
      </c>
      <c r="C21" s="12"/>
      <c r="D21" s="12"/>
      <c r="E21" s="12"/>
      <c r="F21" s="12"/>
      <c r="G21" s="12">
        <f>'Tabela 2'!G15</f>
        <v>8</v>
      </c>
      <c r="H21" s="12"/>
      <c r="I21" s="12"/>
      <c r="J21" s="12">
        <f>'Tabela 2'!J15</f>
        <v>12</v>
      </c>
      <c r="K21" s="12"/>
      <c r="L21" s="12"/>
      <c r="M21" s="12">
        <f>'Tabela 2'!O15</f>
        <v>21</v>
      </c>
      <c r="N21" s="12">
        <f>'Tabela 2'!R15</f>
        <v>25</v>
      </c>
      <c r="O21" s="12">
        <f>'Tabela 2'!T15</f>
        <v>45</v>
      </c>
      <c r="P21" s="13" t="str">
        <f>'Tabela 2'!U15</f>
        <v>E</v>
      </c>
    </row>
    <row r="22" spans="1:16" x14ac:dyDescent="0.3">
      <c r="A22" s="12" t="str">
        <f>CONCATENATE(CONCATENATE('Tabela 2'!A16,"/"),'Tabela 2'!B16)</f>
        <v>21/2017</v>
      </c>
      <c r="B22" s="12" t="str">
        <f>CONCATENATE(CONCATENATE('Tabela 2'!C16," "),'Tabela 2'!D16)</f>
        <v>Jovana Klikovac</v>
      </c>
      <c r="C22" s="12"/>
      <c r="D22" s="12"/>
      <c r="E22" s="12"/>
      <c r="F22" s="12"/>
      <c r="G22" s="12">
        <f>'Tabela 2'!G16</f>
        <v>0</v>
      </c>
      <c r="H22" s="12"/>
      <c r="I22" s="12"/>
      <c r="J22" s="12" t="str">
        <f>'Tabela 2'!J16</f>
        <v/>
      </c>
      <c r="K22" s="12"/>
      <c r="L22" s="12"/>
      <c r="M22" s="12" t="str">
        <f>'Tabela 2'!O16</f>
        <v/>
      </c>
      <c r="N22" s="12" t="str">
        <f>'Tabela 2'!R16</f>
        <v/>
      </c>
      <c r="O22" s="12">
        <f>'Tabela 2'!T16</f>
        <v>0</v>
      </c>
      <c r="P22" s="13" t="str">
        <f>'Tabela 2'!U16</f>
        <v>F</v>
      </c>
    </row>
    <row r="23" spans="1:16" x14ac:dyDescent="0.3">
      <c r="A23" s="12" t="str">
        <f>CONCATENATE(CONCATENATE('Tabela 2'!A17,"/"),'Tabela 2'!B17)</f>
        <v>22/2017</v>
      </c>
      <c r="B23" s="12" t="str">
        <f>CONCATENATE(CONCATENATE('Tabela 2'!C17," "),'Tabela 2'!D17)</f>
        <v>Ivana Fatić</v>
      </c>
      <c r="C23" s="12"/>
      <c r="D23" s="12"/>
      <c r="E23" s="12"/>
      <c r="F23" s="12"/>
      <c r="G23" s="12">
        <f>'Tabela 2'!G17</f>
        <v>10</v>
      </c>
      <c r="H23" s="12"/>
      <c r="I23" s="12"/>
      <c r="J23" s="12">
        <f>'Tabela 2'!J17</f>
        <v>7</v>
      </c>
      <c r="K23" s="12"/>
      <c r="L23" s="12"/>
      <c r="M23" s="12" t="str">
        <f>'Tabela 2'!O17</f>
        <v/>
      </c>
      <c r="N23" s="12" t="str">
        <f>'Tabela 2'!R17</f>
        <v/>
      </c>
      <c r="O23" s="12">
        <f>'Tabela 2'!T17</f>
        <v>17</v>
      </c>
      <c r="P23" s="13" t="str">
        <f>'Tabela 2'!U17</f>
        <v>F</v>
      </c>
    </row>
    <row r="24" spans="1:16" x14ac:dyDescent="0.3">
      <c r="A24" s="12" t="str">
        <f>CONCATENATE(CONCATENATE('Tabela 2'!A18,"/"),'Tabela 2'!B18)</f>
        <v>704/2016</v>
      </c>
      <c r="B24" s="12" t="str">
        <f>CONCATENATE(CONCATENATE('Tabela 2'!C18," "),'Tabela 2'!D18)</f>
        <v>Milica Obradović</v>
      </c>
      <c r="C24" s="12"/>
      <c r="D24" s="12"/>
      <c r="E24" s="12"/>
      <c r="F24" s="12"/>
      <c r="G24" s="12" t="str">
        <f>'Tabela 2'!G18</f>
        <v/>
      </c>
      <c r="H24" s="12"/>
      <c r="I24" s="12"/>
      <c r="J24" s="12" t="str">
        <f>'Tabela 2'!J18</f>
        <v/>
      </c>
      <c r="K24" s="12"/>
      <c r="L24" s="12"/>
      <c r="M24" s="12" t="str">
        <f>'Tabela 2'!O18</f>
        <v/>
      </c>
      <c r="N24" s="12" t="str">
        <f>'Tabela 2'!R18</f>
        <v/>
      </c>
      <c r="O24" s="12">
        <f>'Tabela 2'!T18</f>
        <v>0</v>
      </c>
      <c r="P24" s="13" t="str">
        <f>'Tabela 2'!U18</f>
        <v>F</v>
      </c>
    </row>
    <row r="25" spans="1:16" x14ac:dyDescent="0.3">
      <c r="A25" s="12" t="str">
        <f>CONCATENATE(CONCATENATE('Tabela 2'!A19,"/"),'Tabela 2'!B19)</f>
        <v>706/2016</v>
      </c>
      <c r="B25" s="12" t="str">
        <f>CONCATENATE(CONCATENATE('Tabela 2'!C19," "),'Tabela 2'!D19)</f>
        <v>Marija Ćirić</v>
      </c>
      <c r="C25" s="12"/>
      <c r="D25" s="12"/>
      <c r="E25" s="12"/>
      <c r="F25" s="12"/>
      <c r="G25" s="12">
        <f>'Tabela 2'!G19</f>
        <v>0</v>
      </c>
      <c r="H25" s="12"/>
      <c r="I25" s="12"/>
      <c r="J25" s="12" t="str">
        <f>'Tabela 2'!J19</f>
        <v/>
      </c>
      <c r="K25" s="12"/>
      <c r="L25" s="12"/>
      <c r="M25" s="12" t="str">
        <f>'Tabela 2'!O19</f>
        <v/>
      </c>
      <c r="N25" s="12" t="str">
        <f>'Tabela 2'!R19</f>
        <v/>
      </c>
      <c r="O25" s="12">
        <f>'Tabela 2'!T19</f>
        <v>0</v>
      </c>
      <c r="P25" s="13" t="str">
        <f>'Tabela 2'!U19</f>
        <v>F</v>
      </c>
    </row>
    <row r="26" spans="1:16" x14ac:dyDescent="0.3">
      <c r="A26" s="12" t="str">
        <f>CONCATENATE(CONCATENATE('Tabela 2'!A20,"/"),'Tabela 2'!B20)</f>
        <v>7013/2016</v>
      </c>
      <c r="B26" s="12" t="str">
        <f>CONCATENATE(CONCATENATE('Tabela 2'!C20," "),'Tabela 2'!D20)</f>
        <v>Pavle Bukilić</v>
      </c>
      <c r="C26" s="12"/>
      <c r="D26" s="12"/>
      <c r="E26" s="12"/>
      <c r="F26" s="12"/>
      <c r="G26" s="12" t="str">
        <f>'Tabela 2'!G20</f>
        <v/>
      </c>
      <c r="H26" s="12"/>
      <c r="I26" s="12"/>
      <c r="J26" s="12" t="str">
        <f>'Tabela 2'!J20</f>
        <v/>
      </c>
      <c r="K26" s="12"/>
      <c r="L26" s="12"/>
      <c r="M26" s="12" t="str">
        <f>'Tabela 2'!O20</f>
        <v/>
      </c>
      <c r="N26" s="12" t="str">
        <f>'Tabela 2'!R20</f>
        <v/>
      </c>
      <c r="O26" s="12">
        <f>'Tabela 2'!T20</f>
        <v>0</v>
      </c>
      <c r="P26" s="13" t="str">
        <f>'Tabela 2'!U20</f>
        <v>F</v>
      </c>
    </row>
    <row r="27" spans="1:16" x14ac:dyDescent="0.3">
      <c r="A27" s="12" t="str">
        <f>CONCATENATE(CONCATENATE('Tabela 2'!A21,"/"),'Tabela 2'!B21)</f>
        <v>4/2015</v>
      </c>
      <c r="B27" s="12" t="str">
        <f>CONCATENATE(CONCATENATE('Tabela 2'!C21," "),'Tabela 2'!D21)</f>
        <v>Anida  Vesković</v>
      </c>
      <c r="C27" s="12"/>
      <c r="D27" s="12"/>
      <c r="E27" s="12"/>
      <c r="F27" s="12"/>
      <c r="G27" s="12">
        <f>'Tabela 2'!G21</f>
        <v>5</v>
      </c>
      <c r="H27" s="12"/>
      <c r="I27" s="12"/>
      <c r="J27" s="12">
        <f>'Tabela 2'!J21</f>
        <v>11</v>
      </c>
      <c r="K27" s="12"/>
      <c r="L27" s="12"/>
      <c r="M27" s="12" t="str">
        <f>'Tabela 2'!O21</f>
        <v/>
      </c>
      <c r="N27" s="12">
        <f>'Tabela 2'!R21</f>
        <v>0</v>
      </c>
      <c r="O27" s="12">
        <f>'Tabela 2'!T21</f>
        <v>16</v>
      </c>
      <c r="P27" s="13" t="str">
        <f>'Tabela 2'!U21</f>
        <v>F</v>
      </c>
    </row>
    <row r="28" spans="1:16" x14ac:dyDescent="0.3">
      <c r="A28" s="12" t="str">
        <f>CONCATENATE(CONCATENATE('Tabela 2'!A22,"/"),'Tabela 2'!B22)</f>
        <v>2/2013</v>
      </c>
      <c r="B28" s="12" t="str">
        <f>CONCATENATE(CONCATENATE('Tabela 2'!C22," "),'Tabela 2'!D22)</f>
        <v>Milica  Đukanović</v>
      </c>
      <c r="C28" s="12"/>
      <c r="D28" s="12"/>
      <c r="E28" s="12"/>
      <c r="F28" s="12"/>
      <c r="G28" s="12">
        <f>'Tabela 2'!G22</f>
        <v>4</v>
      </c>
      <c r="H28" s="12"/>
      <c r="I28" s="12"/>
      <c r="J28" s="12">
        <f>'Tabela 2'!J22</f>
        <v>4</v>
      </c>
      <c r="K28" s="12"/>
      <c r="L28" s="12"/>
      <c r="M28" s="12" t="str">
        <f>'Tabela 2'!O22</f>
        <v/>
      </c>
      <c r="N28" s="12" t="str">
        <f>'Tabela 2'!R22</f>
        <v/>
      </c>
      <c r="O28" s="12">
        <f>'Tabela 2'!T22</f>
        <v>8</v>
      </c>
      <c r="P28" s="13" t="str">
        <f>'Tabela 2'!U22</f>
        <v>F</v>
      </c>
    </row>
    <row r="29" spans="1:16" x14ac:dyDescent="0.3">
      <c r="A29" s="12" t="str">
        <f>CONCATENATE(CONCATENATE('Tabela 2'!A23,"/"),'Tabela 2'!B23)</f>
        <v>8/2012</v>
      </c>
      <c r="B29" s="12" t="str">
        <f>CONCATENATE(CONCATENATE('Tabela 2'!C23," "),'Tabela 2'!D23)</f>
        <v>Almina  Drpljanin</v>
      </c>
      <c r="C29" s="12"/>
      <c r="D29" s="12"/>
      <c r="E29" s="12"/>
      <c r="F29" s="12"/>
      <c r="G29" s="12">
        <f>'Tabela 2'!G23</f>
        <v>7</v>
      </c>
      <c r="H29" s="12"/>
      <c r="I29" s="12"/>
      <c r="J29" s="12">
        <f>'Tabela 2'!J23</f>
        <v>9</v>
      </c>
      <c r="K29" s="12"/>
      <c r="L29" s="12"/>
      <c r="M29" s="12" t="str">
        <f>'Tabela 2'!O23</f>
        <v/>
      </c>
      <c r="N29" s="12" t="str">
        <f>'Tabela 2'!R23</f>
        <v/>
      </c>
      <c r="O29" s="12">
        <f>'Tabela 2'!T23</f>
        <v>16</v>
      </c>
      <c r="P29" s="13" t="str">
        <f>'Tabela 2'!U23</f>
        <v>F</v>
      </c>
    </row>
    <row r="30" spans="1:16" x14ac:dyDescent="0.3">
      <c r="A30" s="12" t="str">
        <f>CONCATENATE(CONCATENATE('Tabela 2'!A24,"/"),'Tabela 2'!B24)</f>
        <v>19/12</v>
      </c>
      <c r="B30" s="12" t="str">
        <f>CONCATENATE(CONCATENATE('Tabela 2'!C24," "),'Tabela 2'!D24)</f>
        <v>Jasna  Bošković</v>
      </c>
      <c r="C30" s="12"/>
      <c r="D30" s="12"/>
      <c r="E30" s="12"/>
      <c r="F30" s="12"/>
      <c r="G30" s="12">
        <f>'Tabela 2'!G24</f>
        <v>6</v>
      </c>
      <c r="H30" s="12"/>
      <c r="I30" s="12"/>
      <c r="J30" s="12">
        <f>'Tabela 2'!J24</f>
        <v>3</v>
      </c>
      <c r="K30" s="12"/>
      <c r="L30" s="12"/>
      <c r="M30" s="12" t="str">
        <f>'Tabela 2'!O24</f>
        <v/>
      </c>
      <c r="N30" s="12" t="str">
        <f>'Tabela 2'!R24</f>
        <v/>
      </c>
      <c r="O30" s="12">
        <f>'Tabela 2'!T24</f>
        <v>9</v>
      </c>
      <c r="P30" s="13" t="str">
        <f>'Tabela 2'!U24</f>
        <v>F</v>
      </c>
    </row>
    <row r="31" spans="1:16" x14ac:dyDescent="0.3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</row>
    <row r="32" spans="1:16" x14ac:dyDescent="0.3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/>
    </row>
    <row r="33" spans="1:16" x14ac:dyDescent="0.3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</row>
    <row r="34" spans="1:16" x14ac:dyDescent="0.3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</row>
    <row r="35" spans="1:16" x14ac:dyDescent="0.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</row>
    <row r="36" spans="1:16" x14ac:dyDescent="0.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</row>
    <row r="37" spans="1:16" x14ac:dyDescent="0.3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9"/>
    </row>
    <row r="38" spans="1:16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9"/>
    </row>
    <row r="39" spans="1:16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9"/>
    </row>
    <row r="40" spans="1:16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</row>
    <row r="41" spans="1:16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/>
    </row>
    <row r="42" spans="1:16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9"/>
    </row>
    <row r="43" spans="1:16" x14ac:dyDescent="0.3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/>
    </row>
    <row r="44" spans="1:16" x14ac:dyDescent="0.3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</row>
    <row r="45" spans="1:16" x14ac:dyDescent="0.3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</row>
    <row r="46" spans="1:16" x14ac:dyDescent="0.3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9"/>
    </row>
    <row r="47" spans="1:16" x14ac:dyDescent="0.3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9"/>
    </row>
    <row r="48" spans="1:16" x14ac:dyDescent="0.3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9"/>
    </row>
    <row r="49" spans="1:16" x14ac:dyDescent="0.3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1:16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9"/>
    </row>
    <row r="51" spans="1:16" x14ac:dyDescent="0.3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</row>
    <row r="52" spans="1:16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9"/>
    </row>
    <row r="53" spans="1:16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</row>
    <row r="54" spans="1:16" x14ac:dyDescent="0.3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9"/>
    </row>
    <row r="55" spans="1:16" x14ac:dyDescent="0.3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9"/>
    </row>
    <row r="56" spans="1:16" x14ac:dyDescent="0.3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/>
    </row>
    <row r="57" spans="1:16" x14ac:dyDescent="0.3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9"/>
    </row>
    <row r="58" spans="1:16" x14ac:dyDescent="0.3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9"/>
    </row>
    <row r="59" spans="1:16" x14ac:dyDescent="0.3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9"/>
    </row>
    <row r="60" spans="1:16" x14ac:dyDescent="0.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</row>
    <row r="61" spans="1:16" x14ac:dyDescent="0.3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9"/>
    </row>
    <row r="62" spans="1:16" x14ac:dyDescent="0.3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9"/>
    </row>
  </sheetData>
  <mergeCells count="17"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4" workbookViewId="0">
      <selection activeCell="G32" sqref="G32"/>
    </sheetView>
  </sheetViews>
  <sheetFormatPr defaultRowHeight="14.4" x14ac:dyDescent="0.3"/>
  <cols>
    <col min="2" max="2" width="12.88671875" customWidth="1"/>
    <col min="3" max="3" width="21.109375" customWidth="1"/>
    <col min="4" max="4" width="9.7773437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70" t="s">
        <v>156</v>
      </c>
      <c r="B1" s="37"/>
      <c r="C1" s="37"/>
      <c r="D1" s="37"/>
      <c r="E1" s="37"/>
      <c r="F1" s="37"/>
      <c r="G1" s="71"/>
    </row>
    <row r="2" spans="1:7" ht="27.6" customHeight="1" x14ac:dyDescent="0.3">
      <c r="A2" s="70" t="s">
        <v>75</v>
      </c>
      <c r="B2" s="37"/>
      <c r="C2" s="72"/>
      <c r="D2" s="73" t="s">
        <v>111</v>
      </c>
      <c r="E2" s="37"/>
      <c r="F2" s="37"/>
      <c r="G2" s="71"/>
    </row>
    <row r="3" spans="1:7" ht="15" thickBot="1" x14ac:dyDescent="0.35">
      <c r="A3" s="74" t="s">
        <v>86</v>
      </c>
      <c r="B3" s="75"/>
      <c r="C3" s="76"/>
      <c r="D3" s="77" t="s">
        <v>76</v>
      </c>
      <c r="E3" s="75"/>
      <c r="F3" s="75"/>
      <c r="G3" s="78"/>
    </row>
    <row r="4" spans="1:7" ht="15" thickBot="1" x14ac:dyDescent="0.35">
      <c r="A4" s="14"/>
      <c r="B4" s="14"/>
      <c r="C4" s="14"/>
      <c r="D4" s="14"/>
      <c r="E4" s="15"/>
      <c r="F4" s="14"/>
      <c r="G4" s="14"/>
    </row>
    <row r="5" spans="1:7" x14ac:dyDescent="0.3">
      <c r="A5" s="61" t="s">
        <v>77</v>
      </c>
      <c r="B5" s="63" t="s">
        <v>78</v>
      </c>
      <c r="C5" s="63" t="s">
        <v>58</v>
      </c>
      <c r="D5" s="65" t="s">
        <v>79</v>
      </c>
      <c r="E5" s="66"/>
      <c r="F5" s="67"/>
      <c r="G5" s="68" t="s">
        <v>80</v>
      </c>
    </row>
    <row r="6" spans="1:7" ht="26.4" x14ac:dyDescent="0.3">
      <c r="A6" s="62"/>
      <c r="B6" s="64"/>
      <c r="C6" s="64"/>
      <c r="D6" s="16" t="s">
        <v>81</v>
      </c>
      <c r="E6" s="17" t="s">
        <v>82</v>
      </c>
      <c r="F6" s="16" t="s">
        <v>83</v>
      </c>
      <c r="G6" s="69"/>
    </row>
    <row r="7" spans="1:7" ht="14.4" customHeight="1" x14ac:dyDescent="0.3">
      <c r="A7" s="12">
        <v>1</v>
      </c>
      <c r="B7" s="12" t="str">
        <f>Evidencija!A8</f>
        <v>20/2020</v>
      </c>
      <c r="C7" s="12" t="str">
        <f>Evidencija!B8</f>
        <v>Danica Duković</v>
      </c>
      <c r="D7" s="12">
        <f>'Tabela 2'!K2</f>
        <v>14</v>
      </c>
      <c r="E7" s="12">
        <f>'Tabela 2'!S2</f>
        <v>10</v>
      </c>
      <c r="F7" s="12">
        <f>'Tabela 2'!T2</f>
        <v>24</v>
      </c>
      <c r="G7" s="13" t="str">
        <f>'Tabela 2'!U2</f>
        <v>F</v>
      </c>
    </row>
    <row r="8" spans="1:7" ht="14.4" customHeight="1" x14ac:dyDescent="0.3">
      <c r="A8" s="12">
        <f>A7+1</f>
        <v>2</v>
      </c>
      <c r="B8" s="12" t="str">
        <f>Evidencija!A9</f>
        <v>21/2020</v>
      </c>
      <c r="C8" s="12" t="str">
        <f>Evidencija!B9</f>
        <v>Milica Uskoković</v>
      </c>
      <c r="D8" s="12">
        <f>'Tabela 2'!K3</f>
        <v>28</v>
      </c>
      <c r="E8" s="12">
        <f>'Tabela 2'!S3</f>
        <v>7</v>
      </c>
      <c r="F8" s="12">
        <f>'Tabela 2'!T3</f>
        <v>35</v>
      </c>
      <c r="G8" s="13" t="str">
        <f>'Tabela 2'!U3</f>
        <v>F</v>
      </c>
    </row>
    <row r="9" spans="1:7" ht="14.4" customHeight="1" x14ac:dyDescent="0.3">
      <c r="A9" s="12">
        <f t="shared" ref="A9:A29" si="0">A8+1</f>
        <v>3</v>
      </c>
      <c r="B9" s="12" t="str">
        <f>Evidencija!A10</f>
        <v>22/2020</v>
      </c>
      <c r="C9" s="12" t="str">
        <f>Evidencija!B10</f>
        <v>Maša Laban</v>
      </c>
      <c r="D9" s="12">
        <f>'Tabela 2'!K4</f>
        <v>22</v>
      </c>
      <c r="E9" s="12">
        <f>'Tabela 2'!S4</f>
        <v>13</v>
      </c>
      <c r="F9" s="12">
        <f>'Tabela 2'!T4</f>
        <v>35</v>
      </c>
      <c r="G9" s="13" t="str">
        <f>'Tabela 2'!U4</f>
        <v>F</v>
      </c>
    </row>
    <row r="10" spans="1:7" ht="14.4" customHeight="1" x14ac:dyDescent="0.3">
      <c r="A10" s="12">
        <f t="shared" si="0"/>
        <v>4</v>
      </c>
      <c r="B10" s="12" t="str">
        <f>Evidencija!A11</f>
        <v>23/2020</v>
      </c>
      <c r="C10" s="12" t="str">
        <f>Evidencija!B11</f>
        <v>Nemanja Kovačević</v>
      </c>
      <c r="D10" s="12">
        <f>'Tabela 2'!K5</f>
        <v>15</v>
      </c>
      <c r="E10" s="12" t="str">
        <f>'Tabela 2'!S5</f>
        <v/>
      </c>
      <c r="F10" s="12">
        <f>'Tabela 2'!T5</f>
        <v>15</v>
      </c>
      <c r="G10" s="13" t="str">
        <f>'Tabela 2'!U5</f>
        <v>F</v>
      </c>
    </row>
    <row r="11" spans="1:7" ht="14.4" customHeight="1" x14ac:dyDescent="0.3">
      <c r="A11" s="12">
        <f t="shared" si="0"/>
        <v>5</v>
      </c>
      <c r="B11" s="12" t="str">
        <f>Evidencija!A12</f>
        <v>12/2019</v>
      </c>
      <c r="C11" s="12" t="str">
        <f>Evidencija!B12</f>
        <v>Lazar Pejović</v>
      </c>
      <c r="D11" s="12">
        <f>'Tabela 2'!K6</f>
        <v>1</v>
      </c>
      <c r="E11" s="12" t="str">
        <f>'Tabela 2'!S6</f>
        <v/>
      </c>
      <c r="F11" s="12">
        <f>'Tabela 2'!T6</f>
        <v>1</v>
      </c>
      <c r="G11" s="13" t="str">
        <f>'Tabela 2'!U6</f>
        <v>F</v>
      </c>
    </row>
    <row r="12" spans="1:7" ht="14.4" customHeight="1" x14ac:dyDescent="0.3">
      <c r="A12" s="12">
        <f t="shared" si="0"/>
        <v>6</v>
      </c>
      <c r="B12" s="12" t="str">
        <f>Evidencija!A13</f>
        <v>16/2019</v>
      </c>
      <c r="C12" s="12" t="str">
        <f>Evidencija!B13</f>
        <v>Semra Jonuz</v>
      </c>
      <c r="D12" s="12">
        <f>'Tabela 2'!K7</f>
        <v>18</v>
      </c>
      <c r="E12" s="12">
        <f>'Tabela 2'!S7</f>
        <v>10</v>
      </c>
      <c r="F12" s="12">
        <f>'Tabela 2'!T7</f>
        <v>28</v>
      </c>
      <c r="G12" s="13" t="str">
        <f>'Tabela 2'!U7</f>
        <v>F</v>
      </c>
    </row>
    <row r="13" spans="1:7" ht="14.4" customHeight="1" x14ac:dyDescent="0.3">
      <c r="A13" s="12">
        <f t="shared" si="0"/>
        <v>7</v>
      </c>
      <c r="B13" s="12" t="str">
        <f>Evidencija!A14</f>
        <v>1/2018</v>
      </c>
      <c r="C13" s="12" t="str">
        <f>Evidencija!B14</f>
        <v>Anđela Zečević</v>
      </c>
      <c r="D13" s="12">
        <f>'Tabela 2'!K8</f>
        <v>14</v>
      </c>
      <c r="E13" s="12" t="str">
        <f>'Tabela 2'!S8</f>
        <v/>
      </c>
      <c r="F13" s="12">
        <f>'Tabela 2'!T8</f>
        <v>14</v>
      </c>
      <c r="G13" s="13" t="str">
        <f>'Tabela 2'!U8</f>
        <v>F</v>
      </c>
    </row>
    <row r="14" spans="1:7" ht="14.4" customHeight="1" x14ac:dyDescent="0.3">
      <c r="A14" s="12">
        <f t="shared" si="0"/>
        <v>8</v>
      </c>
      <c r="B14" s="12" t="str">
        <f>Evidencija!A15</f>
        <v>5/2018</v>
      </c>
      <c r="C14" s="12" t="str">
        <f>Evidencija!B15</f>
        <v>Milica Ralević</v>
      </c>
      <c r="D14" s="12">
        <f>'Tabela 2'!K9</f>
        <v>23</v>
      </c>
      <c r="E14" s="12">
        <f>'Tabela 2'!S9</f>
        <v>24</v>
      </c>
      <c r="F14" s="12">
        <f>'Tabela 2'!T9</f>
        <v>47</v>
      </c>
      <c r="G14" s="13" t="str">
        <f>'Tabela 2'!U9</f>
        <v>E</v>
      </c>
    </row>
    <row r="15" spans="1:7" ht="14.4" customHeight="1" x14ac:dyDescent="0.3">
      <c r="A15" s="12">
        <f t="shared" si="0"/>
        <v>9</v>
      </c>
      <c r="B15" s="12" t="str">
        <f>Evidencija!A16</f>
        <v>8/2018</v>
      </c>
      <c r="C15" s="12" t="str">
        <f>Evidencija!B16</f>
        <v>Adnana Kurmemović</v>
      </c>
      <c r="D15" s="12">
        <f>'Tabela 2'!K10</f>
        <v>5</v>
      </c>
      <c r="E15" s="12" t="str">
        <f>'Tabela 2'!S10</f>
        <v/>
      </c>
      <c r="F15" s="12">
        <f>'Tabela 2'!T10</f>
        <v>5</v>
      </c>
      <c r="G15" s="13" t="str">
        <f>'Tabela 2'!U10</f>
        <v>F</v>
      </c>
    </row>
    <row r="16" spans="1:7" ht="14.4" customHeight="1" x14ac:dyDescent="0.3">
      <c r="A16" s="12">
        <f t="shared" si="0"/>
        <v>10</v>
      </c>
      <c r="B16" s="12" t="str">
        <f>Evidencija!A17</f>
        <v>9/2018</v>
      </c>
      <c r="C16" s="12" t="str">
        <f>Evidencija!B17</f>
        <v>Vuk Radović</v>
      </c>
      <c r="D16" s="12">
        <f>'Tabela 2'!K11</f>
        <v>15</v>
      </c>
      <c r="E16" s="12" t="str">
        <f>'Tabela 2'!S11</f>
        <v/>
      </c>
      <c r="F16" s="12">
        <f>'Tabela 2'!T11</f>
        <v>15</v>
      </c>
      <c r="G16" s="13" t="str">
        <f>'Tabela 2'!U11</f>
        <v>F</v>
      </c>
    </row>
    <row r="17" spans="1:7" ht="14.4" customHeight="1" x14ac:dyDescent="0.3">
      <c r="A17" s="12">
        <f t="shared" si="0"/>
        <v>11</v>
      </c>
      <c r="B17" s="12" t="str">
        <f>Evidencija!A18</f>
        <v>10/2018</v>
      </c>
      <c r="C17" s="12" t="str">
        <f>Evidencija!B18</f>
        <v>Željka Ćinćur</v>
      </c>
      <c r="D17" s="12">
        <f>'Tabela 2'!K12</f>
        <v>2</v>
      </c>
      <c r="E17" s="12" t="str">
        <f>'Tabela 2'!S12</f>
        <v/>
      </c>
      <c r="F17" s="12">
        <f>'Tabela 2'!T12</f>
        <v>2</v>
      </c>
      <c r="G17" s="13" t="str">
        <f>'Tabela 2'!U12</f>
        <v>F</v>
      </c>
    </row>
    <row r="18" spans="1:7" ht="14.4" customHeight="1" x14ac:dyDescent="0.3">
      <c r="A18" s="12">
        <f t="shared" si="0"/>
        <v>12</v>
      </c>
      <c r="B18" s="12" t="str">
        <f>Evidencija!A19</f>
        <v>4/2017</v>
      </c>
      <c r="C18" s="12" t="str">
        <f>Evidencija!B19</f>
        <v>Anja Ostojić</v>
      </c>
      <c r="D18" s="12">
        <f>'Tabela 2'!K13</f>
        <v>0</v>
      </c>
      <c r="E18" s="12" t="str">
        <f>'Tabela 2'!S13</f>
        <v/>
      </c>
      <c r="F18" s="12">
        <f>'Tabela 2'!T13</f>
        <v>0</v>
      </c>
      <c r="G18" s="13" t="str">
        <f>'Tabela 2'!U13</f>
        <v>F</v>
      </c>
    </row>
    <row r="19" spans="1:7" ht="14.4" customHeight="1" x14ac:dyDescent="0.3">
      <c r="A19" s="12">
        <f t="shared" si="0"/>
        <v>13</v>
      </c>
      <c r="B19" s="12" t="str">
        <f>Evidencija!A20</f>
        <v>5/2017</v>
      </c>
      <c r="C19" s="12" t="str">
        <f>Evidencija!B20</f>
        <v>Marina Junčaj</v>
      </c>
      <c r="D19" s="12">
        <f>'Tabela 2'!K14</f>
        <v>10</v>
      </c>
      <c r="E19" s="12" t="str">
        <f>'Tabela 2'!S14</f>
        <v/>
      </c>
      <c r="F19" s="12">
        <f>'Tabela 2'!T14</f>
        <v>10</v>
      </c>
      <c r="G19" s="13" t="str">
        <f>'Tabela 2'!U14</f>
        <v>F</v>
      </c>
    </row>
    <row r="20" spans="1:7" ht="14.4" customHeight="1" x14ac:dyDescent="0.3">
      <c r="A20" s="12">
        <f t="shared" si="0"/>
        <v>14</v>
      </c>
      <c r="B20" s="12" t="str">
        <f>Evidencija!A21</f>
        <v>10/2017</v>
      </c>
      <c r="C20" s="12" t="str">
        <f>Evidencija!B21</f>
        <v>Sanja Strunjaš</v>
      </c>
      <c r="D20" s="12">
        <f>'Tabela 2'!K15</f>
        <v>20</v>
      </c>
      <c r="E20" s="12">
        <f>'Tabela 2'!S15</f>
        <v>25</v>
      </c>
      <c r="F20" s="12">
        <f>'Tabela 2'!T15</f>
        <v>45</v>
      </c>
      <c r="G20" s="13" t="str">
        <f>'Tabela 2'!U15</f>
        <v>E</v>
      </c>
    </row>
    <row r="21" spans="1:7" ht="14.4" customHeight="1" x14ac:dyDescent="0.3">
      <c r="A21" s="12">
        <f t="shared" si="0"/>
        <v>15</v>
      </c>
      <c r="B21" s="12" t="str">
        <f>Evidencija!A22</f>
        <v>21/2017</v>
      </c>
      <c r="C21" s="12" t="str">
        <f>Evidencija!B22</f>
        <v>Jovana Klikovac</v>
      </c>
      <c r="D21" s="12">
        <f>'Tabela 2'!K16</f>
        <v>0</v>
      </c>
      <c r="E21" s="12" t="str">
        <f>'Tabela 2'!S16</f>
        <v/>
      </c>
      <c r="F21" s="12">
        <f>'Tabela 2'!T16</f>
        <v>0</v>
      </c>
      <c r="G21" s="13" t="str">
        <f>'Tabela 2'!U16</f>
        <v>F</v>
      </c>
    </row>
    <row r="22" spans="1:7" ht="14.4" customHeight="1" x14ac:dyDescent="0.3">
      <c r="A22" s="12">
        <f t="shared" si="0"/>
        <v>16</v>
      </c>
      <c r="B22" s="12" t="str">
        <f>Evidencija!A23</f>
        <v>22/2017</v>
      </c>
      <c r="C22" s="12" t="str">
        <f>Evidencija!B23</f>
        <v>Ivana Fatić</v>
      </c>
      <c r="D22" s="12">
        <f>'Tabela 2'!K17</f>
        <v>17</v>
      </c>
      <c r="E22" s="12" t="str">
        <f>'Tabela 2'!S17</f>
        <v/>
      </c>
      <c r="F22" s="12">
        <f>'Tabela 2'!T17</f>
        <v>17</v>
      </c>
      <c r="G22" s="13" t="str">
        <f>'Tabela 2'!U17</f>
        <v>F</v>
      </c>
    </row>
    <row r="23" spans="1:7" ht="14.4" customHeight="1" x14ac:dyDescent="0.3">
      <c r="A23" s="12">
        <f t="shared" si="0"/>
        <v>17</v>
      </c>
      <c r="B23" s="12" t="str">
        <f>Evidencija!A24</f>
        <v>704/2016</v>
      </c>
      <c r="C23" s="12" t="str">
        <f>Evidencija!B24</f>
        <v>Milica Obradović</v>
      </c>
      <c r="D23" s="12" t="str">
        <f>'Tabela 2'!K18</f>
        <v/>
      </c>
      <c r="E23" s="12" t="str">
        <f>'Tabela 2'!S18</f>
        <v/>
      </c>
      <c r="F23" s="12">
        <f>'Tabela 2'!T18</f>
        <v>0</v>
      </c>
      <c r="G23" s="13" t="str">
        <f>'Tabela 2'!U18</f>
        <v>F</v>
      </c>
    </row>
    <row r="24" spans="1:7" ht="14.4" customHeight="1" x14ac:dyDescent="0.3">
      <c r="A24" s="12">
        <f t="shared" si="0"/>
        <v>18</v>
      </c>
      <c r="B24" s="12" t="str">
        <f>Evidencija!A25</f>
        <v>706/2016</v>
      </c>
      <c r="C24" s="12" t="str">
        <f>Evidencija!B25</f>
        <v>Marija Ćirić</v>
      </c>
      <c r="D24" s="12">
        <f>'Tabela 2'!K19</f>
        <v>0</v>
      </c>
      <c r="E24" s="12" t="str">
        <f>'Tabela 2'!S19</f>
        <v/>
      </c>
      <c r="F24" s="12">
        <f>'Tabela 2'!T19</f>
        <v>0</v>
      </c>
      <c r="G24" s="13" t="str">
        <f>'Tabela 2'!U19</f>
        <v>F</v>
      </c>
    </row>
    <row r="25" spans="1:7" ht="14.4" customHeight="1" x14ac:dyDescent="0.3">
      <c r="A25" s="12">
        <f t="shared" si="0"/>
        <v>19</v>
      </c>
      <c r="B25" s="12" t="str">
        <f>Evidencija!A26</f>
        <v>7013/2016</v>
      </c>
      <c r="C25" s="12" t="str">
        <f>Evidencija!B26</f>
        <v>Pavle Bukilić</v>
      </c>
      <c r="D25" s="12" t="str">
        <f>'Tabela 2'!K20</f>
        <v/>
      </c>
      <c r="E25" s="12" t="str">
        <f>'Tabela 2'!S20</f>
        <v/>
      </c>
      <c r="F25" s="12">
        <f>'Tabela 2'!T20</f>
        <v>0</v>
      </c>
      <c r="G25" s="13" t="str">
        <f>'Tabela 2'!U20</f>
        <v>F</v>
      </c>
    </row>
    <row r="26" spans="1:7" ht="14.4" customHeight="1" x14ac:dyDescent="0.3">
      <c r="A26" s="12">
        <f t="shared" si="0"/>
        <v>20</v>
      </c>
      <c r="B26" s="12" t="str">
        <f>Evidencija!A27</f>
        <v>4/2015</v>
      </c>
      <c r="C26" s="12" t="str">
        <f>Evidencija!B27</f>
        <v>Anida  Vesković</v>
      </c>
      <c r="D26" s="12">
        <f>'Tabela 2'!K21</f>
        <v>16</v>
      </c>
      <c r="E26" s="12">
        <f>'Tabela 2'!S21</f>
        <v>0</v>
      </c>
      <c r="F26" s="12">
        <f>'Tabela 2'!T21</f>
        <v>16</v>
      </c>
      <c r="G26" s="13" t="str">
        <f>'Tabela 2'!U21</f>
        <v>F</v>
      </c>
    </row>
    <row r="27" spans="1:7" ht="14.4" customHeight="1" x14ac:dyDescent="0.3">
      <c r="A27" s="12">
        <f t="shared" si="0"/>
        <v>21</v>
      </c>
      <c r="B27" s="12" t="str">
        <f>Evidencija!A28</f>
        <v>2/2013</v>
      </c>
      <c r="C27" s="12" t="str">
        <f>Evidencija!B28</f>
        <v>Milica  Đukanović</v>
      </c>
      <c r="D27" s="12">
        <f>'Tabela 2'!K22</f>
        <v>8</v>
      </c>
      <c r="E27" s="12" t="str">
        <f>'Tabela 2'!S22</f>
        <v/>
      </c>
      <c r="F27" s="12">
        <f>'Tabela 2'!T22</f>
        <v>8</v>
      </c>
      <c r="G27" s="13" t="str">
        <f>'Tabela 2'!U22</f>
        <v>F</v>
      </c>
    </row>
    <row r="28" spans="1:7" ht="14.4" customHeight="1" x14ac:dyDescent="0.3">
      <c r="A28" s="12">
        <f t="shared" si="0"/>
        <v>22</v>
      </c>
      <c r="B28" s="12" t="str">
        <f>Evidencija!A29</f>
        <v>8/2012</v>
      </c>
      <c r="C28" s="12" t="str">
        <f>Evidencija!B29</f>
        <v>Almina  Drpljanin</v>
      </c>
      <c r="D28" s="12">
        <f>'Tabela 2'!K23</f>
        <v>16</v>
      </c>
      <c r="E28" s="12" t="str">
        <f>'Tabela 2'!S23</f>
        <v/>
      </c>
      <c r="F28" s="12">
        <f>'Tabela 2'!T23</f>
        <v>16</v>
      </c>
      <c r="G28" s="13" t="str">
        <f>'Tabela 2'!U23</f>
        <v>F</v>
      </c>
    </row>
    <row r="29" spans="1:7" ht="14.4" customHeight="1" x14ac:dyDescent="0.3">
      <c r="A29" s="12">
        <f t="shared" si="0"/>
        <v>23</v>
      </c>
      <c r="B29" s="12" t="str">
        <f>Evidencija!A30</f>
        <v>19/12</v>
      </c>
      <c r="C29" s="12" t="str">
        <f>Evidencija!B30</f>
        <v>Jasna  Bošković</v>
      </c>
      <c r="D29" s="12">
        <f>'Tabela 2'!K24</f>
        <v>9</v>
      </c>
      <c r="E29" s="12" t="str">
        <f>'Tabela 2'!S24</f>
        <v/>
      </c>
      <c r="F29" s="12">
        <f>'Tabela 2'!T24</f>
        <v>9</v>
      </c>
      <c r="G29" s="13" t="str">
        <f>'Tabela 2'!U24</f>
        <v>F</v>
      </c>
    </row>
    <row r="30" spans="1:7" ht="14.4" customHeight="1" x14ac:dyDescent="0.3">
      <c r="A30" s="28"/>
      <c r="B30" s="28"/>
      <c r="C30" s="28"/>
      <c r="D30" s="28"/>
      <c r="E30" s="28"/>
      <c r="F30" s="28"/>
      <c r="G30" s="29"/>
    </row>
    <row r="31" spans="1:7" ht="14.4" customHeight="1" x14ac:dyDescent="0.3">
      <c r="A31" s="28"/>
      <c r="B31" s="28"/>
      <c r="C31" s="28"/>
      <c r="D31" s="28"/>
      <c r="E31" s="28"/>
      <c r="F31" s="28"/>
      <c r="G31" s="29"/>
    </row>
    <row r="32" spans="1:7" ht="14.4" customHeight="1" x14ac:dyDescent="0.3">
      <c r="A32" s="28"/>
      <c r="B32" s="28"/>
      <c r="C32" s="28"/>
      <c r="D32" s="28"/>
      <c r="E32" s="28"/>
      <c r="F32" s="28"/>
      <c r="G32" s="29"/>
    </row>
    <row r="33" spans="1:7" ht="14.4" customHeight="1" x14ac:dyDescent="0.3">
      <c r="A33" s="28"/>
      <c r="B33" s="28"/>
      <c r="C33" s="28"/>
      <c r="D33" s="28"/>
      <c r="E33" s="28"/>
      <c r="F33" s="28"/>
      <c r="G33" s="29"/>
    </row>
    <row r="34" spans="1:7" ht="14.4" customHeight="1" x14ac:dyDescent="0.3">
      <c r="A34" s="28"/>
      <c r="B34" s="28"/>
      <c r="C34" s="28"/>
      <c r="D34" s="28"/>
      <c r="E34" s="28"/>
      <c r="F34" s="28"/>
      <c r="G34" s="29"/>
    </row>
    <row r="35" spans="1:7" ht="14.4" customHeight="1" x14ac:dyDescent="0.3">
      <c r="A35" s="28"/>
      <c r="B35" s="28"/>
      <c r="C35" s="28"/>
      <c r="D35" s="28"/>
      <c r="E35" s="28"/>
      <c r="F35" s="28"/>
      <c r="G35" s="29"/>
    </row>
    <row r="36" spans="1:7" ht="14.4" customHeight="1" x14ac:dyDescent="0.3">
      <c r="A36" s="28"/>
      <c r="B36" s="28"/>
      <c r="C36" s="28"/>
      <c r="D36" s="28"/>
      <c r="E36" s="28"/>
      <c r="F36" s="28"/>
      <c r="G36" s="29"/>
    </row>
    <row r="37" spans="1:7" ht="14.4" customHeight="1" x14ac:dyDescent="0.3">
      <c r="A37" s="28"/>
      <c r="B37" s="28"/>
      <c r="C37" s="28"/>
      <c r="D37" s="28"/>
      <c r="E37" s="28"/>
      <c r="F37" s="28"/>
      <c r="G37" s="29"/>
    </row>
    <row r="38" spans="1:7" ht="14.4" customHeight="1" x14ac:dyDescent="0.3">
      <c r="A38" s="28"/>
      <c r="B38" s="28"/>
      <c r="C38" s="28"/>
      <c r="D38" s="28"/>
      <c r="E38" s="28"/>
      <c r="F38" s="28"/>
      <c r="G38" s="29"/>
    </row>
    <row r="39" spans="1:7" ht="14.4" customHeight="1" x14ac:dyDescent="0.3">
      <c r="A39" s="28"/>
      <c r="B39" s="28"/>
      <c r="C39" s="28"/>
      <c r="D39" s="28"/>
      <c r="E39" s="28"/>
      <c r="F39" s="28"/>
      <c r="G39" s="29"/>
    </row>
    <row r="40" spans="1:7" ht="14.4" customHeight="1" x14ac:dyDescent="0.3">
      <c r="A40" s="28"/>
      <c r="B40" s="28"/>
      <c r="C40" s="28"/>
      <c r="D40" s="28"/>
      <c r="E40" s="28"/>
      <c r="F40" s="28"/>
      <c r="G40" s="29"/>
    </row>
    <row r="41" spans="1:7" ht="14.4" customHeight="1" x14ac:dyDescent="0.3">
      <c r="A41" s="28"/>
      <c r="B41" s="28"/>
      <c r="C41" s="28"/>
      <c r="D41" s="28"/>
      <c r="E41" s="28"/>
      <c r="F41" s="28"/>
      <c r="G41" s="29"/>
    </row>
    <row r="42" spans="1:7" ht="14.4" customHeight="1" x14ac:dyDescent="0.3">
      <c r="A42" s="28"/>
      <c r="B42" s="28"/>
      <c r="C42" s="28"/>
      <c r="D42" s="28"/>
      <c r="E42" s="28"/>
      <c r="F42" s="28"/>
      <c r="G42" s="29"/>
    </row>
    <row r="43" spans="1:7" ht="14.4" customHeight="1" x14ac:dyDescent="0.3">
      <c r="A43" s="28"/>
      <c r="B43" s="28"/>
      <c r="C43" s="28"/>
      <c r="D43" s="28"/>
      <c r="E43" s="28"/>
      <c r="F43" s="28"/>
      <c r="G43" s="29"/>
    </row>
    <row r="44" spans="1:7" ht="14.4" customHeight="1" x14ac:dyDescent="0.3">
      <c r="A44" s="28"/>
      <c r="B44" s="28"/>
      <c r="C44" s="28"/>
      <c r="D44" s="28"/>
      <c r="E44" s="28"/>
      <c r="F44" s="28"/>
      <c r="G44" s="29"/>
    </row>
    <row r="45" spans="1:7" ht="14.4" customHeight="1" x14ac:dyDescent="0.3">
      <c r="A45" s="28"/>
      <c r="B45" s="28"/>
      <c r="C45" s="28"/>
      <c r="D45" s="28"/>
      <c r="E45" s="28"/>
      <c r="F45" s="28"/>
      <c r="G45" s="29"/>
    </row>
    <row r="46" spans="1:7" ht="14.4" customHeight="1" x14ac:dyDescent="0.3">
      <c r="A46" s="28"/>
      <c r="B46" s="28"/>
      <c r="C46" s="28"/>
      <c r="D46" s="28"/>
      <c r="E46" s="28"/>
      <c r="F46" s="28"/>
      <c r="G46" s="29"/>
    </row>
    <row r="47" spans="1:7" ht="14.4" customHeight="1" x14ac:dyDescent="0.3">
      <c r="A47" s="28"/>
      <c r="B47" s="28"/>
      <c r="C47" s="28"/>
      <c r="D47" s="28"/>
      <c r="E47" s="28"/>
      <c r="F47" s="28"/>
      <c r="G47" s="29"/>
    </row>
    <row r="48" spans="1:7" ht="14.4" customHeight="1" x14ac:dyDescent="0.3">
      <c r="A48" s="28"/>
      <c r="B48" s="28"/>
      <c r="C48" s="28"/>
      <c r="D48" s="28"/>
      <c r="E48" s="28"/>
      <c r="F48" s="28"/>
      <c r="G48" s="29"/>
    </row>
    <row r="49" spans="1:7" ht="14.4" customHeight="1" x14ac:dyDescent="0.3">
      <c r="A49" s="28"/>
      <c r="B49" s="28"/>
      <c r="C49" s="28"/>
      <c r="D49" s="28"/>
      <c r="E49" s="28"/>
      <c r="F49" s="28"/>
      <c r="G49" s="29"/>
    </row>
    <row r="50" spans="1:7" ht="14.4" customHeight="1" x14ac:dyDescent="0.3">
      <c r="A50" s="28"/>
      <c r="B50" s="28"/>
      <c r="C50" s="28"/>
      <c r="D50" s="28"/>
      <c r="E50" s="28"/>
      <c r="F50" s="28"/>
      <c r="G50" s="29"/>
    </row>
    <row r="51" spans="1:7" ht="14.4" customHeight="1" x14ac:dyDescent="0.3">
      <c r="A51" s="28"/>
      <c r="B51" s="28"/>
      <c r="C51" s="28"/>
      <c r="D51" s="28"/>
      <c r="E51" s="28"/>
      <c r="F51" s="28"/>
      <c r="G51" s="29"/>
    </row>
    <row r="52" spans="1:7" ht="14.4" customHeight="1" x14ac:dyDescent="0.3">
      <c r="A52" s="28"/>
      <c r="B52" s="28"/>
      <c r="C52" s="28"/>
      <c r="D52" s="28"/>
      <c r="E52" s="28"/>
      <c r="F52" s="28"/>
      <c r="G52" s="29"/>
    </row>
    <row r="53" spans="1:7" ht="14.4" customHeight="1" x14ac:dyDescent="0.3">
      <c r="A53" s="28"/>
      <c r="B53" s="28"/>
      <c r="C53" s="28"/>
      <c r="D53" s="28"/>
      <c r="E53" s="28"/>
      <c r="F53" s="28"/>
      <c r="G53" s="29"/>
    </row>
    <row r="54" spans="1:7" ht="14.4" customHeight="1" x14ac:dyDescent="0.3">
      <c r="A54" s="28"/>
      <c r="B54" s="28"/>
      <c r="C54" s="28"/>
      <c r="D54" s="28"/>
      <c r="E54" s="28"/>
      <c r="F54" s="28"/>
      <c r="G54" s="29"/>
    </row>
    <row r="55" spans="1:7" ht="14.4" customHeight="1" x14ac:dyDescent="0.3">
      <c r="A55" s="28"/>
      <c r="B55" s="28"/>
      <c r="C55" s="28"/>
      <c r="D55" s="28"/>
      <c r="E55" s="28"/>
      <c r="F55" s="28"/>
      <c r="G55" s="29"/>
    </row>
    <row r="56" spans="1:7" ht="14.4" customHeight="1" x14ac:dyDescent="0.3">
      <c r="A56" s="28"/>
      <c r="B56" s="28"/>
      <c r="C56" s="28"/>
      <c r="D56" s="28"/>
      <c r="E56" s="28"/>
      <c r="F56" s="28"/>
      <c r="G56" s="29"/>
    </row>
    <row r="57" spans="1:7" ht="14.4" customHeight="1" x14ac:dyDescent="0.3">
      <c r="A57" s="28"/>
      <c r="B57" s="28"/>
      <c r="C57" s="28"/>
      <c r="D57" s="28"/>
      <c r="E57" s="28"/>
      <c r="F57" s="28"/>
      <c r="G57" s="29"/>
    </row>
    <row r="58" spans="1:7" ht="14.4" customHeight="1" x14ac:dyDescent="0.3">
      <c r="A58" s="28"/>
      <c r="B58" s="28"/>
      <c r="C58" s="28"/>
      <c r="D58" s="28"/>
      <c r="E58" s="28"/>
      <c r="F58" s="28"/>
      <c r="G58" s="29"/>
    </row>
    <row r="59" spans="1:7" ht="14.4" customHeight="1" x14ac:dyDescent="0.3">
      <c r="A59" s="28"/>
      <c r="B59" s="28"/>
      <c r="C59" s="28"/>
      <c r="D59" s="28"/>
      <c r="E59" s="28"/>
      <c r="F59" s="28"/>
      <c r="G59" s="29"/>
    </row>
    <row r="60" spans="1:7" ht="14.4" customHeight="1" x14ac:dyDescent="0.3">
      <c r="A60" s="28"/>
      <c r="B60" s="28"/>
      <c r="C60" s="28"/>
      <c r="D60" s="28"/>
      <c r="E60" s="28"/>
      <c r="F60" s="28"/>
      <c r="G60" s="29"/>
    </row>
    <row r="61" spans="1:7" ht="14.4" customHeight="1" x14ac:dyDescent="0.3">
      <c r="A61" s="28"/>
      <c r="B61" s="28"/>
      <c r="C61" s="28"/>
      <c r="D61" s="28"/>
      <c r="E61" s="28"/>
      <c r="F61" s="28"/>
      <c r="G61" s="29"/>
    </row>
    <row r="62" spans="1:7" x14ac:dyDescent="0.3">
      <c r="A62" s="28"/>
      <c r="B62" s="28"/>
      <c r="C62" s="28"/>
      <c r="D62" s="28"/>
      <c r="E62" s="28"/>
      <c r="F62" s="28"/>
      <c r="G62" s="28"/>
    </row>
  </sheetData>
  <mergeCells count="10">
    <mergeCell ref="A1:G1"/>
    <mergeCell ref="A2:C2"/>
    <mergeCell ref="D2:G2"/>
    <mergeCell ref="A3:C3"/>
    <mergeCell ref="D3:G3"/>
    <mergeCell ref="A5:A6"/>
    <mergeCell ref="B5:B6"/>
    <mergeCell ref="C5:C6"/>
    <mergeCell ref="D5:F5"/>
    <mergeCell ref="G5:G6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workbookViewId="0">
      <selection activeCell="N20" sqref="N20:S20"/>
    </sheetView>
  </sheetViews>
  <sheetFormatPr defaultRowHeight="14.4" x14ac:dyDescent="0.3"/>
  <cols>
    <col min="1" max="1" width="10.21875" customWidth="1"/>
    <col min="2" max="2" width="14" customWidth="1"/>
    <col min="3" max="3" width="13.21875" customWidth="1"/>
    <col min="4" max="18" width="5.109375" customWidth="1"/>
    <col min="19" max="19" width="6" customWidth="1"/>
  </cols>
  <sheetData>
    <row r="1" spans="1:23" x14ac:dyDescent="0.3">
      <c r="A1" s="79" t="s">
        <v>87</v>
      </c>
      <c r="B1" s="79"/>
      <c r="C1" s="79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3">
      <c r="A2" s="79" t="s">
        <v>108</v>
      </c>
      <c r="B2" s="79"/>
      <c r="C2" s="79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3">
      <c r="A3" s="79" t="s">
        <v>88</v>
      </c>
      <c r="B3" s="79"/>
      <c r="C3" s="7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8.8" customHeight="1" x14ac:dyDescent="0.3">
      <c r="A4" s="80" t="s">
        <v>109</v>
      </c>
      <c r="B4" s="80"/>
      <c r="C4" s="80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3">
      <c r="A5" s="79" t="s">
        <v>89</v>
      </c>
      <c r="B5" s="79"/>
      <c r="C5" s="79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79" t="s">
        <v>90</v>
      </c>
      <c r="B6" s="79"/>
      <c r="C6" s="7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7.399999999999999" x14ac:dyDescent="0.3">
      <c r="A8" s="81" t="s">
        <v>91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14"/>
      <c r="U8" s="14"/>
      <c r="V8" s="14"/>
      <c r="W8" s="14"/>
    </row>
    <row r="9" spans="1:23" x14ac:dyDescent="0.3">
      <c r="A9" s="83" t="s">
        <v>92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14"/>
      <c r="U9" s="14"/>
      <c r="V9" s="14"/>
      <c r="W9" s="14"/>
    </row>
    <row r="10" spans="1:23" x14ac:dyDescent="0.3">
      <c r="A10" s="83" t="s">
        <v>93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14"/>
      <c r="U10" s="14"/>
      <c r="V10" s="14"/>
      <c r="W10" s="14"/>
    </row>
    <row r="11" spans="1:23" ht="15" thickBo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3">
      <c r="A12" s="61" t="s">
        <v>94</v>
      </c>
      <c r="B12" s="63" t="s">
        <v>95</v>
      </c>
      <c r="C12" s="63" t="s">
        <v>96</v>
      </c>
      <c r="D12" s="88" t="s">
        <v>97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0"/>
      <c r="P12" s="88" t="s">
        <v>98</v>
      </c>
      <c r="Q12" s="89"/>
      <c r="R12" s="89"/>
      <c r="S12" s="91"/>
      <c r="T12" s="14"/>
      <c r="U12" s="14"/>
      <c r="V12" s="14"/>
      <c r="W12" s="14"/>
    </row>
    <row r="13" spans="1:23" x14ac:dyDescent="0.3">
      <c r="A13" s="84"/>
      <c r="B13" s="86"/>
      <c r="C13" s="86"/>
      <c r="D13" s="92" t="s">
        <v>99</v>
      </c>
      <c r="E13" s="72"/>
      <c r="F13" s="92" t="s">
        <v>100</v>
      </c>
      <c r="G13" s="72"/>
      <c r="H13" s="92" t="s">
        <v>101</v>
      </c>
      <c r="I13" s="72"/>
      <c r="J13" s="92" t="s">
        <v>102</v>
      </c>
      <c r="K13" s="72"/>
      <c r="L13" s="92" t="s">
        <v>103</v>
      </c>
      <c r="M13" s="72"/>
      <c r="N13" s="92" t="s">
        <v>104</v>
      </c>
      <c r="O13" s="72"/>
      <c r="P13" s="92" t="s">
        <v>105</v>
      </c>
      <c r="Q13" s="72"/>
      <c r="R13" s="92" t="s">
        <v>106</v>
      </c>
      <c r="S13" s="71"/>
      <c r="T13" s="14"/>
      <c r="U13" s="14"/>
      <c r="V13" s="14"/>
      <c r="W13" s="14"/>
    </row>
    <row r="14" spans="1:23" ht="15" thickBot="1" x14ac:dyDescent="0.35">
      <c r="A14" s="85"/>
      <c r="B14" s="87"/>
      <c r="C14" s="87"/>
      <c r="D14" s="18" t="s">
        <v>94</v>
      </c>
      <c r="E14" s="18" t="s">
        <v>107</v>
      </c>
      <c r="F14" s="18" t="s">
        <v>94</v>
      </c>
      <c r="G14" s="18" t="s">
        <v>107</v>
      </c>
      <c r="H14" s="18" t="s">
        <v>94</v>
      </c>
      <c r="I14" s="18" t="s">
        <v>107</v>
      </c>
      <c r="J14" s="18" t="s">
        <v>94</v>
      </c>
      <c r="K14" s="18" t="s">
        <v>107</v>
      </c>
      <c r="L14" s="18" t="s">
        <v>94</v>
      </c>
      <c r="M14" s="18" t="s">
        <v>107</v>
      </c>
      <c r="N14" s="18" t="s">
        <v>94</v>
      </c>
      <c r="O14" s="18" t="s">
        <v>107</v>
      </c>
      <c r="P14" s="18" t="s">
        <v>94</v>
      </c>
      <c r="Q14" s="18" t="s">
        <v>107</v>
      </c>
      <c r="R14" s="18" t="s">
        <v>94</v>
      </c>
      <c r="S14" s="19" t="s">
        <v>107</v>
      </c>
      <c r="T14" s="14"/>
      <c r="U14" s="14"/>
      <c r="V14" s="14"/>
      <c r="W14" s="14"/>
    </row>
    <row r="15" spans="1:23" ht="27" thickBot="1" x14ac:dyDescent="0.35">
      <c r="A15" s="20">
        <v>1</v>
      </c>
      <c r="B15" s="21" t="s">
        <v>73</v>
      </c>
      <c r="C15" s="21">
        <f>+F15+D15+H15+J15+L15+N15</f>
        <v>23</v>
      </c>
      <c r="D15" s="21">
        <f>COUNTIF(Zaključne!G7:G61,"=A")</f>
        <v>0</v>
      </c>
      <c r="E15" s="21">
        <f>ROUND(100*D15/C15,1)</f>
        <v>0</v>
      </c>
      <c r="F15" s="21">
        <f>COUNTIF(Zaključne!G7:G61, "=B")</f>
        <v>0</v>
      </c>
      <c r="G15" s="21">
        <f>ROUND(100*F15/C15,1)</f>
        <v>0</v>
      </c>
      <c r="H15" s="21">
        <f>COUNTIF(Zaključne!G7:G61, "=C")</f>
        <v>0</v>
      </c>
      <c r="I15" s="21">
        <f>ROUND(100*H15/C15,1)</f>
        <v>0</v>
      </c>
      <c r="J15" s="21">
        <f>COUNTIF(Zaključne!G7:G61, "=D")</f>
        <v>0</v>
      </c>
      <c r="K15" s="21">
        <f>ROUND(100*J15/C15,1)</f>
        <v>0</v>
      </c>
      <c r="L15" s="21">
        <f>COUNTIF(Zaključne!G7:G61, "=E")</f>
        <v>2</v>
      </c>
      <c r="M15" s="21">
        <f>ROUND(100*L15/C15,1)</f>
        <v>8.6999999999999993</v>
      </c>
      <c r="N15" s="21">
        <f>COUNTIF(Zaključne!G7:G61, "=F")</f>
        <v>21</v>
      </c>
      <c r="O15" s="21">
        <f>MAX(0,100-E15-G15-I15-K15-M15)</f>
        <v>91.3</v>
      </c>
      <c r="P15" s="21">
        <f>+D15+F15+H15+J15+L15</f>
        <v>2</v>
      </c>
      <c r="Q15" s="21">
        <f>ROUND(100*P15/C15,1)</f>
        <v>8.6999999999999993</v>
      </c>
      <c r="R15" s="21">
        <f>+N15</f>
        <v>21</v>
      </c>
      <c r="S15" s="22">
        <f>O15</f>
        <v>91.3</v>
      </c>
      <c r="T15" s="14"/>
      <c r="U15" s="14"/>
      <c r="V15" s="14"/>
      <c r="W15" s="14"/>
    </row>
    <row r="16" spans="1:23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94" t="s">
        <v>113</v>
      </c>
      <c r="O19" s="94"/>
      <c r="P19" s="94"/>
      <c r="Q19" s="94"/>
      <c r="R19" s="94"/>
      <c r="S19" s="94"/>
      <c r="T19" s="14"/>
      <c r="U19" s="14"/>
      <c r="V19" s="14"/>
      <c r="W19" s="14"/>
    </row>
    <row r="20" spans="1:23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93" t="s">
        <v>112</v>
      </c>
      <c r="O20" s="93"/>
      <c r="P20" s="93"/>
      <c r="Q20" s="93"/>
      <c r="R20" s="93"/>
      <c r="S20" s="93"/>
      <c r="T20" s="14"/>
      <c r="U20" s="14"/>
      <c r="V20" s="14"/>
      <c r="W20" s="14"/>
    </row>
  </sheetData>
  <mergeCells count="24">
    <mergeCell ref="N20:S20"/>
    <mergeCell ref="N19:S19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2021-02-06T16:04:54Z</cp:lastPrinted>
  <dcterms:created xsi:type="dcterms:W3CDTF">2020-11-20T22:46:19Z</dcterms:created>
  <dcterms:modified xsi:type="dcterms:W3CDTF">2021-02-06T17:02:04Z</dcterms:modified>
</cp:coreProperties>
</file>