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bodovna lista" sheetId="1" r:id="rId1"/>
    <sheet name="A evidencija" sheetId="2" r:id="rId2"/>
    <sheet name="B evidencija" sheetId="3" r:id="rId3"/>
    <sheet name="C evidencija" sheetId="4" r:id="rId4"/>
    <sheet name="stariji studenti" sheetId="5" r:id="rId5"/>
    <sheet name="zakljucneA" sheetId="6" r:id="rId6"/>
    <sheet name="zakljucneB" sheetId="7" r:id="rId7"/>
    <sheet name="zakljucneC" sheetId="8" r:id="rId8"/>
  </sheets>
  <calcPr calcId="152511"/>
  <extLst>
    <ext uri="GoogleSheetsCustomDataVersion1">
      <go:sheetsCustomData xmlns:go="http://customooxmlschemas.google.com/" r:id="rId12" roundtripDataSignature="AMtx7mhPnaDwYRtnsDNdibfx3T5UxJ8ucQ=="/>
    </ext>
  </extLst>
</workbook>
</file>

<file path=xl/calcChain.xml><?xml version="1.0" encoding="utf-8"?>
<calcChain xmlns="http://schemas.openxmlformats.org/spreadsheetml/2006/main">
  <c r="AI8" i="2" l="1"/>
  <c r="AH8" i="2"/>
  <c r="AI8" i="3"/>
  <c r="AK8" i="3" s="1"/>
  <c r="AH8" i="3"/>
  <c r="AC8" i="3"/>
  <c r="Y8" i="3"/>
  <c r="M8" i="3" s="1"/>
  <c r="V8" i="3"/>
  <c r="D7" i="7" s="1"/>
  <c r="R9" i="3"/>
  <c r="R10" i="3"/>
  <c r="R11" i="3"/>
  <c r="R12" i="3"/>
  <c r="AI12" i="3" s="1"/>
  <c r="R13" i="3"/>
  <c r="R14" i="3"/>
  <c r="R15" i="3"/>
  <c r="R16" i="3"/>
  <c r="R17" i="3"/>
  <c r="R18" i="3"/>
  <c r="AI18" i="3" s="1"/>
  <c r="R19" i="3"/>
  <c r="R20" i="3"/>
  <c r="R21" i="3"/>
  <c r="R22" i="3"/>
  <c r="AI22" i="3" s="1"/>
  <c r="R23" i="3"/>
  <c r="R24" i="3"/>
  <c r="R25" i="3"/>
  <c r="R26" i="3"/>
  <c r="AI26" i="3" s="1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P9" i="3"/>
  <c r="P10" i="3"/>
  <c r="AI10" i="3" s="1"/>
  <c r="P11" i="3"/>
  <c r="P12" i="3"/>
  <c r="P13" i="3"/>
  <c r="P14" i="3"/>
  <c r="AI14" i="3" s="1"/>
  <c r="P15" i="3"/>
  <c r="P16" i="3"/>
  <c r="P17" i="3"/>
  <c r="P18" i="3"/>
  <c r="P19" i="3"/>
  <c r="P20" i="3"/>
  <c r="AI20" i="3" s="1"/>
  <c r="P21" i="3"/>
  <c r="AI21" i="3" s="1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AI37" i="3" s="1"/>
  <c r="P38" i="3"/>
  <c r="P39" i="3"/>
  <c r="P40" i="3"/>
  <c r="R8" i="3"/>
  <c r="P8" i="3"/>
  <c r="AI19" i="3"/>
  <c r="AI11" i="3"/>
  <c r="AI9" i="3"/>
  <c r="AI15" i="3"/>
  <c r="AI17" i="3"/>
  <c r="R8" i="2"/>
  <c r="P8" i="2"/>
  <c r="P9" i="2"/>
  <c r="P10" i="2"/>
  <c r="AI10" i="2" s="1"/>
  <c r="P11" i="2"/>
  <c r="AI11" i="2" s="1"/>
  <c r="P12" i="2"/>
  <c r="AI12" i="2" s="1"/>
  <c r="P13" i="2"/>
  <c r="P14" i="2"/>
  <c r="AI14" i="2" s="1"/>
  <c r="P15" i="2"/>
  <c r="AI15" i="2" s="1"/>
  <c r="P16" i="2"/>
  <c r="P17" i="2"/>
  <c r="P18" i="2"/>
  <c r="AI18" i="2" s="1"/>
  <c r="P19" i="2"/>
  <c r="AI19" i="2" s="1"/>
  <c r="P20" i="2"/>
  <c r="AI20" i="2" s="1"/>
  <c r="AI13" i="3"/>
  <c r="AI16" i="3"/>
  <c r="AI23" i="3"/>
  <c r="AI24" i="3"/>
  <c r="AI25" i="3"/>
  <c r="AI27" i="3"/>
  <c r="AI28" i="3"/>
  <c r="AI29" i="3"/>
  <c r="AI31" i="3"/>
  <c r="AI32" i="3"/>
  <c r="AI33" i="3"/>
  <c r="AI34" i="3"/>
  <c r="AI35" i="3"/>
  <c r="AI36" i="3"/>
  <c r="AI38" i="3"/>
  <c r="AI39" i="3"/>
  <c r="AI40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V8" i="2"/>
  <c r="AI13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C69" i="8"/>
  <c r="B69" i="8"/>
  <c r="C68" i="8"/>
  <c r="B68" i="8"/>
  <c r="C67" i="8"/>
  <c r="B67" i="8"/>
  <c r="C66" i="8"/>
  <c r="B66" i="8"/>
  <c r="C65" i="8"/>
  <c r="B65" i="8"/>
  <c r="C64" i="8"/>
  <c r="B64" i="8"/>
  <c r="C63" i="8"/>
  <c r="B63" i="8"/>
  <c r="C62" i="8"/>
  <c r="B62" i="8"/>
  <c r="C61" i="8"/>
  <c r="B61" i="8"/>
  <c r="C60" i="8"/>
  <c r="B60" i="8"/>
  <c r="C59" i="8"/>
  <c r="B59" i="8"/>
  <c r="C58" i="8"/>
  <c r="B58" i="8"/>
  <c r="C57" i="8"/>
  <c r="B57" i="8"/>
  <c r="C56" i="8"/>
  <c r="B56" i="8"/>
  <c r="C55" i="8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C7" i="8"/>
  <c r="B7" i="8"/>
  <c r="B51" i="7"/>
  <c r="B50" i="7"/>
  <c r="B49" i="7"/>
  <c r="B48" i="7"/>
  <c r="B47" i="7"/>
  <c r="B46" i="7"/>
  <c r="B45" i="7"/>
  <c r="B44" i="7"/>
  <c r="B43" i="7"/>
  <c r="B42" i="7"/>
  <c r="B41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C9" i="7"/>
  <c r="B9" i="7"/>
  <c r="A9" i="7"/>
  <c r="C8" i="7"/>
  <c r="B8" i="7"/>
  <c r="A8" i="7"/>
  <c r="C7" i="7"/>
  <c r="B7" i="7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C9" i="6"/>
  <c r="B9" i="6"/>
  <c r="A9" i="6"/>
  <c r="C8" i="6"/>
  <c r="B8" i="6"/>
  <c r="A8" i="6"/>
  <c r="C7" i="6"/>
  <c r="B7" i="6"/>
  <c r="J8" i="5"/>
  <c r="G8" i="5"/>
  <c r="J7" i="5"/>
  <c r="G7" i="5"/>
  <c r="J6" i="5"/>
  <c r="G6" i="5"/>
  <c r="J5" i="5"/>
  <c r="G5" i="5"/>
  <c r="J4" i="5"/>
  <c r="G4" i="5"/>
  <c r="J3" i="5"/>
  <c r="G3" i="5"/>
  <c r="X70" i="4"/>
  <c r="U70" i="4"/>
  <c r="R70" i="4"/>
  <c r="D69" i="8" s="1"/>
  <c r="M70" i="4"/>
  <c r="X69" i="4"/>
  <c r="N69" i="4" s="1"/>
  <c r="U69" i="4"/>
  <c r="M69" i="4" s="1"/>
  <c r="R69" i="4"/>
  <c r="D68" i="8" s="1"/>
  <c r="X68" i="4"/>
  <c r="N68" i="4" s="1"/>
  <c r="U68" i="4"/>
  <c r="R68" i="4"/>
  <c r="D67" i="8" s="1"/>
  <c r="X67" i="4"/>
  <c r="U67" i="4"/>
  <c r="M67" i="4" s="1"/>
  <c r="R67" i="4"/>
  <c r="D66" i="8" s="1"/>
  <c r="N67" i="4"/>
  <c r="Y66" i="4"/>
  <c r="E65" i="8" s="1"/>
  <c r="X66" i="4"/>
  <c r="U66" i="4"/>
  <c r="M66" i="4" s="1"/>
  <c r="R66" i="4"/>
  <c r="D65" i="8" s="1"/>
  <c r="N66" i="4"/>
  <c r="X65" i="4"/>
  <c r="N65" i="4" s="1"/>
  <c r="U65" i="4"/>
  <c r="M65" i="4" s="1"/>
  <c r="R65" i="4"/>
  <c r="D64" i="8" s="1"/>
  <c r="X64" i="4"/>
  <c r="N64" i="4" s="1"/>
  <c r="U64" i="4"/>
  <c r="Y64" i="4" s="1"/>
  <c r="E63" i="8" s="1"/>
  <c r="R64" i="4"/>
  <c r="D63" i="8" s="1"/>
  <c r="M64" i="4"/>
  <c r="X63" i="4"/>
  <c r="U63" i="4"/>
  <c r="M63" i="4" s="1"/>
  <c r="R63" i="4"/>
  <c r="N63" i="4"/>
  <c r="X62" i="4"/>
  <c r="N62" i="4" s="1"/>
  <c r="U62" i="4"/>
  <c r="Y62" i="4" s="1"/>
  <c r="E61" i="8" s="1"/>
  <c r="R62" i="4"/>
  <c r="D61" i="8" s="1"/>
  <c r="X61" i="4"/>
  <c r="Z61" i="4" s="1"/>
  <c r="O61" i="4" s="1"/>
  <c r="F60" i="8" s="1"/>
  <c r="U61" i="4"/>
  <c r="R61" i="4"/>
  <c r="D60" i="8" s="1"/>
  <c r="P61" i="4"/>
  <c r="G60" i="8" s="1"/>
  <c r="M61" i="4"/>
  <c r="Y60" i="4"/>
  <c r="E59" i="8" s="1"/>
  <c r="X60" i="4"/>
  <c r="U60" i="4"/>
  <c r="R60" i="4"/>
  <c r="D59" i="8" s="1"/>
  <c r="N60" i="4"/>
  <c r="M60" i="4"/>
  <c r="X59" i="4"/>
  <c r="U59" i="4"/>
  <c r="Y59" i="4" s="1"/>
  <c r="E58" i="8" s="1"/>
  <c r="R59" i="4"/>
  <c r="D58" i="8" s="1"/>
  <c r="N59" i="4"/>
  <c r="X58" i="4"/>
  <c r="U58" i="4"/>
  <c r="M58" i="4" s="1"/>
  <c r="R58" i="4"/>
  <c r="N58" i="4"/>
  <c r="Y57" i="4"/>
  <c r="E56" i="8" s="1"/>
  <c r="X57" i="4"/>
  <c r="N57" i="4" s="1"/>
  <c r="U57" i="4"/>
  <c r="M57" i="4" s="1"/>
  <c r="R57" i="4"/>
  <c r="D56" i="8" s="1"/>
  <c r="X56" i="4"/>
  <c r="U56" i="4"/>
  <c r="R56" i="4"/>
  <c r="D55" i="8" s="1"/>
  <c r="M56" i="4"/>
  <c r="X55" i="4"/>
  <c r="U55" i="4"/>
  <c r="M55" i="4" s="1"/>
  <c r="R55" i="4"/>
  <c r="N55" i="4"/>
  <c r="Z54" i="4"/>
  <c r="O54" i="4" s="1"/>
  <c r="X54" i="4"/>
  <c r="N54" i="4" s="1"/>
  <c r="U54" i="4"/>
  <c r="Y54" i="4" s="1"/>
  <c r="E53" i="8" s="1"/>
  <c r="R54" i="4"/>
  <c r="D53" i="8" s="1"/>
  <c r="M54" i="4"/>
  <c r="Y53" i="4"/>
  <c r="E52" i="8" s="1"/>
  <c r="X53" i="4"/>
  <c r="Z53" i="4" s="1"/>
  <c r="O53" i="4" s="1"/>
  <c r="F52" i="8" s="1"/>
  <c r="U53" i="4"/>
  <c r="R53" i="4"/>
  <c r="D52" i="8" s="1"/>
  <c r="M53" i="4"/>
  <c r="Z52" i="4"/>
  <c r="O52" i="4" s="1"/>
  <c r="Y52" i="4"/>
  <c r="E51" i="8" s="1"/>
  <c r="X52" i="4"/>
  <c r="U52" i="4"/>
  <c r="R52" i="4"/>
  <c r="D51" i="8" s="1"/>
  <c r="N52" i="4"/>
  <c r="M52" i="4"/>
  <c r="X51" i="4"/>
  <c r="U51" i="4"/>
  <c r="Y51" i="4" s="1"/>
  <c r="E50" i="8" s="1"/>
  <c r="R51" i="4"/>
  <c r="D50" i="8" s="1"/>
  <c r="N51" i="4"/>
  <c r="X50" i="4"/>
  <c r="U50" i="4"/>
  <c r="M50" i="4" s="1"/>
  <c r="R50" i="4"/>
  <c r="N50" i="4"/>
  <c r="X49" i="4"/>
  <c r="N49" i="4" s="1"/>
  <c r="U49" i="4"/>
  <c r="M49" i="4" s="1"/>
  <c r="R49" i="4"/>
  <c r="D48" i="8" s="1"/>
  <c r="X48" i="4"/>
  <c r="Z48" i="4" s="1"/>
  <c r="O48" i="4" s="1"/>
  <c r="U48" i="4"/>
  <c r="R48" i="4"/>
  <c r="D47" i="8" s="1"/>
  <c r="M48" i="4"/>
  <c r="X47" i="4"/>
  <c r="U47" i="4"/>
  <c r="M47" i="4" s="1"/>
  <c r="R47" i="4"/>
  <c r="N47" i="4"/>
  <c r="X46" i="4"/>
  <c r="N46" i="4" s="1"/>
  <c r="U46" i="4"/>
  <c r="Y46" i="4" s="1"/>
  <c r="E45" i="8" s="1"/>
  <c r="R46" i="4"/>
  <c r="D45" i="8" s="1"/>
  <c r="M46" i="4"/>
  <c r="Y45" i="4"/>
  <c r="E44" i="8" s="1"/>
  <c r="X45" i="4"/>
  <c r="Z45" i="4" s="1"/>
  <c r="O45" i="4" s="1"/>
  <c r="F44" i="8" s="1"/>
  <c r="U45" i="4"/>
  <c r="R45" i="4"/>
  <c r="D44" i="8" s="1"/>
  <c r="P45" i="4"/>
  <c r="G44" i="8" s="1"/>
  <c r="N45" i="4"/>
  <c r="M45" i="4"/>
  <c r="Z44" i="4"/>
  <c r="O44" i="4" s="1"/>
  <c r="Y44" i="4"/>
  <c r="E43" i="8" s="1"/>
  <c r="X44" i="4"/>
  <c r="U44" i="4"/>
  <c r="R44" i="4"/>
  <c r="D43" i="8" s="1"/>
  <c r="N44" i="4"/>
  <c r="M44" i="4"/>
  <c r="Z43" i="4"/>
  <c r="O43" i="4" s="1"/>
  <c r="F42" i="8" s="1"/>
  <c r="X43" i="4"/>
  <c r="U43" i="4"/>
  <c r="Y43" i="4" s="1"/>
  <c r="E42" i="8" s="1"/>
  <c r="R43" i="4"/>
  <c r="D42" i="8" s="1"/>
  <c r="N43" i="4"/>
  <c r="M43" i="4"/>
  <c r="X42" i="4"/>
  <c r="N42" i="4" s="1"/>
  <c r="U42" i="4"/>
  <c r="M42" i="4" s="1"/>
  <c r="R42" i="4"/>
  <c r="X41" i="4"/>
  <c r="N41" i="4" s="1"/>
  <c r="U41" i="4"/>
  <c r="M41" i="4" s="1"/>
  <c r="R41" i="4"/>
  <c r="D40" i="8" s="1"/>
  <c r="X40" i="4"/>
  <c r="U40" i="4"/>
  <c r="R40" i="4"/>
  <c r="D39" i="8" s="1"/>
  <c r="M40" i="4"/>
  <c r="Y39" i="4"/>
  <c r="E38" i="8" s="1"/>
  <c r="X39" i="4"/>
  <c r="U39" i="4"/>
  <c r="M39" i="4" s="1"/>
  <c r="R39" i="4"/>
  <c r="N39" i="4"/>
  <c r="X38" i="4"/>
  <c r="N38" i="4" s="1"/>
  <c r="U38" i="4"/>
  <c r="Y38" i="4" s="1"/>
  <c r="E37" i="8" s="1"/>
  <c r="R38" i="4"/>
  <c r="D37" i="8" s="1"/>
  <c r="X37" i="4"/>
  <c r="Z37" i="4" s="1"/>
  <c r="O37" i="4" s="1"/>
  <c r="F36" i="8" s="1"/>
  <c r="U37" i="4"/>
  <c r="R37" i="4"/>
  <c r="D36" i="8" s="1"/>
  <c r="P37" i="4"/>
  <c r="G36" i="8" s="1"/>
  <c r="N37" i="4"/>
  <c r="M37" i="4"/>
  <c r="Y36" i="4"/>
  <c r="E35" i="8" s="1"/>
  <c r="X36" i="4"/>
  <c r="U36" i="4"/>
  <c r="R36" i="4"/>
  <c r="D35" i="8" s="1"/>
  <c r="N36" i="4"/>
  <c r="M36" i="4"/>
  <c r="X35" i="4"/>
  <c r="U35" i="4"/>
  <c r="Y35" i="4" s="1"/>
  <c r="E34" i="8" s="1"/>
  <c r="R35" i="4"/>
  <c r="D34" i="8" s="1"/>
  <c r="N35" i="4"/>
  <c r="M35" i="4"/>
  <c r="X34" i="4"/>
  <c r="N34" i="4" s="1"/>
  <c r="U34" i="4"/>
  <c r="M34" i="4" s="1"/>
  <c r="R34" i="4"/>
  <c r="X33" i="4"/>
  <c r="N33" i="4" s="1"/>
  <c r="U33" i="4"/>
  <c r="M33" i="4" s="1"/>
  <c r="R33" i="4"/>
  <c r="D32" i="8" s="1"/>
  <c r="X32" i="4"/>
  <c r="U32" i="4"/>
  <c r="R32" i="4"/>
  <c r="D31" i="8" s="1"/>
  <c r="M32" i="4"/>
  <c r="X31" i="4"/>
  <c r="U31" i="4"/>
  <c r="M31" i="4" s="1"/>
  <c r="R31" i="4"/>
  <c r="N31" i="4"/>
  <c r="X30" i="4"/>
  <c r="N30" i="4" s="1"/>
  <c r="U30" i="4"/>
  <c r="Y30" i="4" s="1"/>
  <c r="E29" i="8" s="1"/>
  <c r="R30" i="4"/>
  <c r="D29" i="8" s="1"/>
  <c r="Y29" i="4"/>
  <c r="E28" i="8" s="1"/>
  <c r="X29" i="4"/>
  <c r="Z29" i="4" s="1"/>
  <c r="O29" i="4" s="1"/>
  <c r="F28" i="8" s="1"/>
  <c r="U29" i="4"/>
  <c r="R29" i="4"/>
  <c r="D28" i="8" s="1"/>
  <c r="P29" i="4"/>
  <c r="G28" i="8" s="1"/>
  <c r="M29" i="4"/>
  <c r="Y28" i="4"/>
  <c r="E27" i="8" s="1"/>
  <c r="X28" i="4"/>
  <c r="U28" i="4"/>
  <c r="R28" i="4"/>
  <c r="D27" i="8" s="1"/>
  <c r="N28" i="4"/>
  <c r="M28" i="4"/>
  <c r="X27" i="4"/>
  <c r="U27" i="4"/>
  <c r="Y27" i="4" s="1"/>
  <c r="E26" i="8" s="1"/>
  <c r="R27" i="4"/>
  <c r="D26" i="8" s="1"/>
  <c r="N27" i="4"/>
  <c r="X26" i="4"/>
  <c r="U26" i="4"/>
  <c r="M26" i="4" s="1"/>
  <c r="R26" i="4"/>
  <c r="N26" i="4"/>
  <c r="Y25" i="4"/>
  <c r="E24" i="8" s="1"/>
  <c r="X25" i="4"/>
  <c r="N25" i="4" s="1"/>
  <c r="U25" i="4"/>
  <c r="M25" i="4" s="1"/>
  <c r="R25" i="4"/>
  <c r="D24" i="8" s="1"/>
  <c r="X24" i="4"/>
  <c r="U24" i="4"/>
  <c r="R24" i="4"/>
  <c r="D23" i="8" s="1"/>
  <c r="M24" i="4"/>
  <c r="X23" i="4"/>
  <c r="U23" i="4"/>
  <c r="M23" i="4" s="1"/>
  <c r="R23" i="4"/>
  <c r="N23" i="4"/>
  <c r="Z22" i="4"/>
  <c r="O22" i="4" s="1"/>
  <c r="X22" i="4"/>
  <c r="N22" i="4" s="1"/>
  <c r="U22" i="4"/>
  <c r="R22" i="4"/>
  <c r="D21" i="8" s="1"/>
  <c r="M22" i="4"/>
  <c r="Y21" i="4"/>
  <c r="E20" i="8" s="1"/>
  <c r="X21" i="4"/>
  <c r="Z21" i="4" s="1"/>
  <c r="O21" i="4" s="1"/>
  <c r="F20" i="8" s="1"/>
  <c r="U21" i="4"/>
  <c r="R21" i="4"/>
  <c r="D20" i="8" s="1"/>
  <c r="M21" i="4"/>
  <c r="Z20" i="4"/>
  <c r="O20" i="4" s="1"/>
  <c r="Y20" i="4"/>
  <c r="E19" i="8" s="1"/>
  <c r="X20" i="4"/>
  <c r="U20" i="4"/>
  <c r="R20" i="4"/>
  <c r="D19" i="8" s="1"/>
  <c r="N20" i="4"/>
  <c r="M20" i="4"/>
  <c r="X19" i="4"/>
  <c r="U19" i="4"/>
  <c r="Y19" i="4" s="1"/>
  <c r="E18" i="8" s="1"/>
  <c r="R19" i="4"/>
  <c r="D18" i="8" s="1"/>
  <c r="N19" i="4"/>
  <c r="X18" i="4"/>
  <c r="U18" i="4"/>
  <c r="M18" i="4" s="1"/>
  <c r="R18" i="4"/>
  <c r="N18" i="4"/>
  <c r="X17" i="4"/>
  <c r="N17" i="4" s="1"/>
  <c r="U17" i="4"/>
  <c r="M17" i="4" s="1"/>
  <c r="R17" i="4"/>
  <c r="D16" i="8" s="1"/>
  <c r="X16" i="4"/>
  <c r="Z16" i="4" s="1"/>
  <c r="O16" i="4" s="1"/>
  <c r="U16" i="4"/>
  <c r="R16" i="4"/>
  <c r="D15" i="8" s="1"/>
  <c r="M16" i="4"/>
  <c r="X15" i="4"/>
  <c r="U15" i="4"/>
  <c r="M15" i="4" s="1"/>
  <c r="R15" i="4"/>
  <c r="N15" i="4"/>
  <c r="X14" i="4"/>
  <c r="N14" i="4" s="1"/>
  <c r="U14" i="4"/>
  <c r="Y14" i="4" s="1"/>
  <c r="E13" i="8" s="1"/>
  <c r="R14" i="4"/>
  <c r="D13" i="8" s="1"/>
  <c r="M14" i="4"/>
  <c r="Y13" i="4"/>
  <c r="E12" i="8" s="1"/>
  <c r="X13" i="4"/>
  <c r="Z13" i="4" s="1"/>
  <c r="O13" i="4" s="1"/>
  <c r="F12" i="8" s="1"/>
  <c r="U13" i="4"/>
  <c r="R13" i="4"/>
  <c r="D12" i="8" s="1"/>
  <c r="P13" i="4"/>
  <c r="G12" i="8" s="1"/>
  <c r="N13" i="4"/>
  <c r="M13" i="4"/>
  <c r="Z12" i="4"/>
  <c r="O12" i="4" s="1"/>
  <c r="Y12" i="4"/>
  <c r="E11" i="8" s="1"/>
  <c r="X12" i="4"/>
  <c r="U12" i="4"/>
  <c r="R12" i="4"/>
  <c r="D11" i="8" s="1"/>
  <c r="N12" i="4"/>
  <c r="M12" i="4"/>
  <c r="Z11" i="4"/>
  <c r="O11" i="4" s="1"/>
  <c r="F10" i="8" s="1"/>
  <c r="X11" i="4"/>
  <c r="U11" i="4"/>
  <c r="Y11" i="4" s="1"/>
  <c r="E10" i="8" s="1"/>
  <c r="R11" i="4"/>
  <c r="D10" i="8" s="1"/>
  <c r="N11" i="4"/>
  <c r="M11" i="4"/>
  <c r="X10" i="4"/>
  <c r="N10" i="4" s="1"/>
  <c r="U10" i="4"/>
  <c r="M10" i="4" s="1"/>
  <c r="R10" i="4"/>
  <c r="X9" i="4"/>
  <c r="N9" i="4" s="1"/>
  <c r="U9" i="4"/>
  <c r="M9" i="4" s="1"/>
  <c r="R9" i="4"/>
  <c r="D8" i="8" s="1"/>
  <c r="X8" i="4"/>
  <c r="U8" i="4"/>
  <c r="R8" i="4"/>
  <c r="D7" i="8" s="1"/>
  <c r="M8" i="4"/>
  <c r="AB70" i="3"/>
  <c r="Y70" i="3"/>
  <c r="V70" i="3"/>
  <c r="AB69" i="3"/>
  <c r="Y69" i="3"/>
  <c r="V69" i="3"/>
  <c r="AJ68" i="3"/>
  <c r="S68" i="3" s="1"/>
  <c r="T68" i="3" s="1"/>
  <c r="AB68" i="3"/>
  <c r="Y68" i="3"/>
  <c r="V68" i="3"/>
  <c r="AB67" i="3"/>
  <c r="Y67" i="3"/>
  <c r="V67" i="3"/>
  <c r="AB66" i="3"/>
  <c r="Y66" i="3"/>
  <c r="V66" i="3"/>
  <c r="AB65" i="3"/>
  <c r="Y65" i="3"/>
  <c r="V65" i="3"/>
  <c r="AJ65" i="3" s="1"/>
  <c r="S65" i="3" s="1"/>
  <c r="T65" i="3" s="1"/>
  <c r="AB64" i="3"/>
  <c r="Y64" i="3"/>
  <c r="V64" i="3"/>
  <c r="AJ64" i="3" s="1"/>
  <c r="S64" i="3" s="1"/>
  <c r="T64" i="3" s="1"/>
  <c r="AB63" i="3"/>
  <c r="Y63" i="3"/>
  <c r="V63" i="3"/>
  <c r="AB62" i="3"/>
  <c r="Y62" i="3"/>
  <c r="V62" i="3"/>
  <c r="AB61" i="3"/>
  <c r="Y61" i="3"/>
  <c r="V61" i="3"/>
  <c r="AJ61" i="3" s="1"/>
  <c r="S61" i="3" s="1"/>
  <c r="T61" i="3" s="1"/>
  <c r="AB60" i="3"/>
  <c r="Y60" i="3"/>
  <c r="V60" i="3"/>
  <c r="AJ60" i="3" s="1"/>
  <c r="S60" i="3" s="1"/>
  <c r="T60" i="3" s="1"/>
  <c r="AB59" i="3"/>
  <c r="Y59" i="3"/>
  <c r="V59" i="3"/>
  <c r="AB58" i="3"/>
  <c r="Y58" i="3"/>
  <c r="V58" i="3"/>
  <c r="AB57" i="3"/>
  <c r="Y57" i="3"/>
  <c r="V57" i="3"/>
  <c r="AB56" i="3"/>
  <c r="Y56" i="3"/>
  <c r="V56" i="3"/>
  <c r="AJ56" i="3" s="1"/>
  <c r="S56" i="3" s="1"/>
  <c r="T56" i="3" s="1"/>
  <c r="AB55" i="3"/>
  <c r="Y55" i="3"/>
  <c r="V55" i="3"/>
  <c r="AB54" i="3"/>
  <c r="Y54" i="3"/>
  <c r="V54" i="3"/>
  <c r="AB53" i="3"/>
  <c r="Y53" i="3"/>
  <c r="V53" i="3"/>
  <c r="AB52" i="3"/>
  <c r="Y52" i="3"/>
  <c r="V52" i="3"/>
  <c r="AB51" i="3"/>
  <c r="Y51" i="3"/>
  <c r="V51" i="3"/>
  <c r="AB50" i="3"/>
  <c r="Y50" i="3"/>
  <c r="V50" i="3"/>
  <c r="AB49" i="3"/>
  <c r="Y49" i="3"/>
  <c r="V49" i="3"/>
  <c r="AB48" i="3"/>
  <c r="Y48" i="3"/>
  <c r="V48" i="3"/>
  <c r="AJ48" i="3" s="1"/>
  <c r="S48" i="3" s="1"/>
  <c r="T48" i="3" s="1"/>
  <c r="AB47" i="3"/>
  <c r="Y47" i="3"/>
  <c r="V47" i="3"/>
  <c r="AB46" i="3"/>
  <c r="Y46" i="3"/>
  <c r="V46" i="3"/>
  <c r="AB45" i="3"/>
  <c r="Y45" i="3"/>
  <c r="V45" i="3"/>
  <c r="AB44" i="3"/>
  <c r="Y44" i="3"/>
  <c r="V44" i="3"/>
  <c r="AB43" i="3"/>
  <c r="Y43" i="3"/>
  <c r="V43" i="3"/>
  <c r="AB42" i="3"/>
  <c r="Y42" i="3"/>
  <c r="V42" i="3"/>
  <c r="AB41" i="3"/>
  <c r="Y41" i="3"/>
  <c r="V41" i="3"/>
  <c r="AB40" i="3"/>
  <c r="N40" i="3" s="1"/>
  <c r="Y40" i="3"/>
  <c r="V40" i="3"/>
  <c r="D39" i="7" s="1"/>
  <c r="AB39" i="3"/>
  <c r="N39" i="3" s="1"/>
  <c r="Y39" i="3"/>
  <c r="V39" i="3"/>
  <c r="AB38" i="3"/>
  <c r="N38" i="3" s="1"/>
  <c r="Y38" i="3"/>
  <c r="M38" i="3" s="1"/>
  <c r="V38" i="3"/>
  <c r="D37" i="7" s="1"/>
  <c r="AB37" i="3"/>
  <c r="N37" i="3" s="1"/>
  <c r="Y37" i="3"/>
  <c r="V37" i="3"/>
  <c r="D36" i="7" s="1"/>
  <c r="M37" i="3"/>
  <c r="AB36" i="3"/>
  <c r="Y36" i="3"/>
  <c r="M36" i="3" s="1"/>
  <c r="V36" i="3"/>
  <c r="D35" i="7" s="1"/>
  <c r="N36" i="3"/>
  <c r="AB35" i="3"/>
  <c r="N35" i="3" s="1"/>
  <c r="Y35" i="3"/>
  <c r="V35" i="3"/>
  <c r="D34" i="7" s="1"/>
  <c r="AB34" i="3"/>
  <c r="Y34" i="3"/>
  <c r="M34" i="3" s="1"/>
  <c r="V34" i="3"/>
  <c r="D33" i="7" s="1"/>
  <c r="AB33" i="3"/>
  <c r="N33" i="3" s="1"/>
  <c r="Y33" i="3"/>
  <c r="V33" i="3"/>
  <c r="D32" i="7" s="1"/>
  <c r="M33" i="3"/>
  <c r="AB32" i="3"/>
  <c r="N32" i="3" s="1"/>
  <c r="Y32" i="3"/>
  <c r="V32" i="3"/>
  <c r="D31" i="7" s="1"/>
  <c r="AB31" i="3"/>
  <c r="N31" i="3" s="1"/>
  <c r="Y31" i="3"/>
  <c r="V31" i="3"/>
  <c r="AB30" i="3"/>
  <c r="N30" i="3" s="1"/>
  <c r="Y30" i="3"/>
  <c r="M30" i="3" s="1"/>
  <c r="V30" i="3"/>
  <c r="D29" i="7" s="1"/>
  <c r="AB29" i="3"/>
  <c r="N29" i="3" s="1"/>
  <c r="Y29" i="3"/>
  <c r="M29" i="3" s="1"/>
  <c r="V29" i="3"/>
  <c r="D28" i="7" s="1"/>
  <c r="AB28" i="3"/>
  <c r="Y28" i="3"/>
  <c r="M28" i="3" s="1"/>
  <c r="V28" i="3"/>
  <c r="D27" i="7" s="1"/>
  <c r="N28" i="3"/>
  <c r="AB27" i="3"/>
  <c r="N27" i="3" s="1"/>
  <c r="Y27" i="3"/>
  <c r="M27" i="3" s="1"/>
  <c r="V27" i="3"/>
  <c r="D26" i="7" s="1"/>
  <c r="AB26" i="3"/>
  <c r="N26" i="3" s="1"/>
  <c r="Y26" i="3"/>
  <c r="V26" i="3"/>
  <c r="D25" i="7" s="1"/>
  <c r="M26" i="3"/>
  <c r="AB25" i="3"/>
  <c r="N25" i="3" s="1"/>
  <c r="Y25" i="3"/>
  <c r="AC25" i="3" s="1"/>
  <c r="E24" i="7" s="1"/>
  <c r="V25" i="3"/>
  <c r="D24" i="7" s="1"/>
  <c r="AB24" i="3"/>
  <c r="N24" i="3" s="1"/>
  <c r="Y24" i="3"/>
  <c r="V24" i="3"/>
  <c r="D23" i="7" s="1"/>
  <c r="AB23" i="3"/>
  <c r="N23" i="3" s="1"/>
  <c r="Y23" i="3"/>
  <c r="V23" i="3"/>
  <c r="AB22" i="3"/>
  <c r="N22" i="3" s="1"/>
  <c r="Y22" i="3"/>
  <c r="M22" i="3" s="1"/>
  <c r="V22" i="3"/>
  <c r="AB21" i="3"/>
  <c r="N21" i="3" s="1"/>
  <c r="Y21" i="3"/>
  <c r="V21" i="3"/>
  <c r="D20" i="7" s="1"/>
  <c r="M21" i="3"/>
  <c r="AB20" i="3"/>
  <c r="N20" i="3" s="1"/>
  <c r="Y20" i="3"/>
  <c r="V20" i="3"/>
  <c r="D19" i="7" s="1"/>
  <c r="AB19" i="3"/>
  <c r="N19" i="3" s="1"/>
  <c r="Y19" i="3"/>
  <c r="V19" i="3"/>
  <c r="D18" i="7" s="1"/>
  <c r="M19" i="3"/>
  <c r="AJ18" i="3"/>
  <c r="AB18" i="3"/>
  <c r="Y18" i="3"/>
  <c r="V18" i="3"/>
  <c r="D17" i="7" s="1"/>
  <c r="N18" i="3"/>
  <c r="AB17" i="3"/>
  <c r="N17" i="3" s="1"/>
  <c r="Y17" i="3"/>
  <c r="V17" i="3"/>
  <c r="D16" i="7" s="1"/>
  <c r="M17" i="3"/>
  <c r="AB16" i="3"/>
  <c r="Y16" i="3"/>
  <c r="V16" i="3"/>
  <c r="D15" i="7" s="1"/>
  <c r="N16" i="3"/>
  <c r="AB15" i="3"/>
  <c r="Y15" i="3"/>
  <c r="V15" i="3"/>
  <c r="N15" i="3"/>
  <c r="AB14" i="3"/>
  <c r="Y14" i="3"/>
  <c r="M14" i="3" s="1"/>
  <c r="V14" i="3"/>
  <c r="N14" i="3"/>
  <c r="AB13" i="3"/>
  <c r="N13" i="3" s="1"/>
  <c r="Y13" i="3"/>
  <c r="V13" i="3"/>
  <c r="D12" i="7" s="1"/>
  <c r="M13" i="3"/>
  <c r="AB12" i="3"/>
  <c r="N12" i="3" s="1"/>
  <c r="Y12" i="3"/>
  <c r="AC12" i="3" s="1"/>
  <c r="E11" i="7" s="1"/>
  <c r="V12" i="3"/>
  <c r="D11" i="7" s="1"/>
  <c r="AB11" i="3"/>
  <c r="N11" i="3" s="1"/>
  <c r="Y11" i="3"/>
  <c r="AC11" i="3" s="1"/>
  <c r="E10" i="7" s="1"/>
  <c r="V11" i="3"/>
  <c r="D10" i="7" s="1"/>
  <c r="M11" i="3"/>
  <c r="AB10" i="3"/>
  <c r="N10" i="3" s="1"/>
  <c r="Y10" i="3"/>
  <c r="V10" i="3"/>
  <c r="D9" i="7" s="1"/>
  <c r="M10" i="3"/>
  <c r="AB9" i="3"/>
  <c r="N9" i="3" s="1"/>
  <c r="Y9" i="3"/>
  <c r="M9" i="3" s="1"/>
  <c r="V9" i="3"/>
  <c r="D8" i="7" s="1"/>
  <c r="AB8" i="3"/>
  <c r="N8" i="3" s="1"/>
  <c r="AB70" i="2"/>
  <c r="Y70" i="2"/>
  <c r="V70" i="2"/>
  <c r="AB69" i="2"/>
  <c r="Y69" i="2"/>
  <c r="V69" i="2"/>
  <c r="AB68" i="2"/>
  <c r="Y68" i="2"/>
  <c r="V68" i="2"/>
  <c r="AB67" i="2"/>
  <c r="Y67" i="2"/>
  <c r="V67" i="2"/>
  <c r="AB66" i="2"/>
  <c r="Y66" i="2"/>
  <c r="V66" i="2"/>
  <c r="AB65" i="2"/>
  <c r="Y65" i="2"/>
  <c r="V65" i="2"/>
  <c r="AB64" i="2"/>
  <c r="Y64" i="2"/>
  <c r="V64" i="2"/>
  <c r="AB63" i="2"/>
  <c r="Y63" i="2"/>
  <c r="V63" i="2"/>
  <c r="AB62" i="2"/>
  <c r="Y62" i="2"/>
  <c r="V62" i="2"/>
  <c r="AB61" i="2"/>
  <c r="Y61" i="2"/>
  <c r="V61" i="2"/>
  <c r="AB60" i="2"/>
  <c r="Y60" i="2"/>
  <c r="V60" i="2"/>
  <c r="AB59" i="2"/>
  <c r="Y59" i="2"/>
  <c r="V59" i="2"/>
  <c r="AB58" i="2"/>
  <c r="Y58" i="2"/>
  <c r="V58" i="2"/>
  <c r="AB57" i="2"/>
  <c r="Y57" i="2"/>
  <c r="V57" i="2"/>
  <c r="AB56" i="2"/>
  <c r="Y56" i="2"/>
  <c r="V56" i="2"/>
  <c r="AB55" i="2"/>
  <c r="Y55" i="2"/>
  <c r="V55" i="2"/>
  <c r="AB54" i="2"/>
  <c r="Y54" i="2"/>
  <c r="V54" i="2"/>
  <c r="AB53" i="2"/>
  <c r="Y53" i="2"/>
  <c r="V53" i="2"/>
  <c r="AB52" i="2"/>
  <c r="Y52" i="2"/>
  <c r="V52" i="2"/>
  <c r="AB51" i="2"/>
  <c r="Y51" i="2"/>
  <c r="V51" i="2"/>
  <c r="AB50" i="2"/>
  <c r="Y50" i="2"/>
  <c r="V50" i="2"/>
  <c r="AB49" i="2"/>
  <c r="Y49" i="2"/>
  <c r="V49" i="2"/>
  <c r="AB48" i="2"/>
  <c r="Y48" i="2"/>
  <c r="V48" i="2"/>
  <c r="AB47" i="2"/>
  <c r="Y47" i="2"/>
  <c r="V47" i="2"/>
  <c r="AB46" i="2"/>
  <c r="Y46" i="2"/>
  <c r="V46" i="2"/>
  <c r="AB45" i="2"/>
  <c r="Y45" i="2"/>
  <c r="V45" i="2"/>
  <c r="AB44" i="2"/>
  <c r="Y44" i="2"/>
  <c r="V44" i="2"/>
  <c r="AB43" i="2"/>
  <c r="Y43" i="2"/>
  <c r="V43" i="2"/>
  <c r="AB42" i="2"/>
  <c r="Y42" i="2"/>
  <c r="V42" i="2"/>
  <c r="AB41" i="2"/>
  <c r="Y41" i="2"/>
  <c r="V41" i="2"/>
  <c r="AB40" i="2"/>
  <c r="Y40" i="2"/>
  <c r="V40" i="2"/>
  <c r="AB39" i="2"/>
  <c r="Y39" i="2"/>
  <c r="V39" i="2"/>
  <c r="AB38" i="2"/>
  <c r="Y38" i="2"/>
  <c r="V38" i="2"/>
  <c r="AB37" i="2"/>
  <c r="Y37" i="2"/>
  <c r="V37" i="2"/>
  <c r="AB36" i="2"/>
  <c r="Y36" i="2"/>
  <c r="V36" i="2"/>
  <c r="AB35" i="2"/>
  <c r="Y35" i="2"/>
  <c r="V35" i="2"/>
  <c r="AB34" i="2"/>
  <c r="Y34" i="2"/>
  <c r="V34" i="2"/>
  <c r="AB33" i="2"/>
  <c r="Y33" i="2"/>
  <c r="V33" i="2"/>
  <c r="AB32" i="2"/>
  <c r="Y32" i="2"/>
  <c r="V32" i="2"/>
  <c r="AB31" i="2"/>
  <c r="Y31" i="2"/>
  <c r="V31" i="2"/>
  <c r="AB30" i="2"/>
  <c r="Y30" i="2"/>
  <c r="V30" i="2"/>
  <c r="AB29" i="2"/>
  <c r="Y29" i="2"/>
  <c r="V29" i="2"/>
  <c r="AB28" i="2"/>
  <c r="Y28" i="2"/>
  <c r="V28" i="2"/>
  <c r="AB27" i="2"/>
  <c r="Y27" i="2"/>
  <c r="V27" i="2"/>
  <c r="AB26" i="2"/>
  <c r="Y26" i="2"/>
  <c r="V26" i="2"/>
  <c r="AB25" i="2"/>
  <c r="Y25" i="2"/>
  <c r="V25" i="2"/>
  <c r="AB24" i="2"/>
  <c r="Y24" i="2"/>
  <c r="V24" i="2"/>
  <c r="AB23" i="2"/>
  <c r="Y23" i="2"/>
  <c r="V23" i="2"/>
  <c r="AB22" i="2"/>
  <c r="Y22" i="2"/>
  <c r="V22" i="2"/>
  <c r="AB21" i="2"/>
  <c r="Y21" i="2"/>
  <c r="V21" i="2"/>
  <c r="AB20" i="2"/>
  <c r="N20" i="2" s="1"/>
  <c r="Y20" i="2"/>
  <c r="M20" i="2" s="1"/>
  <c r="V20" i="2"/>
  <c r="D19" i="6" s="1"/>
  <c r="AB19" i="2"/>
  <c r="N19" i="2" s="1"/>
  <c r="Y19" i="2"/>
  <c r="V19" i="2"/>
  <c r="D18" i="6" s="1"/>
  <c r="AB18" i="2"/>
  <c r="Y18" i="2"/>
  <c r="V18" i="2"/>
  <c r="D17" i="6" s="1"/>
  <c r="M18" i="2"/>
  <c r="AB17" i="2"/>
  <c r="N17" i="2" s="1"/>
  <c r="Y17" i="2"/>
  <c r="M17" i="2" s="1"/>
  <c r="V17" i="2"/>
  <c r="D16" i="6" s="1"/>
  <c r="AB16" i="2"/>
  <c r="Y16" i="2"/>
  <c r="M16" i="2" s="1"/>
  <c r="V16" i="2"/>
  <c r="D15" i="6" s="1"/>
  <c r="AB15" i="2"/>
  <c r="N15" i="2" s="1"/>
  <c r="Y15" i="2"/>
  <c r="M15" i="2" s="1"/>
  <c r="V15" i="2"/>
  <c r="D14" i="6" s="1"/>
  <c r="AB14" i="2"/>
  <c r="N14" i="2" s="1"/>
  <c r="Y14" i="2"/>
  <c r="M14" i="2" s="1"/>
  <c r="V14" i="2"/>
  <c r="D13" i="6" s="1"/>
  <c r="AB13" i="2"/>
  <c r="N13" i="2" s="1"/>
  <c r="Y13" i="2"/>
  <c r="M13" i="2" s="1"/>
  <c r="V13" i="2"/>
  <c r="D12" i="6" s="1"/>
  <c r="AB12" i="2"/>
  <c r="N12" i="2" s="1"/>
  <c r="Y12" i="2"/>
  <c r="M12" i="2" s="1"/>
  <c r="V12" i="2"/>
  <c r="D11" i="6" s="1"/>
  <c r="AB11" i="2"/>
  <c r="N11" i="2" s="1"/>
  <c r="Y11" i="2"/>
  <c r="V11" i="2"/>
  <c r="D10" i="6" s="1"/>
  <c r="AB10" i="2"/>
  <c r="Y10" i="2"/>
  <c r="M10" i="2" s="1"/>
  <c r="V10" i="2"/>
  <c r="D9" i="6" s="1"/>
  <c r="AB9" i="2"/>
  <c r="N9" i="2" s="1"/>
  <c r="Y9" i="2"/>
  <c r="M9" i="2" s="1"/>
  <c r="V9" i="2"/>
  <c r="D8" i="6" s="1"/>
  <c r="AB8" i="2"/>
  <c r="N8" i="2" s="1"/>
  <c r="Y8" i="2"/>
  <c r="K4" i="5" l="1"/>
  <c r="P4" i="5" s="1"/>
  <c r="K8" i="5"/>
  <c r="P8" i="5" s="1"/>
  <c r="K6" i="5"/>
  <c r="P6" i="5" s="1"/>
  <c r="K3" i="5"/>
  <c r="P3" i="5" s="1"/>
  <c r="K7" i="5"/>
  <c r="P7" i="5" s="1"/>
  <c r="K5" i="5"/>
  <c r="P5" i="5" s="1"/>
  <c r="AI30" i="3"/>
  <c r="AJ8" i="2"/>
  <c r="D7" i="6"/>
  <c r="AC8" i="2"/>
  <c r="E7" i="6" s="1"/>
  <c r="AC16" i="2"/>
  <c r="E15" i="6" s="1"/>
  <c r="M8" i="2"/>
  <c r="AK15" i="2"/>
  <c r="S15" i="2" s="1"/>
  <c r="AC33" i="3"/>
  <c r="E32" i="7" s="1"/>
  <c r="AJ11" i="3"/>
  <c r="AJ25" i="3"/>
  <c r="AJ43" i="3"/>
  <c r="S43" i="3" s="1"/>
  <c r="T43" i="3" s="1"/>
  <c r="AJ46" i="3"/>
  <c r="S46" i="3" s="1"/>
  <c r="T46" i="3" s="1"/>
  <c r="AC19" i="3"/>
  <c r="E18" i="7" s="1"/>
  <c r="AC38" i="3"/>
  <c r="E37" i="7" s="1"/>
  <c r="AJ62" i="3"/>
  <c r="S62" i="3" s="1"/>
  <c r="T62" i="3" s="1"/>
  <c r="AC18" i="3"/>
  <c r="E17" i="7" s="1"/>
  <c r="AJ12" i="3"/>
  <c r="AC9" i="3"/>
  <c r="E8" i="7" s="1"/>
  <c r="AJ10" i="3"/>
  <c r="M12" i="3"/>
  <c r="AC16" i="3"/>
  <c r="E15" i="7" s="1"/>
  <c r="M18" i="3"/>
  <c r="AC20" i="3"/>
  <c r="E19" i="7" s="1"/>
  <c r="M25" i="3"/>
  <c r="AC32" i="3"/>
  <c r="E31" i="7" s="1"/>
  <c r="AJ50" i="3"/>
  <c r="S50" i="3" s="1"/>
  <c r="T50" i="3" s="1"/>
  <c r="AJ69" i="3"/>
  <c r="S69" i="3" s="1"/>
  <c r="T69" i="3" s="1"/>
  <c r="AC10" i="3"/>
  <c r="E9" i="7" s="1"/>
  <c r="AC17" i="3"/>
  <c r="E16" i="7" s="1"/>
  <c r="AJ9" i="3"/>
  <c r="AC14" i="3"/>
  <c r="E13" i="7" s="1"/>
  <c r="AC30" i="3"/>
  <c r="E29" i="7" s="1"/>
  <c r="AC40" i="3"/>
  <c r="AJ55" i="3"/>
  <c r="S55" i="3" s="1"/>
  <c r="T55" i="3" s="1"/>
  <c r="AJ58" i="3"/>
  <c r="S58" i="3" s="1"/>
  <c r="T58" i="3" s="1"/>
  <c r="AK38" i="3"/>
  <c r="S38" i="3" s="1"/>
  <c r="AC13" i="3"/>
  <c r="E12" i="7" s="1"/>
  <c r="AJ34" i="3"/>
  <c r="AJ8" i="3"/>
  <c r="AK28" i="3"/>
  <c r="S28" i="3" s="1"/>
  <c r="AK20" i="3"/>
  <c r="S20" i="3" s="1"/>
  <c r="AK12" i="3"/>
  <c r="S12" i="3" s="1"/>
  <c r="T12" i="3" s="1"/>
  <c r="G11" i="7" s="1"/>
  <c r="AJ13" i="3"/>
  <c r="AC21" i="3"/>
  <c r="E20" i="7" s="1"/>
  <c r="AJ44" i="3"/>
  <c r="S44" i="3" s="1"/>
  <c r="T44" i="3" s="1"/>
  <c r="AJ63" i="3"/>
  <c r="S63" i="3" s="1"/>
  <c r="T63" i="3" s="1"/>
  <c r="AK35" i="3"/>
  <c r="S35" i="3" s="1"/>
  <c r="AK19" i="3"/>
  <c r="S19" i="3" s="1"/>
  <c r="T19" i="3" s="1"/>
  <c r="G18" i="7" s="1"/>
  <c r="AK11" i="3"/>
  <c r="S11" i="3" s="1"/>
  <c r="T11" i="3" s="1"/>
  <c r="G10" i="7" s="1"/>
  <c r="AJ19" i="3"/>
  <c r="AC35" i="3"/>
  <c r="E34" i="7" s="1"/>
  <c r="AJ49" i="3"/>
  <c r="S49" i="3" s="1"/>
  <c r="T49" i="3" s="1"/>
  <c r="AJ54" i="3"/>
  <c r="S54" i="3" s="1"/>
  <c r="T54" i="3" s="1"/>
  <c r="AK18" i="3"/>
  <c r="S18" i="3" s="1"/>
  <c r="F17" i="7" s="1"/>
  <c r="AC24" i="3"/>
  <c r="AJ42" i="3"/>
  <c r="S42" i="3" s="1"/>
  <c r="T42" i="3" s="1"/>
  <c r="AJ52" i="3"/>
  <c r="S52" i="3" s="1"/>
  <c r="T52" i="3" s="1"/>
  <c r="AJ57" i="3"/>
  <c r="S57" i="3" s="1"/>
  <c r="T57" i="3" s="1"/>
  <c r="AK33" i="3"/>
  <c r="S33" i="3" s="1"/>
  <c r="AK25" i="3"/>
  <c r="S25" i="3" s="1"/>
  <c r="T25" i="3" s="1"/>
  <c r="G24" i="7" s="1"/>
  <c r="AK9" i="3"/>
  <c r="S9" i="3" s="1"/>
  <c r="F8" i="7" s="1"/>
  <c r="AI17" i="2"/>
  <c r="AI9" i="2"/>
  <c r="AI16" i="2"/>
  <c r="AK16" i="2" s="1"/>
  <c r="S16" i="2" s="1"/>
  <c r="T16" i="2" s="1"/>
  <c r="G15" i="6" s="1"/>
  <c r="AJ17" i="2"/>
  <c r="AC17" i="2"/>
  <c r="E16" i="6" s="1"/>
  <c r="AJ16" i="2"/>
  <c r="AJ11" i="2"/>
  <c r="N16" i="2"/>
  <c r="AJ18" i="2"/>
  <c r="AJ21" i="2"/>
  <c r="S21" i="2" s="1"/>
  <c r="T21" i="2" s="1"/>
  <c r="AJ24" i="2"/>
  <c r="AJ29" i="2"/>
  <c r="AJ32" i="2"/>
  <c r="AJ37" i="2"/>
  <c r="AJ40" i="2"/>
  <c r="AJ45" i="2"/>
  <c r="AJ48" i="2"/>
  <c r="AJ53" i="2"/>
  <c r="AJ56" i="2"/>
  <c r="AJ61" i="2"/>
  <c r="AJ64" i="2"/>
  <c r="AJ69" i="2"/>
  <c r="AC9" i="2"/>
  <c r="E8" i="6" s="1"/>
  <c r="AJ9" i="2"/>
  <c r="AJ19" i="2"/>
  <c r="AJ22" i="2"/>
  <c r="AJ27" i="2"/>
  <c r="AJ30" i="2"/>
  <c r="AJ35" i="2"/>
  <c r="AJ38" i="2"/>
  <c r="AJ43" i="2"/>
  <c r="AJ46" i="2"/>
  <c r="AJ51" i="2"/>
  <c r="AJ54" i="2"/>
  <c r="AJ59" i="2"/>
  <c r="AJ62" i="2"/>
  <c r="AJ67" i="2"/>
  <c r="AJ70" i="2"/>
  <c r="AJ25" i="2"/>
  <c r="AJ28" i="2"/>
  <c r="AJ33" i="2"/>
  <c r="AJ36" i="2"/>
  <c r="AJ41" i="2"/>
  <c r="AJ44" i="2"/>
  <c r="AJ49" i="2"/>
  <c r="AJ52" i="2"/>
  <c r="AJ57" i="2"/>
  <c r="AJ60" i="2"/>
  <c r="AJ65" i="2"/>
  <c r="AJ68" i="2"/>
  <c r="AJ10" i="2"/>
  <c r="AJ23" i="2"/>
  <c r="AJ26" i="2"/>
  <c r="AJ31" i="2"/>
  <c r="AJ34" i="2"/>
  <c r="AJ39" i="2"/>
  <c r="AJ42" i="2"/>
  <c r="AJ47" i="2"/>
  <c r="AJ50" i="2"/>
  <c r="AJ55" i="2"/>
  <c r="AJ58" i="2"/>
  <c r="AJ63" i="2"/>
  <c r="AJ66" i="2"/>
  <c r="F47" i="8"/>
  <c r="P48" i="4"/>
  <c r="G47" i="8" s="1"/>
  <c r="F15" i="8"/>
  <c r="P16" i="4"/>
  <c r="G15" i="8" s="1"/>
  <c r="F19" i="8"/>
  <c r="P20" i="4"/>
  <c r="G19" i="8" s="1"/>
  <c r="F51" i="8"/>
  <c r="P52" i="4"/>
  <c r="G51" i="8" s="1"/>
  <c r="F21" i="8"/>
  <c r="P22" i="4"/>
  <c r="G21" i="8" s="1"/>
  <c r="F53" i="8"/>
  <c r="P54" i="4"/>
  <c r="G53" i="8" s="1"/>
  <c r="F11" i="8"/>
  <c r="P12" i="4"/>
  <c r="G11" i="8" s="1"/>
  <c r="F43" i="8"/>
  <c r="P44" i="4"/>
  <c r="G43" i="8" s="1"/>
  <c r="D41" i="8"/>
  <c r="Z42" i="4"/>
  <c r="O42" i="4" s="1"/>
  <c r="D46" i="8"/>
  <c r="Z47" i="4"/>
  <c r="O47" i="4" s="1"/>
  <c r="M20" i="3"/>
  <c r="D21" i="7"/>
  <c r="AJ22" i="3"/>
  <c r="M23" i="3"/>
  <c r="AC23" i="3"/>
  <c r="E22" i="7" s="1"/>
  <c r="AC29" i="3"/>
  <c r="E28" i="7" s="1"/>
  <c r="AC37" i="3"/>
  <c r="AJ45" i="3"/>
  <c r="S45" i="3" s="1"/>
  <c r="T45" i="3" s="1"/>
  <c r="AJ59" i="3"/>
  <c r="S59" i="3" s="1"/>
  <c r="T59" i="3" s="1"/>
  <c r="AJ24" i="3"/>
  <c r="AC28" i="3"/>
  <c r="E27" i="7" s="1"/>
  <c r="AJ29" i="3"/>
  <c r="AC36" i="3"/>
  <c r="E35" i="7" s="1"/>
  <c r="AJ37" i="3"/>
  <c r="D17" i="8"/>
  <c r="Z18" i="4"/>
  <c r="O18" i="4" s="1"/>
  <c r="D22" i="8"/>
  <c r="Z23" i="4"/>
  <c r="O23" i="4" s="1"/>
  <c r="N24" i="4"/>
  <c r="Y24" i="4"/>
  <c r="E23" i="8" s="1"/>
  <c r="Z30" i="4"/>
  <c r="O30" i="4" s="1"/>
  <c r="D49" i="8"/>
  <c r="Z50" i="4"/>
  <c r="O50" i="4" s="1"/>
  <c r="D54" i="8"/>
  <c r="Z55" i="4"/>
  <c r="O55" i="4" s="1"/>
  <c r="N56" i="4"/>
  <c r="Y56" i="4"/>
  <c r="E55" i="8" s="1"/>
  <c r="Z62" i="4"/>
  <c r="O62" i="4" s="1"/>
  <c r="D22" i="7"/>
  <c r="AJ23" i="3"/>
  <c r="AC18" i="2"/>
  <c r="E17" i="6" s="1"/>
  <c r="AC11" i="2"/>
  <c r="E10" i="6" s="1"/>
  <c r="AC19" i="2"/>
  <c r="E18" i="6" s="1"/>
  <c r="M11" i="2"/>
  <c r="N18" i="2"/>
  <c r="M19" i="2"/>
  <c r="AC20" i="2"/>
  <c r="E19" i="6" s="1"/>
  <c r="M24" i="3"/>
  <c r="AC26" i="3"/>
  <c r="E25" i="7" s="1"/>
  <c r="AC27" i="3"/>
  <c r="E26" i="7" s="1"/>
  <c r="AJ28" i="3"/>
  <c r="D30" i="7"/>
  <c r="AJ31" i="3"/>
  <c r="AJ36" i="3"/>
  <c r="D38" i="7"/>
  <c r="AJ39" i="3"/>
  <c r="AJ47" i="3"/>
  <c r="S47" i="3" s="1"/>
  <c r="T47" i="3" s="1"/>
  <c r="AJ67" i="3"/>
  <c r="S67" i="3" s="1"/>
  <c r="T67" i="3" s="1"/>
  <c r="Y15" i="4"/>
  <c r="E14" i="8" s="1"/>
  <c r="Z19" i="4"/>
  <c r="O19" i="4" s="1"/>
  <c r="Z24" i="4"/>
  <c r="O24" i="4" s="1"/>
  <c r="Y33" i="4"/>
  <c r="E32" i="8" s="1"/>
  <c r="Y47" i="4"/>
  <c r="E46" i="8" s="1"/>
  <c r="Z51" i="4"/>
  <c r="O51" i="4" s="1"/>
  <c r="Z56" i="4"/>
  <c r="O56" i="4" s="1"/>
  <c r="Y65" i="4"/>
  <c r="E64" i="8" s="1"/>
  <c r="M68" i="4"/>
  <c r="Z68" i="4"/>
  <c r="O68" i="4" s="1"/>
  <c r="AC13" i="2"/>
  <c r="E12" i="6" s="1"/>
  <c r="AJ20" i="2"/>
  <c r="D14" i="7"/>
  <c r="AJ15" i="3"/>
  <c r="AC22" i="3"/>
  <c r="E21" i="7" s="1"/>
  <c r="AJ26" i="3"/>
  <c r="AJ27" i="3"/>
  <c r="M31" i="3"/>
  <c r="AC31" i="3"/>
  <c r="E30" i="7" s="1"/>
  <c r="AJ32" i="3"/>
  <c r="AJ35" i="3"/>
  <c r="M39" i="3"/>
  <c r="AC39" i="3"/>
  <c r="E38" i="7" s="1"/>
  <c r="AJ40" i="3"/>
  <c r="D25" i="8"/>
  <c r="Z26" i="4"/>
  <c r="O26" i="4" s="1"/>
  <c r="D30" i="8"/>
  <c r="Z31" i="4"/>
  <c r="O31" i="4" s="1"/>
  <c r="N32" i="4"/>
  <c r="Y32" i="4"/>
  <c r="E31" i="8" s="1"/>
  <c r="Z38" i="4"/>
  <c r="O38" i="4" s="1"/>
  <c r="D57" i="8"/>
  <c r="Z58" i="4"/>
  <c r="O58" i="4" s="1"/>
  <c r="Y61" i="4"/>
  <c r="E60" i="8" s="1"/>
  <c r="D62" i="8"/>
  <c r="Z63" i="4"/>
  <c r="O63" i="4" s="1"/>
  <c r="Y70" i="4"/>
  <c r="E69" i="8" s="1"/>
  <c r="D14" i="8"/>
  <c r="Z15" i="4"/>
  <c r="O15" i="4" s="1"/>
  <c r="AC10" i="2"/>
  <c r="E9" i="6" s="1"/>
  <c r="N10" i="2"/>
  <c r="AC12" i="2"/>
  <c r="E11" i="6" s="1"/>
  <c r="AJ12" i="2"/>
  <c r="AJ13" i="2"/>
  <c r="D13" i="7"/>
  <c r="AJ14" i="3"/>
  <c r="M15" i="3"/>
  <c r="AC15" i="3"/>
  <c r="E14" i="7" s="1"/>
  <c r="AJ33" i="3"/>
  <c r="AC34" i="3"/>
  <c r="E33" i="7" s="1"/>
  <c r="Y9" i="4"/>
  <c r="E8" i="8" s="1"/>
  <c r="P11" i="4"/>
  <c r="G10" i="8" s="1"/>
  <c r="M19" i="4"/>
  <c r="N21" i="4"/>
  <c r="Y23" i="4"/>
  <c r="E22" i="8" s="1"/>
  <c r="Z27" i="4"/>
  <c r="O27" i="4" s="1"/>
  <c r="Z28" i="4"/>
  <c r="O28" i="4" s="1"/>
  <c r="M30" i="4"/>
  <c r="Z32" i="4"/>
  <c r="O32" i="4" s="1"/>
  <c r="Y41" i="4"/>
  <c r="E40" i="8" s="1"/>
  <c r="P43" i="4"/>
  <c r="G42" i="8" s="1"/>
  <c r="M51" i="4"/>
  <c r="N53" i="4"/>
  <c r="Y55" i="4"/>
  <c r="E54" i="8" s="1"/>
  <c r="Z59" i="4"/>
  <c r="O59" i="4" s="1"/>
  <c r="Z60" i="4"/>
  <c r="O60" i="4" s="1"/>
  <c r="M62" i="4"/>
  <c r="Z64" i="4"/>
  <c r="O64" i="4" s="1"/>
  <c r="Y68" i="4"/>
  <c r="E67" i="8" s="1"/>
  <c r="N70" i="4"/>
  <c r="Z70" i="4"/>
  <c r="O70" i="4" s="1"/>
  <c r="D9" i="8"/>
  <c r="Z10" i="4"/>
  <c r="O10" i="4" s="1"/>
  <c r="N16" i="4"/>
  <c r="Y16" i="4"/>
  <c r="E15" i="8" s="1"/>
  <c r="AC14" i="2"/>
  <c r="E13" i="6" s="1"/>
  <c r="AJ14" i="2"/>
  <c r="AC15" i="2"/>
  <c r="E14" i="6" s="1"/>
  <c r="E7" i="7"/>
  <c r="AJ16" i="3"/>
  <c r="AJ21" i="3"/>
  <c r="M32" i="3"/>
  <c r="M35" i="3"/>
  <c r="M40" i="3"/>
  <c r="AJ41" i="3"/>
  <c r="S41" i="3" s="1"/>
  <c r="T41" i="3" s="1"/>
  <c r="AJ51" i="3"/>
  <c r="S51" i="3" s="1"/>
  <c r="T51" i="3" s="1"/>
  <c r="AJ66" i="3"/>
  <c r="S66" i="3" s="1"/>
  <c r="T66" i="3" s="1"/>
  <c r="N8" i="4"/>
  <c r="Y8" i="4"/>
  <c r="E7" i="8" s="1"/>
  <c r="Z14" i="4"/>
  <c r="O14" i="4" s="1"/>
  <c r="P21" i="4"/>
  <c r="G20" i="8" s="1"/>
  <c r="Y22" i="4"/>
  <c r="E21" i="8" s="1"/>
  <c r="D33" i="8"/>
  <c r="Z34" i="4"/>
  <c r="O34" i="4" s="1"/>
  <c r="Y37" i="4"/>
  <c r="E36" i="8" s="1"/>
  <c r="D38" i="8"/>
  <c r="Z39" i="4"/>
  <c r="O39" i="4" s="1"/>
  <c r="N40" i="4"/>
  <c r="Y40" i="4"/>
  <c r="E39" i="8" s="1"/>
  <c r="Z46" i="4"/>
  <c r="O46" i="4" s="1"/>
  <c r="P53" i="4"/>
  <c r="G52" i="8" s="1"/>
  <c r="N48" i="4"/>
  <c r="Y48" i="4"/>
  <c r="E47" i="8" s="1"/>
  <c r="AJ15" i="2"/>
  <c r="M16" i="3"/>
  <c r="AJ17" i="3"/>
  <c r="AJ20" i="3"/>
  <c r="N34" i="3"/>
  <c r="AJ53" i="3"/>
  <c r="S53" i="3" s="1"/>
  <c r="T53" i="3" s="1"/>
  <c r="AJ70" i="3"/>
  <c r="S70" i="3" s="1"/>
  <c r="T70" i="3" s="1"/>
  <c r="Z8" i="4"/>
  <c r="O8" i="4" s="1"/>
  <c r="Y17" i="4"/>
  <c r="E16" i="8" s="1"/>
  <c r="M27" i="4"/>
  <c r="N29" i="4"/>
  <c r="Y31" i="4"/>
  <c r="E30" i="8" s="1"/>
  <c r="Z35" i="4"/>
  <c r="O35" i="4" s="1"/>
  <c r="Z36" i="4"/>
  <c r="O36" i="4" s="1"/>
  <c r="M38" i="4"/>
  <c r="Z40" i="4"/>
  <c r="O40" i="4" s="1"/>
  <c r="Y49" i="4"/>
  <c r="E48" i="8" s="1"/>
  <c r="M59" i="4"/>
  <c r="N61" i="4"/>
  <c r="Y63" i="4"/>
  <c r="E62" i="8" s="1"/>
  <c r="Y67" i="4"/>
  <c r="E66" i="8" s="1"/>
  <c r="Y69" i="4"/>
  <c r="E68" i="8" s="1"/>
  <c r="AJ30" i="3"/>
  <c r="AJ38" i="3"/>
  <c r="Z9" i="4"/>
  <c r="O9" i="4" s="1"/>
  <c r="Y10" i="4"/>
  <c r="E9" i="8" s="1"/>
  <c r="Z17" i="4"/>
  <c r="O17" i="4" s="1"/>
  <c r="Y18" i="4"/>
  <c r="E17" i="8" s="1"/>
  <c r="Z25" i="4"/>
  <c r="O25" i="4" s="1"/>
  <c r="Y26" i="4"/>
  <c r="E25" i="8" s="1"/>
  <c r="Z33" i="4"/>
  <c r="O33" i="4" s="1"/>
  <c r="Y34" i="4"/>
  <c r="E33" i="8" s="1"/>
  <c r="Z41" i="4"/>
  <c r="O41" i="4" s="1"/>
  <c r="Y42" i="4"/>
  <c r="E41" i="8" s="1"/>
  <c r="Z49" i="4"/>
  <c r="O49" i="4" s="1"/>
  <c r="Y50" i="4"/>
  <c r="E49" i="8" s="1"/>
  <c r="Z57" i="4"/>
  <c r="O57" i="4" s="1"/>
  <c r="Y58" i="4"/>
  <c r="E57" i="8" s="1"/>
  <c r="Z65" i="4"/>
  <c r="O65" i="4" s="1"/>
  <c r="Z66" i="4"/>
  <c r="O66" i="4" s="1"/>
  <c r="Z67" i="4"/>
  <c r="O67" i="4" s="1"/>
  <c r="Z69" i="4"/>
  <c r="O69" i="4" s="1"/>
  <c r="F18" i="7" l="1"/>
  <c r="F24" i="7"/>
  <c r="AK11" i="2"/>
  <c r="S11" i="2" s="1"/>
  <c r="T11" i="2" s="1"/>
  <c r="G10" i="6" s="1"/>
  <c r="AK20" i="2"/>
  <c r="S20" i="2" s="1"/>
  <c r="F19" i="6" s="1"/>
  <c r="AK19" i="2"/>
  <c r="S19" i="2" s="1"/>
  <c r="AK9" i="2"/>
  <c r="S9" i="2" s="1"/>
  <c r="F8" i="6" s="1"/>
  <c r="AK12" i="2"/>
  <c r="S12" i="2" s="1"/>
  <c r="F11" i="6" s="1"/>
  <c r="AK14" i="2"/>
  <c r="S14" i="2" s="1"/>
  <c r="F13" i="6" s="1"/>
  <c r="AK17" i="2"/>
  <c r="S17" i="2" s="1"/>
  <c r="T17" i="2" s="1"/>
  <c r="G16" i="6" s="1"/>
  <c r="AK13" i="2"/>
  <c r="S13" i="2" s="1"/>
  <c r="F12" i="6" s="1"/>
  <c r="AK18" i="2"/>
  <c r="S18" i="2" s="1"/>
  <c r="AK8" i="2"/>
  <c r="S8" i="2" s="1"/>
  <c r="F7" i="6" s="1"/>
  <c r="AK10" i="2"/>
  <c r="S10" i="2" s="1"/>
  <c r="F9" i="6" s="1"/>
  <c r="T18" i="3"/>
  <c r="G17" i="7" s="1"/>
  <c r="T9" i="3"/>
  <c r="G8" i="7" s="1"/>
  <c r="F11" i="7"/>
  <c r="AK27" i="3"/>
  <c r="S27" i="3" s="1"/>
  <c r="F26" i="7" s="1"/>
  <c r="AK34" i="3"/>
  <c r="S34" i="3" s="1"/>
  <c r="AK16" i="3"/>
  <c r="S16" i="3" s="1"/>
  <c r="F15" i="7" s="1"/>
  <c r="F10" i="7"/>
  <c r="AK32" i="3"/>
  <c r="S32" i="3" s="1"/>
  <c r="AK29" i="3"/>
  <c r="S29" i="3" s="1"/>
  <c r="AK30" i="3"/>
  <c r="S30" i="3" s="1"/>
  <c r="T30" i="3" s="1"/>
  <c r="G29" i="7" s="1"/>
  <c r="AK26" i="3"/>
  <c r="S26" i="3" s="1"/>
  <c r="F25" i="7" s="1"/>
  <c r="AK15" i="3"/>
  <c r="S15" i="3" s="1"/>
  <c r="F14" i="7" s="1"/>
  <c r="E36" i="7"/>
  <c r="AK37" i="3"/>
  <c r="S37" i="3" s="1"/>
  <c r="T37" i="3" s="1"/>
  <c r="G36" i="7" s="1"/>
  <c r="AK39" i="3"/>
  <c r="S39" i="3" s="1"/>
  <c r="T39" i="3" s="1"/>
  <c r="G38" i="7" s="1"/>
  <c r="E23" i="7"/>
  <c r="AK24" i="3"/>
  <c r="S24" i="3" s="1"/>
  <c r="F23" i="7" s="1"/>
  <c r="AK23" i="3"/>
  <c r="S23" i="3" s="1"/>
  <c r="F22" i="7" s="1"/>
  <c r="AK17" i="3"/>
  <c r="S17" i="3" s="1"/>
  <c r="F16" i="7" s="1"/>
  <c r="E39" i="7"/>
  <c r="AK40" i="3"/>
  <c r="S40" i="3" s="1"/>
  <c r="T40" i="3" s="1"/>
  <c r="G39" i="7" s="1"/>
  <c r="AK31" i="3"/>
  <c r="S31" i="3" s="1"/>
  <c r="T31" i="3" s="1"/>
  <c r="G30" i="7" s="1"/>
  <c r="AK36" i="3"/>
  <c r="S36" i="3" s="1"/>
  <c r="AK10" i="3"/>
  <c r="S10" i="3" s="1"/>
  <c r="AK13" i="3"/>
  <c r="S13" i="3" s="1"/>
  <c r="AK22" i="3"/>
  <c r="S22" i="3" s="1"/>
  <c r="F21" i="7" s="1"/>
  <c r="AK21" i="3"/>
  <c r="S21" i="3" s="1"/>
  <c r="F20" i="7" s="1"/>
  <c r="AK14" i="3"/>
  <c r="S14" i="3" s="1"/>
  <c r="T14" i="3" s="1"/>
  <c r="G13" i="7" s="1"/>
  <c r="F15" i="6"/>
  <c r="F56" i="8"/>
  <c r="P57" i="4"/>
  <c r="G56" i="8" s="1"/>
  <c r="F69" i="8"/>
  <c r="P70" i="4"/>
  <c r="G69" i="8" s="1"/>
  <c r="F14" i="8"/>
  <c r="P15" i="4"/>
  <c r="G14" i="8" s="1"/>
  <c r="F37" i="8"/>
  <c r="P38" i="4"/>
  <c r="G37" i="8" s="1"/>
  <c r="F55" i="8"/>
  <c r="P56" i="4"/>
  <c r="G55" i="8" s="1"/>
  <c r="F49" i="8"/>
  <c r="P50" i="4"/>
  <c r="G49" i="8" s="1"/>
  <c r="F46" i="8"/>
  <c r="P47" i="4"/>
  <c r="G46" i="8" s="1"/>
  <c r="F48" i="8"/>
  <c r="P49" i="4"/>
  <c r="G48" i="8" s="1"/>
  <c r="F24" i="8"/>
  <c r="P25" i="4"/>
  <c r="G24" i="8" s="1"/>
  <c r="F34" i="8"/>
  <c r="P35" i="4"/>
  <c r="G34" i="8" s="1"/>
  <c r="F19" i="7"/>
  <c r="T20" i="3"/>
  <c r="G19" i="7" s="1"/>
  <c r="F45" i="8"/>
  <c r="P46" i="4"/>
  <c r="G45" i="8" s="1"/>
  <c r="F50" i="8"/>
  <c r="P51" i="4"/>
  <c r="G50" i="8" s="1"/>
  <c r="F38" i="7"/>
  <c r="F13" i="8"/>
  <c r="P14" i="4"/>
  <c r="G13" i="8" s="1"/>
  <c r="F63" i="8"/>
  <c r="P64" i="4"/>
  <c r="G63" i="8" s="1"/>
  <c r="T13" i="2"/>
  <c r="G12" i="6" s="1"/>
  <c r="F62" i="8"/>
  <c r="P63" i="4"/>
  <c r="G62" i="8" s="1"/>
  <c r="F30" i="8"/>
  <c r="P31" i="4"/>
  <c r="G30" i="8" s="1"/>
  <c r="F31" i="7"/>
  <c r="T32" i="3"/>
  <c r="G31" i="7" s="1"/>
  <c r="T20" i="2"/>
  <c r="G19" i="6" s="1"/>
  <c r="F35" i="7"/>
  <c r="T36" i="3"/>
  <c r="G35" i="7" s="1"/>
  <c r="F61" i="8"/>
  <c r="P62" i="4"/>
  <c r="G61" i="8" s="1"/>
  <c r="F28" i="7"/>
  <c r="T29" i="3"/>
  <c r="G28" i="7" s="1"/>
  <c r="F68" i="8"/>
  <c r="P69" i="4"/>
  <c r="G68" i="8" s="1"/>
  <c r="F40" i="8"/>
  <c r="P41" i="4"/>
  <c r="G40" i="8" s="1"/>
  <c r="F38" i="8"/>
  <c r="P39" i="4"/>
  <c r="G38" i="8" s="1"/>
  <c r="F31" i="8"/>
  <c r="P32" i="4"/>
  <c r="G31" i="8" s="1"/>
  <c r="F23" i="8"/>
  <c r="P24" i="4"/>
  <c r="G23" i="8" s="1"/>
  <c r="F16" i="8"/>
  <c r="P17" i="4"/>
  <c r="G16" i="8" s="1"/>
  <c r="F29" i="8"/>
  <c r="P30" i="4"/>
  <c r="G29" i="8" s="1"/>
  <c r="F66" i="8"/>
  <c r="P67" i="4"/>
  <c r="G66" i="8" s="1"/>
  <c r="F8" i="8"/>
  <c r="P9" i="4"/>
  <c r="G8" i="8" s="1"/>
  <c r="P66" i="4"/>
  <c r="G65" i="8" s="1"/>
  <c r="F65" i="8"/>
  <c r="F37" i="7"/>
  <c r="T38" i="3"/>
  <c r="G37" i="7" s="1"/>
  <c r="F39" i="8"/>
  <c r="P40" i="4"/>
  <c r="G39" i="8" s="1"/>
  <c r="F7" i="8"/>
  <c r="P8" i="4"/>
  <c r="G7" i="8" s="1"/>
  <c r="F14" i="6"/>
  <c r="T15" i="2"/>
  <c r="G14" i="6" s="1"/>
  <c r="F59" i="8"/>
  <c r="P60" i="4"/>
  <c r="G59" i="8" s="1"/>
  <c r="F25" i="8"/>
  <c r="P26" i="4"/>
  <c r="G25" i="8" s="1"/>
  <c r="F67" i="8"/>
  <c r="P68" i="4"/>
  <c r="G67" i="8" s="1"/>
  <c r="F18" i="8"/>
  <c r="P19" i="4"/>
  <c r="G18" i="8" s="1"/>
  <c r="F22" i="8"/>
  <c r="P23" i="4"/>
  <c r="G22" i="8" s="1"/>
  <c r="T22" i="3"/>
  <c r="G21" i="7" s="1"/>
  <c r="F34" i="7"/>
  <c r="T35" i="3"/>
  <c r="G34" i="7" s="1"/>
  <c r="F64" i="8"/>
  <c r="P65" i="4"/>
  <c r="G64" i="8" s="1"/>
  <c r="F9" i="8"/>
  <c r="P10" i="4"/>
  <c r="G9" i="8" s="1"/>
  <c r="F58" i="8"/>
  <c r="P59" i="4"/>
  <c r="G58" i="8" s="1"/>
  <c r="F27" i="8"/>
  <c r="P28" i="4"/>
  <c r="G27" i="8" s="1"/>
  <c r="F32" i="7"/>
  <c r="T33" i="3"/>
  <c r="G32" i="7" s="1"/>
  <c r="F57" i="8"/>
  <c r="P58" i="4"/>
  <c r="G57" i="8" s="1"/>
  <c r="F27" i="7"/>
  <c r="T28" i="3"/>
  <c r="G27" i="7" s="1"/>
  <c r="F54" i="8"/>
  <c r="P55" i="4"/>
  <c r="G54" i="8" s="1"/>
  <c r="F41" i="8"/>
  <c r="P42" i="4"/>
  <c r="G41" i="8" s="1"/>
  <c r="F32" i="8"/>
  <c r="P33" i="4"/>
  <c r="G32" i="8" s="1"/>
  <c r="F35" i="8"/>
  <c r="P36" i="4"/>
  <c r="G35" i="8" s="1"/>
  <c r="F33" i="8"/>
  <c r="P34" i="4"/>
  <c r="G33" i="8" s="1"/>
  <c r="F26" i="8"/>
  <c r="P27" i="4"/>
  <c r="G26" i="8" s="1"/>
  <c r="F39" i="7"/>
  <c r="F17" i="8"/>
  <c r="P18" i="4"/>
  <c r="G17" i="8" s="1"/>
  <c r="T9" i="2" l="1"/>
  <c r="G8" i="6" s="1"/>
  <c r="F10" i="6"/>
  <c r="T27" i="3"/>
  <c r="G26" i="7" s="1"/>
  <c r="F36" i="7"/>
  <c r="F30" i="7"/>
  <c r="F29" i="7"/>
  <c r="T10" i="2"/>
  <c r="G9" i="6" s="1"/>
  <c r="T14" i="2"/>
  <c r="G13" i="6" s="1"/>
  <c r="F16" i="6"/>
  <c r="T12" i="2"/>
  <c r="G11" i="6" s="1"/>
  <c r="T18" i="2"/>
  <c r="G17" i="6" s="1"/>
  <c r="F17" i="6"/>
  <c r="F18" i="6"/>
  <c r="T19" i="2"/>
  <c r="G18" i="6" s="1"/>
  <c r="T8" i="2"/>
  <c r="G7" i="6" s="1"/>
  <c r="T16" i="3"/>
  <c r="G15" i="7" s="1"/>
  <c r="F13" i="7"/>
  <c r="T15" i="3"/>
  <c r="G14" i="7" s="1"/>
  <c r="F33" i="7"/>
  <c r="T34" i="3"/>
  <c r="G33" i="7" s="1"/>
  <c r="T17" i="3"/>
  <c r="G16" i="7" s="1"/>
  <c r="T24" i="3"/>
  <c r="G23" i="7" s="1"/>
  <c r="T23" i="3"/>
  <c r="G22" i="7" s="1"/>
  <c r="F9" i="7"/>
  <c r="T10" i="3"/>
  <c r="G9" i="7" s="1"/>
  <c r="F12" i="7"/>
  <c r="T13" i="3"/>
  <c r="G12" i="7" s="1"/>
  <c r="T26" i="3"/>
  <c r="G25" i="7" s="1"/>
  <c r="T21" i="3"/>
  <c r="G20" i="7" s="1"/>
  <c r="L13" i="8"/>
  <c r="L12" i="8"/>
  <c r="L9" i="8"/>
  <c r="L11" i="8"/>
  <c r="L8" i="8"/>
  <c r="L10" i="8"/>
  <c r="K10" i="7" l="1"/>
  <c r="K10" i="6"/>
  <c r="K7" i="6"/>
  <c r="K8" i="6"/>
  <c r="K6" i="6"/>
  <c r="K11" i="6"/>
  <c r="K9" i="6"/>
  <c r="K8" i="7"/>
  <c r="K11" i="7"/>
  <c r="K9" i="7"/>
  <c r="K7" i="7"/>
  <c r="L14" i="8"/>
  <c r="S8" i="3"/>
  <c r="T8" i="3" l="1"/>
  <c r="G7" i="7" s="1"/>
  <c r="F7" i="7"/>
  <c r="K12" i="7" l="1"/>
  <c r="K13" i="7" s="1"/>
  <c r="K16" i="7"/>
</calcChain>
</file>

<file path=xl/sharedStrings.xml><?xml version="1.0" encoding="utf-8"?>
<sst xmlns="http://schemas.openxmlformats.org/spreadsheetml/2006/main" count="487" uniqueCount="315">
  <si>
    <t>bodovi</t>
  </si>
  <si>
    <t>ocjena</t>
  </si>
  <si>
    <t>F</t>
  </si>
  <si>
    <t>E</t>
  </si>
  <si>
    <t>D</t>
  </si>
  <si>
    <t>C</t>
  </si>
  <si>
    <t>B</t>
  </si>
  <si>
    <t>A</t>
  </si>
  <si>
    <t>OBRAZAC za evidenciju osvojenih poena na predmetu i predlog ocjene, studijske 2021/2022. zimski semestar</t>
  </si>
  <si>
    <t>STUDIJSKI PROGRAM: Matematika</t>
  </si>
  <si>
    <t>STUDIJE: Osnovne akademske</t>
  </si>
  <si>
    <t xml:space="preserve">PREDMET: </t>
  </si>
  <si>
    <t>Diskretna matematika I</t>
  </si>
  <si>
    <t>Broj ECTS kredita: 5</t>
  </si>
  <si>
    <t>NASTAVNIK: Prof. dr Žana Vukićević-Kovijanić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</si>
  <si>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</si>
  <si>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</si>
  <si>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</si>
  <si>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</si>
  <si>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</si>
  <si>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</si>
  <si>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</si>
  <si>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</si>
  <si>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Testovi</t>
  </si>
  <si>
    <t>Kolokvijumi</t>
  </si>
  <si>
    <t>Završni ispit</t>
  </si>
  <si>
    <t>kolokvijum konacni</t>
  </si>
  <si>
    <t>RZ - teorija</t>
  </si>
  <si>
    <t>RZ- zadaci</t>
  </si>
  <si>
    <t>RZ-ukupno</t>
  </si>
  <si>
    <t>PZ - teorija</t>
  </si>
  <si>
    <t>PZ- zadaci</t>
  </si>
  <si>
    <t>PZ-ukupno</t>
  </si>
  <si>
    <t xml:space="preserve"> </t>
  </si>
  <si>
    <t>ukupno</t>
  </si>
  <si>
    <t>I</t>
  </si>
  <si>
    <t>II</t>
  </si>
  <si>
    <t>III</t>
  </si>
  <si>
    <t>redovni</t>
  </si>
  <si>
    <t>popravni</t>
  </si>
  <si>
    <t>Redovni</t>
  </si>
  <si>
    <t>Popravni</t>
  </si>
  <si>
    <t>zavrsni konacno</t>
  </si>
  <si>
    <t>3/2020</t>
  </si>
  <si>
    <t>Helena Perović</t>
  </si>
  <si>
    <t>20/2020</t>
  </si>
  <si>
    <t>Danica Duković</t>
  </si>
  <si>
    <t>21/2020</t>
  </si>
  <si>
    <t>Milica Uskoković</t>
  </si>
  <si>
    <t/>
  </si>
  <si>
    <t>22/2020</t>
  </si>
  <si>
    <t>Maša Laban</t>
  </si>
  <si>
    <t>23/2020</t>
  </si>
  <si>
    <t>Nemanja Kovačević</t>
  </si>
  <si>
    <t>13/2019</t>
  </si>
  <si>
    <t>Marko Gogić</t>
  </si>
  <si>
    <t>1/2018</t>
  </si>
  <si>
    <t>Anđela Zečević</t>
  </si>
  <si>
    <t>8/2018</t>
  </si>
  <si>
    <t>Adnana Kurmemović</t>
  </si>
  <si>
    <t>4/2017</t>
  </si>
  <si>
    <t>Anja Ostojić</t>
  </si>
  <si>
    <t>5/2017</t>
  </si>
  <si>
    <t>Marina Junčaj</t>
  </si>
  <si>
    <t>21/2017</t>
  </si>
  <si>
    <t>Jovana Klikovac</t>
  </si>
  <si>
    <t>22/2017</t>
  </si>
  <si>
    <t>Ivana Fatić</t>
  </si>
  <si>
    <t>704/2016</t>
  </si>
  <si>
    <t>Milica Obradović</t>
  </si>
  <si>
    <t>STUDIJSKI PROGRAM: Matematika I računarske nauke</t>
  </si>
  <si>
    <t>PREDMET: Matematika I</t>
  </si>
  <si>
    <t>39 /2021</t>
  </si>
  <si>
    <t>Vuk Radović</t>
  </si>
  <si>
    <t>40 /2021</t>
  </si>
  <si>
    <t>Nermina Ćeman</t>
  </si>
  <si>
    <t>2 /2020</t>
  </si>
  <si>
    <t>Ivana Mijović</t>
  </si>
  <si>
    <t>3 /2020</t>
  </si>
  <si>
    <t>Milica Popović</t>
  </si>
  <si>
    <t>4 /2020</t>
  </si>
  <si>
    <t>Ajlan Zajmović</t>
  </si>
  <si>
    <t>5 /2020</t>
  </si>
  <si>
    <t>Aćim Gogić</t>
  </si>
  <si>
    <t>6 /2020</t>
  </si>
  <si>
    <t>Sara Perović</t>
  </si>
  <si>
    <t>8 /2020</t>
  </si>
  <si>
    <t>Bekir Ramdedović</t>
  </si>
  <si>
    <t>10 /2020</t>
  </si>
  <si>
    <t>Monika Novaković</t>
  </si>
  <si>
    <t>12 /2020</t>
  </si>
  <si>
    <t>Mensud Radončić</t>
  </si>
  <si>
    <t>15 /2020</t>
  </si>
  <si>
    <t>Nikolina Medojević</t>
  </si>
  <si>
    <t>25 /2020</t>
  </si>
  <si>
    <t>Petar Borozan</t>
  </si>
  <si>
    <t>31 /2020</t>
  </si>
  <si>
    <t>Mirjana Albijanić</t>
  </si>
  <si>
    <t>37 /2020</t>
  </si>
  <si>
    <t>Raduša Damjanović</t>
  </si>
  <si>
    <t>1 /2019</t>
  </si>
  <si>
    <t>Matija Bojanić</t>
  </si>
  <si>
    <t>2 /2019</t>
  </si>
  <si>
    <t>Tijana Cvijović</t>
  </si>
  <si>
    <t>3 /2019</t>
  </si>
  <si>
    <t>Emina Krnić</t>
  </si>
  <si>
    <t>12 /2019</t>
  </si>
  <si>
    <t>Marina Vujanović</t>
  </si>
  <si>
    <t>13 /2019</t>
  </si>
  <si>
    <t>Nikolina Petranović</t>
  </si>
  <si>
    <t>15 /2019</t>
  </si>
  <si>
    <t>Luka Šekularac</t>
  </si>
  <si>
    <t>22 /2019</t>
  </si>
  <si>
    <t>Andrea Čabarkapa</t>
  </si>
  <si>
    <t>31 /2019</t>
  </si>
  <si>
    <t>Martina Bulatović</t>
  </si>
  <si>
    <t>39 /2019</t>
  </si>
  <si>
    <t>Tanja Prelević</t>
  </si>
  <si>
    <t>2 /2018</t>
  </si>
  <si>
    <t>Aleksandar Lazarević</t>
  </si>
  <si>
    <t>22 /2018</t>
  </si>
  <si>
    <t>Dajla Šabović</t>
  </si>
  <si>
    <t>25 /2018</t>
  </si>
  <si>
    <t>Ana Ivanović</t>
  </si>
  <si>
    <t>26 /2018</t>
  </si>
  <si>
    <t>Jelena Hajduković</t>
  </si>
  <si>
    <t>27 /2018</t>
  </si>
  <si>
    <t>Jovana Cerović</t>
  </si>
  <si>
    <t>39 /2018</t>
  </si>
  <si>
    <t>Petar Janković</t>
  </si>
  <si>
    <t>8 /2017</t>
  </si>
  <si>
    <t>Dijana Popović</t>
  </si>
  <si>
    <t>13 /2017</t>
  </si>
  <si>
    <t>Bobana Danilović</t>
  </si>
  <si>
    <t>709 /2016</t>
  </si>
  <si>
    <t>Ivana Dacić</t>
  </si>
  <si>
    <t>7032 /2016</t>
  </si>
  <si>
    <t>Marija Rakonjac</t>
  </si>
  <si>
    <t>STUDIJSKI PROGRAM: Računarske nauke</t>
  </si>
  <si>
    <t>zavrsnikonacno</t>
  </si>
  <si>
    <t>51/2021</t>
  </si>
  <si>
    <t>Bogić Bulatović</t>
  </si>
  <si>
    <t>52/2021</t>
  </si>
  <si>
    <t>Branislav Kasalica</t>
  </si>
  <si>
    <t>53/2021</t>
  </si>
  <si>
    <t>Ivana Obradović</t>
  </si>
  <si>
    <t>1/2020</t>
  </si>
  <si>
    <t>Filip Jovanović</t>
  </si>
  <si>
    <t>4/2020</t>
  </si>
  <si>
    <t>Mihailo Jocović</t>
  </si>
  <si>
    <t>5/2020</t>
  </si>
  <si>
    <t>Nemanja Dragišić</t>
  </si>
  <si>
    <t>8/2020</t>
  </si>
  <si>
    <t>Luka Murišić</t>
  </si>
  <si>
    <t>9/2020</t>
  </si>
  <si>
    <t>Jovana Bošković</t>
  </si>
  <si>
    <t>15/2020</t>
  </si>
  <si>
    <t>Simo Radović</t>
  </si>
  <si>
    <t>16/2020</t>
  </si>
  <si>
    <t>Mia Alković</t>
  </si>
  <si>
    <t>18/2020</t>
  </si>
  <si>
    <t>Strahinja Đilas</t>
  </si>
  <si>
    <t>19/2020</t>
  </si>
  <si>
    <t>Jana Rakočević</t>
  </si>
  <si>
    <t>Marija Milačić</t>
  </si>
  <si>
    <t>Milica Jović</t>
  </si>
  <si>
    <t>Milutin Kankaraš</t>
  </si>
  <si>
    <t>25/2020</t>
  </si>
  <si>
    <t>Balša Bubanja</t>
  </si>
  <si>
    <t>26/2020</t>
  </si>
  <si>
    <t>Danilo Marković</t>
  </si>
  <si>
    <t>31/2020</t>
  </si>
  <si>
    <t>Luka Tovjanin</t>
  </si>
  <si>
    <t>34/2020</t>
  </si>
  <si>
    <t>Nikola Todorović</t>
  </si>
  <si>
    <t>35/2020</t>
  </si>
  <si>
    <t>Ivana Bulajić</t>
  </si>
  <si>
    <t>37/2020</t>
  </si>
  <si>
    <t>Andrea Mrdović</t>
  </si>
  <si>
    <t>38/2020</t>
  </si>
  <si>
    <t>Lucija Jovanović</t>
  </si>
  <si>
    <t>40/2020</t>
  </si>
  <si>
    <t>Sara Raičević</t>
  </si>
  <si>
    <t>42/2020</t>
  </si>
  <si>
    <t>Ivona Ćetković</t>
  </si>
  <si>
    <t>45/2020</t>
  </si>
  <si>
    <t>Hamza Hot</t>
  </si>
  <si>
    <t>48/2020</t>
  </si>
  <si>
    <t>Pavle Bazović</t>
  </si>
  <si>
    <t>50/2020</t>
  </si>
  <si>
    <t>Vladana Stijović</t>
  </si>
  <si>
    <t>54/2020</t>
  </si>
  <si>
    <t>Emir Hadžajlić</t>
  </si>
  <si>
    <t>3/2019</t>
  </si>
  <si>
    <t>Marina Radulović</t>
  </si>
  <si>
    <t>8/2019</t>
  </si>
  <si>
    <t>Ksenija Peruničić</t>
  </si>
  <si>
    <t>10/2019</t>
  </si>
  <si>
    <t>Vasilije Rakočević</t>
  </si>
  <si>
    <t>11/2019</t>
  </si>
  <si>
    <t>Nikola Lešić</t>
  </si>
  <si>
    <t>12/2019</t>
  </si>
  <si>
    <t>Aleksa Rabrenović</t>
  </si>
  <si>
    <t>14/2019</t>
  </si>
  <si>
    <t>Marija Stijović</t>
  </si>
  <si>
    <t>22/2019</t>
  </si>
  <si>
    <t>Savo Drobnjak</t>
  </si>
  <si>
    <t>25/2019</t>
  </si>
  <si>
    <t>Nataša Mijatović</t>
  </si>
  <si>
    <t>29/2019</t>
  </si>
  <si>
    <t>Andrija Petrović</t>
  </si>
  <si>
    <t>35/2019</t>
  </si>
  <si>
    <t>Vedad Selmanović</t>
  </si>
  <si>
    <t>37/2019</t>
  </si>
  <si>
    <t>Milica Fatić</t>
  </si>
  <si>
    <t>41/2019</t>
  </si>
  <si>
    <t>Vido Mandić</t>
  </si>
  <si>
    <t>46/2019</t>
  </si>
  <si>
    <t>Mia Mijailović</t>
  </si>
  <si>
    <t>5/2018</t>
  </si>
  <si>
    <t>Luka Vučinić</t>
  </si>
  <si>
    <t>13/2018</t>
  </si>
  <si>
    <t>Milica Knežević</t>
  </si>
  <si>
    <t>19/2018</t>
  </si>
  <si>
    <t>Milovan Kadić</t>
  </si>
  <si>
    <t>20/2018</t>
  </si>
  <si>
    <t>Nemanja Novović</t>
  </si>
  <si>
    <t>32/2018</t>
  </si>
  <si>
    <t>Vasilisa Pejović</t>
  </si>
  <si>
    <t>34/2018</t>
  </si>
  <si>
    <t>Ana Radulović</t>
  </si>
  <si>
    <t>41/2018</t>
  </si>
  <si>
    <t>Milka Dedeić</t>
  </si>
  <si>
    <t>43/2018</t>
  </si>
  <si>
    <t>Dunja Cmiljanić</t>
  </si>
  <si>
    <t>Dražen Vuletić</t>
  </si>
  <si>
    <t>24/2017</t>
  </si>
  <si>
    <t>Aleksa Radnić</t>
  </si>
  <si>
    <t>36/2017</t>
  </si>
  <si>
    <t>Almin Kalač</t>
  </si>
  <si>
    <t>46/2017</t>
  </si>
  <si>
    <t>Jovana Rakočević</t>
  </si>
  <si>
    <t>47/2017</t>
  </si>
  <si>
    <t>Miloš Lakićević</t>
  </si>
  <si>
    <t>5/2016</t>
  </si>
  <si>
    <t>Pavle Raičević</t>
  </si>
  <si>
    <t>50/2016</t>
  </si>
  <si>
    <t>Aleksa Vujošević</t>
  </si>
  <si>
    <t>6/2015</t>
  </si>
  <si>
    <t>Amin Odžić</t>
  </si>
  <si>
    <t>7012/2015</t>
  </si>
  <si>
    <t>Sofija Vlahović</t>
  </si>
  <si>
    <t>48/2014</t>
  </si>
  <si>
    <t>Ivana Praščević</t>
  </si>
  <si>
    <t>7041/2014</t>
  </si>
  <si>
    <t>Aleksa Doderović</t>
  </si>
  <si>
    <t>17/2013</t>
  </si>
  <si>
    <t>Boris Golubović</t>
  </si>
  <si>
    <t>42/2013</t>
  </si>
  <si>
    <t>Milena Dragić</t>
  </si>
  <si>
    <t>7036/2012</t>
  </si>
  <si>
    <t>Milica Maksimović</t>
  </si>
  <si>
    <t>indeks</t>
  </si>
  <si>
    <t>ime I prezime</t>
  </si>
  <si>
    <t>redovni kolokvijum</t>
  </si>
  <si>
    <t>popravni kolokvijum</t>
  </si>
  <si>
    <t>RZ -teorija</t>
  </si>
  <si>
    <t>RZ - zadaci</t>
  </si>
  <si>
    <t>RZ UKUPNO</t>
  </si>
  <si>
    <t>PZ -teorija</t>
  </si>
  <si>
    <t>PZ - zadaci</t>
  </si>
  <si>
    <t>PZ UKUPNO</t>
  </si>
  <si>
    <t>UKUPNO POENA</t>
  </si>
  <si>
    <t>8/12</t>
  </si>
  <si>
    <t>Drpljanin Almina</t>
  </si>
  <si>
    <t>5/10</t>
  </si>
  <si>
    <t>Maja Stojković</t>
  </si>
  <si>
    <t>4/15</t>
  </si>
  <si>
    <t>Anida Vesković</t>
  </si>
  <si>
    <t>28/16</t>
  </si>
  <si>
    <t>Jovana Damjanović</t>
  </si>
  <si>
    <t>2/13</t>
  </si>
  <si>
    <t>Milica Đukanović</t>
  </si>
  <si>
    <t>25/16</t>
  </si>
  <si>
    <t>Magdalena Doderović</t>
  </si>
  <si>
    <t>NASTAVNIK: prof. dr Žana Kovijanić-Vukićević</t>
  </si>
  <si>
    <t>PREDMET: Diskretna matematika I</t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</si>
  <si>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</si>
  <si>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</si>
  <si>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</si>
  <si>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</si>
  <si>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</si>
  <si>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</si>
  <si>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</si>
  <si>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a</t>
  </si>
  <si>
    <t>b</t>
  </si>
  <si>
    <t>c</t>
  </si>
  <si>
    <t>d</t>
  </si>
  <si>
    <t>e</t>
  </si>
  <si>
    <t>f</t>
  </si>
  <si>
    <t>STUDIJSKI PROGRAM: Matematika i računarske nauke</t>
  </si>
  <si>
    <t>Septembar 2</t>
  </si>
  <si>
    <t>Septembar 1</t>
  </si>
  <si>
    <t>kol</t>
  </si>
  <si>
    <t>zav</t>
  </si>
  <si>
    <t xml:space="preserve">kol </t>
  </si>
  <si>
    <t>sept  klk</t>
  </si>
  <si>
    <t>sept zav</t>
  </si>
  <si>
    <t>sept 1 zav teorija</t>
  </si>
  <si>
    <t>sept 1 zav zadaci</t>
  </si>
  <si>
    <t>sept 2 zav teorija</t>
  </si>
  <si>
    <t>sept 2 zav zadaci</t>
  </si>
  <si>
    <t>zavsni ukupn</t>
  </si>
  <si>
    <t>sept1 klk</t>
  </si>
  <si>
    <t>sept1 zav zadaci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</si>
</sst>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1"/>
      <color rgb="FFFF0000"/>
      <name val="Calibri"/>
    </font>
    <font>
      <b/>
      <i/>
      <sz val="12"/>
      <color theme="1"/>
      <name val="Arial"/>
    </font>
    <font>
      <sz val="11"/>
      <name val="Calibri"/>
    </font>
    <font>
      <i/>
      <sz val="11"/>
      <color theme="1"/>
      <name val="Calibri"/>
      <scheme val="minor"/>
    </font>
    <font>
      <b/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scheme val="minor"/>
    </font>
    <font>
      <sz val="11"/>
      <color rgb="FFFF0000"/>
      <name val="Calibri"/>
    </font>
    <font>
      <sz val="11"/>
      <color rgb="FF000000"/>
      <name val="Inconsolata"/>
    </font>
    <font>
      <b/>
      <sz val="11"/>
      <color theme="1"/>
      <name val="Calibri"/>
      <scheme val="minor"/>
    </font>
    <font>
      <b/>
      <sz val="11"/>
      <color rgb="FF000000"/>
      <name val="Arial"/>
    </font>
    <font>
      <sz val="11"/>
      <color rgb="FF000000"/>
      <name val="Calibri"/>
    </font>
    <font>
      <sz val="11"/>
      <color rgb="FF000000"/>
      <name val="Arial"/>
    </font>
    <font>
      <b/>
      <sz val="11"/>
      <color rgb="FF000000"/>
      <name val="Arial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8" fillId="0" borderId="8" xfId="0" applyFont="1" applyBorder="1"/>
    <xf numFmtId="0" fontId="8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2" fillId="0" borderId="0" xfId="0" applyFont="1" applyAlignment="1"/>
    <xf numFmtId="0" fontId="11" fillId="0" borderId="0" xfId="0" applyFont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0" xfId="0" applyFont="1"/>
    <xf numFmtId="0" fontId="6" fillId="0" borderId="0" xfId="0" applyFont="1" applyAlignment="1"/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10" fillId="0" borderId="0" xfId="0" applyFont="1"/>
    <xf numFmtId="0" fontId="7" fillId="0" borderId="1" xfId="0" applyFont="1" applyBorder="1"/>
    <xf numFmtId="0" fontId="10" fillId="0" borderId="0" xfId="0" applyFont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3" borderId="0" xfId="0" applyFont="1" applyFill="1"/>
    <xf numFmtId="0" fontId="12" fillId="0" borderId="0" xfId="0" applyFont="1" applyAlignment="1">
      <alignment wrapText="1"/>
    </xf>
    <xf numFmtId="49" fontId="10" fillId="0" borderId="0" xfId="0" applyNumberFormat="1" applyFont="1"/>
    <xf numFmtId="0" fontId="15" fillId="0" borderId="0" xfId="0" applyFont="1" applyAlignment="1"/>
    <xf numFmtId="0" fontId="17" fillId="0" borderId="0" xfId="0" applyFont="1" applyAlignment="1"/>
    <xf numFmtId="0" fontId="18" fillId="0" borderId="12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0" fillId="0" borderId="0" xfId="0" applyFont="1"/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7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11" xfId="0" applyFont="1" applyBorder="1"/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9" fillId="0" borderId="2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" fontId="5" fillId="0" borderId="12" xfId="0" applyNumberFormat="1" applyFont="1" applyBorder="1" applyAlignment="1">
      <alignment horizontal="center" wrapText="1"/>
    </xf>
    <xf numFmtId="16" fontId="5" fillId="0" borderId="8" xfId="0" applyNumberFormat="1" applyFont="1" applyBorder="1" applyAlignment="1">
      <alignment horizontal="center" wrapText="1"/>
    </xf>
    <xf numFmtId="0" fontId="1" fillId="0" borderId="0" xfId="0" applyFont="1" applyAlignment="1"/>
    <xf numFmtId="0" fontId="21" fillId="0" borderId="0" xfId="0" applyFont="1" applyAlignment="1">
      <alignment horizontal="center" wrapText="1"/>
    </xf>
    <xf numFmtId="0" fontId="20" fillId="0" borderId="0" xfId="0" applyFont="1"/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2">
    <dxf>
      <font>
        <b/>
      </font>
      <fill>
        <patternFill patternType="none"/>
      </fill>
    </dxf>
    <dxf>
      <font>
        <b/>
        <color rgb="FF0B8043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0"/>
  <sheetViews>
    <sheetView workbookViewId="0"/>
  </sheetViews>
  <sheetFormatPr defaultColWidth="14.44140625" defaultRowHeight="15" customHeight="1"/>
  <cols>
    <col min="1" max="26" width="8.6640625" customWidth="1"/>
  </cols>
  <sheetData>
    <row r="1" spans="2:3" ht="14.25" customHeight="1"/>
    <row r="2" spans="2:3" ht="14.25" customHeight="1">
      <c r="B2" s="1" t="s">
        <v>0</v>
      </c>
      <c r="C2" s="1" t="s">
        <v>1</v>
      </c>
    </row>
    <row r="3" spans="2:3" ht="14.25" customHeight="1">
      <c r="B3" s="1">
        <v>0</v>
      </c>
      <c r="C3" s="2" t="s">
        <v>2</v>
      </c>
    </row>
    <row r="4" spans="2:3" ht="14.25" customHeight="1">
      <c r="B4" s="1">
        <v>45</v>
      </c>
      <c r="C4" s="3" t="s">
        <v>3</v>
      </c>
    </row>
    <row r="5" spans="2:3" ht="14.25" customHeight="1">
      <c r="B5" s="1">
        <v>60</v>
      </c>
      <c r="C5" s="3" t="s">
        <v>4</v>
      </c>
    </row>
    <row r="6" spans="2:3" ht="14.25" customHeight="1">
      <c r="B6" s="1">
        <v>70</v>
      </c>
      <c r="C6" s="3" t="s">
        <v>5</v>
      </c>
    </row>
    <row r="7" spans="2:3" ht="14.25" customHeight="1">
      <c r="B7" s="1">
        <v>80</v>
      </c>
      <c r="C7" s="3" t="s">
        <v>6</v>
      </c>
    </row>
    <row r="8" spans="2:3" ht="14.25" customHeight="1">
      <c r="B8" s="1">
        <v>90</v>
      </c>
      <c r="C8" s="3" t="s">
        <v>7</v>
      </c>
    </row>
    <row r="9" spans="2:3" ht="14.25" customHeight="1"/>
    <row r="10" spans="2:3" ht="14.25" customHeight="1"/>
    <row r="11" spans="2:3" ht="14.25" customHeight="1"/>
    <row r="12" spans="2:3" ht="14.25" customHeight="1"/>
    <row r="13" spans="2:3" ht="14.25" customHeight="1"/>
    <row r="14" spans="2:3" ht="14.25" customHeight="1"/>
    <row r="15" spans="2:3" ht="14.25" customHeight="1"/>
    <row r="16" spans="2: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tabSelected="1" workbookViewId="0">
      <selection activeCell="A14" sqref="A14"/>
    </sheetView>
  </sheetViews>
  <sheetFormatPr defaultColWidth="14.44140625" defaultRowHeight="15" customHeight="1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0" max="10" width="8.6640625" customWidth="1"/>
    <col min="11" max="11" width="5.6640625" customWidth="1"/>
    <col min="12" max="12" width="5.33203125" customWidth="1"/>
    <col min="13" max="13" width="7" customWidth="1"/>
    <col min="14" max="14" width="9" customWidth="1"/>
    <col min="15" max="15" width="6.5546875" customWidth="1"/>
    <col min="16" max="18" width="6.88671875" customWidth="1"/>
    <col min="19" max="19" width="12.5546875" customWidth="1"/>
    <col min="20" max="20" width="10.88671875" customWidth="1"/>
    <col min="21" max="21" width="8.6640625" customWidth="1"/>
    <col min="22" max="28" width="8.88671875" customWidth="1"/>
    <col min="29" max="35" width="14.6640625" customWidth="1"/>
    <col min="36" max="42" width="8.88671875" customWidth="1"/>
  </cols>
  <sheetData>
    <row r="1" spans="1:42" ht="14.25" customHeight="1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  <c r="AK1" s="4"/>
      <c r="AL1" s="4"/>
      <c r="AM1" s="4"/>
      <c r="AN1" s="4"/>
      <c r="AO1" s="4"/>
      <c r="AP1" s="4"/>
    </row>
    <row r="2" spans="1:42" ht="14.25" customHeight="1">
      <c r="A2" s="41" t="s">
        <v>9</v>
      </c>
      <c r="B2" s="42"/>
      <c r="C2" s="42"/>
      <c r="D2" s="42"/>
      <c r="E2" s="42"/>
      <c r="F2" s="42"/>
      <c r="G2" s="42"/>
      <c r="H2" s="42"/>
      <c r="I2" s="43"/>
      <c r="J2" s="44" t="s">
        <v>10</v>
      </c>
      <c r="K2" s="39"/>
      <c r="L2" s="39"/>
      <c r="M2" s="39"/>
      <c r="N2" s="39"/>
      <c r="O2" s="39"/>
      <c r="P2" s="39"/>
      <c r="Q2" s="39"/>
      <c r="R2" s="39"/>
      <c r="S2" s="39"/>
      <c r="T2" s="40"/>
      <c r="AK2" s="4"/>
      <c r="AL2" s="4"/>
      <c r="AM2" s="4"/>
      <c r="AN2" s="4"/>
      <c r="AO2" s="4"/>
      <c r="AP2" s="4"/>
    </row>
    <row r="3" spans="1:42" ht="28.5" customHeight="1">
      <c r="A3" s="5" t="s">
        <v>11</v>
      </c>
      <c r="B3" s="6" t="s">
        <v>12</v>
      </c>
      <c r="C3" s="45" t="s">
        <v>13</v>
      </c>
      <c r="D3" s="39"/>
      <c r="E3" s="39"/>
      <c r="F3" s="39"/>
      <c r="G3" s="39"/>
      <c r="H3" s="39"/>
      <c r="I3" s="40"/>
      <c r="J3" s="46" t="s">
        <v>14</v>
      </c>
      <c r="K3" s="39"/>
      <c r="L3" s="39"/>
      <c r="M3" s="40"/>
      <c r="N3" s="46" t="s">
        <v>15</v>
      </c>
      <c r="O3" s="46"/>
      <c r="P3" s="46"/>
      <c r="Q3" s="46"/>
      <c r="R3" s="46"/>
      <c r="S3" s="39"/>
      <c r="T3" s="40"/>
      <c r="AK3" s="4"/>
      <c r="AL3" s="4"/>
      <c r="AM3" s="4"/>
      <c r="AN3" s="4"/>
      <c r="AO3" s="4"/>
      <c r="AP3" s="4"/>
    </row>
    <row r="4" spans="1:42" ht="14.2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44"/>
      <c r="O4" s="44"/>
      <c r="P4" s="44"/>
      <c r="Q4" s="44"/>
      <c r="R4" s="44"/>
      <c r="S4" s="39"/>
      <c r="T4" s="40"/>
      <c r="AK4" s="4"/>
      <c r="AL4" s="4"/>
      <c r="AM4" s="4"/>
      <c r="AN4" s="4"/>
      <c r="AO4" s="4"/>
      <c r="AP4" s="4"/>
    </row>
    <row r="5" spans="1:42" ht="14.25" customHeight="1">
      <c r="A5" s="55" t="s">
        <v>16</v>
      </c>
      <c r="B5" s="53" t="s">
        <v>17</v>
      </c>
      <c r="C5" s="66" t="s">
        <v>18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/>
      <c r="Q5" s="69"/>
      <c r="R5" s="69"/>
      <c r="S5" s="50" t="s">
        <v>19</v>
      </c>
      <c r="T5" s="53" t="s">
        <v>20</v>
      </c>
      <c r="AK5" s="4"/>
      <c r="AL5" s="4"/>
      <c r="AM5" s="4"/>
      <c r="AN5" s="4"/>
      <c r="AO5" s="4"/>
      <c r="AP5" s="4"/>
    </row>
    <row r="6" spans="1:42" ht="37.200000000000003" customHeight="1">
      <c r="A6" s="51"/>
      <c r="B6" s="51"/>
      <c r="C6" s="53" t="s">
        <v>21</v>
      </c>
      <c r="D6" s="56" t="s">
        <v>22</v>
      </c>
      <c r="E6" s="39"/>
      <c r="F6" s="40"/>
      <c r="G6" s="54" t="s">
        <v>23</v>
      </c>
      <c r="H6" s="39"/>
      <c r="I6" s="40"/>
      <c r="J6" s="54" t="s">
        <v>24</v>
      </c>
      <c r="K6" s="39"/>
      <c r="L6" s="40"/>
      <c r="M6" s="54" t="s">
        <v>25</v>
      </c>
      <c r="N6" s="40"/>
      <c r="O6" s="71" t="s">
        <v>302</v>
      </c>
      <c r="P6" s="70"/>
      <c r="Q6" s="71" t="s">
        <v>301</v>
      </c>
      <c r="R6" s="70"/>
      <c r="S6" s="51"/>
      <c r="T6" s="51"/>
      <c r="V6" s="49" t="s">
        <v>26</v>
      </c>
      <c r="W6" s="49" t="s">
        <v>27</v>
      </c>
      <c r="X6" s="49" t="s">
        <v>28</v>
      </c>
      <c r="Y6" s="48" t="s">
        <v>29</v>
      </c>
      <c r="Z6" s="49" t="s">
        <v>30</v>
      </c>
      <c r="AA6" s="49" t="s">
        <v>31</v>
      </c>
      <c r="AB6" s="48" t="s">
        <v>32</v>
      </c>
      <c r="AC6" s="10" t="s">
        <v>33</v>
      </c>
      <c r="AD6" s="10"/>
      <c r="AE6" s="10"/>
      <c r="AF6" s="10"/>
      <c r="AG6" s="10"/>
      <c r="AH6" s="10"/>
      <c r="AI6" s="10"/>
      <c r="AJ6" s="49" t="s">
        <v>34</v>
      </c>
      <c r="AK6" s="11"/>
      <c r="AL6" s="11"/>
      <c r="AM6" s="11"/>
      <c r="AN6" s="11"/>
      <c r="AO6" s="11"/>
      <c r="AP6" s="11"/>
    </row>
    <row r="7" spans="1:42" ht="14.25" customHeight="1">
      <c r="A7" s="52"/>
      <c r="B7" s="52"/>
      <c r="C7" s="52"/>
      <c r="D7" s="12" t="s">
        <v>35</v>
      </c>
      <c r="E7" s="12" t="s">
        <v>36</v>
      </c>
      <c r="F7" s="12" t="s">
        <v>37</v>
      </c>
      <c r="G7" s="12" t="s">
        <v>35</v>
      </c>
      <c r="H7" s="12" t="s">
        <v>36</v>
      </c>
      <c r="I7" s="12" t="s">
        <v>37</v>
      </c>
      <c r="J7" s="12" t="s">
        <v>38</v>
      </c>
      <c r="K7" s="54" t="s">
        <v>39</v>
      </c>
      <c r="L7" s="40"/>
      <c r="M7" s="12" t="s">
        <v>40</v>
      </c>
      <c r="N7" s="12" t="s">
        <v>41</v>
      </c>
      <c r="O7" s="65" t="s">
        <v>303</v>
      </c>
      <c r="P7" s="65" t="s">
        <v>304</v>
      </c>
      <c r="Q7" s="65" t="s">
        <v>305</v>
      </c>
      <c r="R7" s="65" t="s">
        <v>304</v>
      </c>
      <c r="S7" s="52"/>
      <c r="T7" s="52"/>
      <c r="V7" s="37"/>
      <c r="W7" s="37"/>
      <c r="X7" s="37"/>
      <c r="Y7" s="37"/>
      <c r="Z7" s="37"/>
      <c r="AA7" s="37"/>
      <c r="AB7" s="37"/>
      <c r="AC7" s="13" t="s">
        <v>42</v>
      </c>
      <c r="AD7" s="72" t="s">
        <v>308</v>
      </c>
      <c r="AE7" s="72" t="s">
        <v>309</v>
      </c>
      <c r="AF7" s="72" t="s">
        <v>310</v>
      </c>
      <c r="AG7" s="72" t="s">
        <v>311</v>
      </c>
      <c r="AH7" s="72" t="s">
        <v>306</v>
      </c>
      <c r="AI7" s="72" t="s">
        <v>307</v>
      </c>
      <c r="AJ7" s="37"/>
      <c r="AK7" s="73" t="s">
        <v>34</v>
      </c>
      <c r="AL7" s="14"/>
      <c r="AM7" s="14"/>
      <c r="AN7" s="14"/>
      <c r="AO7" s="14"/>
      <c r="AP7" s="14"/>
    </row>
    <row r="8" spans="1:42" ht="14.25" customHeight="1">
      <c r="A8" s="15" t="s">
        <v>43</v>
      </c>
      <c r="B8" s="15" t="s">
        <v>44</v>
      </c>
      <c r="C8" s="15"/>
      <c r="D8" s="15"/>
      <c r="E8" s="15"/>
      <c r="F8" s="15"/>
      <c r="G8" s="15"/>
      <c r="H8" s="15"/>
      <c r="I8" s="15"/>
      <c r="J8" s="16">
        <v>47</v>
      </c>
      <c r="K8" s="57"/>
      <c r="L8" s="40"/>
      <c r="M8" s="16">
        <f t="shared" ref="M8:M20" si="0">Y8</f>
        <v>47</v>
      </c>
      <c r="N8" s="16" t="str">
        <f t="shared" ref="N8:N20" si="1">AB8</f>
        <v/>
      </c>
      <c r="O8" s="16"/>
      <c r="P8" s="16" t="str">
        <f>IF(AND(AD8="",AE8=""),"",SUM(AD8:AE8))</f>
        <v/>
      </c>
      <c r="Q8" s="16"/>
      <c r="R8" s="16" t="str">
        <f>IF(AND(AF8="",AG8=""),"",SUM(AF8:AG8))</f>
        <v/>
      </c>
      <c r="S8" s="16">
        <f>AK8</f>
        <v>94</v>
      </c>
      <c r="T8" s="17" t="str">
        <f>IF(S8="","",VLOOKUP(S8,'bodovna lista'!$B$3:$C$8,2,1))</f>
        <v>A</v>
      </c>
      <c r="V8" s="18">
        <f>IF(AND(J8="",K8=""),"",MAX(J8:L8))</f>
        <v>47</v>
      </c>
      <c r="W8" s="18">
        <v>28</v>
      </c>
      <c r="X8" s="18">
        <v>19</v>
      </c>
      <c r="Y8" s="18">
        <f t="shared" ref="Y8:Y70" si="2">IF(AND(W8="",X8=""),"",SUM(W8:X8))</f>
        <v>47</v>
      </c>
      <c r="AB8" s="18" t="str">
        <f t="shared" ref="AB8:AB70" si="3">IF(AND(Z8="",AA8=""),"",SUM(Z8:AA8))</f>
        <v/>
      </c>
      <c r="AC8" s="18">
        <f t="shared" ref="AC8:AC20" si="4">IF(AND(Y8="",AB8=""),"",MAX(Y8,AB8))</f>
        <v>47</v>
      </c>
      <c r="AD8" s="18"/>
      <c r="AE8" s="18"/>
      <c r="AF8" s="18"/>
      <c r="AG8" s="18"/>
      <c r="AH8" s="18" t="str">
        <f>IF(Q8="",IF(O8="","",O8),Q8)</f>
        <v/>
      </c>
      <c r="AI8" s="18" t="str">
        <f>IF(R8="",IF(P8="","",P8),R8)</f>
        <v/>
      </c>
      <c r="AJ8" s="18">
        <f>IF(AND(V8="",Y8="",AB8=""),"",V8+MAX(Y8,AB8))</f>
        <v>94</v>
      </c>
      <c r="AK8" s="74">
        <f>IF(AND(V8="",AC8="",AH8="",AI8=""),"",MAX(V8,AH8)+MAX(AC8,AI8))</f>
        <v>94</v>
      </c>
      <c r="AL8" s="19"/>
      <c r="AM8" s="4"/>
      <c r="AN8" s="4"/>
      <c r="AO8" s="4"/>
      <c r="AP8" s="4"/>
    </row>
    <row r="9" spans="1:42" ht="14.25" customHeight="1">
      <c r="A9" s="15" t="s">
        <v>45</v>
      </c>
      <c r="B9" s="15" t="s">
        <v>46</v>
      </c>
      <c r="C9" s="15"/>
      <c r="D9" s="15"/>
      <c r="E9" s="15"/>
      <c r="F9" s="15"/>
      <c r="G9" s="15"/>
      <c r="H9" s="15"/>
      <c r="I9" s="15"/>
      <c r="J9" s="16">
        <v>10</v>
      </c>
      <c r="K9" s="57">
        <v>8</v>
      </c>
      <c r="L9" s="40"/>
      <c r="M9" s="16" t="str">
        <f t="shared" si="0"/>
        <v/>
      </c>
      <c r="N9" s="16">
        <f t="shared" si="1"/>
        <v>13</v>
      </c>
      <c r="O9" s="16">
        <v>17</v>
      </c>
      <c r="P9" s="16" t="str">
        <f t="shared" ref="P9:P20" si="5">IF(AND(AD9="",AE9=""),"",SUM(AD9:AE9))</f>
        <v/>
      </c>
      <c r="Q9" s="16"/>
      <c r="R9" s="16"/>
      <c r="S9" s="16">
        <f t="shared" ref="S9:S20" si="6">AK9</f>
        <v>30</v>
      </c>
      <c r="T9" s="16" t="str">
        <f>IF(S9="","",VLOOKUP(S9,'bodovna lista'!$B$3:$C$8,2,1))</f>
        <v>F</v>
      </c>
      <c r="V9" s="18">
        <f>IF(AND(J9="",K9=""),"",MAX(J9:L9))</f>
        <v>10</v>
      </c>
      <c r="Y9" s="18" t="str">
        <f t="shared" si="2"/>
        <v/>
      </c>
      <c r="Z9" s="13">
        <v>11</v>
      </c>
      <c r="AA9" s="13">
        <v>2</v>
      </c>
      <c r="AB9" s="18">
        <f t="shared" si="3"/>
        <v>13</v>
      </c>
      <c r="AC9" s="18">
        <f t="shared" si="4"/>
        <v>13</v>
      </c>
      <c r="AD9" s="18"/>
      <c r="AE9" s="18"/>
      <c r="AF9" s="18"/>
      <c r="AG9" s="18"/>
      <c r="AH9" s="18">
        <f>IF(Q9="",IF(O9="","",O9),Q9)</f>
        <v>17</v>
      </c>
      <c r="AI9" s="18" t="str">
        <f>IF(R9="",IF(P9="","",P9),R9)</f>
        <v/>
      </c>
      <c r="AJ9" s="18">
        <f>IF(AND(V9="",Y9="",AB9=""),"",V9+MAX(Y9,AB9))</f>
        <v>23</v>
      </c>
      <c r="AK9" s="74">
        <f t="shared" ref="AK9:AK20" si="7">IF(AND(V9="",AC9="",AH9="",AI9=""),"",MAX(V9,AH9)+MAX(AC9,AI9))</f>
        <v>30</v>
      </c>
      <c r="AL9" s="4"/>
      <c r="AM9" s="4"/>
      <c r="AN9" s="4"/>
      <c r="AO9" s="4"/>
      <c r="AP9" s="4"/>
    </row>
    <row r="10" spans="1:42" ht="14.25" customHeight="1">
      <c r="A10" s="15" t="s">
        <v>47</v>
      </c>
      <c r="B10" s="15" t="s">
        <v>48</v>
      </c>
      <c r="C10" s="15"/>
      <c r="D10" s="15"/>
      <c r="E10" s="15"/>
      <c r="F10" s="15"/>
      <c r="G10" s="15"/>
      <c r="H10" s="15"/>
      <c r="I10" s="15"/>
      <c r="J10" s="16" t="s">
        <v>49</v>
      </c>
      <c r="K10" s="57"/>
      <c r="L10" s="40"/>
      <c r="M10" s="16" t="str">
        <f t="shared" si="0"/>
        <v/>
      </c>
      <c r="N10" s="16" t="str">
        <f t="shared" si="1"/>
        <v/>
      </c>
      <c r="O10" s="16"/>
      <c r="P10" s="16" t="str">
        <f t="shared" si="5"/>
        <v/>
      </c>
      <c r="Q10" s="16"/>
      <c r="R10" s="16"/>
      <c r="S10" s="16" t="str">
        <f t="shared" si="6"/>
        <v/>
      </c>
      <c r="T10" s="16" t="str">
        <f>IF(S10="","",VLOOKUP(S10,'bodovna lista'!$B$3:$C$8,2,1))</f>
        <v/>
      </c>
      <c r="V10" s="18" t="str">
        <f>IF(AND(J10="",K10=""),"",MAX(J10:L10))</f>
        <v/>
      </c>
      <c r="Y10" s="18" t="str">
        <f t="shared" si="2"/>
        <v/>
      </c>
      <c r="AB10" s="18" t="str">
        <f t="shared" si="3"/>
        <v/>
      </c>
      <c r="AC10" s="18" t="str">
        <f t="shared" si="4"/>
        <v/>
      </c>
      <c r="AD10" s="18"/>
      <c r="AE10" s="18"/>
      <c r="AF10" s="18"/>
      <c r="AG10" s="18"/>
      <c r="AH10" s="18" t="str">
        <f>IF(Q10="",IF(O10="","",O10),Q10)</f>
        <v/>
      </c>
      <c r="AI10" s="18" t="str">
        <f>IF(R10="",IF(P10="","",P10),R10)</f>
        <v/>
      </c>
      <c r="AJ10" s="18" t="str">
        <f>IF(AND(V10="",Y10="",AB10=""),"",V10+MAX(Y10,AB10))</f>
        <v/>
      </c>
      <c r="AK10" s="74" t="str">
        <f t="shared" si="7"/>
        <v/>
      </c>
      <c r="AL10" s="4"/>
      <c r="AM10" s="4"/>
      <c r="AN10" s="4"/>
      <c r="AO10" s="4"/>
      <c r="AP10" s="4"/>
    </row>
    <row r="11" spans="1:42" ht="14.25" customHeight="1">
      <c r="A11" s="15" t="s">
        <v>50</v>
      </c>
      <c r="B11" s="15" t="s">
        <v>51</v>
      </c>
      <c r="C11" s="15"/>
      <c r="D11" s="15"/>
      <c r="E11" s="15"/>
      <c r="F11" s="15"/>
      <c r="G11" s="15"/>
      <c r="H11" s="15"/>
      <c r="I11" s="15"/>
      <c r="J11" s="16">
        <v>13</v>
      </c>
      <c r="K11" s="57">
        <v>5</v>
      </c>
      <c r="L11" s="40"/>
      <c r="M11" s="16" t="str">
        <f t="shared" si="0"/>
        <v/>
      </c>
      <c r="N11" s="16">
        <f t="shared" si="1"/>
        <v>12</v>
      </c>
      <c r="O11" s="16">
        <v>23.5</v>
      </c>
      <c r="P11" s="16">
        <f t="shared" si="5"/>
        <v>9</v>
      </c>
      <c r="Q11" s="16"/>
      <c r="R11" s="16"/>
      <c r="S11" s="16">
        <f t="shared" si="6"/>
        <v>35.5</v>
      </c>
      <c r="T11" s="16" t="str">
        <f>IF(S11="","",VLOOKUP(S11,'bodovna lista'!$B$3:$C$8,2,1))</f>
        <v>F</v>
      </c>
      <c r="V11" s="18">
        <f>IF(AND(J11="",K11=""),"",MAX(J11:L11))</f>
        <v>13</v>
      </c>
      <c r="Y11" s="18" t="str">
        <f t="shared" si="2"/>
        <v/>
      </c>
      <c r="Z11" s="13">
        <v>1</v>
      </c>
      <c r="AA11" s="13">
        <v>11</v>
      </c>
      <c r="AB11" s="18">
        <f t="shared" si="3"/>
        <v>12</v>
      </c>
      <c r="AC11" s="18">
        <f t="shared" si="4"/>
        <v>12</v>
      </c>
      <c r="AD11" s="18">
        <v>8</v>
      </c>
      <c r="AE11" s="18">
        <v>1</v>
      </c>
      <c r="AF11" s="18"/>
      <c r="AG11" s="18"/>
      <c r="AH11" s="18">
        <f>IF(Q11="",IF(O11="","",O11),Q11)</f>
        <v>23.5</v>
      </c>
      <c r="AI11" s="18">
        <f>IF(R11="",IF(P11="","",P11),R11)</f>
        <v>9</v>
      </c>
      <c r="AJ11" s="18">
        <f>IF(AND(V11="",Y11="",AB11=""),"",V11+MAX(Y11,AB11))</f>
        <v>25</v>
      </c>
      <c r="AK11" s="74">
        <f t="shared" si="7"/>
        <v>35.5</v>
      </c>
      <c r="AL11" s="4"/>
      <c r="AM11" s="4"/>
      <c r="AN11" s="4"/>
      <c r="AO11" s="4"/>
      <c r="AP11" s="4"/>
    </row>
    <row r="12" spans="1:42" ht="14.25" customHeight="1">
      <c r="A12" s="15" t="s">
        <v>52</v>
      </c>
      <c r="B12" s="15" t="s">
        <v>53</v>
      </c>
      <c r="C12" s="15"/>
      <c r="D12" s="15"/>
      <c r="E12" s="15"/>
      <c r="F12" s="15"/>
      <c r="G12" s="15"/>
      <c r="H12" s="15"/>
      <c r="I12" s="15"/>
      <c r="J12" s="16" t="s">
        <v>49</v>
      </c>
      <c r="K12" s="57"/>
      <c r="L12" s="40"/>
      <c r="M12" s="16" t="str">
        <f t="shared" si="0"/>
        <v/>
      </c>
      <c r="N12" s="16" t="str">
        <f t="shared" si="1"/>
        <v/>
      </c>
      <c r="O12" s="16"/>
      <c r="P12" s="16" t="str">
        <f t="shared" si="5"/>
        <v/>
      </c>
      <c r="Q12" s="16"/>
      <c r="R12" s="16"/>
      <c r="S12" s="16" t="str">
        <f t="shared" si="6"/>
        <v/>
      </c>
      <c r="T12" s="16" t="str">
        <f>IF(S12="","",VLOOKUP(S12,'bodovna lista'!$B$3:$C$8,2,1))</f>
        <v/>
      </c>
      <c r="V12" s="18" t="str">
        <f>IF(AND(J12="",K12=""),"",MAX(J12:L12))</f>
        <v/>
      </c>
      <c r="Y12" s="18" t="str">
        <f t="shared" si="2"/>
        <v/>
      </c>
      <c r="AB12" s="18" t="str">
        <f t="shared" si="3"/>
        <v/>
      </c>
      <c r="AC12" s="18" t="str">
        <f t="shared" si="4"/>
        <v/>
      </c>
      <c r="AD12" s="18"/>
      <c r="AE12" s="18"/>
      <c r="AF12" s="18"/>
      <c r="AG12" s="18"/>
      <c r="AH12" s="18" t="str">
        <f>IF(Q12="",IF(O12="","",O12),Q12)</f>
        <v/>
      </c>
      <c r="AI12" s="18" t="str">
        <f>IF(R12="",IF(P12="","",P12),R12)</f>
        <v/>
      </c>
      <c r="AJ12" s="18" t="str">
        <f>IF(AND(V12="",Y12="",AB12=""),"",V12+MAX(Y12,AB12))</f>
        <v/>
      </c>
      <c r="AK12" s="74" t="str">
        <f t="shared" si="7"/>
        <v/>
      </c>
      <c r="AL12" s="4"/>
      <c r="AM12" s="4"/>
      <c r="AN12" s="4"/>
      <c r="AO12" s="4"/>
      <c r="AP12" s="4"/>
    </row>
    <row r="13" spans="1:42" ht="14.25" customHeight="1">
      <c r="A13" s="15" t="s">
        <v>54</v>
      </c>
      <c r="B13" s="15" t="s">
        <v>55</v>
      </c>
      <c r="C13" s="15"/>
      <c r="D13" s="15"/>
      <c r="E13" s="15"/>
      <c r="F13" s="15"/>
      <c r="G13" s="15"/>
      <c r="H13" s="15"/>
      <c r="I13" s="15"/>
      <c r="J13" s="16">
        <v>7</v>
      </c>
      <c r="K13" s="57">
        <v>4</v>
      </c>
      <c r="L13" s="40"/>
      <c r="M13" s="16" t="str">
        <f t="shared" si="0"/>
        <v/>
      </c>
      <c r="N13" s="16" t="str">
        <f t="shared" si="1"/>
        <v/>
      </c>
      <c r="O13" s="16"/>
      <c r="P13" s="16" t="str">
        <f t="shared" si="5"/>
        <v/>
      </c>
      <c r="Q13" s="16"/>
      <c r="R13" s="16"/>
      <c r="S13" s="16">
        <f t="shared" si="6"/>
        <v>7</v>
      </c>
      <c r="T13" s="16" t="str">
        <f>IF(S13="","",VLOOKUP(S13,'bodovna lista'!$B$3:$C$8,2,1))</f>
        <v>F</v>
      </c>
      <c r="V13" s="18">
        <f>IF(AND(J13="",K13=""),"",MAX(J13:L13))</f>
        <v>7</v>
      </c>
      <c r="Y13" s="18" t="str">
        <f t="shared" si="2"/>
        <v/>
      </c>
      <c r="AB13" s="18" t="str">
        <f t="shared" si="3"/>
        <v/>
      </c>
      <c r="AC13" s="18" t="str">
        <f t="shared" si="4"/>
        <v/>
      </c>
      <c r="AD13" s="18"/>
      <c r="AE13" s="18"/>
      <c r="AF13" s="18"/>
      <c r="AG13" s="18"/>
      <c r="AH13" s="18" t="str">
        <f>IF(Q13="",IF(O13="","",O13),Q13)</f>
        <v/>
      </c>
      <c r="AI13" s="18" t="str">
        <f>IF(R13="",IF(P13="","",P13),R13)</f>
        <v/>
      </c>
      <c r="AJ13" s="18">
        <f>IF(AND(V13="",Y13="",AB13=""),"",V13+MAX(Y13,AB13))</f>
        <v>7</v>
      </c>
      <c r="AK13" s="74">
        <f t="shared" si="7"/>
        <v>7</v>
      </c>
      <c r="AL13" s="4"/>
      <c r="AM13" s="4"/>
      <c r="AN13" s="4"/>
      <c r="AO13" s="4"/>
      <c r="AP13" s="4"/>
    </row>
    <row r="14" spans="1:42" ht="14.25" customHeight="1">
      <c r="A14" s="15" t="s">
        <v>56</v>
      </c>
      <c r="B14" s="15" t="s">
        <v>57</v>
      </c>
      <c r="C14" s="15"/>
      <c r="D14" s="15"/>
      <c r="E14" s="15"/>
      <c r="F14" s="15"/>
      <c r="G14" s="15"/>
      <c r="H14" s="15"/>
      <c r="I14" s="15"/>
      <c r="J14" s="16">
        <v>8</v>
      </c>
      <c r="K14" s="57">
        <v>10</v>
      </c>
      <c r="L14" s="40"/>
      <c r="M14" s="16" t="str">
        <f t="shared" si="0"/>
        <v/>
      </c>
      <c r="N14" s="16" t="str">
        <f t="shared" si="1"/>
        <v/>
      </c>
      <c r="O14" s="16">
        <v>1</v>
      </c>
      <c r="P14" s="16">
        <f t="shared" si="5"/>
        <v>10</v>
      </c>
      <c r="Q14" s="16"/>
      <c r="R14" s="16"/>
      <c r="S14" s="16">
        <f t="shared" si="6"/>
        <v>20</v>
      </c>
      <c r="T14" s="16" t="str">
        <f>IF(S14="","",VLOOKUP(S14,'bodovna lista'!$B$3:$C$8,2,1))</f>
        <v>F</v>
      </c>
      <c r="V14" s="18">
        <f>IF(AND(J14="",K14=""),"",MAX(J14:L14))</f>
        <v>10</v>
      </c>
      <c r="Y14" s="18" t="str">
        <f t="shared" si="2"/>
        <v/>
      </c>
      <c r="AB14" s="18" t="str">
        <f t="shared" si="3"/>
        <v/>
      </c>
      <c r="AC14" s="18" t="str">
        <f t="shared" si="4"/>
        <v/>
      </c>
      <c r="AD14" s="18">
        <v>1</v>
      </c>
      <c r="AE14" s="18">
        <v>9</v>
      </c>
      <c r="AF14" s="18"/>
      <c r="AG14" s="18"/>
      <c r="AH14" s="18">
        <f>IF(Q14="",IF(O14="","",O14),Q14)</f>
        <v>1</v>
      </c>
      <c r="AI14" s="18">
        <f>IF(R14="",IF(P14="","",P14),R14)</f>
        <v>10</v>
      </c>
      <c r="AJ14" s="18">
        <f>IF(AND(V14="",Y14="",AB14=""),"",V14+MAX(Y14,AB14))</f>
        <v>10</v>
      </c>
      <c r="AK14" s="74">
        <f t="shared" si="7"/>
        <v>20</v>
      </c>
      <c r="AL14" s="4"/>
      <c r="AM14" s="4"/>
      <c r="AN14" s="4"/>
      <c r="AO14" s="4"/>
      <c r="AP14" s="4"/>
    </row>
    <row r="15" spans="1:42" ht="14.25" customHeight="1">
      <c r="A15" s="15" t="s">
        <v>58</v>
      </c>
      <c r="B15" s="15" t="s">
        <v>59</v>
      </c>
      <c r="C15" s="15"/>
      <c r="D15" s="15"/>
      <c r="E15" s="15"/>
      <c r="F15" s="15"/>
      <c r="G15" s="15"/>
      <c r="H15" s="15"/>
      <c r="I15" s="15"/>
      <c r="J15" s="16">
        <v>17</v>
      </c>
      <c r="K15" s="57">
        <v>5</v>
      </c>
      <c r="L15" s="40"/>
      <c r="M15" s="16">
        <f t="shared" si="0"/>
        <v>18</v>
      </c>
      <c r="N15" s="16">
        <f t="shared" si="1"/>
        <v>18</v>
      </c>
      <c r="O15" s="16">
        <v>9</v>
      </c>
      <c r="P15" s="16" t="str">
        <f t="shared" si="5"/>
        <v/>
      </c>
      <c r="Q15" s="16"/>
      <c r="R15" s="16"/>
      <c r="S15" s="16">
        <f t="shared" si="6"/>
        <v>35</v>
      </c>
      <c r="T15" s="16" t="str">
        <f>IF(S15="","",VLOOKUP(S15,'bodovna lista'!$B$3:$C$8,2,1))</f>
        <v>F</v>
      </c>
      <c r="V15" s="18">
        <f>IF(AND(J15="",K15=""),"",MAX(J15:L15))</f>
        <v>17</v>
      </c>
      <c r="W15" s="18">
        <v>13</v>
      </c>
      <c r="X15" s="18">
        <v>5</v>
      </c>
      <c r="Y15" s="18">
        <f t="shared" si="2"/>
        <v>18</v>
      </c>
      <c r="Z15" s="13">
        <v>17</v>
      </c>
      <c r="AA15" s="13">
        <v>1</v>
      </c>
      <c r="AB15" s="18">
        <f t="shared" si="3"/>
        <v>18</v>
      </c>
      <c r="AC15" s="18">
        <f t="shared" si="4"/>
        <v>18</v>
      </c>
      <c r="AD15" s="18"/>
      <c r="AE15" s="18"/>
      <c r="AF15" s="18"/>
      <c r="AG15" s="18"/>
      <c r="AH15" s="18">
        <f>IF(Q15="",IF(O15="","",O15),Q15)</f>
        <v>9</v>
      </c>
      <c r="AI15" s="18" t="str">
        <f>IF(R15="",IF(P15="","",P15),R15)</f>
        <v/>
      </c>
      <c r="AJ15" s="18">
        <f>IF(AND(V15="",Y15="",AB15=""),"",V15+MAX(Y15,AB15))</f>
        <v>35</v>
      </c>
      <c r="AK15" s="74">
        <f t="shared" si="7"/>
        <v>35</v>
      </c>
      <c r="AL15" s="4"/>
      <c r="AM15" s="4"/>
      <c r="AN15" s="4"/>
      <c r="AO15" s="4"/>
      <c r="AP15" s="4"/>
    </row>
    <row r="16" spans="1:42" ht="14.25" customHeight="1">
      <c r="A16" s="15" t="s">
        <v>60</v>
      </c>
      <c r="B16" s="15" t="s">
        <v>61</v>
      </c>
      <c r="C16" s="15"/>
      <c r="D16" s="15"/>
      <c r="E16" s="15"/>
      <c r="F16" s="15"/>
      <c r="G16" s="15"/>
      <c r="H16" s="15"/>
      <c r="I16" s="15"/>
      <c r="J16" s="16">
        <v>7</v>
      </c>
      <c r="K16" s="57">
        <v>1</v>
      </c>
      <c r="L16" s="40"/>
      <c r="M16" s="16" t="str">
        <f t="shared" si="0"/>
        <v/>
      </c>
      <c r="N16" s="16" t="str">
        <f t="shared" si="1"/>
        <v/>
      </c>
      <c r="O16" s="16"/>
      <c r="P16" s="16" t="str">
        <f t="shared" si="5"/>
        <v/>
      </c>
      <c r="Q16" s="16"/>
      <c r="R16" s="16"/>
      <c r="S16" s="16">
        <f t="shared" si="6"/>
        <v>7</v>
      </c>
      <c r="T16" s="16" t="str">
        <f>IF(S16="","",VLOOKUP(S16,'bodovna lista'!$B$3:$C$8,2,1))</f>
        <v>F</v>
      </c>
      <c r="V16" s="18">
        <f>IF(AND(J16="",K16=""),"",MAX(J16:L16))</f>
        <v>7</v>
      </c>
      <c r="Y16" s="18" t="str">
        <f t="shared" si="2"/>
        <v/>
      </c>
      <c r="AB16" s="18" t="str">
        <f t="shared" si="3"/>
        <v/>
      </c>
      <c r="AC16" s="18" t="str">
        <f t="shared" si="4"/>
        <v/>
      </c>
      <c r="AD16" s="18"/>
      <c r="AE16" s="18"/>
      <c r="AF16" s="18"/>
      <c r="AG16" s="18"/>
      <c r="AH16" s="18" t="str">
        <f>IF(Q16="",IF(O16="","",O16),Q16)</f>
        <v/>
      </c>
      <c r="AI16" s="18" t="str">
        <f>IF(R16="",IF(P16="","",P16),R16)</f>
        <v/>
      </c>
      <c r="AJ16" s="18">
        <f>IF(AND(V16="",Y16="",AB16=""),"",V16+MAX(Y16,AB16))</f>
        <v>7</v>
      </c>
      <c r="AK16" s="74">
        <f t="shared" si="7"/>
        <v>7</v>
      </c>
      <c r="AL16" s="4"/>
      <c r="AM16" s="4"/>
      <c r="AN16" s="4"/>
      <c r="AO16" s="4"/>
      <c r="AP16" s="4"/>
    </row>
    <row r="17" spans="1:42" ht="14.25" customHeight="1">
      <c r="A17" s="15" t="s">
        <v>62</v>
      </c>
      <c r="B17" s="15" t="s">
        <v>63</v>
      </c>
      <c r="C17" s="15"/>
      <c r="D17" s="15"/>
      <c r="E17" s="15"/>
      <c r="F17" s="15"/>
      <c r="G17" s="15"/>
      <c r="H17" s="15"/>
      <c r="I17" s="15"/>
      <c r="J17" s="16" t="s">
        <v>49</v>
      </c>
      <c r="K17" s="57"/>
      <c r="L17" s="40"/>
      <c r="M17" s="16" t="str">
        <f t="shared" si="0"/>
        <v/>
      </c>
      <c r="N17" s="16" t="str">
        <f t="shared" si="1"/>
        <v/>
      </c>
      <c r="O17" s="16"/>
      <c r="P17" s="16" t="str">
        <f t="shared" si="5"/>
        <v/>
      </c>
      <c r="Q17" s="16"/>
      <c r="R17" s="16"/>
      <c r="S17" s="16" t="str">
        <f t="shared" si="6"/>
        <v/>
      </c>
      <c r="T17" s="16" t="str">
        <f>IF(S17="","",VLOOKUP(S17,'bodovna lista'!$B$3:$C$8,2,1))</f>
        <v/>
      </c>
      <c r="V17" s="18" t="str">
        <f>IF(AND(J17="",K17=""),"",MAX(J17:L17))</f>
        <v/>
      </c>
      <c r="Y17" s="18" t="str">
        <f t="shared" si="2"/>
        <v/>
      </c>
      <c r="AB17" s="18" t="str">
        <f t="shared" si="3"/>
        <v/>
      </c>
      <c r="AC17" s="18" t="str">
        <f t="shared" si="4"/>
        <v/>
      </c>
      <c r="AD17" s="18"/>
      <c r="AE17" s="18"/>
      <c r="AF17" s="18"/>
      <c r="AG17" s="18"/>
      <c r="AH17" s="18" t="str">
        <f>IF(Q17="",IF(O17="","",O17),Q17)</f>
        <v/>
      </c>
      <c r="AI17" s="18" t="str">
        <f>IF(R17="",IF(P17="","",P17),R17)</f>
        <v/>
      </c>
      <c r="AJ17" s="18" t="str">
        <f>IF(AND(V17="",Y17="",AB17=""),"",V17+MAX(Y17,AB17))</f>
        <v/>
      </c>
      <c r="AK17" s="74" t="str">
        <f t="shared" si="7"/>
        <v/>
      </c>
      <c r="AL17" s="4"/>
      <c r="AM17" s="4"/>
      <c r="AN17" s="4"/>
      <c r="AO17" s="4"/>
      <c r="AP17" s="4"/>
    </row>
    <row r="18" spans="1:42" ht="14.25" customHeight="1">
      <c r="A18" s="15" t="s">
        <v>64</v>
      </c>
      <c r="B18" s="15" t="s">
        <v>65</v>
      </c>
      <c r="C18" s="15"/>
      <c r="D18" s="20"/>
      <c r="E18" s="20"/>
      <c r="F18" s="20"/>
      <c r="G18" s="20"/>
      <c r="H18" s="20"/>
      <c r="I18" s="20"/>
      <c r="J18" s="21" t="s">
        <v>49</v>
      </c>
      <c r="K18" s="58"/>
      <c r="L18" s="43"/>
      <c r="M18" s="16" t="str">
        <f t="shared" si="0"/>
        <v/>
      </c>
      <c r="N18" s="16" t="str">
        <f t="shared" si="1"/>
        <v/>
      </c>
      <c r="O18" s="21"/>
      <c r="P18" s="16" t="str">
        <f t="shared" si="5"/>
        <v/>
      </c>
      <c r="Q18" s="21"/>
      <c r="R18" s="21"/>
      <c r="S18" s="16" t="str">
        <f t="shared" si="6"/>
        <v/>
      </c>
      <c r="T18" s="16" t="str">
        <f>IF(S18="","",VLOOKUP(S18,'bodovna lista'!$B$3:$C$8,2,1))</f>
        <v/>
      </c>
      <c r="V18" s="18" t="str">
        <f>IF(AND(J18="",K18=""),"",MAX(J18:L18))</f>
        <v/>
      </c>
      <c r="Y18" s="18" t="str">
        <f t="shared" si="2"/>
        <v/>
      </c>
      <c r="AB18" s="18" t="str">
        <f t="shared" si="3"/>
        <v/>
      </c>
      <c r="AC18" s="18" t="str">
        <f t="shared" si="4"/>
        <v/>
      </c>
      <c r="AD18" s="18"/>
      <c r="AE18" s="18"/>
      <c r="AF18" s="18"/>
      <c r="AG18" s="18"/>
      <c r="AH18" s="18" t="str">
        <f>IF(Q18="",IF(O18="","",O18),Q18)</f>
        <v/>
      </c>
      <c r="AI18" s="18" t="str">
        <f>IF(R18="",IF(P18="","",P18),R18)</f>
        <v/>
      </c>
      <c r="AJ18" s="18" t="str">
        <f>IF(AND(V18="",Y18="",AB18=""),"",V18+MAX(Y18,AB18))</f>
        <v/>
      </c>
      <c r="AK18" s="74" t="str">
        <f t="shared" si="7"/>
        <v/>
      </c>
      <c r="AL18" s="4"/>
      <c r="AM18" s="4"/>
      <c r="AN18" s="4"/>
      <c r="AO18" s="4"/>
      <c r="AP18" s="4"/>
    </row>
    <row r="19" spans="1:42" ht="14.25" customHeight="1">
      <c r="A19" s="15" t="s">
        <v>66</v>
      </c>
      <c r="B19" s="15" t="s">
        <v>67</v>
      </c>
      <c r="C19" s="15"/>
      <c r="D19" s="15"/>
      <c r="E19" s="15"/>
      <c r="F19" s="15"/>
      <c r="G19" s="15"/>
      <c r="H19" s="15"/>
      <c r="I19" s="15"/>
      <c r="J19" s="16">
        <v>10</v>
      </c>
      <c r="K19" s="57">
        <v>2</v>
      </c>
      <c r="L19" s="40"/>
      <c r="M19" s="16">
        <f t="shared" si="0"/>
        <v>4</v>
      </c>
      <c r="N19" s="16">
        <f t="shared" si="1"/>
        <v>8</v>
      </c>
      <c r="O19" s="16">
        <v>16</v>
      </c>
      <c r="P19" s="16" t="str">
        <f t="shared" si="5"/>
        <v/>
      </c>
      <c r="Q19" s="16"/>
      <c r="R19" s="16"/>
      <c r="S19" s="16">
        <f t="shared" si="6"/>
        <v>24</v>
      </c>
      <c r="T19" s="16" t="str">
        <f>IF(S19="","",VLOOKUP(S19,'bodovna lista'!$B$3:$C$8,2,1))</f>
        <v>F</v>
      </c>
      <c r="V19" s="18">
        <f>IF(AND(J19="",K19=""),"",MAX(J19:L19))</f>
        <v>10</v>
      </c>
      <c r="W19" s="18">
        <v>4</v>
      </c>
      <c r="Y19" s="18">
        <f t="shared" si="2"/>
        <v>4</v>
      </c>
      <c r="Z19" s="13">
        <v>2</v>
      </c>
      <c r="AA19" s="13">
        <v>6</v>
      </c>
      <c r="AB19" s="18">
        <f t="shared" si="3"/>
        <v>8</v>
      </c>
      <c r="AC19" s="18">
        <f t="shared" si="4"/>
        <v>8</v>
      </c>
      <c r="AD19" s="18"/>
      <c r="AE19" s="18"/>
      <c r="AF19" s="18"/>
      <c r="AG19" s="18"/>
      <c r="AH19" s="18">
        <f>IF(Q19="",IF(O19="","",O19),Q19)</f>
        <v>16</v>
      </c>
      <c r="AI19" s="18" t="str">
        <f>IF(R19="",IF(P19="","",P19),R19)</f>
        <v/>
      </c>
      <c r="AJ19" s="18">
        <f>IF(AND(V19="",Y19="",AB19=""),"",V19+MAX(Y19,AB19))</f>
        <v>18</v>
      </c>
      <c r="AK19" s="74">
        <f t="shared" si="7"/>
        <v>24</v>
      </c>
      <c r="AL19" s="4"/>
      <c r="AM19" s="4"/>
      <c r="AN19" s="4"/>
      <c r="AO19" s="4"/>
      <c r="AP19" s="4"/>
    </row>
    <row r="20" spans="1:42" ht="14.25" customHeight="1">
      <c r="A20" s="15" t="s">
        <v>68</v>
      </c>
      <c r="B20" s="15" t="s">
        <v>69</v>
      </c>
      <c r="C20" s="15"/>
      <c r="D20" s="15"/>
      <c r="E20" s="15"/>
      <c r="F20" s="15"/>
      <c r="G20" s="15"/>
      <c r="H20" s="15"/>
      <c r="I20" s="15"/>
      <c r="J20" s="16">
        <v>4</v>
      </c>
      <c r="K20" s="57"/>
      <c r="L20" s="40"/>
      <c r="M20" s="16" t="str">
        <f t="shared" si="0"/>
        <v/>
      </c>
      <c r="N20" s="16" t="str">
        <f t="shared" si="1"/>
        <v/>
      </c>
      <c r="O20" s="16"/>
      <c r="P20" s="16" t="str">
        <f t="shared" si="5"/>
        <v/>
      </c>
      <c r="Q20" s="16"/>
      <c r="R20" s="16"/>
      <c r="S20" s="16">
        <f t="shared" si="6"/>
        <v>4</v>
      </c>
      <c r="T20" s="16" t="str">
        <f>IF(S20="","",VLOOKUP(S20,'bodovna lista'!$B$3:$C$8,2,1))</f>
        <v>F</v>
      </c>
      <c r="V20" s="18">
        <f>IF(AND(J20="",K20=""),"",MAX(J20:L20))</f>
        <v>4</v>
      </c>
      <c r="Y20" s="18" t="str">
        <f t="shared" si="2"/>
        <v/>
      </c>
      <c r="AB20" s="18" t="str">
        <f t="shared" si="3"/>
        <v/>
      </c>
      <c r="AC20" s="18" t="str">
        <f t="shared" si="4"/>
        <v/>
      </c>
      <c r="AD20" s="18"/>
      <c r="AE20" s="18"/>
      <c r="AF20" s="18"/>
      <c r="AG20" s="18"/>
      <c r="AH20" s="18" t="str">
        <f>IF(Q20="",IF(O20="","",O20),Q20)</f>
        <v/>
      </c>
      <c r="AI20" s="18" t="str">
        <f>IF(R20="",IF(P20="","",P20),R20)</f>
        <v/>
      </c>
      <c r="AJ20" s="18">
        <f>IF(AND(V20="",Y20="",AB20=""),"",V20+MAX(Y20,AB20))</f>
        <v>4</v>
      </c>
      <c r="AK20" s="74">
        <f t="shared" si="7"/>
        <v>4</v>
      </c>
      <c r="AL20" s="4"/>
      <c r="AM20" s="4"/>
      <c r="AN20" s="4"/>
      <c r="AO20" s="4"/>
      <c r="AP20" s="4"/>
    </row>
    <row r="21" spans="1:42" ht="14.2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36"/>
      <c r="L21" s="37"/>
      <c r="M21" s="22"/>
      <c r="N21" s="22"/>
      <c r="O21" s="22"/>
      <c r="P21" s="22"/>
      <c r="Q21" s="22"/>
      <c r="R21" s="22"/>
      <c r="S21" s="22" t="str">
        <f>AJ21</f>
        <v/>
      </c>
      <c r="T21" s="9" t="str">
        <f>IF(S21="","",VLOOKUP(S21,'bodovna lista'!B16:C21,2,1))</f>
        <v/>
      </c>
      <c r="U21" s="22"/>
      <c r="V21" s="18" t="str">
        <f>IF(AND(J21="",K21=""),"",MAX(J21:L21))</f>
        <v/>
      </c>
      <c r="Y21" s="18" t="str">
        <f t="shared" si="2"/>
        <v/>
      </c>
      <c r="AB21" s="18" t="str">
        <f t="shared" si="3"/>
        <v/>
      </c>
      <c r="AJ21" s="18" t="str">
        <f>IF(AND(V21="",Y21="",AB21=""),"",V21+MAX(Y21,AB21))</f>
        <v/>
      </c>
      <c r="AK21" s="4"/>
      <c r="AL21" s="4"/>
      <c r="AM21" s="4"/>
      <c r="AN21" s="4"/>
      <c r="AO21" s="4"/>
      <c r="AP21" s="4"/>
    </row>
    <row r="22" spans="1:42" ht="14.2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36"/>
      <c r="L22" s="37"/>
      <c r="M22" s="22"/>
      <c r="N22" s="22"/>
      <c r="O22" s="22"/>
      <c r="P22" s="22"/>
      <c r="Q22" s="22"/>
      <c r="R22" s="22"/>
      <c r="S22" s="22"/>
      <c r="T22" s="9"/>
      <c r="U22" s="22"/>
      <c r="V22" s="18" t="str">
        <f>IF(AND(J22="",K22=""),"",MAX(J22:L22))</f>
        <v/>
      </c>
      <c r="Y22" s="18" t="str">
        <f t="shared" si="2"/>
        <v/>
      </c>
      <c r="AB22" s="18" t="str">
        <f t="shared" si="3"/>
        <v/>
      </c>
      <c r="AJ22" s="18" t="str">
        <f>IF(AND(V22="",Y22="",AB22=""),"",V22+MAX(Y22,AB22))</f>
        <v/>
      </c>
      <c r="AK22" s="4"/>
      <c r="AL22" s="4"/>
      <c r="AM22" s="4"/>
      <c r="AN22" s="4"/>
      <c r="AO22" s="4"/>
      <c r="AP22" s="4"/>
    </row>
    <row r="23" spans="1:42" ht="14.2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36"/>
      <c r="L23" s="37"/>
      <c r="M23" s="22"/>
      <c r="N23" s="22"/>
      <c r="O23" s="22"/>
      <c r="P23" s="22"/>
      <c r="Q23" s="22"/>
      <c r="R23" s="22"/>
      <c r="S23" s="22"/>
      <c r="T23" s="9"/>
      <c r="U23" s="22"/>
      <c r="V23" s="18" t="str">
        <f>IF(AND(J23="",K23=""),"",MAX(J23:L23))</f>
        <v/>
      </c>
      <c r="Y23" s="18" t="str">
        <f t="shared" si="2"/>
        <v/>
      </c>
      <c r="AB23" s="18" t="str">
        <f t="shared" si="3"/>
        <v/>
      </c>
      <c r="AJ23" s="18" t="str">
        <f>IF(AND(V23="",Y23="",AB23=""),"",V23+MAX(Y23,AB23))</f>
        <v/>
      </c>
      <c r="AK23" s="4"/>
      <c r="AL23" s="4"/>
      <c r="AM23" s="4"/>
      <c r="AN23" s="4"/>
      <c r="AO23" s="4"/>
      <c r="AP23" s="4"/>
    </row>
    <row r="24" spans="1:42" ht="14.2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36"/>
      <c r="L24" s="37"/>
      <c r="M24" s="22"/>
      <c r="N24" s="22"/>
      <c r="O24" s="22"/>
      <c r="P24" s="22"/>
      <c r="Q24" s="22"/>
      <c r="R24" s="22"/>
      <c r="S24" s="22"/>
      <c r="T24" s="9"/>
      <c r="U24" s="22"/>
      <c r="V24" s="18" t="str">
        <f>IF(AND(J24="",K24=""),"",MAX(J24:L24))</f>
        <v/>
      </c>
      <c r="Y24" s="18" t="str">
        <f t="shared" si="2"/>
        <v/>
      </c>
      <c r="AB24" s="18" t="str">
        <f t="shared" si="3"/>
        <v/>
      </c>
      <c r="AJ24" s="18" t="str">
        <f>IF(AND(V24="",Y24="",AB24=""),"",V24+MAX(Y24,AB24))</f>
        <v/>
      </c>
      <c r="AK24" s="4"/>
      <c r="AL24" s="4"/>
      <c r="AM24" s="4"/>
      <c r="AN24" s="4"/>
      <c r="AO24" s="4"/>
      <c r="AP24" s="4"/>
    </row>
    <row r="25" spans="1:42" ht="14.2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36"/>
      <c r="L25" s="37"/>
      <c r="M25" s="22"/>
      <c r="N25" s="22"/>
      <c r="O25" s="22"/>
      <c r="P25" s="22"/>
      <c r="Q25" s="22"/>
      <c r="R25" s="22"/>
      <c r="S25" s="22"/>
      <c r="T25" s="9"/>
      <c r="U25" s="22"/>
      <c r="V25" s="18" t="str">
        <f>IF(AND(J25="",K25=""),"",MAX(J25:L25))</f>
        <v/>
      </c>
      <c r="Y25" s="18" t="str">
        <f t="shared" si="2"/>
        <v/>
      </c>
      <c r="AB25" s="18" t="str">
        <f t="shared" si="3"/>
        <v/>
      </c>
      <c r="AJ25" s="18" t="str">
        <f>IF(AND(V25="",Y25="",AB25=""),"",V25+MAX(Y25,AB25))</f>
        <v/>
      </c>
      <c r="AK25" s="4"/>
      <c r="AL25" s="4"/>
      <c r="AM25" s="4"/>
      <c r="AN25" s="4"/>
      <c r="AO25" s="4"/>
      <c r="AP25" s="4"/>
    </row>
    <row r="26" spans="1:42" ht="14.2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36"/>
      <c r="L26" s="37"/>
      <c r="M26" s="22"/>
      <c r="N26" s="22"/>
      <c r="O26" s="22"/>
      <c r="P26" s="22"/>
      <c r="Q26" s="22"/>
      <c r="R26" s="22"/>
      <c r="S26" s="22"/>
      <c r="T26" s="9"/>
      <c r="U26" s="22"/>
      <c r="V26" s="18" t="str">
        <f>IF(AND(J26="",K26=""),"",MAX(J26:L26))</f>
        <v/>
      </c>
      <c r="Y26" s="18" t="str">
        <f t="shared" si="2"/>
        <v/>
      </c>
      <c r="AB26" s="18" t="str">
        <f t="shared" si="3"/>
        <v/>
      </c>
      <c r="AJ26" s="18" t="str">
        <f>IF(AND(V26="",Y26="",AB26=""),"",V26+MAX(Y26,AB26))</f>
        <v/>
      </c>
      <c r="AK26" s="4"/>
      <c r="AL26" s="4"/>
      <c r="AM26" s="4"/>
      <c r="AN26" s="4"/>
      <c r="AO26" s="4"/>
      <c r="AP26" s="4"/>
    </row>
    <row r="27" spans="1:42" ht="14.2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36"/>
      <c r="L27" s="37"/>
      <c r="M27" s="22"/>
      <c r="N27" s="22"/>
      <c r="O27" s="22"/>
      <c r="P27" s="22"/>
      <c r="Q27" s="22"/>
      <c r="R27" s="22"/>
      <c r="S27" s="22"/>
      <c r="T27" s="9"/>
      <c r="U27" s="22"/>
      <c r="V27" s="18" t="str">
        <f>IF(AND(J27="",K27=""),"",MAX(J27:L27))</f>
        <v/>
      </c>
      <c r="Y27" s="18" t="str">
        <f t="shared" si="2"/>
        <v/>
      </c>
      <c r="AB27" s="18" t="str">
        <f t="shared" si="3"/>
        <v/>
      </c>
      <c r="AJ27" s="18" t="str">
        <f>IF(AND(V27="",Y27="",AB27=""),"",V27+MAX(Y27,AB27))</f>
        <v/>
      </c>
      <c r="AK27" s="4"/>
      <c r="AL27" s="4"/>
      <c r="AM27" s="4"/>
      <c r="AN27" s="4"/>
      <c r="AO27" s="4"/>
      <c r="AP27" s="4"/>
    </row>
    <row r="28" spans="1:42" ht="14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36"/>
      <c r="L28" s="37"/>
      <c r="M28" s="22"/>
      <c r="N28" s="22"/>
      <c r="O28" s="22"/>
      <c r="P28" s="22"/>
      <c r="Q28" s="22"/>
      <c r="R28" s="22"/>
      <c r="S28" s="22"/>
      <c r="T28" s="9"/>
      <c r="U28" s="22"/>
      <c r="V28" s="18" t="str">
        <f>IF(AND(J28="",K28=""),"",MAX(J28:L28))</f>
        <v/>
      </c>
      <c r="Y28" s="18" t="str">
        <f t="shared" si="2"/>
        <v/>
      </c>
      <c r="AB28" s="18" t="str">
        <f t="shared" si="3"/>
        <v/>
      </c>
      <c r="AJ28" s="18" t="str">
        <f>IF(AND(V28="",Y28="",AB28=""),"",V28+MAX(Y28,AB28))</f>
        <v/>
      </c>
      <c r="AK28" s="4"/>
      <c r="AL28" s="4"/>
      <c r="AM28" s="4"/>
      <c r="AN28" s="4"/>
      <c r="AO28" s="4"/>
      <c r="AP28" s="4"/>
    </row>
    <row r="29" spans="1:42" ht="14.2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36"/>
      <c r="L29" s="37"/>
      <c r="M29" s="22"/>
      <c r="N29" s="22"/>
      <c r="O29" s="22"/>
      <c r="P29" s="22"/>
      <c r="Q29" s="22"/>
      <c r="R29" s="22"/>
      <c r="S29" s="22"/>
      <c r="T29" s="9"/>
      <c r="U29" s="22"/>
      <c r="V29" s="18" t="str">
        <f>IF(AND(J29="",K29=""),"",MAX(J29:L29))</f>
        <v/>
      </c>
      <c r="Y29" s="18" t="str">
        <f t="shared" si="2"/>
        <v/>
      </c>
      <c r="AB29" s="18" t="str">
        <f t="shared" si="3"/>
        <v/>
      </c>
      <c r="AJ29" s="18" t="str">
        <f>IF(AND(V29="",Y29="",AB29=""),"",V29+MAX(Y29,AB29))</f>
        <v/>
      </c>
      <c r="AK29" s="4"/>
      <c r="AL29" s="4"/>
      <c r="AM29" s="4"/>
      <c r="AN29" s="4"/>
      <c r="AO29" s="4"/>
      <c r="AP29" s="4"/>
    </row>
    <row r="30" spans="1:42" ht="14.2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36"/>
      <c r="L30" s="37"/>
      <c r="M30" s="22"/>
      <c r="N30" s="22"/>
      <c r="O30" s="22"/>
      <c r="P30" s="22"/>
      <c r="Q30" s="22"/>
      <c r="R30" s="22"/>
      <c r="S30" s="22"/>
      <c r="T30" s="9"/>
      <c r="U30" s="22"/>
      <c r="V30" s="18" t="str">
        <f>IF(AND(J30="",K30=""),"",MAX(J30:L30))</f>
        <v/>
      </c>
      <c r="Y30" s="18" t="str">
        <f t="shared" si="2"/>
        <v/>
      </c>
      <c r="AB30" s="18" t="str">
        <f t="shared" si="3"/>
        <v/>
      </c>
      <c r="AJ30" s="18" t="str">
        <f>IF(AND(V30="",Y30="",AB30=""),"",V30+MAX(Y30,AB30))</f>
        <v/>
      </c>
      <c r="AK30" s="4"/>
      <c r="AL30" s="4"/>
      <c r="AM30" s="4"/>
      <c r="AN30" s="4"/>
      <c r="AO30" s="4"/>
      <c r="AP30" s="4"/>
    </row>
    <row r="31" spans="1:42" ht="14.2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36"/>
      <c r="L31" s="37"/>
      <c r="M31" s="22"/>
      <c r="N31" s="22"/>
      <c r="O31" s="22"/>
      <c r="P31" s="22"/>
      <c r="Q31" s="22"/>
      <c r="R31" s="22"/>
      <c r="S31" s="22"/>
      <c r="T31" s="9"/>
      <c r="U31" s="22"/>
      <c r="V31" s="18" t="str">
        <f>IF(AND(J31="",K31=""),"",MAX(J31:L31))</f>
        <v/>
      </c>
      <c r="Y31" s="18" t="str">
        <f t="shared" si="2"/>
        <v/>
      </c>
      <c r="AB31" s="18" t="str">
        <f t="shared" si="3"/>
        <v/>
      </c>
      <c r="AJ31" s="18" t="str">
        <f>IF(AND(V31="",Y31="",AB31=""),"",V31+MAX(Y31,AB31))</f>
        <v/>
      </c>
      <c r="AK31" s="4"/>
      <c r="AL31" s="4"/>
      <c r="AM31" s="4"/>
      <c r="AN31" s="4"/>
      <c r="AO31" s="4"/>
      <c r="AP31" s="4"/>
    </row>
    <row r="32" spans="1:42" ht="14.2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36"/>
      <c r="L32" s="37"/>
      <c r="M32" s="22"/>
      <c r="N32" s="22"/>
      <c r="O32" s="22"/>
      <c r="P32" s="22"/>
      <c r="Q32" s="22"/>
      <c r="R32" s="22"/>
      <c r="S32" s="22"/>
      <c r="T32" s="9"/>
      <c r="U32" s="22"/>
      <c r="V32" s="18" t="str">
        <f>IF(AND(J32="",K32=""),"",MAX(J32:L32))</f>
        <v/>
      </c>
      <c r="Y32" s="18" t="str">
        <f t="shared" si="2"/>
        <v/>
      </c>
      <c r="AB32" s="18" t="str">
        <f t="shared" si="3"/>
        <v/>
      </c>
      <c r="AJ32" s="18" t="str">
        <f>IF(AND(V32="",Y32="",AB32=""),"",V32+MAX(Y32,AB32))</f>
        <v/>
      </c>
      <c r="AK32" s="4"/>
      <c r="AL32" s="4"/>
      <c r="AM32" s="4"/>
      <c r="AN32" s="4"/>
      <c r="AO32" s="4"/>
      <c r="AP32" s="4"/>
    </row>
    <row r="33" spans="1:42" ht="14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36"/>
      <c r="L33" s="37"/>
      <c r="M33" s="22"/>
      <c r="N33" s="22"/>
      <c r="O33" s="22"/>
      <c r="P33" s="22"/>
      <c r="Q33" s="22"/>
      <c r="R33" s="22"/>
      <c r="S33" s="22"/>
      <c r="T33" s="9"/>
      <c r="U33" s="22"/>
      <c r="V33" s="18" t="str">
        <f>IF(AND(J33="",K33=""),"",MAX(J33:L33))</f>
        <v/>
      </c>
      <c r="Y33" s="18" t="str">
        <f t="shared" si="2"/>
        <v/>
      </c>
      <c r="AB33" s="18" t="str">
        <f t="shared" si="3"/>
        <v/>
      </c>
      <c r="AJ33" s="18" t="str">
        <f>IF(AND(V33="",Y33="",AB33=""),"",V33+MAX(Y33,AB33))</f>
        <v/>
      </c>
      <c r="AK33" s="4"/>
      <c r="AL33" s="4"/>
      <c r="AM33" s="4"/>
      <c r="AN33" s="4"/>
      <c r="AO33" s="4"/>
      <c r="AP33" s="4"/>
    </row>
    <row r="34" spans="1:42" ht="14.2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36"/>
      <c r="L34" s="37"/>
      <c r="M34" s="22"/>
      <c r="N34" s="22"/>
      <c r="O34" s="22"/>
      <c r="P34" s="22"/>
      <c r="Q34" s="22"/>
      <c r="R34" s="22"/>
      <c r="S34" s="22"/>
      <c r="T34" s="9"/>
      <c r="U34" s="22"/>
      <c r="V34" s="18" t="str">
        <f>IF(AND(J34="",K34=""),"",MAX(J34:L34))</f>
        <v/>
      </c>
      <c r="Y34" s="18" t="str">
        <f t="shared" si="2"/>
        <v/>
      </c>
      <c r="AB34" s="18" t="str">
        <f t="shared" si="3"/>
        <v/>
      </c>
      <c r="AJ34" s="18" t="str">
        <f>IF(AND(V34="",Y34="",AB34=""),"",V34+MAX(Y34,AB34))</f>
        <v/>
      </c>
      <c r="AK34" s="4"/>
      <c r="AL34" s="4"/>
      <c r="AM34" s="4"/>
      <c r="AN34" s="4"/>
      <c r="AO34" s="4"/>
      <c r="AP34" s="4"/>
    </row>
    <row r="35" spans="1:42" ht="14.2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36"/>
      <c r="L35" s="37"/>
      <c r="M35" s="22"/>
      <c r="N35" s="22"/>
      <c r="O35" s="22"/>
      <c r="P35" s="22"/>
      <c r="Q35" s="22"/>
      <c r="R35" s="22"/>
      <c r="S35" s="22"/>
      <c r="T35" s="9"/>
      <c r="U35" s="22"/>
      <c r="V35" s="18" t="str">
        <f>IF(AND(J35="",K35=""),"",MAX(J35:L35))</f>
        <v/>
      </c>
      <c r="Y35" s="18" t="str">
        <f t="shared" si="2"/>
        <v/>
      </c>
      <c r="AB35" s="18" t="str">
        <f t="shared" si="3"/>
        <v/>
      </c>
      <c r="AJ35" s="18" t="str">
        <f>IF(AND(V35="",Y35="",AB35=""),"",V35+MAX(Y35,AB35))</f>
        <v/>
      </c>
      <c r="AK35" s="4"/>
      <c r="AL35" s="4"/>
      <c r="AM35" s="4"/>
      <c r="AN35" s="4"/>
      <c r="AO35" s="4"/>
      <c r="AP35" s="4"/>
    </row>
    <row r="36" spans="1:42" ht="14.2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36"/>
      <c r="L36" s="37"/>
      <c r="M36" s="22"/>
      <c r="N36" s="22"/>
      <c r="O36" s="22"/>
      <c r="P36" s="22"/>
      <c r="Q36" s="22"/>
      <c r="R36" s="22"/>
      <c r="S36" s="22"/>
      <c r="T36" s="9"/>
      <c r="U36" s="22"/>
      <c r="V36" s="18" t="str">
        <f>IF(AND(J36="",K36=""),"",MAX(J36:L36))</f>
        <v/>
      </c>
      <c r="Y36" s="18" t="str">
        <f t="shared" si="2"/>
        <v/>
      </c>
      <c r="AB36" s="18" t="str">
        <f t="shared" si="3"/>
        <v/>
      </c>
      <c r="AJ36" s="18" t="str">
        <f>IF(AND(V36="",Y36="",AB36=""),"",V36+MAX(Y36,AB36))</f>
        <v/>
      </c>
      <c r="AK36" s="4"/>
      <c r="AL36" s="4"/>
      <c r="AM36" s="4"/>
      <c r="AN36" s="4"/>
      <c r="AO36" s="4"/>
      <c r="AP36" s="4"/>
    </row>
    <row r="37" spans="1:42" ht="14.2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36"/>
      <c r="L37" s="37"/>
      <c r="M37" s="22"/>
      <c r="N37" s="22"/>
      <c r="O37" s="22"/>
      <c r="P37" s="22"/>
      <c r="Q37" s="22"/>
      <c r="R37" s="22"/>
      <c r="S37" s="22"/>
      <c r="T37" s="9"/>
      <c r="U37" s="22"/>
      <c r="V37" s="18" t="str">
        <f>IF(AND(J37="",K37=""),"",MAX(J37:L37))</f>
        <v/>
      </c>
      <c r="Y37" s="18" t="str">
        <f t="shared" si="2"/>
        <v/>
      </c>
      <c r="AB37" s="18" t="str">
        <f t="shared" si="3"/>
        <v/>
      </c>
      <c r="AJ37" s="18" t="str">
        <f>IF(AND(V37="",Y37="",AB37=""),"",V37+MAX(Y37,AB37))</f>
        <v/>
      </c>
      <c r="AK37" s="4"/>
      <c r="AL37" s="4"/>
      <c r="AM37" s="4"/>
      <c r="AN37" s="4"/>
      <c r="AO37" s="4"/>
      <c r="AP37" s="4"/>
    </row>
    <row r="38" spans="1:42" ht="14.2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36"/>
      <c r="L38" s="37"/>
      <c r="M38" s="22"/>
      <c r="N38" s="22"/>
      <c r="O38" s="22"/>
      <c r="P38" s="22"/>
      <c r="Q38" s="22"/>
      <c r="R38" s="22"/>
      <c r="S38" s="22"/>
      <c r="T38" s="9"/>
      <c r="U38" s="22"/>
      <c r="V38" s="18" t="str">
        <f>IF(AND(J38="",K38=""),"",MAX(J38:L38))</f>
        <v/>
      </c>
      <c r="Y38" s="18" t="str">
        <f t="shared" si="2"/>
        <v/>
      </c>
      <c r="AB38" s="18" t="str">
        <f t="shared" si="3"/>
        <v/>
      </c>
      <c r="AJ38" s="18" t="str">
        <f>IF(AND(V38="",Y38="",AB38=""),"",V38+MAX(Y38,AB38))</f>
        <v/>
      </c>
      <c r="AK38" s="4"/>
      <c r="AL38" s="4"/>
      <c r="AM38" s="4"/>
      <c r="AN38" s="4"/>
      <c r="AO38" s="4"/>
      <c r="AP38" s="4"/>
    </row>
    <row r="39" spans="1:42" ht="14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36"/>
      <c r="L39" s="37"/>
      <c r="M39" s="22"/>
      <c r="N39" s="22"/>
      <c r="O39" s="22"/>
      <c r="P39" s="22"/>
      <c r="Q39" s="22"/>
      <c r="R39" s="22"/>
      <c r="S39" s="22"/>
      <c r="T39" s="9"/>
      <c r="U39" s="22"/>
      <c r="V39" s="18" t="str">
        <f>IF(AND(J39="",K39=""),"",MAX(J39:L39))</f>
        <v/>
      </c>
      <c r="Y39" s="18" t="str">
        <f t="shared" si="2"/>
        <v/>
      </c>
      <c r="AB39" s="18" t="str">
        <f t="shared" si="3"/>
        <v/>
      </c>
      <c r="AJ39" s="18" t="str">
        <f>IF(AND(V39="",Y39="",AB39=""),"",V39+MAX(Y39,AB39))</f>
        <v/>
      </c>
      <c r="AK39" s="4"/>
      <c r="AL39" s="4"/>
      <c r="AM39" s="4"/>
      <c r="AN39" s="4"/>
      <c r="AO39" s="4"/>
      <c r="AP39" s="4"/>
    </row>
    <row r="40" spans="1:42" ht="14.2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36"/>
      <c r="L40" s="37"/>
      <c r="M40" s="22"/>
      <c r="N40" s="22"/>
      <c r="O40" s="22"/>
      <c r="P40" s="22"/>
      <c r="Q40" s="22"/>
      <c r="R40" s="22"/>
      <c r="S40" s="22"/>
      <c r="T40" s="9"/>
      <c r="U40" s="22"/>
      <c r="V40" s="18" t="str">
        <f>IF(AND(J40="",K40=""),"",MAX(J40:L40))</f>
        <v/>
      </c>
      <c r="Y40" s="18" t="str">
        <f t="shared" si="2"/>
        <v/>
      </c>
      <c r="AB40" s="18" t="str">
        <f t="shared" si="3"/>
        <v/>
      </c>
      <c r="AJ40" s="18" t="str">
        <f>IF(AND(V40="",Y40="",AB40=""),"",V40+MAX(Y40,AB40))</f>
        <v/>
      </c>
      <c r="AK40" s="4"/>
      <c r="AL40" s="4"/>
      <c r="AM40" s="4"/>
      <c r="AN40" s="4"/>
      <c r="AO40" s="4"/>
      <c r="AP40" s="4"/>
    </row>
    <row r="41" spans="1:42" ht="14.2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36"/>
      <c r="L41" s="37"/>
      <c r="M41" s="22"/>
      <c r="N41" s="22"/>
      <c r="O41" s="22"/>
      <c r="P41" s="22"/>
      <c r="Q41" s="22"/>
      <c r="R41" s="22"/>
      <c r="S41" s="22"/>
      <c r="T41" s="9"/>
      <c r="U41" s="22"/>
      <c r="V41" s="18" t="str">
        <f>IF(AND(J41="",K41=""),"",MAX(J41:L41))</f>
        <v/>
      </c>
      <c r="Y41" s="18" t="str">
        <f t="shared" si="2"/>
        <v/>
      </c>
      <c r="AB41" s="18" t="str">
        <f t="shared" si="3"/>
        <v/>
      </c>
      <c r="AJ41" s="18" t="str">
        <f>IF(AND(V41="",Y41="",AB41=""),"",V41+MAX(Y41,AB41))</f>
        <v/>
      </c>
      <c r="AK41" s="4"/>
      <c r="AL41" s="4"/>
      <c r="AM41" s="4"/>
      <c r="AN41" s="4"/>
      <c r="AO41" s="4"/>
      <c r="AP41" s="4"/>
    </row>
    <row r="42" spans="1:42" ht="14.2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36"/>
      <c r="L42" s="37"/>
      <c r="M42" s="22"/>
      <c r="N42" s="22"/>
      <c r="O42" s="22"/>
      <c r="P42" s="22"/>
      <c r="Q42" s="22"/>
      <c r="R42" s="22"/>
      <c r="S42" s="22"/>
      <c r="T42" s="9"/>
      <c r="U42" s="22"/>
      <c r="V42" s="18" t="str">
        <f>IF(AND(J42="",K42=""),"",MAX(J42:L42))</f>
        <v/>
      </c>
      <c r="Y42" s="18" t="str">
        <f t="shared" si="2"/>
        <v/>
      </c>
      <c r="AB42" s="18" t="str">
        <f t="shared" si="3"/>
        <v/>
      </c>
      <c r="AJ42" s="18" t="str">
        <f>IF(AND(V42="",Y42="",AB42=""),"",V42+MAX(Y42,AB42))</f>
        <v/>
      </c>
      <c r="AK42" s="4"/>
      <c r="AL42" s="4"/>
      <c r="AM42" s="4"/>
      <c r="AN42" s="4"/>
      <c r="AO42" s="4"/>
      <c r="AP42" s="4"/>
    </row>
    <row r="43" spans="1:42" ht="14.2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36"/>
      <c r="L43" s="37"/>
      <c r="M43" s="22"/>
      <c r="N43" s="22"/>
      <c r="O43" s="22"/>
      <c r="P43" s="22"/>
      <c r="Q43" s="22"/>
      <c r="R43" s="22"/>
      <c r="S43" s="22"/>
      <c r="T43" s="9"/>
      <c r="U43" s="22"/>
      <c r="V43" s="18" t="str">
        <f>IF(AND(J43="",K43=""),"",MAX(J43:L43))</f>
        <v/>
      </c>
      <c r="Y43" s="18" t="str">
        <f t="shared" si="2"/>
        <v/>
      </c>
      <c r="AB43" s="18" t="str">
        <f t="shared" si="3"/>
        <v/>
      </c>
      <c r="AJ43" s="18" t="str">
        <f>IF(AND(V43="",Y43="",AB43=""),"",V43+MAX(Y43,AB43))</f>
        <v/>
      </c>
      <c r="AK43" s="4"/>
      <c r="AL43" s="4"/>
      <c r="AM43" s="4"/>
      <c r="AN43" s="4"/>
      <c r="AO43" s="4"/>
      <c r="AP43" s="4"/>
    </row>
    <row r="44" spans="1:42" ht="14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36"/>
      <c r="L44" s="37"/>
      <c r="M44" s="22"/>
      <c r="N44" s="22"/>
      <c r="O44" s="22"/>
      <c r="P44" s="22"/>
      <c r="Q44" s="22"/>
      <c r="R44" s="22"/>
      <c r="S44" s="22"/>
      <c r="T44" s="9"/>
      <c r="U44" s="22"/>
      <c r="V44" s="18" t="str">
        <f>IF(AND(J44="",K44=""),"",MAX(J44:L44))</f>
        <v/>
      </c>
      <c r="Y44" s="18" t="str">
        <f t="shared" si="2"/>
        <v/>
      </c>
      <c r="AB44" s="18" t="str">
        <f t="shared" si="3"/>
        <v/>
      </c>
      <c r="AJ44" s="18" t="str">
        <f>IF(AND(V44="",Y44="",AB44=""),"",V44+MAX(Y44,AB44))</f>
        <v/>
      </c>
      <c r="AK44" s="4"/>
      <c r="AL44" s="4"/>
      <c r="AM44" s="4"/>
      <c r="AN44" s="4"/>
      <c r="AO44" s="4"/>
      <c r="AP44" s="4"/>
    </row>
    <row r="45" spans="1:42" ht="14.2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36"/>
      <c r="L45" s="37"/>
      <c r="M45" s="22"/>
      <c r="N45" s="22"/>
      <c r="O45" s="22"/>
      <c r="P45" s="22"/>
      <c r="Q45" s="22"/>
      <c r="R45" s="22"/>
      <c r="S45" s="22"/>
      <c r="T45" s="9"/>
      <c r="U45" s="22"/>
      <c r="V45" s="18" t="str">
        <f>IF(AND(J45="",K45=""),"",MAX(J45:L45))</f>
        <v/>
      </c>
      <c r="Y45" s="18" t="str">
        <f t="shared" si="2"/>
        <v/>
      </c>
      <c r="AB45" s="18" t="str">
        <f t="shared" si="3"/>
        <v/>
      </c>
      <c r="AJ45" s="18" t="str">
        <f>IF(AND(V45="",Y45="",AB45=""),"",V45+MAX(Y45,AB45))</f>
        <v/>
      </c>
      <c r="AK45" s="4"/>
      <c r="AL45" s="4"/>
      <c r="AM45" s="4"/>
      <c r="AN45" s="4"/>
      <c r="AO45" s="4"/>
      <c r="AP45" s="4"/>
    </row>
    <row r="46" spans="1:42" ht="14.2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36"/>
      <c r="L46" s="37"/>
      <c r="M46" s="22"/>
      <c r="N46" s="22"/>
      <c r="O46" s="22"/>
      <c r="P46" s="22"/>
      <c r="Q46" s="22"/>
      <c r="R46" s="22"/>
      <c r="S46" s="22"/>
      <c r="T46" s="9"/>
      <c r="U46" s="22"/>
      <c r="V46" s="18" t="str">
        <f>IF(AND(J46="",K46=""),"",MAX(J46:L46))</f>
        <v/>
      </c>
      <c r="Y46" s="18" t="str">
        <f t="shared" si="2"/>
        <v/>
      </c>
      <c r="AB46" s="18" t="str">
        <f t="shared" si="3"/>
        <v/>
      </c>
      <c r="AJ46" s="18" t="str">
        <f>IF(AND(V46="",Y46="",AB46=""),"",V46+MAX(Y46,AB46))</f>
        <v/>
      </c>
      <c r="AK46" s="4"/>
      <c r="AL46" s="4"/>
      <c r="AM46" s="4"/>
      <c r="AN46" s="4"/>
      <c r="AO46" s="4"/>
      <c r="AP46" s="4"/>
    </row>
    <row r="47" spans="1:42" ht="14.2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36"/>
      <c r="L47" s="37"/>
      <c r="M47" s="22"/>
      <c r="N47" s="22"/>
      <c r="O47" s="22"/>
      <c r="P47" s="22"/>
      <c r="Q47" s="22"/>
      <c r="R47" s="22"/>
      <c r="S47" s="22"/>
      <c r="T47" s="9"/>
      <c r="U47" s="22"/>
      <c r="V47" s="18" t="str">
        <f>IF(AND(J47="",K47=""),"",MAX(J47:L47))</f>
        <v/>
      </c>
      <c r="Y47" s="18" t="str">
        <f t="shared" si="2"/>
        <v/>
      </c>
      <c r="AB47" s="18" t="str">
        <f t="shared" si="3"/>
        <v/>
      </c>
      <c r="AJ47" s="18" t="str">
        <f>IF(AND(V47="",Y47="",AB47=""),"",V47+MAX(Y47,AB47))</f>
        <v/>
      </c>
      <c r="AK47" s="4"/>
      <c r="AL47" s="4"/>
      <c r="AM47" s="4"/>
      <c r="AN47" s="4"/>
      <c r="AO47" s="4"/>
      <c r="AP47" s="4"/>
    </row>
    <row r="48" spans="1:42" ht="14.2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36"/>
      <c r="L48" s="37"/>
      <c r="M48" s="22"/>
      <c r="N48" s="22"/>
      <c r="O48" s="22"/>
      <c r="P48" s="22"/>
      <c r="Q48" s="22"/>
      <c r="R48" s="22"/>
      <c r="S48" s="22"/>
      <c r="T48" s="9"/>
      <c r="U48" s="22"/>
      <c r="V48" s="18" t="str">
        <f>IF(AND(J48="",K48=""),"",MAX(J48:L48))</f>
        <v/>
      </c>
      <c r="Y48" s="18" t="str">
        <f t="shared" si="2"/>
        <v/>
      </c>
      <c r="AB48" s="18" t="str">
        <f t="shared" si="3"/>
        <v/>
      </c>
      <c r="AJ48" s="18" t="str">
        <f>IF(AND(V48="",Y48="",AB48=""),"",V48+MAX(Y48,AB48))</f>
        <v/>
      </c>
      <c r="AK48" s="4"/>
      <c r="AL48" s="4"/>
      <c r="AM48" s="4"/>
      <c r="AN48" s="4"/>
      <c r="AO48" s="4"/>
      <c r="AP48" s="4"/>
    </row>
    <row r="49" spans="1:42" ht="14.2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36"/>
      <c r="L49" s="37"/>
      <c r="M49" s="22"/>
      <c r="N49" s="22"/>
      <c r="O49" s="22"/>
      <c r="P49" s="22"/>
      <c r="Q49" s="22"/>
      <c r="R49" s="22"/>
      <c r="S49" s="22"/>
      <c r="T49" s="9"/>
      <c r="U49" s="22"/>
      <c r="V49" s="18" t="str">
        <f>IF(AND(J49="",K49=""),"",MAX(J49:L49))</f>
        <v/>
      </c>
      <c r="Y49" s="18" t="str">
        <f t="shared" si="2"/>
        <v/>
      </c>
      <c r="AB49" s="18" t="str">
        <f t="shared" si="3"/>
        <v/>
      </c>
      <c r="AJ49" s="18" t="str">
        <f>IF(AND(V49="",Y49="",AB49=""),"",V49+MAX(Y49,AB49))</f>
        <v/>
      </c>
      <c r="AK49" s="4"/>
      <c r="AL49" s="4"/>
      <c r="AM49" s="4"/>
      <c r="AN49" s="4"/>
      <c r="AO49" s="4"/>
      <c r="AP49" s="4"/>
    </row>
    <row r="50" spans="1:42" ht="14.2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36"/>
      <c r="L50" s="37"/>
      <c r="M50" s="22"/>
      <c r="N50" s="22"/>
      <c r="O50" s="22"/>
      <c r="P50" s="22"/>
      <c r="Q50" s="22"/>
      <c r="R50" s="22"/>
      <c r="S50" s="22"/>
      <c r="T50" s="9"/>
      <c r="U50" s="22"/>
      <c r="V50" s="18" t="str">
        <f>IF(AND(J50="",K50=""),"",MAX(J50:L50))</f>
        <v/>
      </c>
      <c r="Y50" s="18" t="str">
        <f t="shared" si="2"/>
        <v/>
      </c>
      <c r="AB50" s="18" t="str">
        <f t="shared" si="3"/>
        <v/>
      </c>
      <c r="AJ50" s="18" t="str">
        <f>IF(AND(V50="",Y50="",AB50=""),"",V50+MAX(Y50,AB50))</f>
        <v/>
      </c>
      <c r="AK50" s="4"/>
      <c r="AL50" s="4"/>
      <c r="AM50" s="4"/>
      <c r="AN50" s="4"/>
      <c r="AO50" s="4"/>
      <c r="AP50" s="4"/>
    </row>
    <row r="51" spans="1:42" ht="14.2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36"/>
      <c r="L51" s="37"/>
      <c r="M51" s="22"/>
      <c r="N51" s="22"/>
      <c r="O51" s="22"/>
      <c r="P51" s="22"/>
      <c r="Q51" s="22"/>
      <c r="R51" s="22"/>
      <c r="S51" s="22"/>
      <c r="T51" s="9"/>
      <c r="U51" s="22"/>
      <c r="V51" s="18" t="str">
        <f>IF(AND(J51="",K51=""),"",MAX(J51:L51))</f>
        <v/>
      </c>
      <c r="Y51" s="18" t="str">
        <f t="shared" si="2"/>
        <v/>
      </c>
      <c r="AB51" s="18" t="str">
        <f t="shared" si="3"/>
        <v/>
      </c>
      <c r="AJ51" s="18" t="str">
        <f>IF(AND(V51="",Y51="",AB51=""),"",V51+MAX(Y51,AB51))</f>
        <v/>
      </c>
      <c r="AK51" s="4"/>
      <c r="AL51" s="4"/>
      <c r="AM51" s="4"/>
      <c r="AN51" s="4"/>
      <c r="AO51" s="4"/>
      <c r="AP51" s="4"/>
    </row>
    <row r="52" spans="1:42" ht="14.2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36"/>
      <c r="L52" s="37"/>
      <c r="M52" s="22"/>
      <c r="N52" s="22"/>
      <c r="O52" s="22"/>
      <c r="P52" s="22"/>
      <c r="Q52" s="22"/>
      <c r="R52" s="22"/>
      <c r="S52" s="22"/>
      <c r="T52" s="9"/>
      <c r="U52" s="22"/>
      <c r="V52" s="18" t="str">
        <f>IF(AND(J52="",K52=""),"",MAX(J52:L52))</f>
        <v/>
      </c>
      <c r="Y52" s="18" t="str">
        <f t="shared" si="2"/>
        <v/>
      </c>
      <c r="AB52" s="18" t="str">
        <f t="shared" si="3"/>
        <v/>
      </c>
      <c r="AJ52" s="18" t="str">
        <f>IF(AND(V52="",Y52="",AB52=""),"",V52+MAX(Y52,AB52))</f>
        <v/>
      </c>
      <c r="AK52" s="4"/>
      <c r="AL52" s="4"/>
      <c r="AM52" s="4"/>
      <c r="AN52" s="4"/>
      <c r="AO52" s="4"/>
      <c r="AP52" s="4"/>
    </row>
    <row r="53" spans="1:42" ht="14.2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36"/>
      <c r="L53" s="37"/>
      <c r="M53" s="22"/>
      <c r="N53" s="22"/>
      <c r="O53" s="22"/>
      <c r="P53" s="22"/>
      <c r="Q53" s="22"/>
      <c r="R53" s="22"/>
      <c r="S53" s="22"/>
      <c r="T53" s="9"/>
      <c r="U53" s="22"/>
      <c r="V53" s="18" t="str">
        <f>IF(AND(J53="",K53=""),"",MAX(J53:L53))</f>
        <v/>
      </c>
      <c r="Y53" s="18" t="str">
        <f t="shared" si="2"/>
        <v/>
      </c>
      <c r="AB53" s="18" t="str">
        <f t="shared" si="3"/>
        <v/>
      </c>
      <c r="AJ53" s="18" t="str">
        <f>IF(AND(V53="",Y53="",AB53=""),"",V53+MAX(Y53,AB53))</f>
        <v/>
      </c>
      <c r="AK53" s="4"/>
      <c r="AL53" s="4"/>
      <c r="AM53" s="4"/>
      <c r="AN53" s="4"/>
      <c r="AO53" s="4"/>
      <c r="AP53" s="4"/>
    </row>
    <row r="54" spans="1:42" ht="14.2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36"/>
      <c r="L54" s="37"/>
      <c r="M54" s="22"/>
      <c r="N54" s="22"/>
      <c r="O54" s="22"/>
      <c r="P54" s="22"/>
      <c r="Q54" s="22"/>
      <c r="R54" s="22"/>
      <c r="S54" s="22"/>
      <c r="T54" s="9"/>
      <c r="U54" s="22"/>
      <c r="V54" s="18" t="str">
        <f>IF(AND(J54="",K54=""),"",MAX(J54:L54))</f>
        <v/>
      </c>
      <c r="Y54" s="18" t="str">
        <f t="shared" si="2"/>
        <v/>
      </c>
      <c r="AB54" s="18" t="str">
        <f t="shared" si="3"/>
        <v/>
      </c>
      <c r="AJ54" s="18" t="str">
        <f>IF(AND(V54="",Y54="",AB54=""),"",V54+MAX(Y54,AB54))</f>
        <v/>
      </c>
      <c r="AK54" s="4"/>
      <c r="AL54" s="4"/>
      <c r="AM54" s="4"/>
      <c r="AN54" s="4"/>
      <c r="AO54" s="4"/>
      <c r="AP54" s="4"/>
    </row>
    <row r="55" spans="1:42" ht="14.2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36"/>
      <c r="L55" s="37"/>
      <c r="M55" s="22"/>
      <c r="N55" s="22"/>
      <c r="O55" s="22"/>
      <c r="P55" s="22"/>
      <c r="Q55" s="22"/>
      <c r="R55" s="22"/>
      <c r="S55" s="22"/>
      <c r="T55" s="9"/>
      <c r="U55" s="22"/>
      <c r="V55" s="18" t="str">
        <f>IF(AND(J55="",K55=""),"",MAX(J55:L55))</f>
        <v/>
      </c>
      <c r="Y55" s="18" t="str">
        <f t="shared" si="2"/>
        <v/>
      </c>
      <c r="AB55" s="18" t="str">
        <f t="shared" si="3"/>
        <v/>
      </c>
      <c r="AJ55" s="18" t="str">
        <f>IF(AND(V55="",Y55="",AB55=""),"",V55+MAX(Y55,AB55))</f>
        <v/>
      </c>
      <c r="AK55" s="4"/>
      <c r="AL55" s="4"/>
      <c r="AM55" s="4"/>
      <c r="AN55" s="4"/>
      <c r="AO55" s="4"/>
      <c r="AP55" s="4"/>
    </row>
    <row r="56" spans="1:42" ht="14.2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36"/>
      <c r="L56" s="37"/>
      <c r="M56" s="22"/>
      <c r="N56" s="22"/>
      <c r="O56" s="22"/>
      <c r="P56" s="22"/>
      <c r="Q56" s="22"/>
      <c r="R56" s="22"/>
      <c r="S56" s="22"/>
      <c r="T56" s="9"/>
      <c r="U56" s="22"/>
      <c r="V56" s="18" t="str">
        <f>IF(AND(J56="",K56=""),"",MAX(J56:L56))</f>
        <v/>
      </c>
      <c r="Y56" s="18" t="str">
        <f t="shared" si="2"/>
        <v/>
      </c>
      <c r="AB56" s="18" t="str">
        <f t="shared" si="3"/>
        <v/>
      </c>
      <c r="AJ56" s="18" t="str">
        <f>IF(AND(V56="",Y56="",AB56=""),"",V56+MAX(Y56,AB56))</f>
        <v/>
      </c>
      <c r="AK56" s="4"/>
      <c r="AL56" s="4"/>
      <c r="AM56" s="4"/>
      <c r="AN56" s="4"/>
      <c r="AO56" s="4"/>
      <c r="AP56" s="4"/>
    </row>
    <row r="57" spans="1:42" ht="14.2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36"/>
      <c r="L57" s="37"/>
      <c r="M57" s="22"/>
      <c r="N57" s="22"/>
      <c r="O57" s="22"/>
      <c r="P57" s="22"/>
      <c r="Q57" s="22"/>
      <c r="R57" s="22"/>
      <c r="S57" s="22"/>
      <c r="T57" s="9"/>
      <c r="U57" s="22"/>
      <c r="V57" s="18" t="str">
        <f>IF(AND(J57="",K57=""),"",MAX(J57:L57))</f>
        <v/>
      </c>
      <c r="Y57" s="18" t="str">
        <f t="shared" si="2"/>
        <v/>
      </c>
      <c r="AB57" s="18" t="str">
        <f t="shared" si="3"/>
        <v/>
      </c>
      <c r="AJ57" s="18" t="str">
        <f>IF(AND(V57="",Y57="",AB57=""),"",V57+MAX(Y57,AB57))</f>
        <v/>
      </c>
      <c r="AK57" s="4"/>
      <c r="AL57" s="4"/>
      <c r="AM57" s="4"/>
      <c r="AN57" s="4"/>
      <c r="AO57" s="4"/>
      <c r="AP57" s="4"/>
    </row>
    <row r="58" spans="1:42" ht="14.2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36"/>
      <c r="L58" s="37"/>
      <c r="M58" s="22"/>
      <c r="N58" s="22"/>
      <c r="O58" s="22"/>
      <c r="P58" s="22"/>
      <c r="Q58" s="22"/>
      <c r="R58" s="22"/>
      <c r="S58" s="22"/>
      <c r="T58" s="9"/>
      <c r="U58" s="22"/>
      <c r="V58" s="18" t="str">
        <f>IF(AND(J58="",K58=""),"",MAX(J58:L58))</f>
        <v/>
      </c>
      <c r="Y58" s="18" t="str">
        <f t="shared" si="2"/>
        <v/>
      </c>
      <c r="AB58" s="18" t="str">
        <f t="shared" si="3"/>
        <v/>
      </c>
      <c r="AJ58" s="18" t="str">
        <f>IF(AND(V58="",Y58="",AB58=""),"",V58+MAX(Y58,AB58))</f>
        <v/>
      </c>
      <c r="AK58" s="4"/>
      <c r="AL58" s="4"/>
      <c r="AM58" s="4"/>
      <c r="AN58" s="4"/>
      <c r="AO58" s="4"/>
      <c r="AP58" s="4"/>
    </row>
    <row r="59" spans="1:42" ht="14.2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36"/>
      <c r="L59" s="37"/>
      <c r="M59" s="22"/>
      <c r="N59" s="22"/>
      <c r="O59" s="22"/>
      <c r="P59" s="22"/>
      <c r="Q59" s="22"/>
      <c r="R59" s="22"/>
      <c r="S59" s="22"/>
      <c r="T59" s="9"/>
      <c r="U59" s="22"/>
      <c r="V59" s="18" t="str">
        <f>IF(AND(J59="",K59=""),"",MAX(J59:L59))</f>
        <v/>
      </c>
      <c r="Y59" s="18" t="str">
        <f t="shared" si="2"/>
        <v/>
      </c>
      <c r="AB59" s="18" t="str">
        <f t="shared" si="3"/>
        <v/>
      </c>
      <c r="AJ59" s="18" t="str">
        <f>IF(AND(V59="",Y59="",AB59=""),"",V59+MAX(Y59,AB59))</f>
        <v/>
      </c>
      <c r="AK59" s="4"/>
      <c r="AL59" s="4"/>
      <c r="AM59" s="4"/>
      <c r="AN59" s="4"/>
      <c r="AO59" s="4"/>
      <c r="AP59" s="4"/>
    </row>
    <row r="60" spans="1:42" ht="14.2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36"/>
      <c r="L60" s="37"/>
      <c r="M60" s="22"/>
      <c r="N60" s="22"/>
      <c r="O60" s="22"/>
      <c r="P60" s="22"/>
      <c r="Q60" s="22"/>
      <c r="R60" s="22"/>
      <c r="S60" s="22"/>
      <c r="T60" s="9"/>
      <c r="U60" s="22"/>
      <c r="V60" s="18" t="str">
        <f>IF(AND(J60="",K60=""),"",MAX(J60:L60))</f>
        <v/>
      </c>
      <c r="Y60" s="18" t="str">
        <f t="shared" si="2"/>
        <v/>
      </c>
      <c r="AB60" s="18" t="str">
        <f t="shared" si="3"/>
        <v/>
      </c>
      <c r="AJ60" s="18" t="str">
        <f>IF(AND(V60="",Y60="",AB60=""),"",V60+MAX(Y60,AB60))</f>
        <v/>
      </c>
      <c r="AK60" s="4"/>
      <c r="AL60" s="4"/>
      <c r="AM60" s="4"/>
      <c r="AN60" s="4"/>
      <c r="AO60" s="4"/>
      <c r="AP60" s="4"/>
    </row>
    <row r="61" spans="1:42" ht="14.2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36"/>
      <c r="L61" s="37"/>
      <c r="M61" s="22"/>
      <c r="N61" s="22"/>
      <c r="O61" s="22"/>
      <c r="P61" s="22"/>
      <c r="Q61" s="22"/>
      <c r="R61" s="22"/>
      <c r="S61" s="22"/>
      <c r="T61" s="9"/>
      <c r="U61" s="22"/>
      <c r="V61" s="18" t="str">
        <f>IF(AND(J61="",K61=""),"",MAX(J61:L61))</f>
        <v/>
      </c>
      <c r="Y61" s="18" t="str">
        <f t="shared" si="2"/>
        <v/>
      </c>
      <c r="AB61" s="18" t="str">
        <f t="shared" si="3"/>
        <v/>
      </c>
      <c r="AJ61" s="18" t="str">
        <f>IF(AND(V61="",Y61="",AB61=""),"",V61+MAX(Y61,AB61))</f>
        <v/>
      </c>
      <c r="AK61" s="4"/>
      <c r="AL61" s="4"/>
      <c r="AM61" s="4"/>
      <c r="AN61" s="4"/>
      <c r="AO61" s="4"/>
      <c r="AP61" s="4"/>
    </row>
    <row r="62" spans="1:42" ht="14.2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36"/>
      <c r="L62" s="37"/>
      <c r="M62" s="22"/>
      <c r="N62" s="22"/>
      <c r="O62" s="22"/>
      <c r="P62" s="22"/>
      <c r="Q62" s="22"/>
      <c r="R62" s="22"/>
      <c r="S62" s="22"/>
      <c r="T62" s="9"/>
      <c r="U62" s="22"/>
      <c r="V62" s="18" t="str">
        <f>IF(AND(J62="",K62=""),"",MAX(J62:L62))</f>
        <v/>
      </c>
      <c r="Y62" s="18" t="str">
        <f t="shared" si="2"/>
        <v/>
      </c>
      <c r="AB62" s="18" t="str">
        <f t="shared" si="3"/>
        <v/>
      </c>
      <c r="AJ62" s="18" t="str">
        <f>IF(AND(V62="",Y62="",AB62=""),"",V62+MAX(Y62,AB62))</f>
        <v/>
      </c>
      <c r="AK62" s="4"/>
      <c r="AL62" s="4"/>
      <c r="AM62" s="4"/>
      <c r="AN62" s="4"/>
      <c r="AO62" s="4"/>
      <c r="AP62" s="4"/>
    </row>
    <row r="63" spans="1:42" ht="14.2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36"/>
      <c r="L63" s="37"/>
      <c r="M63" s="22"/>
      <c r="N63" s="22"/>
      <c r="O63" s="22"/>
      <c r="P63" s="22"/>
      <c r="Q63" s="22"/>
      <c r="R63" s="22"/>
      <c r="S63" s="22"/>
      <c r="T63" s="9"/>
      <c r="U63" s="22"/>
      <c r="V63" s="18" t="str">
        <f>IF(AND(J63="",K63=""),"",MAX(J63:L63))</f>
        <v/>
      </c>
      <c r="Y63" s="18" t="str">
        <f t="shared" si="2"/>
        <v/>
      </c>
      <c r="AB63" s="18" t="str">
        <f t="shared" si="3"/>
        <v/>
      </c>
      <c r="AJ63" s="18" t="str">
        <f>IF(AND(V63="",Y63="",AB63=""),"",V63+MAX(Y63,AB63))</f>
        <v/>
      </c>
      <c r="AK63" s="4"/>
      <c r="AL63" s="4"/>
      <c r="AM63" s="4"/>
      <c r="AN63" s="4"/>
      <c r="AO63" s="4"/>
      <c r="AP63" s="4"/>
    </row>
    <row r="64" spans="1:42" ht="14.2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36"/>
      <c r="L64" s="37"/>
      <c r="M64" s="22"/>
      <c r="N64" s="22"/>
      <c r="O64" s="22"/>
      <c r="P64" s="22"/>
      <c r="Q64" s="22"/>
      <c r="R64" s="22"/>
      <c r="S64" s="22"/>
      <c r="T64" s="9"/>
      <c r="U64" s="22"/>
      <c r="V64" s="18" t="str">
        <f>IF(AND(J64="",K64=""),"",MAX(J64:L64))</f>
        <v/>
      </c>
      <c r="Y64" s="18" t="str">
        <f t="shared" si="2"/>
        <v/>
      </c>
      <c r="AB64" s="18" t="str">
        <f t="shared" si="3"/>
        <v/>
      </c>
      <c r="AJ64" s="18" t="str">
        <f>IF(AND(V64="",Y64="",AB64=""),"",V64+MAX(Y64,AB64))</f>
        <v/>
      </c>
      <c r="AK64" s="4"/>
      <c r="AL64" s="4"/>
      <c r="AM64" s="4"/>
      <c r="AN64" s="4"/>
      <c r="AO64" s="4"/>
      <c r="AP64" s="4"/>
    </row>
    <row r="65" spans="1:42" ht="14.2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36"/>
      <c r="L65" s="37"/>
      <c r="M65" s="22"/>
      <c r="N65" s="22"/>
      <c r="O65" s="22"/>
      <c r="P65" s="22"/>
      <c r="Q65" s="22"/>
      <c r="R65" s="22"/>
      <c r="S65" s="22"/>
      <c r="T65" s="9"/>
      <c r="U65" s="22"/>
      <c r="V65" s="18" t="str">
        <f>IF(AND(J65="",K65=""),"",MAX(J65:L65))</f>
        <v/>
      </c>
      <c r="Y65" s="18" t="str">
        <f t="shared" si="2"/>
        <v/>
      </c>
      <c r="AB65" s="18" t="str">
        <f t="shared" si="3"/>
        <v/>
      </c>
      <c r="AJ65" s="18" t="str">
        <f>IF(AND(V65="",Y65="",AB65=""),"",V65+MAX(Y65,AB65))</f>
        <v/>
      </c>
      <c r="AK65" s="4"/>
      <c r="AL65" s="4"/>
      <c r="AM65" s="4"/>
      <c r="AN65" s="4"/>
      <c r="AO65" s="4"/>
      <c r="AP65" s="4"/>
    </row>
    <row r="66" spans="1:42" ht="14.2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36"/>
      <c r="L66" s="37"/>
      <c r="M66" s="22"/>
      <c r="N66" s="22"/>
      <c r="O66" s="22"/>
      <c r="P66" s="22"/>
      <c r="Q66" s="22"/>
      <c r="R66" s="22"/>
      <c r="S66" s="22"/>
      <c r="T66" s="9"/>
      <c r="U66" s="22"/>
      <c r="V66" s="18" t="str">
        <f>IF(AND(J66="",K66=""),"",MAX(J66:L66))</f>
        <v/>
      </c>
      <c r="Y66" s="18" t="str">
        <f t="shared" si="2"/>
        <v/>
      </c>
      <c r="AB66" s="18" t="str">
        <f t="shared" si="3"/>
        <v/>
      </c>
      <c r="AJ66" s="18" t="str">
        <f>IF(AND(V66="",Y66="",AB66=""),"",V66+MAX(Y66,AB66))</f>
        <v/>
      </c>
      <c r="AK66" s="4"/>
      <c r="AL66" s="4"/>
      <c r="AM66" s="4"/>
      <c r="AN66" s="4"/>
      <c r="AO66" s="4"/>
      <c r="AP66" s="4"/>
    </row>
    <row r="67" spans="1:42" ht="14.2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36"/>
      <c r="L67" s="37"/>
      <c r="M67" s="22"/>
      <c r="N67" s="22"/>
      <c r="O67" s="22"/>
      <c r="P67" s="22"/>
      <c r="Q67" s="22"/>
      <c r="R67" s="22"/>
      <c r="S67" s="22"/>
      <c r="T67" s="9"/>
      <c r="U67" s="22"/>
      <c r="V67" s="18" t="str">
        <f>IF(AND(J67="",K67=""),"",MAX(J67:L67))</f>
        <v/>
      </c>
      <c r="Y67" s="18" t="str">
        <f t="shared" si="2"/>
        <v/>
      </c>
      <c r="AB67" s="18" t="str">
        <f t="shared" si="3"/>
        <v/>
      </c>
      <c r="AJ67" s="18" t="str">
        <f>IF(AND(V67="",Y67="",AB67=""),"",V67+MAX(Y67,AB67))</f>
        <v/>
      </c>
      <c r="AK67" s="4"/>
      <c r="AL67" s="4"/>
      <c r="AM67" s="4"/>
      <c r="AN67" s="4"/>
      <c r="AO67" s="4"/>
      <c r="AP67" s="4"/>
    </row>
    <row r="68" spans="1:42" ht="14.2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36"/>
      <c r="L68" s="37"/>
      <c r="M68" s="22"/>
      <c r="N68" s="22"/>
      <c r="O68" s="22"/>
      <c r="P68" s="22"/>
      <c r="Q68" s="22"/>
      <c r="R68" s="22"/>
      <c r="S68" s="22"/>
      <c r="T68" s="9"/>
      <c r="U68" s="22"/>
      <c r="V68" s="18" t="str">
        <f>IF(AND(J68="",K68=""),"",MAX(J68:L68))</f>
        <v/>
      </c>
      <c r="Y68" s="18" t="str">
        <f t="shared" si="2"/>
        <v/>
      </c>
      <c r="AB68" s="18" t="str">
        <f t="shared" si="3"/>
        <v/>
      </c>
      <c r="AJ68" s="18" t="str">
        <f>IF(AND(V68="",Y68="",AB68=""),"",V68+MAX(Y68,AB68))</f>
        <v/>
      </c>
      <c r="AK68" s="4"/>
      <c r="AL68" s="4"/>
      <c r="AM68" s="4"/>
      <c r="AN68" s="4"/>
      <c r="AO68" s="4"/>
      <c r="AP68" s="4"/>
    </row>
    <row r="69" spans="1:42" ht="14.2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36"/>
      <c r="L69" s="37"/>
      <c r="M69" s="22"/>
      <c r="N69" s="22"/>
      <c r="O69" s="22"/>
      <c r="P69" s="22"/>
      <c r="Q69" s="22"/>
      <c r="R69" s="22"/>
      <c r="S69" s="22"/>
      <c r="T69" s="9"/>
      <c r="U69" s="22"/>
      <c r="V69" s="18" t="str">
        <f>IF(AND(J69="",K69=""),"",MAX(J69:L69))</f>
        <v/>
      </c>
      <c r="Y69" s="18" t="str">
        <f t="shared" si="2"/>
        <v/>
      </c>
      <c r="AB69" s="18" t="str">
        <f t="shared" si="3"/>
        <v/>
      </c>
      <c r="AJ69" s="18" t="str">
        <f>IF(AND(V69="",Y69="",AB69=""),"",V69+MAX(Y69,AB69))</f>
        <v/>
      </c>
      <c r="AK69" s="4"/>
      <c r="AL69" s="4"/>
      <c r="AM69" s="4"/>
      <c r="AN69" s="4"/>
      <c r="AO69" s="4"/>
      <c r="AP69" s="4"/>
    </row>
    <row r="70" spans="1:42" ht="14.2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36"/>
      <c r="L70" s="37"/>
      <c r="M70" s="22"/>
      <c r="N70" s="22"/>
      <c r="O70" s="22"/>
      <c r="P70" s="22"/>
      <c r="Q70" s="22"/>
      <c r="R70" s="22"/>
      <c r="S70" s="22"/>
      <c r="T70" s="9"/>
      <c r="U70" s="22"/>
      <c r="V70" s="18" t="str">
        <f>IF(AND(J70="",K70=""),"",MAX(J70:L70))</f>
        <v/>
      </c>
      <c r="Y70" s="18" t="str">
        <f t="shared" si="2"/>
        <v/>
      </c>
      <c r="AB70" s="18" t="str">
        <f t="shared" si="3"/>
        <v/>
      </c>
      <c r="AJ70" s="18" t="str">
        <f>IF(AND(V70="",Y70="",AB70=""),"",V70+MAX(Y70,AB70))</f>
        <v/>
      </c>
      <c r="AK70" s="4"/>
      <c r="AL70" s="4"/>
      <c r="AM70" s="4"/>
      <c r="AN70" s="4"/>
      <c r="AO70" s="4"/>
      <c r="AP70" s="4"/>
    </row>
    <row r="71" spans="1:42" ht="14.2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AK71" s="4"/>
      <c r="AL71" s="4"/>
      <c r="AM71" s="4"/>
      <c r="AN71" s="4"/>
      <c r="AO71" s="4"/>
      <c r="AP71" s="4"/>
    </row>
    <row r="72" spans="1:42" ht="14.25" customHeight="1">
      <c r="AK72" s="4"/>
      <c r="AL72" s="4"/>
      <c r="AM72" s="4"/>
      <c r="AN72" s="4"/>
      <c r="AO72" s="4"/>
      <c r="AP72" s="4"/>
    </row>
    <row r="73" spans="1:42" ht="14.25" customHeight="1">
      <c r="AK73" s="4"/>
      <c r="AL73" s="4"/>
      <c r="AM73" s="4"/>
      <c r="AN73" s="4"/>
      <c r="AO73" s="4"/>
      <c r="AP73" s="4"/>
    </row>
    <row r="74" spans="1:42" ht="14.25" customHeight="1">
      <c r="AK74" s="4"/>
      <c r="AL74" s="4"/>
      <c r="AM74" s="4"/>
      <c r="AN74" s="4"/>
      <c r="AO74" s="4"/>
      <c r="AP74" s="4"/>
    </row>
    <row r="75" spans="1:42" ht="14.25" customHeight="1">
      <c r="AK75" s="4"/>
      <c r="AL75" s="4"/>
      <c r="AM75" s="4"/>
      <c r="AN75" s="4"/>
      <c r="AO75" s="4"/>
      <c r="AP75" s="4"/>
    </row>
    <row r="76" spans="1:42" ht="14.25" customHeight="1">
      <c r="AK76" s="4"/>
      <c r="AL76" s="4"/>
      <c r="AM76" s="4"/>
      <c r="AN76" s="4"/>
      <c r="AO76" s="4"/>
      <c r="AP76" s="4"/>
    </row>
    <row r="77" spans="1:42" ht="14.25" customHeight="1">
      <c r="AK77" s="4"/>
      <c r="AL77" s="4"/>
      <c r="AM77" s="4"/>
      <c r="AN77" s="4"/>
      <c r="AO77" s="4"/>
      <c r="AP77" s="4"/>
    </row>
    <row r="78" spans="1:42" ht="14.25" customHeight="1">
      <c r="AK78" s="4"/>
      <c r="AL78" s="4"/>
      <c r="AM78" s="4"/>
      <c r="AN78" s="4"/>
      <c r="AO78" s="4"/>
      <c r="AP78" s="4"/>
    </row>
    <row r="79" spans="1:42" ht="14.25" customHeight="1">
      <c r="AK79" s="4"/>
      <c r="AL79" s="4"/>
      <c r="AM79" s="4"/>
      <c r="AN79" s="4"/>
      <c r="AO79" s="4"/>
      <c r="AP79" s="4"/>
    </row>
    <row r="80" spans="1:42" ht="14.25" customHeight="1">
      <c r="AK80" s="4"/>
      <c r="AL80" s="4"/>
      <c r="AM80" s="4"/>
      <c r="AN80" s="4"/>
      <c r="AO80" s="4"/>
      <c r="AP80" s="4"/>
    </row>
    <row r="81" spans="37:42" ht="14.25" customHeight="1">
      <c r="AK81" s="4"/>
      <c r="AL81" s="4"/>
      <c r="AM81" s="4"/>
      <c r="AN81" s="4"/>
      <c r="AO81" s="4"/>
      <c r="AP81" s="4"/>
    </row>
    <row r="82" spans="37:42" ht="14.25" customHeight="1">
      <c r="AK82" s="4"/>
      <c r="AL82" s="4"/>
      <c r="AM82" s="4"/>
      <c r="AN82" s="4"/>
      <c r="AO82" s="4"/>
      <c r="AP82" s="4"/>
    </row>
    <row r="83" spans="37:42" ht="14.25" customHeight="1">
      <c r="AK83" s="4"/>
      <c r="AL83" s="4"/>
      <c r="AM83" s="4"/>
      <c r="AN83" s="4"/>
      <c r="AO83" s="4"/>
      <c r="AP83" s="4"/>
    </row>
    <row r="84" spans="37:42" ht="14.25" customHeight="1">
      <c r="AK84" s="4"/>
      <c r="AL84" s="4"/>
      <c r="AM84" s="4"/>
      <c r="AN84" s="4"/>
      <c r="AO84" s="4"/>
      <c r="AP84" s="4"/>
    </row>
    <row r="85" spans="37:42" ht="14.25" customHeight="1">
      <c r="AK85" s="4"/>
      <c r="AL85" s="4"/>
      <c r="AM85" s="4"/>
      <c r="AN85" s="4"/>
      <c r="AO85" s="4"/>
      <c r="AP85" s="4"/>
    </row>
    <row r="86" spans="37:42" ht="14.25" customHeight="1">
      <c r="AK86" s="4"/>
      <c r="AL86" s="4"/>
      <c r="AM86" s="4"/>
      <c r="AN86" s="4"/>
      <c r="AO86" s="4"/>
      <c r="AP86" s="4"/>
    </row>
    <row r="87" spans="37:42" ht="14.25" customHeight="1">
      <c r="AK87" s="4"/>
      <c r="AL87" s="4"/>
      <c r="AM87" s="4"/>
      <c r="AN87" s="4"/>
      <c r="AO87" s="4"/>
      <c r="AP87" s="4"/>
    </row>
    <row r="88" spans="37:42" ht="14.25" customHeight="1">
      <c r="AK88" s="4"/>
      <c r="AL88" s="4"/>
      <c r="AM88" s="4"/>
      <c r="AN88" s="4"/>
      <c r="AO88" s="4"/>
      <c r="AP88" s="4"/>
    </row>
    <row r="89" spans="37:42" ht="14.25" customHeight="1">
      <c r="AK89" s="4"/>
      <c r="AL89" s="4"/>
      <c r="AM89" s="4"/>
      <c r="AN89" s="4"/>
      <c r="AO89" s="4"/>
      <c r="AP89" s="4"/>
    </row>
    <row r="90" spans="37:42" ht="14.25" customHeight="1">
      <c r="AK90" s="4"/>
      <c r="AL90" s="4"/>
      <c r="AM90" s="4"/>
      <c r="AN90" s="4"/>
      <c r="AO90" s="4"/>
      <c r="AP90" s="4"/>
    </row>
    <row r="91" spans="37:42" ht="14.25" customHeight="1">
      <c r="AK91" s="4"/>
      <c r="AL91" s="4"/>
      <c r="AM91" s="4"/>
      <c r="AN91" s="4"/>
      <c r="AO91" s="4"/>
      <c r="AP91" s="4"/>
    </row>
    <row r="92" spans="37:42" ht="14.25" customHeight="1">
      <c r="AK92" s="4"/>
      <c r="AL92" s="4"/>
      <c r="AM92" s="4"/>
      <c r="AN92" s="4"/>
      <c r="AO92" s="4"/>
      <c r="AP92" s="4"/>
    </row>
    <row r="93" spans="37:42" ht="14.25" customHeight="1">
      <c r="AK93" s="4"/>
      <c r="AL93" s="4"/>
      <c r="AM93" s="4"/>
      <c r="AN93" s="4"/>
      <c r="AO93" s="4"/>
      <c r="AP93" s="4"/>
    </row>
    <row r="94" spans="37:42" ht="14.25" customHeight="1">
      <c r="AK94" s="4"/>
      <c r="AL94" s="4"/>
      <c r="AM94" s="4"/>
      <c r="AN94" s="4"/>
      <c r="AO94" s="4"/>
      <c r="AP94" s="4"/>
    </row>
    <row r="95" spans="37:42" ht="14.25" customHeight="1">
      <c r="AK95" s="4"/>
      <c r="AL95" s="4"/>
      <c r="AM95" s="4"/>
      <c r="AN95" s="4"/>
      <c r="AO95" s="4"/>
      <c r="AP95" s="4"/>
    </row>
    <row r="96" spans="37:42" ht="14.25" customHeight="1">
      <c r="AK96" s="4"/>
      <c r="AL96" s="4"/>
      <c r="AM96" s="4"/>
      <c r="AN96" s="4"/>
      <c r="AO96" s="4"/>
      <c r="AP96" s="4"/>
    </row>
    <row r="97" spans="37:42" ht="14.25" customHeight="1">
      <c r="AK97" s="4"/>
      <c r="AL97" s="4"/>
      <c r="AM97" s="4"/>
      <c r="AN97" s="4"/>
      <c r="AO97" s="4"/>
      <c r="AP97" s="4"/>
    </row>
    <row r="98" spans="37:42" ht="14.25" customHeight="1">
      <c r="AK98" s="4"/>
      <c r="AL98" s="4"/>
      <c r="AM98" s="4"/>
      <c r="AN98" s="4"/>
      <c r="AO98" s="4"/>
      <c r="AP98" s="4"/>
    </row>
    <row r="99" spans="37:42" ht="14.25" customHeight="1">
      <c r="AK99" s="4"/>
      <c r="AL99" s="4"/>
      <c r="AM99" s="4"/>
      <c r="AN99" s="4"/>
      <c r="AO99" s="4"/>
      <c r="AP99" s="4"/>
    </row>
    <row r="100" spans="37:42" ht="14.25" customHeight="1">
      <c r="AK100" s="4"/>
      <c r="AL100" s="4"/>
      <c r="AM100" s="4"/>
      <c r="AN100" s="4"/>
      <c r="AO100" s="4"/>
      <c r="AP100" s="4"/>
    </row>
    <row r="101" spans="37:42" ht="14.25" customHeight="1">
      <c r="AK101" s="4"/>
      <c r="AL101" s="4"/>
      <c r="AM101" s="4"/>
      <c r="AN101" s="4"/>
      <c r="AO101" s="4"/>
      <c r="AP101" s="4"/>
    </row>
    <row r="102" spans="37:42" ht="14.25" customHeight="1">
      <c r="AK102" s="4"/>
      <c r="AL102" s="4"/>
      <c r="AM102" s="4"/>
      <c r="AN102" s="4"/>
      <c r="AO102" s="4"/>
      <c r="AP102" s="4"/>
    </row>
    <row r="103" spans="37:42" ht="14.25" customHeight="1">
      <c r="AK103" s="4"/>
      <c r="AL103" s="4"/>
      <c r="AM103" s="4"/>
      <c r="AN103" s="4"/>
      <c r="AO103" s="4"/>
      <c r="AP103" s="4"/>
    </row>
    <row r="104" spans="37:42" ht="14.25" customHeight="1">
      <c r="AK104" s="4"/>
      <c r="AL104" s="4"/>
      <c r="AM104" s="4"/>
      <c r="AN104" s="4"/>
      <c r="AO104" s="4"/>
      <c r="AP104" s="4"/>
    </row>
    <row r="105" spans="37:42" ht="14.25" customHeight="1">
      <c r="AK105" s="4"/>
      <c r="AL105" s="4"/>
      <c r="AM105" s="4"/>
      <c r="AN105" s="4"/>
      <c r="AO105" s="4"/>
      <c r="AP105" s="4"/>
    </row>
    <row r="106" spans="37:42" ht="14.25" customHeight="1">
      <c r="AK106" s="4"/>
      <c r="AL106" s="4"/>
      <c r="AM106" s="4"/>
      <c r="AN106" s="4"/>
      <c r="AO106" s="4"/>
      <c r="AP106" s="4"/>
    </row>
    <row r="107" spans="37:42" ht="14.25" customHeight="1">
      <c r="AK107" s="4"/>
      <c r="AL107" s="4"/>
      <c r="AM107" s="4"/>
      <c r="AN107" s="4"/>
      <c r="AO107" s="4"/>
      <c r="AP107" s="4"/>
    </row>
    <row r="108" spans="37:42" ht="14.25" customHeight="1">
      <c r="AK108" s="4"/>
      <c r="AL108" s="4"/>
      <c r="AM108" s="4"/>
      <c r="AN108" s="4"/>
      <c r="AO108" s="4"/>
      <c r="AP108" s="4"/>
    </row>
    <row r="109" spans="37:42" ht="14.25" customHeight="1">
      <c r="AK109" s="4"/>
      <c r="AL109" s="4"/>
      <c r="AM109" s="4"/>
      <c r="AN109" s="4"/>
      <c r="AO109" s="4"/>
      <c r="AP109" s="4"/>
    </row>
    <row r="110" spans="37:42" ht="14.25" customHeight="1">
      <c r="AK110" s="4"/>
      <c r="AL110" s="4"/>
      <c r="AM110" s="4"/>
      <c r="AN110" s="4"/>
      <c r="AO110" s="4"/>
      <c r="AP110" s="4"/>
    </row>
    <row r="111" spans="37:42" ht="14.25" customHeight="1">
      <c r="AK111" s="4"/>
      <c r="AL111" s="4"/>
      <c r="AM111" s="4"/>
      <c r="AN111" s="4"/>
      <c r="AO111" s="4"/>
      <c r="AP111" s="4"/>
    </row>
    <row r="112" spans="37:42" ht="14.25" customHeight="1">
      <c r="AK112" s="4"/>
      <c r="AL112" s="4"/>
      <c r="AM112" s="4"/>
      <c r="AN112" s="4"/>
      <c r="AO112" s="4"/>
      <c r="AP112" s="4"/>
    </row>
    <row r="113" spans="37:42" ht="14.25" customHeight="1">
      <c r="AK113" s="4"/>
      <c r="AL113" s="4"/>
      <c r="AM113" s="4"/>
      <c r="AN113" s="4"/>
      <c r="AO113" s="4"/>
      <c r="AP113" s="4"/>
    </row>
    <row r="114" spans="37:42" ht="14.25" customHeight="1">
      <c r="AK114" s="4"/>
      <c r="AL114" s="4"/>
      <c r="AM114" s="4"/>
      <c r="AN114" s="4"/>
      <c r="AO114" s="4"/>
      <c r="AP114" s="4"/>
    </row>
    <row r="115" spans="37:42" ht="14.25" customHeight="1">
      <c r="AK115" s="4"/>
      <c r="AL115" s="4"/>
      <c r="AM115" s="4"/>
      <c r="AN115" s="4"/>
      <c r="AO115" s="4"/>
      <c r="AP115" s="4"/>
    </row>
    <row r="116" spans="37:42" ht="14.25" customHeight="1">
      <c r="AK116" s="4"/>
      <c r="AL116" s="4"/>
      <c r="AM116" s="4"/>
      <c r="AN116" s="4"/>
      <c r="AO116" s="4"/>
      <c r="AP116" s="4"/>
    </row>
    <row r="117" spans="37:42" ht="14.25" customHeight="1">
      <c r="AK117" s="4"/>
      <c r="AL117" s="4"/>
      <c r="AM117" s="4"/>
      <c r="AN117" s="4"/>
      <c r="AO117" s="4"/>
      <c r="AP117" s="4"/>
    </row>
    <row r="118" spans="37:42" ht="14.25" customHeight="1">
      <c r="AK118" s="4"/>
      <c r="AL118" s="4"/>
      <c r="AM118" s="4"/>
      <c r="AN118" s="4"/>
      <c r="AO118" s="4"/>
      <c r="AP118" s="4"/>
    </row>
    <row r="119" spans="37:42" ht="14.25" customHeight="1">
      <c r="AK119" s="4"/>
      <c r="AL119" s="4"/>
      <c r="AM119" s="4"/>
      <c r="AN119" s="4"/>
      <c r="AO119" s="4"/>
      <c r="AP119" s="4"/>
    </row>
    <row r="120" spans="37:42" ht="14.25" customHeight="1">
      <c r="AK120" s="4"/>
      <c r="AL120" s="4"/>
      <c r="AM120" s="4"/>
      <c r="AN120" s="4"/>
      <c r="AO120" s="4"/>
      <c r="AP120" s="4"/>
    </row>
    <row r="121" spans="37:42" ht="14.25" customHeight="1">
      <c r="AK121" s="4"/>
      <c r="AL121" s="4"/>
      <c r="AM121" s="4"/>
      <c r="AN121" s="4"/>
      <c r="AO121" s="4"/>
      <c r="AP121" s="4"/>
    </row>
    <row r="122" spans="37:42" ht="14.25" customHeight="1">
      <c r="AK122" s="4"/>
      <c r="AL122" s="4"/>
      <c r="AM122" s="4"/>
      <c r="AN122" s="4"/>
      <c r="AO122" s="4"/>
      <c r="AP122" s="4"/>
    </row>
    <row r="123" spans="37:42" ht="14.25" customHeight="1">
      <c r="AK123" s="4"/>
      <c r="AL123" s="4"/>
      <c r="AM123" s="4"/>
      <c r="AN123" s="4"/>
      <c r="AO123" s="4"/>
      <c r="AP123" s="4"/>
    </row>
    <row r="124" spans="37:42" ht="14.25" customHeight="1">
      <c r="AK124" s="4"/>
      <c r="AL124" s="4"/>
      <c r="AM124" s="4"/>
      <c r="AN124" s="4"/>
      <c r="AO124" s="4"/>
      <c r="AP124" s="4"/>
    </row>
    <row r="125" spans="37:42" ht="14.25" customHeight="1">
      <c r="AK125" s="4"/>
      <c r="AL125" s="4"/>
      <c r="AM125" s="4"/>
      <c r="AN125" s="4"/>
      <c r="AO125" s="4"/>
      <c r="AP125" s="4"/>
    </row>
    <row r="126" spans="37:42" ht="14.25" customHeight="1">
      <c r="AK126" s="4"/>
      <c r="AL126" s="4"/>
      <c r="AM126" s="4"/>
      <c r="AN126" s="4"/>
      <c r="AO126" s="4"/>
      <c r="AP126" s="4"/>
    </row>
    <row r="127" spans="37:42" ht="14.25" customHeight="1">
      <c r="AK127" s="4"/>
      <c r="AL127" s="4"/>
      <c r="AM127" s="4"/>
      <c r="AN127" s="4"/>
      <c r="AO127" s="4"/>
      <c r="AP127" s="4"/>
    </row>
    <row r="128" spans="37:42" ht="14.25" customHeight="1">
      <c r="AK128" s="4"/>
      <c r="AL128" s="4"/>
      <c r="AM128" s="4"/>
      <c r="AN128" s="4"/>
      <c r="AO128" s="4"/>
      <c r="AP128" s="4"/>
    </row>
    <row r="129" spans="37:42" ht="14.25" customHeight="1">
      <c r="AK129" s="4"/>
      <c r="AL129" s="4"/>
      <c r="AM129" s="4"/>
      <c r="AN129" s="4"/>
      <c r="AO129" s="4"/>
      <c r="AP129" s="4"/>
    </row>
    <row r="130" spans="37:42" ht="14.25" customHeight="1">
      <c r="AK130" s="4"/>
      <c r="AL130" s="4"/>
      <c r="AM130" s="4"/>
      <c r="AN130" s="4"/>
      <c r="AO130" s="4"/>
      <c r="AP130" s="4"/>
    </row>
    <row r="131" spans="37:42" ht="14.25" customHeight="1">
      <c r="AK131" s="4"/>
      <c r="AL131" s="4"/>
      <c r="AM131" s="4"/>
      <c r="AN131" s="4"/>
      <c r="AO131" s="4"/>
      <c r="AP131" s="4"/>
    </row>
    <row r="132" spans="37:42" ht="14.25" customHeight="1">
      <c r="AK132" s="4"/>
      <c r="AL132" s="4"/>
      <c r="AM132" s="4"/>
      <c r="AN132" s="4"/>
      <c r="AO132" s="4"/>
      <c r="AP132" s="4"/>
    </row>
    <row r="133" spans="37:42" ht="14.25" customHeight="1">
      <c r="AK133" s="4"/>
      <c r="AL133" s="4"/>
      <c r="AM133" s="4"/>
      <c r="AN133" s="4"/>
      <c r="AO133" s="4"/>
      <c r="AP133" s="4"/>
    </row>
    <row r="134" spans="37:42" ht="14.25" customHeight="1">
      <c r="AK134" s="4"/>
      <c r="AL134" s="4"/>
      <c r="AM134" s="4"/>
      <c r="AN134" s="4"/>
      <c r="AO134" s="4"/>
      <c r="AP134" s="4"/>
    </row>
    <row r="135" spans="37:42" ht="14.25" customHeight="1">
      <c r="AK135" s="4"/>
      <c r="AL135" s="4"/>
      <c r="AM135" s="4"/>
      <c r="AN135" s="4"/>
      <c r="AO135" s="4"/>
      <c r="AP135" s="4"/>
    </row>
    <row r="136" spans="37:42" ht="14.25" customHeight="1">
      <c r="AK136" s="4"/>
      <c r="AL136" s="4"/>
      <c r="AM136" s="4"/>
      <c r="AN136" s="4"/>
      <c r="AO136" s="4"/>
      <c r="AP136" s="4"/>
    </row>
    <row r="137" spans="37:42" ht="14.25" customHeight="1">
      <c r="AK137" s="4"/>
      <c r="AL137" s="4"/>
      <c r="AM137" s="4"/>
      <c r="AN137" s="4"/>
      <c r="AO137" s="4"/>
      <c r="AP137" s="4"/>
    </row>
    <row r="138" spans="37:42" ht="14.25" customHeight="1">
      <c r="AK138" s="4"/>
      <c r="AL138" s="4"/>
      <c r="AM138" s="4"/>
      <c r="AN138" s="4"/>
      <c r="AO138" s="4"/>
      <c r="AP138" s="4"/>
    </row>
    <row r="139" spans="37:42" ht="14.25" customHeight="1">
      <c r="AK139" s="4"/>
      <c r="AL139" s="4"/>
      <c r="AM139" s="4"/>
      <c r="AN139" s="4"/>
      <c r="AO139" s="4"/>
      <c r="AP139" s="4"/>
    </row>
    <row r="140" spans="37:42" ht="14.25" customHeight="1">
      <c r="AK140" s="4"/>
      <c r="AL140" s="4"/>
      <c r="AM140" s="4"/>
      <c r="AN140" s="4"/>
      <c r="AO140" s="4"/>
      <c r="AP140" s="4"/>
    </row>
    <row r="141" spans="37:42" ht="14.25" customHeight="1">
      <c r="AK141" s="4"/>
      <c r="AL141" s="4"/>
      <c r="AM141" s="4"/>
      <c r="AN141" s="4"/>
      <c r="AO141" s="4"/>
      <c r="AP141" s="4"/>
    </row>
    <row r="142" spans="37:42" ht="14.25" customHeight="1">
      <c r="AK142" s="4"/>
      <c r="AL142" s="4"/>
      <c r="AM142" s="4"/>
      <c r="AN142" s="4"/>
      <c r="AO142" s="4"/>
      <c r="AP142" s="4"/>
    </row>
    <row r="143" spans="37:42" ht="14.25" customHeight="1">
      <c r="AK143" s="4"/>
      <c r="AL143" s="4"/>
      <c r="AM143" s="4"/>
      <c r="AN143" s="4"/>
      <c r="AO143" s="4"/>
      <c r="AP143" s="4"/>
    </row>
    <row r="144" spans="37:42" ht="14.25" customHeight="1">
      <c r="AK144" s="4"/>
      <c r="AL144" s="4"/>
      <c r="AM144" s="4"/>
      <c r="AN144" s="4"/>
      <c r="AO144" s="4"/>
      <c r="AP144" s="4"/>
    </row>
    <row r="145" spans="37:42" ht="14.25" customHeight="1">
      <c r="AK145" s="4"/>
      <c r="AL145" s="4"/>
      <c r="AM145" s="4"/>
      <c r="AN145" s="4"/>
      <c r="AO145" s="4"/>
      <c r="AP145" s="4"/>
    </row>
    <row r="146" spans="37:42" ht="14.25" customHeight="1">
      <c r="AK146" s="4"/>
      <c r="AL146" s="4"/>
      <c r="AM146" s="4"/>
      <c r="AN146" s="4"/>
      <c r="AO146" s="4"/>
      <c r="AP146" s="4"/>
    </row>
    <row r="147" spans="37:42" ht="14.25" customHeight="1">
      <c r="AK147" s="4"/>
      <c r="AL147" s="4"/>
      <c r="AM147" s="4"/>
      <c r="AN147" s="4"/>
      <c r="AO147" s="4"/>
      <c r="AP147" s="4"/>
    </row>
    <row r="148" spans="37:42" ht="14.25" customHeight="1">
      <c r="AK148" s="4"/>
      <c r="AL148" s="4"/>
      <c r="AM148" s="4"/>
      <c r="AN148" s="4"/>
      <c r="AO148" s="4"/>
      <c r="AP148" s="4"/>
    </row>
    <row r="149" spans="37:42" ht="14.25" customHeight="1">
      <c r="AK149" s="4"/>
      <c r="AL149" s="4"/>
      <c r="AM149" s="4"/>
      <c r="AN149" s="4"/>
      <c r="AO149" s="4"/>
      <c r="AP149" s="4"/>
    </row>
    <row r="150" spans="37:42" ht="14.25" customHeight="1">
      <c r="AK150" s="4"/>
      <c r="AL150" s="4"/>
      <c r="AM150" s="4"/>
      <c r="AN150" s="4"/>
      <c r="AO150" s="4"/>
      <c r="AP150" s="4"/>
    </row>
    <row r="151" spans="37:42" ht="14.25" customHeight="1">
      <c r="AK151" s="4"/>
      <c r="AL151" s="4"/>
      <c r="AM151" s="4"/>
      <c r="AN151" s="4"/>
      <c r="AO151" s="4"/>
      <c r="AP151" s="4"/>
    </row>
    <row r="152" spans="37:42" ht="14.25" customHeight="1">
      <c r="AK152" s="4"/>
      <c r="AL152" s="4"/>
      <c r="AM152" s="4"/>
      <c r="AN152" s="4"/>
      <c r="AO152" s="4"/>
      <c r="AP152" s="4"/>
    </row>
    <row r="153" spans="37:42" ht="14.25" customHeight="1">
      <c r="AK153" s="4"/>
      <c r="AL153" s="4"/>
      <c r="AM153" s="4"/>
      <c r="AN153" s="4"/>
      <c r="AO153" s="4"/>
      <c r="AP153" s="4"/>
    </row>
    <row r="154" spans="37:42" ht="14.25" customHeight="1">
      <c r="AK154" s="4"/>
      <c r="AL154" s="4"/>
      <c r="AM154" s="4"/>
      <c r="AN154" s="4"/>
      <c r="AO154" s="4"/>
      <c r="AP154" s="4"/>
    </row>
    <row r="155" spans="37:42" ht="14.25" customHeight="1">
      <c r="AK155" s="4"/>
      <c r="AL155" s="4"/>
      <c r="AM155" s="4"/>
      <c r="AN155" s="4"/>
      <c r="AO155" s="4"/>
      <c r="AP155" s="4"/>
    </row>
    <row r="156" spans="37:42" ht="14.25" customHeight="1">
      <c r="AK156" s="4"/>
      <c r="AL156" s="4"/>
      <c r="AM156" s="4"/>
      <c r="AN156" s="4"/>
      <c r="AO156" s="4"/>
      <c r="AP156" s="4"/>
    </row>
    <row r="157" spans="37:42" ht="14.25" customHeight="1">
      <c r="AK157" s="4"/>
      <c r="AL157" s="4"/>
      <c r="AM157" s="4"/>
      <c r="AN157" s="4"/>
      <c r="AO157" s="4"/>
      <c r="AP157" s="4"/>
    </row>
    <row r="158" spans="37:42" ht="14.25" customHeight="1">
      <c r="AK158" s="4"/>
      <c r="AL158" s="4"/>
      <c r="AM158" s="4"/>
      <c r="AN158" s="4"/>
      <c r="AO158" s="4"/>
      <c r="AP158" s="4"/>
    </row>
    <row r="159" spans="37:42" ht="14.25" customHeight="1">
      <c r="AK159" s="4"/>
      <c r="AL159" s="4"/>
      <c r="AM159" s="4"/>
      <c r="AN159" s="4"/>
      <c r="AO159" s="4"/>
      <c r="AP159" s="4"/>
    </row>
    <row r="160" spans="37:42" ht="14.25" customHeight="1">
      <c r="AK160" s="4"/>
      <c r="AL160" s="4"/>
      <c r="AM160" s="4"/>
      <c r="AN160" s="4"/>
      <c r="AO160" s="4"/>
      <c r="AP160" s="4"/>
    </row>
    <row r="161" spans="37:42" ht="14.25" customHeight="1">
      <c r="AK161" s="4"/>
      <c r="AL161" s="4"/>
      <c r="AM161" s="4"/>
      <c r="AN161" s="4"/>
      <c r="AO161" s="4"/>
      <c r="AP161" s="4"/>
    </row>
    <row r="162" spans="37:42" ht="14.25" customHeight="1">
      <c r="AK162" s="4"/>
      <c r="AL162" s="4"/>
      <c r="AM162" s="4"/>
      <c r="AN162" s="4"/>
      <c r="AO162" s="4"/>
      <c r="AP162" s="4"/>
    </row>
    <row r="163" spans="37:42" ht="14.25" customHeight="1">
      <c r="AK163" s="4"/>
      <c r="AL163" s="4"/>
      <c r="AM163" s="4"/>
      <c r="AN163" s="4"/>
      <c r="AO163" s="4"/>
      <c r="AP163" s="4"/>
    </row>
    <row r="164" spans="37:42" ht="14.25" customHeight="1">
      <c r="AK164" s="4"/>
      <c r="AL164" s="4"/>
      <c r="AM164" s="4"/>
      <c r="AN164" s="4"/>
      <c r="AO164" s="4"/>
      <c r="AP164" s="4"/>
    </row>
    <row r="165" spans="37:42" ht="14.25" customHeight="1">
      <c r="AK165" s="4"/>
      <c r="AL165" s="4"/>
      <c r="AM165" s="4"/>
      <c r="AN165" s="4"/>
      <c r="AO165" s="4"/>
      <c r="AP165" s="4"/>
    </row>
    <row r="166" spans="37:42" ht="14.25" customHeight="1">
      <c r="AK166" s="4"/>
      <c r="AL166" s="4"/>
      <c r="AM166" s="4"/>
      <c r="AN166" s="4"/>
      <c r="AO166" s="4"/>
      <c r="AP166" s="4"/>
    </row>
    <row r="167" spans="37:42" ht="14.25" customHeight="1">
      <c r="AK167" s="4"/>
      <c r="AL167" s="4"/>
      <c r="AM167" s="4"/>
      <c r="AN167" s="4"/>
      <c r="AO167" s="4"/>
      <c r="AP167" s="4"/>
    </row>
    <row r="168" spans="37:42" ht="14.25" customHeight="1">
      <c r="AK168" s="4"/>
      <c r="AL168" s="4"/>
      <c r="AM168" s="4"/>
      <c r="AN168" s="4"/>
      <c r="AO168" s="4"/>
      <c r="AP168" s="4"/>
    </row>
    <row r="169" spans="37:42" ht="14.25" customHeight="1">
      <c r="AK169" s="4"/>
      <c r="AL169" s="4"/>
      <c r="AM169" s="4"/>
      <c r="AN169" s="4"/>
      <c r="AO169" s="4"/>
      <c r="AP169" s="4"/>
    </row>
    <row r="170" spans="37:42" ht="14.25" customHeight="1">
      <c r="AK170" s="4"/>
      <c r="AL170" s="4"/>
      <c r="AM170" s="4"/>
      <c r="AN170" s="4"/>
      <c r="AO170" s="4"/>
      <c r="AP170" s="4"/>
    </row>
    <row r="171" spans="37:42" ht="14.25" customHeight="1">
      <c r="AK171" s="4"/>
      <c r="AL171" s="4"/>
      <c r="AM171" s="4"/>
      <c r="AN171" s="4"/>
      <c r="AO171" s="4"/>
      <c r="AP171" s="4"/>
    </row>
    <row r="172" spans="37:42" ht="14.25" customHeight="1">
      <c r="AK172" s="4"/>
      <c r="AL172" s="4"/>
      <c r="AM172" s="4"/>
      <c r="AN172" s="4"/>
      <c r="AO172" s="4"/>
      <c r="AP172" s="4"/>
    </row>
    <row r="173" spans="37:42" ht="14.25" customHeight="1">
      <c r="AK173" s="4"/>
      <c r="AL173" s="4"/>
      <c r="AM173" s="4"/>
      <c r="AN173" s="4"/>
      <c r="AO173" s="4"/>
      <c r="AP173" s="4"/>
    </row>
    <row r="174" spans="37:42" ht="14.25" customHeight="1">
      <c r="AK174" s="4"/>
      <c r="AL174" s="4"/>
      <c r="AM174" s="4"/>
      <c r="AN174" s="4"/>
      <c r="AO174" s="4"/>
      <c r="AP174" s="4"/>
    </row>
    <row r="175" spans="37:42" ht="14.25" customHeight="1">
      <c r="AK175" s="4"/>
      <c r="AL175" s="4"/>
      <c r="AM175" s="4"/>
      <c r="AN175" s="4"/>
      <c r="AO175" s="4"/>
      <c r="AP175" s="4"/>
    </row>
    <row r="176" spans="37:42" ht="14.25" customHeight="1">
      <c r="AK176" s="4"/>
      <c r="AL176" s="4"/>
      <c r="AM176" s="4"/>
      <c r="AN176" s="4"/>
      <c r="AO176" s="4"/>
      <c r="AP176" s="4"/>
    </row>
    <row r="177" spans="37:42" ht="14.25" customHeight="1">
      <c r="AK177" s="4"/>
      <c r="AL177" s="4"/>
      <c r="AM177" s="4"/>
      <c r="AN177" s="4"/>
      <c r="AO177" s="4"/>
      <c r="AP177" s="4"/>
    </row>
    <row r="178" spans="37:42" ht="14.25" customHeight="1">
      <c r="AK178" s="4"/>
      <c r="AL178" s="4"/>
      <c r="AM178" s="4"/>
      <c r="AN178" s="4"/>
      <c r="AO178" s="4"/>
      <c r="AP178" s="4"/>
    </row>
    <row r="179" spans="37:42" ht="14.25" customHeight="1">
      <c r="AK179" s="4"/>
      <c r="AL179" s="4"/>
      <c r="AM179" s="4"/>
      <c r="AN179" s="4"/>
      <c r="AO179" s="4"/>
      <c r="AP179" s="4"/>
    </row>
    <row r="180" spans="37:42" ht="14.25" customHeight="1">
      <c r="AK180" s="4"/>
      <c r="AL180" s="4"/>
      <c r="AM180" s="4"/>
      <c r="AN180" s="4"/>
      <c r="AO180" s="4"/>
      <c r="AP180" s="4"/>
    </row>
    <row r="181" spans="37:42" ht="14.25" customHeight="1">
      <c r="AK181" s="4"/>
      <c r="AL181" s="4"/>
      <c r="AM181" s="4"/>
      <c r="AN181" s="4"/>
      <c r="AO181" s="4"/>
      <c r="AP181" s="4"/>
    </row>
    <row r="182" spans="37:42" ht="14.25" customHeight="1">
      <c r="AK182" s="4"/>
      <c r="AL182" s="4"/>
      <c r="AM182" s="4"/>
      <c r="AN182" s="4"/>
      <c r="AO182" s="4"/>
      <c r="AP182" s="4"/>
    </row>
    <row r="183" spans="37:42" ht="14.25" customHeight="1">
      <c r="AK183" s="4"/>
      <c r="AL183" s="4"/>
      <c r="AM183" s="4"/>
      <c r="AN183" s="4"/>
      <c r="AO183" s="4"/>
      <c r="AP183" s="4"/>
    </row>
    <row r="184" spans="37:42" ht="14.25" customHeight="1">
      <c r="AK184" s="4"/>
      <c r="AL184" s="4"/>
      <c r="AM184" s="4"/>
      <c r="AN184" s="4"/>
      <c r="AO184" s="4"/>
      <c r="AP184" s="4"/>
    </row>
    <row r="185" spans="37:42" ht="14.25" customHeight="1">
      <c r="AK185" s="4"/>
      <c r="AL185" s="4"/>
      <c r="AM185" s="4"/>
      <c r="AN185" s="4"/>
      <c r="AO185" s="4"/>
      <c r="AP185" s="4"/>
    </row>
    <row r="186" spans="37:42" ht="14.25" customHeight="1">
      <c r="AK186" s="4"/>
      <c r="AL186" s="4"/>
      <c r="AM186" s="4"/>
      <c r="AN186" s="4"/>
      <c r="AO186" s="4"/>
      <c r="AP186" s="4"/>
    </row>
    <row r="187" spans="37:42" ht="14.25" customHeight="1">
      <c r="AK187" s="4"/>
      <c r="AL187" s="4"/>
      <c r="AM187" s="4"/>
      <c r="AN187" s="4"/>
      <c r="AO187" s="4"/>
      <c r="AP187" s="4"/>
    </row>
    <row r="188" spans="37:42" ht="14.25" customHeight="1">
      <c r="AK188" s="4"/>
      <c r="AL188" s="4"/>
      <c r="AM188" s="4"/>
      <c r="AN188" s="4"/>
      <c r="AO188" s="4"/>
      <c r="AP188" s="4"/>
    </row>
    <row r="189" spans="37:42" ht="14.25" customHeight="1">
      <c r="AK189" s="4"/>
      <c r="AL189" s="4"/>
      <c r="AM189" s="4"/>
      <c r="AN189" s="4"/>
      <c r="AO189" s="4"/>
      <c r="AP189" s="4"/>
    </row>
    <row r="190" spans="37:42" ht="14.25" customHeight="1">
      <c r="AK190" s="4"/>
      <c r="AL190" s="4"/>
      <c r="AM190" s="4"/>
      <c r="AN190" s="4"/>
      <c r="AO190" s="4"/>
      <c r="AP190" s="4"/>
    </row>
    <row r="191" spans="37:42" ht="14.25" customHeight="1">
      <c r="AK191" s="4"/>
      <c r="AL191" s="4"/>
      <c r="AM191" s="4"/>
      <c r="AN191" s="4"/>
      <c r="AO191" s="4"/>
      <c r="AP191" s="4"/>
    </row>
    <row r="192" spans="37:42" ht="14.25" customHeight="1">
      <c r="AK192" s="4"/>
      <c r="AL192" s="4"/>
      <c r="AM192" s="4"/>
      <c r="AN192" s="4"/>
      <c r="AO192" s="4"/>
      <c r="AP192" s="4"/>
    </row>
    <row r="193" spans="37:42" ht="14.25" customHeight="1">
      <c r="AK193" s="4"/>
      <c r="AL193" s="4"/>
      <c r="AM193" s="4"/>
      <c r="AN193" s="4"/>
      <c r="AO193" s="4"/>
      <c r="AP193" s="4"/>
    </row>
    <row r="194" spans="37:42" ht="14.25" customHeight="1">
      <c r="AK194" s="4"/>
      <c r="AL194" s="4"/>
      <c r="AM194" s="4"/>
      <c r="AN194" s="4"/>
      <c r="AO194" s="4"/>
      <c r="AP194" s="4"/>
    </row>
    <row r="195" spans="37:42" ht="14.25" customHeight="1">
      <c r="AK195" s="4"/>
      <c r="AL195" s="4"/>
      <c r="AM195" s="4"/>
      <c r="AN195" s="4"/>
      <c r="AO195" s="4"/>
      <c r="AP195" s="4"/>
    </row>
    <row r="196" spans="37:42" ht="14.25" customHeight="1">
      <c r="AK196" s="4"/>
      <c r="AL196" s="4"/>
      <c r="AM196" s="4"/>
      <c r="AN196" s="4"/>
      <c r="AO196" s="4"/>
      <c r="AP196" s="4"/>
    </row>
    <row r="197" spans="37:42" ht="14.25" customHeight="1">
      <c r="AK197" s="4"/>
      <c r="AL197" s="4"/>
      <c r="AM197" s="4"/>
      <c r="AN197" s="4"/>
      <c r="AO197" s="4"/>
      <c r="AP197" s="4"/>
    </row>
    <row r="198" spans="37:42" ht="14.25" customHeight="1">
      <c r="AK198" s="4"/>
      <c r="AL198" s="4"/>
      <c r="AM198" s="4"/>
      <c r="AN198" s="4"/>
      <c r="AO198" s="4"/>
      <c r="AP198" s="4"/>
    </row>
    <row r="199" spans="37:42" ht="14.25" customHeight="1">
      <c r="AK199" s="4"/>
      <c r="AL199" s="4"/>
      <c r="AM199" s="4"/>
      <c r="AN199" s="4"/>
      <c r="AO199" s="4"/>
      <c r="AP199" s="4"/>
    </row>
    <row r="200" spans="37:42" ht="14.25" customHeight="1">
      <c r="AK200" s="4"/>
      <c r="AL200" s="4"/>
      <c r="AM200" s="4"/>
      <c r="AN200" s="4"/>
      <c r="AO200" s="4"/>
      <c r="AP200" s="4"/>
    </row>
    <row r="201" spans="37:42" ht="14.25" customHeight="1">
      <c r="AK201" s="4"/>
      <c r="AL201" s="4"/>
      <c r="AM201" s="4"/>
      <c r="AN201" s="4"/>
      <c r="AO201" s="4"/>
      <c r="AP201" s="4"/>
    </row>
    <row r="202" spans="37:42" ht="14.25" customHeight="1">
      <c r="AK202" s="4"/>
      <c r="AL202" s="4"/>
      <c r="AM202" s="4"/>
      <c r="AN202" s="4"/>
      <c r="AO202" s="4"/>
      <c r="AP202" s="4"/>
    </row>
    <row r="203" spans="37:42" ht="14.25" customHeight="1">
      <c r="AK203" s="4"/>
      <c r="AL203" s="4"/>
      <c r="AM203" s="4"/>
      <c r="AN203" s="4"/>
      <c r="AO203" s="4"/>
      <c r="AP203" s="4"/>
    </row>
    <row r="204" spans="37:42" ht="14.25" customHeight="1">
      <c r="AK204" s="4"/>
      <c r="AL204" s="4"/>
      <c r="AM204" s="4"/>
      <c r="AN204" s="4"/>
      <c r="AO204" s="4"/>
      <c r="AP204" s="4"/>
    </row>
    <row r="205" spans="37:42" ht="14.25" customHeight="1">
      <c r="AK205" s="4"/>
      <c r="AL205" s="4"/>
      <c r="AM205" s="4"/>
      <c r="AN205" s="4"/>
      <c r="AO205" s="4"/>
      <c r="AP205" s="4"/>
    </row>
    <row r="206" spans="37:42" ht="14.25" customHeight="1">
      <c r="AK206" s="4"/>
      <c r="AL206" s="4"/>
      <c r="AM206" s="4"/>
      <c r="AN206" s="4"/>
      <c r="AO206" s="4"/>
      <c r="AP206" s="4"/>
    </row>
    <row r="207" spans="37:42" ht="14.25" customHeight="1">
      <c r="AK207" s="4"/>
      <c r="AL207" s="4"/>
      <c r="AM207" s="4"/>
      <c r="AN207" s="4"/>
      <c r="AO207" s="4"/>
      <c r="AP207" s="4"/>
    </row>
    <row r="208" spans="37:42" ht="14.25" customHeight="1">
      <c r="AK208" s="4"/>
      <c r="AL208" s="4"/>
      <c r="AM208" s="4"/>
      <c r="AN208" s="4"/>
      <c r="AO208" s="4"/>
      <c r="AP208" s="4"/>
    </row>
    <row r="209" spans="37:42" ht="14.25" customHeight="1">
      <c r="AK209" s="4"/>
      <c r="AL209" s="4"/>
      <c r="AM209" s="4"/>
      <c r="AN209" s="4"/>
      <c r="AO209" s="4"/>
      <c r="AP209" s="4"/>
    </row>
    <row r="210" spans="37:42" ht="14.25" customHeight="1">
      <c r="AK210" s="4"/>
      <c r="AL210" s="4"/>
      <c r="AM210" s="4"/>
      <c r="AN210" s="4"/>
      <c r="AO210" s="4"/>
      <c r="AP210" s="4"/>
    </row>
    <row r="211" spans="37:42" ht="14.25" customHeight="1">
      <c r="AK211" s="4"/>
      <c r="AL211" s="4"/>
      <c r="AM211" s="4"/>
      <c r="AN211" s="4"/>
      <c r="AO211" s="4"/>
      <c r="AP211" s="4"/>
    </row>
    <row r="212" spans="37:42" ht="14.25" customHeight="1">
      <c r="AK212" s="4"/>
      <c r="AL212" s="4"/>
      <c r="AM212" s="4"/>
      <c r="AN212" s="4"/>
      <c r="AO212" s="4"/>
      <c r="AP212" s="4"/>
    </row>
    <row r="213" spans="37:42" ht="14.25" customHeight="1">
      <c r="AK213" s="4"/>
      <c r="AL213" s="4"/>
      <c r="AM213" s="4"/>
      <c r="AN213" s="4"/>
      <c r="AO213" s="4"/>
      <c r="AP213" s="4"/>
    </row>
    <row r="214" spans="37:42" ht="14.25" customHeight="1">
      <c r="AK214" s="4"/>
      <c r="AL214" s="4"/>
      <c r="AM214" s="4"/>
      <c r="AN214" s="4"/>
      <c r="AO214" s="4"/>
      <c r="AP214" s="4"/>
    </row>
    <row r="215" spans="37:42" ht="14.25" customHeight="1">
      <c r="AK215" s="4"/>
      <c r="AL215" s="4"/>
      <c r="AM215" s="4"/>
      <c r="AN215" s="4"/>
      <c r="AO215" s="4"/>
      <c r="AP215" s="4"/>
    </row>
    <row r="216" spans="37:42" ht="14.25" customHeight="1">
      <c r="AK216" s="4"/>
      <c r="AL216" s="4"/>
      <c r="AM216" s="4"/>
      <c r="AN216" s="4"/>
      <c r="AO216" s="4"/>
      <c r="AP216" s="4"/>
    </row>
    <row r="217" spans="37:42" ht="14.25" customHeight="1">
      <c r="AK217" s="4"/>
      <c r="AL217" s="4"/>
      <c r="AM217" s="4"/>
      <c r="AN217" s="4"/>
      <c r="AO217" s="4"/>
      <c r="AP217" s="4"/>
    </row>
    <row r="218" spans="37:42" ht="14.25" customHeight="1">
      <c r="AK218" s="4"/>
      <c r="AL218" s="4"/>
      <c r="AM218" s="4"/>
      <c r="AN218" s="4"/>
      <c r="AO218" s="4"/>
      <c r="AP218" s="4"/>
    </row>
    <row r="219" spans="37:42" ht="14.25" customHeight="1">
      <c r="AK219" s="4"/>
      <c r="AL219" s="4"/>
      <c r="AM219" s="4"/>
      <c r="AN219" s="4"/>
      <c r="AO219" s="4"/>
      <c r="AP219" s="4"/>
    </row>
    <row r="220" spans="37:42" ht="14.25" customHeight="1">
      <c r="AK220" s="4"/>
      <c r="AL220" s="4"/>
      <c r="AM220" s="4"/>
      <c r="AN220" s="4"/>
      <c r="AO220" s="4"/>
      <c r="AP220" s="4"/>
    </row>
    <row r="221" spans="37:42" ht="14.25" customHeight="1">
      <c r="AK221" s="4"/>
      <c r="AL221" s="4"/>
      <c r="AM221" s="4"/>
      <c r="AN221" s="4"/>
      <c r="AO221" s="4"/>
      <c r="AP221" s="4"/>
    </row>
    <row r="222" spans="37:42" ht="14.25" customHeight="1">
      <c r="AK222" s="4"/>
      <c r="AL222" s="4"/>
      <c r="AM222" s="4"/>
      <c r="AN222" s="4"/>
      <c r="AO222" s="4"/>
      <c r="AP222" s="4"/>
    </row>
    <row r="223" spans="37:42" ht="14.25" customHeight="1">
      <c r="AK223" s="4"/>
      <c r="AL223" s="4"/>
      <c r="AM223" s="4"/>
      <c r="AN223" s="4"/>
      <c r="AO223" s="4"/>
      <c r="AP223" s="4"/>
    </row>
    <row r="224" spans="37:42" ht="14.25" customHeight="1">
      <c r="AK224" s="4"/>
      <c r="AL224" s="4"/>
      <c r="AM224" s="4"/>
      <c r="AN224" s="4"/>
      <c r="AO224" s="4"/>
      <c r="AP224" s="4"/>
    </row>
    <row r="225" spans="37:42" ht="14.25" customHeight="1">
      <c r="AK225" s="4"/>
      <c r="AL225" s="4"/>
      <c r="AM225" s="4"/>
      <c r="AN225" s="4"/>
      <c r="AO225" s="4"/>
      <c r="AP225" s="4"/>
    </row>
    <row r="226" spans="37:42" ht="14.25" customHeight="1">
      <c r="AK226" s="4"/>
      <c r="AL226" s="4"/>
      <c r="AM226" s="4"/>
      <c r="AN226" s="4"/>
      <c r="AO226" s="4"/>
      <c r="AP226" s="4"/>
    </row>
    <row r="227" spans="37:42" ht="14.25" customHeight="1">
      <c r="AK227" s="4"/>
      <c r="AL227" s="4"/>
      <c r="AM227" s="4"/>
      <c r="AN227" s="4"/>
      <c r="AO227" s="4"/>
      <c r="AP227" s="4"/>
    </row>
    <row r="228" spans="37:42" ht="14.25" customHeight="1">
      <c r="AK228" s="4"/>
      <c r="AL228" s="4"/>
      <c r="AM228" s="4"/>
      <c r="AN228" s="4"/>
      <c r="AO228" s="4"/>
      <c r="AP228" s="4"/>
    </row>
    <row r="229" spans="37:42" ht="14.25" customHeight="1">
      <c r="AK229" s="4"/>
      <c r="AL229" s="4"/>
      <c r="AM229" s="4"/>
      <c r="AN229" s="4"/>
      <c r="AO229" s="4"/>
      <c r="AP229" s="4"/>
    </row>
    <row r="230" spans="37:42" ht="14.25" customHeight="1">
      <c r="AK230" s="4"/>
      <c r="AL230" s="4"/>
      <c r="AM230" s="4"/>
      <c r="AN230" s="4"/>
      <c r="AO230" s="4"/>
      <c r="AP230" s="4"/>
    </row>
    <row r="231" spans="37:42" ht="14.25" customHeight="1">
      <c r="AK231" s="4"/>
      <c r="AL231" s="4"/>
      <c r="AM231" s="4"/>
      <c r="AN231" s="4"/>
      <c r="AO231" s="4"/>
      <c r="AP231" s="4"/>
    </row>
    <row r="232" spans="37:42" ht="14.25" customHeight="1">
      <c r="AK232" s="4"/>
      <c r="AL232" s="4"/>
      <c r="AM232" s="4"/>
      <c r="AN232" s="4"/>
      <c r="AO232" s="4"/>
      <c r="AP232" s="4"/>
    </row>
    <row r="233" spans="37:42" ht="14.25" customHeight="1">
      <c r="AK233" s="4"/>
      <c r="AL233" s="4"/>
      <c r="AM233" s="4"/>
      <c r="AN233" s="4"/>
      <c r="AO233" s="4"/>
      <c r="AP233" s="4"/>
    </row>
    <row r="234" spans="37:42" ht="14.25" customHeight="1">
      <c r="AK234" s="4"/>
      <c r="AL234" s="4"/>
      <c r="AM234" s="4"/>
      <c r="AN234" s="4"/>
      <c r="AO234" s="4"/>
      <c r="AP234" s="4"/>
    </row>
    <row r="235" spans="37:42" ht="14.25" customHeight="1">
      <c r="AK235" s="4"/>
      <c r="AL235" s="4"/>
      <c r="AM235" s="4"/>
      <c r="AN235" s="4"/>
      <c r="AO235" s="4"/>
      <c r="AP235" s="4"/>
    </row>
    <row r="236" spans="37:42" ht="14.25" customHeight="1">
      <c r="AK236" s="4"/>
      <c r="AL236" s="4"/>
      <c r="AM236" s="4"/>
      <c r="AN236" s="4"/>
      <c r="AO236" s="4"/>
      <c r="AP236" s="4"/>
    </row>
    <row r="237" spans="37:42" ht="14.25" customHeight="1">
      <c r="AK237" s="4"/>
      <c r="AL237" s="4"/>
      <c r="AM237" s="4"/>
      <c r="AN237" s="4"/>
      <c r="AO237" s="4"/>
      <c r="AP237" s="4"/>
    </row>
    <row r="238" spans="37:42" ht="14.25" customHeight="1">
      <c r="AK238" s="4"/>
      <c r="AL238" s="4"/>
      <c r="AM238" s="4"/>
      <c r="AN238" s="4"/>
      <c r="AO238" s="4"/>
      <c r="AP238" s="4"/>
    </row>
    <row r="239" spans="37:42" ht="14.25" customHeight="1">
      <c r="AK239" s="4"/>
      <c r="AL239" s="4"/>
      <c r="AM239" s="4"/>
      <c r="AN239" s="4"/>
      <c r="AO239" s="4"/>
      <c r="AP239" s="4"/>
    </row>
    <row r="240" spans="37:42" ht="14.25" customHeight="1">
      <c r="AK240" s="4"/>
      <c r="AL240" s="4"/>
      <c r="AM240" s="4"/>
      <c r="AN240" s="4"/>
      <c r="AO240" s="4"/>
      <c r="AP240" s="4"/>
    </row>
    <row r="241" spans="37:42" ht="14.25" customHeight="1">
      <c r="AK241" s="4"/>
      <c r="AL241" s="4"/>
      <c r="AM241" s="4"/>
      <c r="AN241" s="4"/>
      <c r="AO241" s="4"/>
      <c r="AP241" s="4"/>
    </row>
    <row r="242" spans="37:42" ht="14.25" customHeight="1">
      <c r="AK242" s="4"/>
      <c r="AL242" s="4"/>
      <c r="AM242" s="4"/>
      <c r="AN242" s="4"/>
      <c r="AO242" s="4"/>
      <c r="AP242" s="4"/>
    </row>
    <row r="243" spans="37:42" ht="14.25" customHeight="1">
      <c r="AK243" s="4"/>
      <c r="AL243" s="4"/>
      <c r="AM243" s="4"/>
      <c r="AN243" s="4"/>
      <c r="AO243" s="4"/>
      <c r="AP243" s="4"/>
    </row>
    <row r="244" spans="37:42" ht="14.25" customHeight="1">
      <c r="AK244" s="4"/>
      <c r="AL244" s="4"/>
      <c r="AM244" s="4"/>
      <c r="AN244" s="4"/>
      <c r="AO244" s="4"/>
      <c r="AP244" s="4"/>
    </row>
    <row r="245" spans="37:42" ht="14.25" customHeight="1">
      <c r="AK245" s="4"/>
      <c r="AL245" s="4"/>
      <c r="AM245" s="4"/>
      <c r="AN245" s="4"/>
      <c r="AO245" s="4"/>
      <c r="AP245" s="4"/>
    </row>
    <row r="246" spans="37:42" ht="14.25" customHeight="1">
      <c r="AK246" s="4"/>
      <c r="AL246" s="4"/>
      <c r="AM246" s="4"/>
      <c r="AN246" s="4"/>
      <c r="AO246" s="4"/>
      <c r="AP246" s="4"/>
    </row>
    <row r="247" spans="37:42" ht="14.25" customHeight="1">
      <c r="AK247" s="4"/>
      <c r="AL247" s="4"/>
      <c r="AM247" s="4"/>
      <c r="AN247" s="4"/>
      <c r="AO247" s="4"/>
      <c r="AP247" s="4"/>
    </row>
    <row r="248" spans="37:42" ht="14.25" customHeight="1">
      <c r="AK248" s="4"/>
      <c r="AL248" s="4"/>
      <c r="AM248" s="4"/>
      <c r="AN248" s="4"/>
      <c r="AO248" s="4"/>
      <c r="AP248" s="4"/>
    </row>
    <row r="249" spans="37:42" ht="14.25" customHeight="1">
      <c r="AK249" s="4"/>
      <c r="AL249" s="4"/>
      <c r="AM249" s="4"/>
      <c r="AN249" s="4"/>
      <c r="AO249" s="4"/>
      <c r="AP249" s="4"/>
    </row>
    <row r="250" spans="37:42" ht="14.25" customHeight="1">
      <c r="AK250" s="4"/>
      <c r="AL250" s="4"/>
      <c r="AM250" s="4"/>
      <c r="AN250" s="4"/>
      <c r="AO250" s="4"/>
      <c r="AP250" s="4"/>
    </row>
    <row r="251" spans="37:42" ht="14.25" customHeight="1">
      <c r="AK251" s="4"/>
      <c r="AL251" s="4"/>
      <c r="AM251" s="4"/>
      <c r="AN251" s="4"/>
      <c r="AO251" s="4"/>
      <c r="AP251" s="4"/>
    </row>
    <row r="252" spans="37:42" ht="14.25" customHeight="1">
      <c r="AK252" s="4"/>
      <c r="AL252" s="4"/>
      <c r="AM252" s="4"/>
      <c r="AN252" s="4"/>
      <c r="AO252" s="4"/>
      <c r="AP252" s="4"/>
    </row>
    <row r="253" spans="37:42" ht="14.25" customHeight="1">
      <c r="AK253" s="4"/>
      <c r="AL253" s="4"/>
      <c r="AM253" s="4"/>
      <c r="AN253" s="4"/>
      <c r="AO253" s="4"/>
      <c r="AP253" s="4"/>
    </row>
    <row r="254" spans="37:42" ht="14.25" customHeight="1">
      <c r="AK254" s="4"/>
      <c r="AL254" s="4"/>
      <c r="AM254" s="4"/>
      <c r="AN254" s="4"/>
      <c r="AO254" s="4"/>
      <c r="AP254" s="4"/>
    </row>
    <row r="255" spans="37:42" ht="14.25" customHeight="1">
      <c r="AK255" s="4"/>
      <c r="AL255" s="4"/>
      <c r="AM255" s="4"/>
      <c r="AN255" s="4"/>
      <c r="AO255" s="4"/>
      <c r="AP255" s="4"/>
    </row>
    <row r="256" spans="37:42" ht="14.25" customHeight="1">
      <c r="AK256" s="4"/>
      <c r="AL256" s="4"/>
      <c r="AM256" s="4"/>
      <c r="AN256" s="4"/>
      <c r="AO256" s="4"/>
      <c r="AP256" s="4"/>
    </row>
    <row r="257" spans="37:42" ht="14.25" customHeight="1">
      <c r="AK257" s="4"/>
      <c r="AL257" s="4"/>
      <c r="AM257" s="4"/>
      <c r="AN257" s="4"/>
      <c r="AO257" s="4"/>
      <c r="AP257" s="4"/>
    </row>
    <row r="258" spans="37:42" ht="14.25" customHeight="1">
      <c r="AK258" s="4"/>
      <c r="AL258" s="4"/>
      <c r="AM258" s="4"/>
      <c r="AN258" s="4"/>
      <c r="AO258" s="4"/>
      <c r="AP258" s="4"/>
    </row>
    <row r="259" spans="37:42" ht="14.25" customHeight="1">
      <c r="AK259" s="4"/>
      <c r="AL259" s="4"/>
      <c r="AM259" s="4"/>
      <c r="AN259" s="4"/>
      <c r="AO259" s="4"/>
      <c r="AP259" s="4"/>
    </row>
    <row r="260" spans="37:42" ht="14.25" customHeight="1">
      <c r="AK260" s="4"/>
      <c r="AL260" s="4"/>
      <c r="AM260" s="4"/>
      <c r="AN260" s="4"/>
      <c r="AO260" s="4"/>
      <c r="AP260" s="4"/>
    </row>
    <row r="261" spans="37:42" ht="14.25" customHeight="1">
      <c r="AK261" s="4"/>
      <c r="AL261" s="4"/>
      <c r="AM261" s="4"/>
      <c r="AN261" s="4"/>
      <c r="AO261" s="4"/>
      <c r="AP261" s="4"/>
    </row>
    <row r="262" spans="37:42" ht="14.25" customHeight="1">
      <c r="AK262" s="4"/>
      <c r="AL262" s="4"/>
      <c r="AM262" s="4"/>
      <c r="AN262" s="4"/>
      <c r="AO262" s="4"/>
      <c r="AP262" s="4"/>
    </row>
    <row r="263" spans="37:42" ht="14.25" customHeight="1">
      <c r="AK263" s="4"/>
      <c r="AL263" s="4"/>
      <c r="AM263" s="4"/>
      <c r="AN263" s="4"/>
      <c r="AO263" s="4"/>
      <c r="AP263" s="4"/>
    </row>
    <row r="264" spans="37:42" ht="14.25" customHeight="1">
      <c r="AK264" s="4"/>
      <c r="AL264" s="4"/>
      <c r="AM264" s="4"/>
      <c r="AN264" s="4"/>
      <c r="AO264" s="4"/>
      <c r="AP264" s="4"/>
    </row>
    <row r="265" spans="37:42" ht="14.25" customHeight="1">
      <c r="AK265" s="4"/>
      <c r="AL265" s="4"/>
      <c r="AM265" s="4"/>
      <c r="AN265" s="4"/>
      <c r="AO265" s="4"/>
      <c r="AP265" s="4"/>
    </row>
    <row r="266" spans="37:42" ht="14.25" customHeight="1">
      <c r="AK266" s="4"/>
      <c r="AL266" s="4"/>
      <c r="AM266" s="4"/>
      <c r="AN266" s="4"/>
      <c r="AO266" s="4"/>
      <c r="AP266" s="4"/>
    </row>
    <row r="267" spans="37:42" ht="14.25" customHeight="1">
      <c r="AK267" s="4"/>
      <c r="AL267" s="4"/>
      <c r="AM267" s="4"/>
      <c r="AN267" s="4"/>
      <c r="AO267" s="4"/>
      <c r="AP267" s="4"/>
    </row>
    <row r="268" spans="37:42" ht="14.25" customHeight="1">
      <c r="AK268" s="4"/>
      <c r="AL268" s="4"/>
      <c r="AM268" s="4"/>
      <c r="AN268" s="4"/>
      <c r="AO268" s="4"/>
      <c r="AP268" s="4"/>
    </row>
    <row r="269" spans="37:42" ht="14.25" customHeight="1">
      <c r="AK269" s="4"/>
      <c r="AL269" s="4"/>
      <c r="AM269" s="4"/>
      <c r="AN269" s="4"/>
      <c r="AO269" s="4"/>
      <c r="AP269" s="4"/>
    </row>
    <row r="270" spans="37:42" ht="14.25" customHeight="1">
      <c r="AK270" s="4"/>
      <c r="AL270" s="4"/>
      <c r="AM270" s="4"/>
      <c r="AN270" s="4"/>
      <c r="AO270" s="4"/>
      <c r="AP270" s="4"/>
    </row>
    <row r="271" spans="37:42" ht="14.25" customHeight="1">
      <c r="AK271" s="4"/>
      <c r="AL271" s="4"/>
      <c r="AM271" s="4"/>
      <c r="AN271" s="4"/>
      <c r="AO271" s="4"/>
      <c r="AP271" s="4"/>
    </row>
    <row r="272" spans="37:42" ht="14.25" customHeight="1">
      <c r="AK272" s="4"/>
      <c r="AL272" s="4"/>
      <c r="AM272" s="4"/>
      <c r="AN272" s="4"/>
      <c r="AO272" s="4"/>
      <c r="AP272" s="4"/>
    </row>
    <row r="273" spans="37:42" ht="14.25" customHeight="1">
      <c r="AK273" s="4"/>
      <c r="AL273" s="4"/>
      <c r="AM273" s="4"/>
      <c r="AN273" s="4"/>
      <c r="AO273" s="4"/>
      <c r="AP273" s="4"/>
    </row>
    <row r="274" spans="37:42" ht="14.25" customHeight="1">
      <c r="AK274" s="4"/>
      <c r="AL274" s="4"/>
      <c r="AM274" s="4"/>
      <c r="AN274" s="4"/>
      <c r="AO274" s="4"/>
      <c r="AP274" s="4"/>
    </row>
    <row r="275" spans="37:42" ht="14.25" customHeight="1">
      <c r="AK275" s="4"/>
      <c r="AL275" s="4"/>
      <c r="AM275" s="4"/>
      <c r="AN275" s="4"/>
      <c r="AO275" s="4"/>
      <c r="AP275" s="4"/>
    </row>
    <row r="276" spans="37:42" ht="14.25" customHeight="1">
      <c r="AK276" s="4"/>
      <c r="AL276" s="4"/>
      <c r="AM276" s="4"/>
      <c r="AN276" s="4"/>
      <c r="AO276" s="4"/>
      <c r="AP276" s="4"/>
    </row>
    <row r="277" spans="37:42" ht="14.25" customHeight="1">
      <c r="AK277" s="4"/>
      <c r="AL277" s="4"/>
      <c r="AM277" s="4"/>
      <c r="AN277" s="4"/>
      <c r="AO277" s="4"/>
      <c r="AP277" s="4"/>
    </row>
    <row r="278" spans="37:42" ht="14.25" customHeight="1">
      <c r="AK278" s="4"/>
      <c r="AL278" s="4"/>
      <c r="AM278" s="4"/>
      <c r="AN278" s="4"/>
      <c r="AO278" s="4"/>
      <c r="AP278" s="4"/>
    </row>
    <row r="279" spans="37:42" ht="14.25" customHeight="1">
      <c r="AK279" s="4"/>
      <c r="AL279" s="4"/>
      <c r="AM279" s="4"/>
      <c r="AN279" s="4"/>
      <c r="AO279" s="4"/>
      <c r="AP279" s="4"/>
    </row>
    <row r="280" spans="37:42" ht="14.25" customHeight="1">
      <c r="AK280" s="4"/>
      <c r="AL280" s="4"/>
      <c r="AM280" s="4"/>
      <c r="AN280" s="4"/>
      <c r="AO280" s="4"/>
      <c r="AP280" s="4"/>
    </row>
    <row r="281" spans="37:42" ht="14.25" customHeight="1">
      <c r="AK281" s="4"/>
      <c r="AL281" s="4"/>
      <c r="AM281" s="4"/>
      <c r="AN281" s="4"/>
      <c r="AO281" s="4"/>
      <c r="AP281" s="4"/>
    </row>
    <row r="282" spans="37:42" ht="14.25" customHeight="1">
      <c r="AK282" s="4"/>
      <c r="AL282" s="4"/>
      <c r="AM282" s="4"/>
      <c r="AN282" s="4"/>
      <c r="AO282" s="4"/>
      <c r="AP282" s="4"/>
    </row>
    <row r="283" spans="37:42" ht="14.25" customHeight="1">
      <c r="AK283" s="4"/>
      <c r="AL283" s="4"/>
      <c r="AM283" s="4"/>
      <c r="AN283" s="4"/>
      <c r="AO283" s="4"/>
      <c r="AP283" s="4"/>
    </row>
    <row r="284" spans="37:42" ht="14.25" customHeight="1">
      <c r="AK284" s="4"/>
      <c r="AL284" s="4"/>
      <c r="AM284" s="4"/>
      <c r="AN284" s="4"/>
      <c r="AO284" s="4"/>
      <c r="AP284" s="4"/>
    </row>
    <row r="285" spans="37:42" ht="14.25" customHeight="1">
      <c r="AK285" s="4"/>
      <c r="AL285" s="4"/>
      <c r="AM285" s="4"/>
      <c r="AN285" s="4"/>
      <c r="AO285" s="4"/>
      <c r="AP285" s="4"/>
    </row>
    <row r="286" spans="37:42" ht="14.25" customHeight="1">
      <c r="AK286" s="4"/>
      <c r="AL286" s="4"/>
      <c r="AM286" s="4"/>
      <c r="AN286" s="4"/>
      <c r="AO286" s="4"/>
      <c r="AP286" s="4"/>
    </row>
    <row r="287" spans="37:42" ht="14.25" customHeight="1">
      <c r="AK287" s="4"/>
      <c r="AL287" s="4"/>
      <c r="AM287" s="4"/>
      <c r="AN287" s="4"/>
      <c r="AO287" s="4"/>
      <c r="AP287" s="4"/>
    </row>
    <row r="288" spans="37:42" ht="14.25" customHeight="1">
      <c r="AK288" s="4"/>
      <c r="AL288" s="4"/>
      <c r="AM288" s="4"/>
      <c r="AN288" s="4"/>
      <c r="AO288" s="4"/>
      <c r="AP288" s="4"/>
    </row>
    <row r="289" spans="37:42" ht="14.25" customHeight="1">
      <c r="AK289" s="4"/>
      <c r="AL289" s="4"/>
      <c r="AM289" s="4"/>
      <c r="AN289" s="4"/>
      <c r="AO289" s="4"/>
      <c r="AP289" s="4"/>
    </row>
    <row r="290" spans="37:42" ht="14.25" customHeight="1">
      <c r="AK290" s="4"/>
      <c r="AL290" s="4"/>
      <c r="AM290" s="4"/>
      <c r="AN290" s="4"/>
      <c r="AO290" s="4"/>
      <c r="AP290" s="4"/>
    </row>
    <row r="291" spans="37:42" ht="14.25" customHeight="1">
      <c r="AK291" s="4"/>
      <c r="AL291" s="4"/>
      <c r="AM291" s="4"/>
      <c r="AN291" s="4"/>
      <c r="AO291" s="4"/>
      <c r="AP291" s="4"/>
    </row>
    <row r="292" spans="37:42" ht="14.25" customHeight="1">
      <c r="AK292" s="4"/>
      <c r="AL292" s="4"/>
      <c r="AM292" s="4"/>
      <c r="AN292" s="4"/>
      <c r="AO292" s="4"/>
      <c r="AP292" s="4"/>
    </row>
    <row r="293" spans="37:42" ht="14.25" customHeight="1">
      <c r="AK293" s="4"/>
      <c r="AL293" s="4"/>
      <c r="AM293" s="4"/>
      <c r="AN293" s="4"/>
      <c r="AO293" s="4"/>
      <c r="AP293" s="4"/>
    </row>
    <row r="294" spans="37:42" ht="14.25" customHeight="1">
      <c r="AK294" s="4"/>
      <c r="AL294" s="4"/>
      <c r="AM294" s="4"/>
      <c r="AN294" s="4"/>
      <c r="AO294" s="4"/>
      <c r="AP294" s="4"/>
    </row>
    <row r="295" spans="37:42" ht="14.25" customHeight="1">
      <c r="AK295" s="4"/>
      <c r="AL295" s="4"/>
      <c r="AM295" s="4"/>
      <c r="AN295" s="4"/>
      <c r="AO295" s="4"/>
      <c r="AP295" s="4"/>
    </row>
    <row r="296" spans="37:42" ht="14.25" customHeight="1">
      <c r="AK296" s="4"/>
      <c r="AL296" s="4"/>
      <c r="AM296" s="4"/>
      <c r="AN296" s="4"/>
      <c r="AO296" s="4"/>
      <c r="AP296" s="4"/>
    </row>
    <row r="297" spans="37:42" ht="14.25" customHeight="1">
      <c r="AK297" s="4"/>
      <c r="AL297" s="4"/>
      <c r="AM297" s="4"/>
      <c r="AN297" s="4"/>
      <c r="AO297" s="4"/>
      <c r="AP297" s="4"/>
    </row>
    <row r="298" spans="37:42" ht="14.25" customHeight="1">
      <c r="AK298" s="4"/>
      <c r="AL298" s="4"/>
      <c r="AM298" s="4"/>
      <c r="AN298" s="4"/>
      <c r="AO298" s="4"/>
      <c r="AP298" s="4"/>
    </row>
    <row r="299" spans="37:42" ht="14.25" customHeight="1">
      <c r="AK299" s="4"/>
      <c r="AL299" s="4"/>
      <c r="AM299" s="4"/>
      <c r="AN299" s="4"/>
      <c r="AO299" s="4"/>
      <c r="AP299" s="4"/>
    </row>
    <row r="300" spans="37:42" ht="14.25" customHeight="1">
      <c r="AK300" s="4"/>
      <c r="AL300" s="4"/>
      <c r="AM300" s="4"/>
      <c r="AN300" s="4"/>
      <c r="AO300" s="4"/>
      <c r="AP300" s="4"/>
    </row>
    <row r="301" spans="37:42" ht="14.25" customHeight="1">
      <c r="AK301" s="4"/>
      <c r="AL301" s="4"/>
      <c r="AM301" s="4"/>
      <c r="AN301" s="4"/>
      <c r="AO301" s="4"/>
      <c r="AP301" s="4"/>
    </row>
    <row r="302" spans="37:42" ht="14.25" customHeight="1">
      <c r="AK302" s="4"/>
      <c r="AL302" s="4"/>
      <c r="AM302" s="4"/>
      <c r="AN302" s="4"/>
      <c r="AO302" s="4"/>
      <c r="AP302" s="4"/>
    </row>
    <row r="303" spans="37:42" ht="14.25" customHeight="1">
      <c r="AK303" s="4"/>
      <c r="AL303" s="4"/>
      <c r="AM303" s="4"/>
      <c r="AN303" s="4"/>
      <c r="AO303" s="4"/>
      <c r="AP303" s="4"/>
    </row>
    <row r="304" spans="37:42" ht="14.25" customHeight="1">
      <c r="AK304" s="4"/>
      <c r="AL304" s="4"/>
      <c r="AM304" s="4"/>
      <c r="AN304" s="4"/>
      <c r="AO304" s="4"/>
      <c r="AP304" s="4"/>
    </row>
    <row r="305" spans="37:42" ht="14.25" customHeight="1">
      <c r="AK305" s="4"/>
      <c r="AL305" s="4"/>
      <c r="AM305" s="4"/>
      <c r="AN305" s="4"/>
      <c r="AO305" s="4"/>
      <c r="AP305" s="4"/>
    </row>
    <row r="306" spans="37:42" ht="14.25" customHeight="1">
      <c r="AK306" s="4"/>
      <c r="AL306" s="4"/>
      <c r="AM306" s="4"/>
      <c r="AN306" s="4"/>
      <c r="AO306" s="4"/>
      <c r="AP306" s="4"/>
    </row>
    <row r="307" spans="37:42" ht="14.25" customHeight="1">
      <c r="AK307" s="4"/>
      <c r="AL307" s="4"/>
      <c r="AM307" s="4"/>
      <c r="AN307" s="4"/>
      <c r="AO307" s="4"/>
      <c r="AP307" s="4"/>
    </row>
    <row r="308" spans="37:42" ht="14.25" customHeight="1">
      <c r="AK308" s="4"/>
      <c r="AL308" s="4"/>
      <c r="AM308" s="4"/>
      <c r="AN308" s="4"/>
      <c r="AO308" s="4"/>
      <c r="AP308" s="4"/>
    </row>
    <row r="309" spans="37:42" ht="14.25" customHeight="1">
      <c r="AK309" s="4"/>
      <c r="AL309" s="4"/>
      <c r="AM309" s="4"/>
      <c r="AN309" s="4"/>
      <c r="AO309" s="4"/>
      <c r="AP309" s="4"/>
    </row>
    <row r="310" spans="37:42" ht="14.25" customHeight="1">
      <c r="AK310" s="4"/>
      <c r="AL310" s="4"/>
      <c r="AM310" s="4"/>
      <c r="AN310" s="4"/>
      <c r="AO310" s="4"/>
      <c r="AP310" s="4"/>
    </row>
    <row r="311" spans="37:42" ht="14.25" customHeight="1">
      <c r="AK311" s="4"/>
      <c r="AL311" s="4"/>
      <c r="AM311" s="4"/>
      <c r="AN311" s="4"/>
      <c r="AO311" s="4"/>
      <c r="AP311" s="4"/>
    </row>
    <row r="312" spans="37:42" ht="14.25" customHeight="1">
      <c r="AK312" s="4"/>
      <c r="AL312" s="4"/>
      <c r="AM312" s="4"/>
      <c r="AN312" s="4"/>
      <c r="AO312" s="4"/>
      <c r="AP312" s="4"/>
    </row>
    <row r="313" spans="37:42" ht="14.25" customHeight="1">
      <c r="AK313" s="4"/>
      <c r="AL313" s="4"/>
      <c r="AM313" s="4"/>
      <c r="AN313" s="4"/>
      <c r="AO313" s="4"/>
      <c r="AP313" s="4"/>
    </row>
    <row r="314" spans="37:42" ht="14.25" customHeight="1">
      <c r="AK314" s="4"/>
      <c r="AL314" s="4"/>
      <c r="AM314" s="4"/>
      <c r="AN314" s="4"/>
      <c r="AO314" s="4"/>
      <c r="AP314" s="4"/>
    </row>
    <row r="315" spans="37:42" ht="14.25" customHeight="1">
      <c r="AK315" s="4"/>
      <c r="AL315" s="4"/>
      <c r="AM315" s="4"/>
      <c r="AN315" s="4"/>
      <c r="AO315" s="4"/>
      <c r="AP315" s="4"/>
    </row>
    <row r="316" spans="37:42" ht="14.25" customHeight="1">
      <c r="AK316" s="4"/>
      <c r="AL316" s="4"/>
      <c r="AM316" s="4"/>
      <c r="AN316" s="4"/>
      <c r="AO316" s="4"/>
      <c r="AP316" s="4"/>
    </row>
    <row r="317" spans="37:42" ht="14.25" customHeight="1">
      <c r="AK317" s="4"/>
      <c r="AL317" s="4"/>
      <c r="AM317" s="4"/>
      <c r="AN317" s="4"/>
      <c r="AO317" s="4"/>
      <c r="AP317" s="4"/>
    </row>
    <row r="318" spans="37:42" ht="14.25" customHeight="1">
      <c r="AK318" s="4"/>
      <c r="AL318" s="4"/>
      <c r="AM318" s="4"/>
      <c r="AN318" s="4"/>
      <c r="AO318" s="4"/>
      <c r="AP318" s="4"/>
    </row>
    <row r="319" spans="37:42" ht="14.25" customHeight="1">
      <c r="AK319" s="4"/>
      <c r="AL319" s="4"/>
      <c r="AM319" s="4"/>
      <c r="AN319" s="4"/>
      <c r="AO319" s="4"/>
      <c r="AP319" s="4"/>
    </row>
    <row r="320" spans="37:42" ht="14.25" customHeight="1">
      <c r="AK320" s="4"/>
      <c r="AL320" s="4"/>
      <c r="AM320" s="4"/>
      <c r="AN320" s="4"/>
      <c r="AO320" s="4"/>
      <c r="AP320" s="4"/>
    </row>
    <row r="321" spans="37:42" ht="14.25" customHeight="1">
      <c r="AK321" s="4"/>
      <c r="AL321" s="4"/>
      <c r="AM321" s="4"/>
      <c r="AN321" s="4"/>
      <c r="AO321" s="4"/>
      <c r="AP321" s="4"/>
    </row>
    <row r="322" spans="37:42" ht="14.25" customHeight="1">
      <c r="AK322" s="4"/>
      <c r="AL322" s="4"/>
      <c r="AM322" s="4"/>
      <c r="AN322" s="4"/>
      <c r="AO322" s="4"/>
      <c r="AP322" s="4"/>
    </row>
    <row r="323" spans="37:42" ht="14.25" customHeight="1">
      <c r="AK323" s="4"/>
      <c r="AL323" s="4"/>
      <c r="AM323" s="4"/>
      <c r="AN323" s="4"/>
      <c r="AO323" s="4"/>
      <c r="AP323" s="4"/>
    </row>
    <row r="324" spans="37:42" ht="14.25" customHeight="1">
      <c r="AK324" s="4"/>
      <c r="AL324" s="4"/>
      <c r="AM324" s="4"/>
      <c r="AN324" s="4"/>
      <c r="AO324" s="4"/>
      <c r="AP324" s="4"/>
    </row>
    <row r="325" spans="37:42" ht="14.25" customHeight="1">
      <c r="AK325" s="4"/>
      <c r="AL325" s="4"/>
      <c r="AM325" s="4"/>
      <c r="AN325" s="4"/>
      <c r="AO325" s="4"/>
      <c r="AP325" s="4"/>
    </row>
    <row r="326" spans="37:42" ht="14.25" customHeight="1">
      <c r="AK326" s="4"/>
      <c r="AL326" s="4"/>
      <c r="AM326" s="4"/>
      <c r="AN326" s="4"/>
      <c r="AO326" s="4"/>
      <c r="AP326" s="4"/>
    </row>
    <row r="327" spans="37:42" ht="14.25" customHeight="1">
      <c r="AK327" s="4"/>
      <c r="AL327" s="4"/>
      <c r="AM327" s="4"/>
      <c r="AN327" s="4"/>
      <c r="AO327" s="4"/>
      <c r="AP327" s="4"/>
    </row>
    <row r="328" spans="37:42" ht="14.25" customHeight="1">
      <c r="AK328" s="4"/>
      <c r="AL328" s="4"/>
      <c r="AM328" s="4"/>
      <c r="AN328" s="4"/>
      <c r="AO328" s="4"/>
      <c r="AP328" s="4"/>
    </row>
    <row r="329" spans="37:42" ht="14.25" customHeight="1">
      <c r="AK329" s="4"/>
      <c r="AL329" s="4"/>
      <c r="AM329" s="4"/>
      <c r="AN329" s="4"/>
      <c r="AO329" s="4"/>
      <c r="AP329" s="4"/>
    </row>
    <row r="330" spans="37:42" ht="14.25" customHeight="1">
      <c r="AK330" s="4"/>
      <c r="AL330" s="4"/>
      <c r="AM330" s="4"/>
      <c r="AN330" s="4"/>
      <c r="AO330" s="4"/>
      <c r="AP330" s="4"/>
    </row>
    <row r="331" spans="37:42" ht="14.25" customHeight="1">
      <c r="AK331" s="4"/>
      <c r="AL331" s="4"/>
      <c r="AM331" s="4"/>
      <c r="AN331" s="4"/>
      <c r="AO331" s="4"/>
      <c r="AP331" s="4"/>
    </row>
    <row r="332" spans="37:42" ht="14.25" customHeight="1">
      <c r="AK332" s="4"/>
      <c r="AL332" s="4"/>
      <c r="AM332" s="4"/>
      <c r="AN332" s="4"/>
      <c r="AO332" s="4"/>
      <c r="AP332" s="4"/>
    </row>
    <row r="333" spans="37:42" ht="14.25" customHeight="1">
      <c r="AK333" s="4"/>
      <c r="AL333" s="4"/>
      <c r="AM333" s="4"/>
      <c r="AN333" s="4"/>
      <c r="AO333" s="4"/>
      <c r="AP333" s="4"/>
    </row>
    <row r="334" spans="37:42" ht="14.25" customHeight="1">
      <c r="AK334" s="4"/>
      <c r="AL334" s="4"/>
      <c r="AM334" s="4"/>
      <c r="AN334" s="4"/>
      <c r="AO334" s="4"/>
      <c r="AP334" s="4"/>
    </row>
    <row r="335" spans="37:42" ht="14.25" customHeight="1">
      <c r="AK335" s="4"/>
      <c r="AL335" s="4"/>
      <c r="AM335" s="4"/>
      <c r="AN335" s="4"/>
      <c r="AO335" s="4"/>
      <c r="AP335" s="4"/>
    </row>
    <row r="336" spans="37:42" ht="14.25" customHeight="1">
      <c r="AK336" s="4"/>
      <c r="AL336" s="4"/>
      <c r="AM336" s="4"/>
      <c r="AN336" s="4"/>
      <c r="AO336" s="4"/>
      <c r="AP336" s="4"/>
    </row>
    <row r="337" spans="37:42" ht="14.25" customHeight="1">
      <c r="AK337" s="4"/>
      <c r="AL337" s="4"/>
      <c r="AM337" s="4"/>
      <c r="AN337" s="4"/>
      <c r="AO337" s="4"/>
      <c r="AP337" s="4"/>
    </row>
    <row r="338" spans="37:42" ht="14.25" customHeight="1">
      <c r="AK338" s="4"/>
      <c r="AL338" s="4"/>
      <c r="AM338" s="4"/>
      <c r="AN338" s="4"/>
      <c r="AO338" s="4"/>
      <c r="AP338" s="4"/>
    </row>
    <row r="339" spans="37:42" ht="14.25" customHeight="1">
      <c r="AK339" s="4"/>
      <c r="AL339" s="4"/>
      <c r="AM339" s="4"/>
      <c r="AN339" s="4"/>
      <c r="AO339" s="4"/>
      <c r="AP339" s="4"/>
    </row>
    <row r="340" spans="37:42" ht="14.25" customHeight="1">
      <c r="AK340" s="4"/>
      <c r="AL340" s="4"/>
      <c r="AM340" s="4"/>
      <c r="AN340" s="4"/>
      <c r="AO340" s="4"/>
      <c r="AP340" s="4"/>
    </row>
    <row r="341" spans="37:42" ht="14.25" customHeight="1">
      <c r="AK341" s="4"/>
      <c r="AL341" s="4"/>
      <c r="AM341" s="4"/>
      <c r="AN341" s="4"/>
      <c r="AO341" s="4"/>
      <c r="AP341" s="4"/>
    </row>
    <row r="342" spans="37:42" ht="14.25" customHeight="1">
      <c r="AK342" s="4"/>
      <c r="AL342" s="4"/>
      <c r="AM342" s="4"/>
      <c r="AN342" s="4"/>
      <c r="AO342" s="4"/>
      <c r="AP342" s="4"/>
    </row>
    <row r="343" spans="37:42" ht="14.25" customHeight="1">
      <c r="AK343" s="4"/>
      <c r="AL343" s="4"/>
      <c r="AM343" s="4"/>
      <c r="AN343" s="4"/>
      <c r="AO343" s="4"/>
      <c r="AP343" s="4"/>
    </row>
    <row r="344" spans="37:42" ht="14.25" customHeight="1">
      <c r="AK344" s="4"/>
      <c r="AL344" s="4"/>
      <c r="AM344" s="4"/>
      <c r="AN344" s="4"/>
      <c r="AO344" s="4"/>
      <c r="AP344" s="4"/>
    </row>
    <row r="345" spans="37:42" ht="14.25" customHeight="1">
      <c r="AK345" s="4"/>
      <c r="AL345" s="4"/>
      <c r="AM345" s="4"/>
      <c r="AN345" s="4"/>
      <c r="AO345" s="4"/>
      <c r="AP345" s="4"/>
    </row>
    <row r="346" spans="37:42" ht="14.25" customHeight="1">
      <c r="AK346" s="4"/>
      <c r="AL346" s="4"/>
      <c r="AM346" s="4"/>
      <c r="AN346" s="4"/>
      <c r="AO346" s="4"/>
      <c r="AP346" s="4"/>
    </row>
    <row r="347" spans="37:42" ht="14.25" customHeight="1">
      <c r="AK347" s="4"/>
      <c r="AL347" s="4"/>
      <c r="AM347" s="4"/>
      <c r="AN347" s="4"/>
      <c r="AO347" s="4"/>
      <c r="AP347" s="4"/>
    </row>
    <row r="348" spans="37:42" ht="14.25" customHeight="1">
      <c r="AK348" s="4"/>
      <c r="AL348" s="4"/>
      <c r="AM348" s="4"/>
      <c r="AN348" s="4"/>
      <c r="AO348" s="4"/>
      <c r="AP348" s="4"/>
    </row>
    <row r="349" spans="37:42" ht="14.25" customHeight="1">
      <c r="AK349" s="4"/>
      <c r="AL349" s="4"/>
      <c r="AM349" s="4"/>
      <c r="AN349" s="4"/>
      <c r="AO349" s="4"/>
      <c r="AP349" s="4"/>
    </row>
    <row r="350" spans="37:42" ht="14.25" customHeight="1">
      <c r="AK350" s="4"/>
      <c r="AL350" s="4"/>
      <c r="AM350" s="4"/>
      <c r="AN350" s="4"/>
      <c r="AO350" s="4"/>
      <c r="AP350" s="4"/>
    </row>
    <row r="351" spans="37:42" ht="14.25" customHeight="1">
      <c r="AK351" s="4"/>
      <c r="AL351" s="4"/>
      <c r="AM351" s="4"/>
      <c r="AN351" s="4"/>
      <c r="AO351" s="4"/>
      <c r="AP351" s="4"/>
    </row>
    <row r="352" spans="37:42" ht="14.25" customHeight="1">
      <c r="AK352" s="4"/>
      <c r="AL352" s="4"/>
      <c r="AM352" s="4"/>
      <c r="AN352" s="4"/>
      <c r="AO352" s="4"/>
      <c r="AP352" s="4"/>
    </row>
    <row r="353" spans="37:42" ht="14.25" customHeight="1">
      <c r="AK353" s="4"/>
      <c r="AL353" s="4"/>
      <c r="AM353" s="4"/>
      <c r="AN353" s="4"/>
      <c r="AO353" s="4"/>
      <c r="AP353" s="4"/>
    </row>
    <row r="354" spans="37:42" ht="14.25" customHeight="1">
      <c r="AK354" s="4"/>
      <c r="AL354" s="4"/>
      <c r="AM354" s="4"/>
      <c r="AN354" s="4"/>
      <c r="AO354" s="4"/>
      <c r="AP354" s="4"/>
    </row>
    <row r="355" spans="37:42" ht="14.25" customHeight="1">
      <c r="AK355" s="4"/>
      <c r="AL355" s="4"/>
      <c r="AM355" s="4"/>
      <c r="AN355" s="4"/>
      <c r="AO355" s="4"/>
      <c r="AP355" s="4"/>
    </row>
    <row r="356" spans="37:42" ht="14.25" customHeight="1">
      <c r="AK356" s="4"/>
      <c r="AL356" s="4"/>
      <c r="AM356" s="4"/>
      <c r="AN356" s="4"/>
      <c r="AO356" s="4"/>
      <c r="AP356" s="4"/>
    </row>
    <row r="357" spans="37:42" ht="14.25" customHeight="1">
      <c r="AK357" s="4"/>
      <c r="AL357" s="4"/>
      <c r="AM357" s="4"/>
      <c r="AN357" s="4"/>
      <c r="AO357" s="4"/>
      <c r="AP357" s="4"/>
    </row>
    <row r="358" spans="37:42" ht="14.25" customHeight="1">
      <c r="AK358" s="4"/>
      <c r="AL358" s="4"/>
      <c r="AM358" s="4"/>
      <c r="AN358" s="4"/>
      <c r="AO358" s="4"/>
      <c r="AP358" s="4"/>
    </row>
    <row r="359" spans="37:42" ht="14.25" customHeight="1">
      <c r="AK359" s="4"/>
      <c r="AL359" s="4"/>
      <c r="AM359" s="4"/>
      <c r="AN359" s="4"/>
      <c r="AO359" s="4"/>
      <c r="AP359" s="4"/>
    </row>
    <row r="360" spans="37:42" ht="14.25" customHeight="1">
      <c r="AK360" s="4"/>
      <c r="AL360" s="4"/>
      <c r="AM360" s="4"/>
      <c r="AN360" s="4"/>
      <c r="AO360" s="4"/>
      <c r="AP360" s="4"/>
    </row>
    <row r="361" spans="37:42" ht="14.25" customHeight="1">
      <c r="AK361" s="4"/>
      <c r="AL361" s="4"/>
      <c r="AM361" s="4"/>
      <c r="AN361" s="4"/>
      <c r="AO361" s="4"/>
      <c r="AP361" s="4"/>
    </row>
    <row r="362" spans="37:42" ht="14.25" customHeight="1">
      <c r="AK362" s="4"/>
      <c r="AL362" s="4"/>
      <c r="AM362" s="4"/>
      <c r="AN362" s="4"/>
      <c r="AO362" s="4"/>
      <c r="AP362" s="4"/>
    </row>
    <row r="363" spans="37:42" ht="14.25" customHeight="1">
      <c r="AK363" s="4"/>
      <c r="AL363" s="4"/>
      <c r="AM363" s="4"/>
      <c r="AN363" s="4"/>
      <c r="AO363" s="4"/>
      <c r="AP363" s="4"/>
    </row>
    <row r="364" spans="37:42" ht="14.25" customHeight="1">
      <c r="AK364" s="4"/>
      <c r="AL364" s="4"/>
      <c r="AM364" s="4"/>
      <c r="AN364" s="4"/>
      <c r="AO364" s="4"/>
      <c r="AP364" s="4"/>
    </row>
    <row r="365" spans="37:42" ht="14.25" customHeight="1">
      <c r="AK365" s="4"/>
      <c r="AL365" s="4"/>
      <c r="AM365" s="4"/>
      <c r="AN365" s="4"/>
      <c r="AO365" s="4"/>
      <c r="AP365" s="4"/>
    </row>
    <row r="366" spans="37:42" ht="14.25" customHeight="1">
      <c r="AK366" s="4"/>
      <c r="AL366" s="4"/>
      <c r="AM366" s="4"/>
      <c r="AN366" s="4"/>
      <c r="AO366" s="4"/>
      <c r="AP366" s="4"/>
    </row>
    <row r="367" spans="37:42" ht="14.25" customHeight="1">
      <c r="AK367" s="4"/>
      <c r="AL367" s="4"/>
      <c r="AM367" s="4"/>
      <c r="AN367" s="4"/>
      <c r="AO367" s="4"/>
      <c r="AP367" s="4"/>
    </row>
    <row r="368" spans="37:42" ht="14.25" customHeight="1">
      <c r="AK368" s="4"/>
      <c r="AL368" s="4"/>
      <c r="AM368" s="4"/>
      <c r="AN368" s="4"/>
      <c r="AO368" s="4"/>
      <c r="AP368" s="4"/>
    </row>
    <row r="369" spans="37:42" ht="14.25" customHeight="1">
      <c r="AK369" s="4"/>
      <c r="AL369" s="4"/>
      <c r="AM369" s="4"/>
      <c r="AN369" s="4"/>
      <c r="AO369" s="4"/>
      <c r="AP369" s="4"/>
    </row>
    <row r="370" spans="37:42" ht="14.25" customHeight="1">
      <c r="AK370" s="4"/>
      <c r="AL370" s="4"/>
      <c r="AM370" s="4"/>
      <c r="AN370" s="4"/>
      <c r="AO370" s="4"/>
      <c r="AP370" s="4"/>
    </row>
    <row r="371" spans="37:42" ht="14.25" customHeight="1">
      <c r="AK371" s="4"/>
      <c r="AL371" s="4"/>
      <c r="AM371" s="4"/>
      <c r="AN371" s="4"/>
      <c r="AO371" s="4"/>
      <c r="AP371" s="4"/>
    </row>
    <row r="372" spans="37:42" ht="14.25" customHeight="1">
      <c r="AK372" s="4"/>
      <c r="AL372" s="4"/>
      <c r="AM372" s="4"/>
      <c r="AN372" s="4"/>
      <c r="AO372" s="4"/>
      <c r="AP372" s="4"/>
    </row>
    <row r="373" spans="37:42" ht="14.25" customHeight="1">
      <c r="AK373" s="4"/>
      <c r="AL373" s="4"/>
      <c r="AM373" s="4"/>
      <c r="AN373" s="4"/>
      <c r="AO373" s="4"/>
      <c r="AP373" s="4"/>
    </row>
    <row r="374" spans="37:42" ht="14.25" customHeight="1">
      <c r="AK374" s="4"/>
      <c r="AL374" s="4"/>
      <c r="AM374" s="4"/>
      <c r="AN374" s="4"/>
      <c r="AO374" s="4"/>
      <c r="AP374" s="4"/>
    </row>
    <row r="375" spans="37:42" ht="14.25" customHeight="1">
      <c r="AK375" s="4"/>
      <c r="AL375" s="4"/>
      <c r="AM375" s="4"/>
      <c r="AN375" s="4"/>
      <c r="AO375" s="4"/>
      <c r="AP375" s="4"/>
    </row>
    <row r="376" spans="37:42" ht="14.25" customHeight="1">
      <c r="AK376" s="4"/>
      <c r="AL376" s="4"/>
      <c r="AM376" s="4"/>
      <c r="AN376" s="4"/>
      <c r="AO376" s="4"/>
      <c r="AP376" s="4"/>
    </row>
    <row r="377" spans="37:42" ht="14.25" customHeight="1">
      <c r="AK377" s="4"/>
      <c r="AL377" s="4"/>
      <c r="AM377" s="4"/>
      <c r="AN377" s="4"/>
      <c r="AO377" s="4"/>
      <c r="AP377" s="4"/>
    </row>
    <row r="378" spans="37:42" ht="14.25" customHeight="1">
      <c r="AK378" s="4"/>
      <c r="AL378" s="4"/>
      <c r="AM378" s="4"/>
      <c r="AN378" s="4"/>
      <c r="AO378" s="4"/>
      <c r="AP378" s="4"/>
    </row>
    <row r="379" spans="37:42" ht="14.25" customHeight="1">
      <c r="AK379" s="4"/>
      <c r="AL379" s="4"/>
      <c r="AM379" s="4"/>
      <c r="AN379" s="4"/>
      <c r="AO379" s="4"/>
      <c r="AP379" s="4"/>
    </row>
    <row r="380" spans="37:42" ht="14.25" customHeight="1">
      <c r="AK380" s="4"/>
      <c r="AL380" s="4"/>
      <c r="AM380" s="4"/>
      <c r="AN380" s="4"/>
      <c r="AO380" s="4"/>
      <c r="AP380" s="4"/>
    </row>
    <row r="381" spans="37:42" ht="14.25" customHeight="1">
      <c r="AK381" s="4"/>
      <c r="AL381" s="4"/>
      <c r="AM381" s="4"/>
      <c r="AN381" s="4"/>
      <c r="AO381" s="4"/>
      <c r="AP381" s="4"/>
    </row>
    <row r="382" spans="37:42" ht="14.25" customHeight="1">
      <c r="AK382" s="4"/>
      <c r="AL382" s="4"/>
      <c r="AM382" s="4"/>
      <c r="AN382" s="4"/>
      <c r="AO382" s="4"/>
      <c r="AP382" s="4"/>
    </row>
    <row r="383" spans="37:42" ht="14.25" customHeight="1">
      <c r="AK383" s="4"/>
      <c r="AL383" s="4"/>
      <c r="AM383" s="4"/>
      <c r="AN383" s="4"/>
      <c r="AO383" s="4"/>
      <c r="AP383" s="4"/>
    </row>
    <row r="384" spans="37:42" ht="14.25" customHeight="1">
      <c r="AK384" s="4"/>
      <c r="AL384" s="4"/>
      <c r="AM384" s="4"/>
      <c r="AN384" s="4"/>
      <c r="AO384" s="4"/>
      <c r="AP384" s="4"/>
    </row>
    <row r="385" spans="37:42" ht="14.25" customHeight="1">
      <c r="AK385" s="4"/>
      <c r="AL385" s="4"/>
      <c r="AM385" s="4"/>
      <c r="AN385" s="4"/>
      <c r="AO385" s="4"/>
      <c r="AP385" s="4"/>
    </row>
    <row r="386" spans="37:42" ht="14.25" customHeight="1">
      <c r="AK386" s="4"/>
      <c r="AL386" s="4"/>
      <c r="AM386" s="4"/>
      <c r="AN386" s="4"/>
      <c r="AO386" s="4"/>
      <c r="AP386" s="4"/>
    </row>
    <row r="387" spans="37:42" ht="14.25" customHeight="1">
      <c r="AK387" s="4"/>
      <c r="AL387" s="4"/>
      <c r="AM387" s="4"/>
      <c r="AN387" s="4"/>
      <c r="AO387" s="4"/>
      <c r="AP387" s="4"/>
    </row>
    <row r="388" spans="37:42" ht="14.25" customHeight="1">
      <c r="AK388" s="4"/>
      <c r="AL388" s="4"/>
      <c r="AM388" s="4"/>
      <c r="AN388" s="4"/>
      <c r="AO388" s="4"/>
      <c r="AP388" s="4"/>
    </row>
    <row r="389" spans="37:42" ht="14.25" customHeight="1">
      <c r="AK389" s="4"/>
      <c r="AL389" s="4"/>
      <c r="AM389" s="4"/>
      <c r="AN389" s="4"/>
      <c r="AO389" s="4"/>
      <c r="AP389" s="4"/>
    </row>
    <row r="390" spans="37:42" ht="14.25" customHeight="1">
      <c r="AK390" s="4"/>
      <c r="AL390" s="4"/>
      <c r="AM390" s="4"/>
      <c r="AN390" s="4"/>
      <c r="AO390" s="4"/>
      <c r="AP390" s="4"/>
    </row>
    <row r="391" spans="37:42" ht="14.25" customHeight="1">
      <c r="AK391" s="4"/>
      <c r="AL391" s="4"/>
      <c r="AM391" s="4"/>
      <c r="AN391" s="4"/>
      <c r="AO391" s="4"/>
      <c r="AP391" s="4"/>
    </row>
    <row r="392" spans="37:42" ht="14.25" customHeight="1">
      <c r="AK392" s="4"/>
      <c r="AL392" s="4"/>
      <c r="AM392" s="4"/>
      <c r="AN392" s="4"/>
      <c r="AO392" s="4"/>
      <c r="AP392" s="4"/>
    </row>
    <row r="393" spans="37:42" ht="14.25" customHeight="1">
      <c r="AK393" s="4"/>
      <c r="AL393" s="4"/>
      <c r="AM393" s="4"/>
      <c r="AN393" s="4"/>
      <c r="AO393" s="4"/>
      <c r="AP393" s="4"/>
    </row>
    <row r="394" spans="37:42" ht="14.25" customHeight="1">
      <c r="AK394" s="4"/>
      <c r="AL394" s="4"/>
      <c r="AM394" s="4"/>
      <c r="AN394" s="4"/>
      <c r="AO394" s="4"/>
      <c r="AP394" s="4"/>
    </row>
    <row r="395" spans="37:42" ht="14.25" customHeight="1">
      <c r="AK395" s="4"/>
      <c r="AL395" s="4"/>
      <c r="AM395" s="4"/>
      <c r="AN395" s="4"/>
      <c r="AO395" s="4"/>
      <c r="AP395" s="4"/>
    </row>
    <row r="396" spans="37:42" ht="14.25" customHeight="1">
      <c r="AK396" s="4"/>
      <c r="AL396" s="4"/>
      <c r="AM396" s="4"/>
      <c r="AN396" s="4"/>
      <c r="AO396" s="4"/>
      <c r="AP396" s="4"/>
    </row>
    <row r="397" spans="37:42" ht="14.25" customHeight="1">
      <c r="AK397" s="4"/>
      <c r="AL397" s="4"/>
      <c r="AM397" s="4"/>
      <c r="AN397" s="4"/>
      <c r="AO397" s="4"/>
      <c r="AP397" s="4"/>
    </row>
    <row r="398" spans="37:42" ht="14.25" customHeight="1">
      <c r="AK398" s="4"/>
      <c r="AL398" s="4"/>
      <c r="AM398" s="4"/>
      <c r="AN398" s="4"/>
      <c r="AO398" s="4"/>
      <c r="AP398" s="4"/>
    </row>
    <row r="399" spans="37:42" ht="14.25" customHeight="1">
      <c r="AK399" s="4"/>
      <c r="AL399" s="4"/>
      <c r="AM399" s="4"/>
      <c r="AN399" s="4"/>
      <c r="AO399" s="4"/>
      <c r="AP399" s="4"/>
    </row>
    <row r="400" spans="37:42" ht="14.25" customHeight="1">
      <c r="AK400" s="4"/>
      <c r="AL400" s="4"/>
      <c r="AM400" s="4"/>
      <c r="AN400" s="4"/>
      <c r="AO400" s="4"/>
      <c r="AP400" s="4"/>
    </row>
    <row r="401" spans="37:42" ht="14.25" customHeight="1">
      <c r="AK401" s="4"/>
      <c r="AL401" s="4"/>
      <c r="AM401" s="4"/>
      <c r="AN401" s="4"/>
      <c r="AO401" s="4"/>
      <c r="AP401" s="4"/>
    </row>
    <row r="402" spans="37:42" ht="14.25" customHeight="1">
      <c r="AK402" s="4"/>
      <c r="AL402" s="4"/>
      <c r="AM402" s="4"/>
      <c r="AN402" s="4"/>
      <c r="AO402" s="4"/>
      <c r="AP402" s="4"/>
    </row>
    <row r="403" spans="37:42" ht="14.25" customHeight="1">
      <c r="AK403" s="4"/>
      <c r="AL403" s="4"/>
      <c r="AM403" s="4"/>
      <c r="AN403" s="4"/>
      <c r="AO403" s="4"/>
      <c r="AP403" s="4"/>
    </row>
    <row r="404" spans="37:42" ht="14.25" customHeight="1">
      <c r="AK404" s="4"/>
      <c r="AL404" s="4"/>
      <c r="AM404" s="4"/>
      <c r="AN404" s="4"/>
      <c r="AO404" s="4"/>
      <c r="AP404" s="4"/>
    </row>
    <row r="405" spans="37:42" ht="14.25" customHeight="1">
      <c r="AK405" s="4"/>
      <c r="AL405" s="4"/>
      <c r="AM405" s="4"/>
      <c r="AN405" s="4"/>
      <c r="AO405" s="4"/>
      <c r="AP405" s="4"/>
    </row>
    <row r="406" spans="37:42" ht="14.25" customHeight="1">
      <c r="AK406" s="4"/>
      <c r="AL406" s="4"/>
      <c r="AM406" s="4"/>
      <c r="AN406" s="4"/>
      <c r="AO406" s="4"/>
      <c r="AP406" s="4"/>
    </row>
    <row r="407" spans="37:42" ht="14.25" customHeight="1">
      <c r="AK407" s="4"/>
      <c r="AL407" s="4"/>
      <c r="AM407" s="4"/>
      <c r="AN407" s="4"/>
      <c r="AO407" s="4"/>
      <c r="AP407" s="4"/>
    </row>
    <row r="408" spans="37:42" ht="14.25" customHeight="1">
      <c r="AK408" s="4"/>
      <c r="AL408" s="4"/>
      <c r="AM408" s="4"/>
      <c r="AN408" s="4"/>
      <c r="AO408" s="4"/>
      <c r="AP408" s="4"/>
    </row>
    <row r="409" spans="37:42" ht="14.25" customHeight="1">
      <c r="AK409" s="4"/>
      <c r="AL409" s="4"/>
      <c r="AM409" s="4"/>
      <c r="AN409" s="4"/>
      <c r="AO409" s="4"/>
      <c r="AP409" s="4"/>
    </row>
    <row r="410" spans="37:42" ht="14.25" customHeight="1">
      <c r="AK410" s="4"/>
      <c r="AL410" s="4"/>
      <c r="AM410" s="4"/>
      <c r="AN410" s="4"/>
      <c r="AO410" s="4"/>
      <c r="AP410" s="4"/>
    </row>
    <row r="411" spans="37:42" ht="14.25" customHeight="1">
      <c r="AK411" s="4"/>
      <c r="AL411" s="4"/>
      <c r="AM411" s="4"/>
      <c r="AN411" s="4"/>
      <c r="AO411" s="4"/>
      <c r="AP411" s="4"/>
    </row>
    <row r="412" spans="37:42" ht="14.25" customHeight="1">
      <c r="AK412" s="4"/>
      <c r="AL412" s="4"/>
      <c r="AM412" s="4"/>
      <c r="AN412" s="4"/>
      <c r="AO412" s="4"/>
      <c r="AP412" s="4"/>
    </row>
    <row r="413" spans="37:42" ht="14.25" customHeight="1">
      <c r="AK413" s="4"/>
      <c r="AL413" s="4"/>
      <c r="AM413" s="4"/>
      <c r="AN413" s="4"/>
      <c r="AO413" s="4"/>
      <c r="AP413" s="4"/>
    </row>
    <row r="414" spans="37:42" ht="14.25" customHeight="1">
      <c r="AK414" s="4"/>
      <c r="AL414" s="4"/>
      <c r="AM414" s="4"/>
      <c r="AN414" s="4"/>
      <c r="AO414" s="4"/>
      <c r="AP414" s="4"/>
    </row>
    <row r="415" spans="37:42" ht="14.25" customHeight="1">
      <c r="AK415" s="4"/>
      <c r="AL415" s="4"/>
      <c r="AM415" s="4"/>
      <c r="AN415" s="4"/>
      <c r="AO415" s="4"/>
      <c r="AP415" s="4"/>
    </row>
    <row r="416" spans="37:42" ht="14.25" customHeight="1">
      <c r="AK416" s="4"/>
      <c r="AL416" s="4"/>
      <c r="AM416" s="4"/>
      <c r="AN416" s="4"/>
      <c r="AO416" s="4"/>
      <c r="AP416" s="4"/>
    </row>
    <row r="417" spans="37:42" ht="14.25" customHeight="1">
      <c r="AK417" s="4"/>
      <c r="AL417" s="4"/>
      <c r="AM417" s="4"/>
      <c r="AN417" s="4"/>
      <c r="AO417" s="4"/>
      <c r="AP417" s="4"/>
    </row>
    <row r="418" spans="37:42" ht="14.25" customHeight="1">
      <c r="AK418" s="4"/>
      <c r="AL418" s="4"/>
      <c r="AM418" s="4"/>
      <c r="AN418" s="4"/>
      <c r="AO418" s="4"/>
      <c r="AP418" s="4"/>
    </row>
    <row r="419" spans="37:42" ht="14.25" customHeight="1">
      <c r="AK419" s="4"/>
      <c r="AL419" s="4"/>
      <c r="AM419" s="4"/>
      <c r="AN419" s="4"/>
      <c r="AO419" s="4"/>
      <c r="AP419" s="4"/>
    </row>
    <row r="420" spans="37:42" ht="14.25" customHeight="1">
      <c r="AK420" s="4"/>
      <c r="AL420" s="4"/>
      <c r="AM420" s="4"/>
      <c r="AN420" s="4"/>
      <c r="AO420" s="4"/>
      <c r="AP420" s="4"/>
    </row>
    <row r="421" spans="37:42" ht="14.25" customHeight="1">
      <c r="AK421" s="4"/>
      <c r="AL421" s="4"/>
      <c r="AM421" s="4"/>
      <c r="AN421" s="4"/>
      <c r="AO421" s="4"/>
      <c r="AP421" s="4"/>
    </row>
    <row r="422" spans="37:42" ht="14.25" customHeight="1">
      <c r="AK422" s="4"/>
      <c r="AL422" s="4"/>
      <c r="AM422" s="4"/>
      <c r="AN422" s="4"/>
      <c r="AO422" s="4"/>
      <c r="AP422" s="4"/>
    </row>
    <row r="423" spans="37:42" ht="14.25" customHeight="1">
      <c r="AK423" s="4"/>
      <c r="AL423" s="4"/>
      <c r="AM423" s="4"/>
      <c r="AN423" s="4"/>
      <c r="AO423" s="4"/>
      <c r="AP423" s="4"/>
    </row>
    <row r="424" spans="37:42" ht="14.25" customHeight="1">
      <c r="AK424" s="4"/>
      <c r="AL424" s="4"/>
      <c r="AM424" s="4"/>
      <c r="AN424" s="4"/>
      <c r="AO424" s="4"/>
      <c r="AP424" s="4"/>
    </row>
    <row r="425" spans="37:42" ht="14.25" customHeight="1">
      <c r="AK425" s="4"/>
      <c r="AL425" s="4"/>
      <c r="AM425" s="4"/>
      <c r="AN425" s="4"/>
      <c r="AO425" s="4"/>
      <c r="AP425" s="4"/>
    </row>
    <row r="426" spans="37:42" ht="14.25" customHeight="1">
      <c r="AK426" s="4"/>
      <c r="AL426" s="4"/>
      <c r="AM426" s="4"/>
      <c r="AN426" s="4"/>
      <c r="AO426" s="4"/>
      <c r="AP426" s="4"/>
    </row>
    <row r="427" spans="37:42" ht="14.25" customHeight="1">
      <c r="AK427" s="4"/>
      <c r="AL427" s="4"/>
      <c r="AM427" s="4"/>
      <c r="AN427" s="4"/>
      <c r="AO427" s="4"/>
      <c r="AP427" s="4"/>
    </row>
    <row r="428" spans="37:42" ht="14.25" customHeight="1">
      <c r="AK428" s="4"/>
      <c r="AL428" s="4"/>
      <c r="AM428" s="4"/>
      <c r="AN428" s="4"/>
      <c r="AO428" s="4"/>
      <c r="AP428" s="4"/>
    </row>
    <row r="429" spans="37:42" ht="14.25" customHeight="1">
      <c r="AK429" s="4"/>
      <c r="AL429" s="4"/>
      <c r="AM429" s="4"/>
      <c r="AN429" s="4"/>
      <c r="AO429" s="4"/>
      <c r="AP429" s="4"/>
    </row>
    <row r="430" spans="37:42" ht="14.25" customHeight="1">
      <c r="AK430" s="4"/>
      <c r="AL430" s="4"/>
      <c r="AM430" s="4"/>
      <c r="AN430" s="4"/>
      <c r="AO430" s="4"/>
      <c r="AP430" s="4"/>
    </row>
    <row r="431" spans="37:42" ht="14.25" customHeight="1">
      <c r="AK431" s="4"/>
      <c r="AL431" s="4"/>
      <c r="AM431" s="4"/>
      <c r="AN431" s="4"/>
      <c r="AO431" s="4"/>
      <c r="AP431" s="4"/>
    </row>
    <row r="432" spans="37:42" ht="14.25" customHeight="1">
      <c r="AK432" s="4"/>
      <c r="AL432" s="4"/>
      <c r="AM432" s="4"/>
      <c r="AN432" s="4"/>
      <c r="AO432" s="4"/>
      <c r="AP432" s="4"/>
    </row>
    <row r="433" spans="37:42" ht="14.25" customHeight="1">
      <c r="AK433" s="4"/>
      <c r="AL433" s="4"/>
      <c r="AM433" s="4"/>
      <c r="AN433" s="4"/>
      <c r="AO433" s="4"/>
      <c r="AP433" s="4"/>
    </row>
    <row r="434" spans="37:42" ht="14.25" customHeight="1">
      <c r="AK434" s="4"/>
      <c r="AL434" s="4"/>
      <c r="AM434" s="4"/>
      <c r="AN434" s="4"/>
      <c r="AO434" s="4"/>
      <c r="AP434" s="4"/>
    </row>
    <row r="435" spans="37:42" ht="14.25" customHeight="1">
      <c r="AK435" s="4"/>
      <c r="AL435" s="4"/>
      <c r="AM435" s="4"/>
      <c r="AN435" s="4"/>
      <c r="AO435" s="4"/>
      <c r="AP435" s="4"/>
    </row>
    <row r="436" spans="37:42" ht="14.25" customHeight="1">
      <c r="AK436" s="4"/>
      <c r="AL436" s="4"/>
      <c r="AM436" s="4"/>
      <c r="AN436" s="4"/>
      <c r="AO436" s="4"/>
      <c r="AP436" s="4"/>
    </row>
    <row r="437" spans="37:42" ht="14.25" customHeight="1">
      <c r="AK437" s="4"/>
      <c r="AL437" s="4"/>
      <c r="AM437" s="4"/>
      <c r="AN437" s="4"/>
      <c r="AO437" s="4"/>
      <c r="AP437" s="4"/>
    </row>
    <row r="438" spans="37:42" ht="14.25" customHeight="1">
      <c r="AK438" s="4"/>
      <c r="AL438" s="4"/>
      <c r="AM438" s="4"/>
      <c r="AN438" s="4"/>
      <c r="AO438" s="4"/>
      <c r="AP438" s="4"/>
    </row>
    <row r="439" spans="37:42" ht="14.25" customHeight="1">
      <c r="AK439" s="4"/>
      <c r="AL439" s="4"/>
      <c r="AM439" s="4"/>
      <c r="AN439" s="4"/>
      <c r="AO439" s="4"/>
      <c r="AP439" s="4"/>
    </row>
    <row r="440" spans="37:42" ht="14.25" customHeight="1">
      <c r="AK440" s="4"/>
      <c r="AL440" s="4"/>
      <c r="AM440" s="4"/>
      <c r="AN440" s="4"/>
      <c r="AO440" s="4"/>
      <c r="AP440" s="4"/>
    </row>
    <row r="441" spans="37:42" ht="14.25" customHeight="1">
      <c r="AK441" s="4"/>
      <c r="AL441" s="4"/>
      <c r="AM441" s="4"/>
      <c r="AN441" s="4"/>
      <c r="AO441" s="4"/>
      <c r="AP441" s="4"/>
    </row>
    <row r="442" spans="37:42" ht="14.25" customHeight="1">
      <c r="AK442" s="4"/>
      <c r="AL442" s="4"/>
      <c r="AM442" s="4"/>
      <c r="AN442" s="4"/>
      <c r="AO442" s="4"/>
      <c r="AP442" s="4"/>
    </row>
    <row r="443" spans="37:42" ht="14.25" customHeight="1">
      <c r="AK443" s="4"/>
      <c r="AL443" s="4"/>
      <c r="AM443" s="4"/>
      <c r="AN443" s="4"/>
      <c r="AO443" s="4"/>
      <c r="AP443" s="4"/>
    </row>
    <row r="444" spans="37:42" ht="14.25" customHeight="1">
      <c r="AK444" s="4"/>
      <c r="AL444" s="4"/>
      <c r="AM444" s="4"/>
      <c r="AN444" s="4"/>
      <c r="AO444" s="4"/>
      <c r="AP444" s="4"/>
    </row>
    <row r="445" spans="37:42" ht="14.25" customHeight="1">
      <c r="AK445" s="4"/>
      <c r="AL445" s="4"/>
      <c r="AM445" s="4"/>
      <c r="AN445" s="4"/>
      <c r="AO445" s="4"/>
      <c r="AP445" s="4"/>
    </row>
    <row r="446" spans="37:42" ht="14.25" customHeight="1">
      <c r="AK446" s="4"/>
      <c r="AL446" s="4"/>
      <c r="AM446" s="4"/>
      <c r="AN446" s="4"/>
      <c r="AO446" s="4"/>
      <c r="AP446" s="4"/>
    </row>
    <row r="447" spans="37:42" ht="14.25" customHeight="1">
      <c r="AK447" s="4"/>
      <c r="AL447" s="4"/>
      <c r="AM447" s="4"/>
      <c r="AN447" s="4"/>
      <c r="AO447" s="4"/>
      <c r="AP447" s="4"/>
    </row>
    <row r="448" spans="37:42" ht="14.25" customHeight="1">
      <c r="AK448" s="4"/>
      <c r="AL448" s="4"/>
      <c r="AM448" s="4"/>
      <c r="AN448" s="4"/>
      <c r="AO448" s="4"/>
      <c r="AP448" s="4"/>
    </row>
    <row r="449" spans="37:42" ht="14.25" customHeight="1">
      <c r="AK449" s="4"/>
      <c r="AL449" s="4"/>
      <c r="AM449" s="4"/>
      <c r="AN449" s="4"/>
      <c r="AO449" s="4"/>
      <c r="AP449" s="4"/>
    </row>
    <row r="450" spans="37:42" ht="14.25" customHeight="1">
      <c r="AK450" s="4"/>
      <c r="AL450" s="4"/>
      <c r="AM450" s="4"/>
      <c r="AN450" s="4"/>
      <c r="AO450" s="4"/>
      <c r="AP450" s="4"/>
    </row>
    <row r="451" spans="37:42" ht="14.25" customHeight="1">
      <c r="AK451" s="4"/>
      <c r="AL451" s="4"/>
      <c r="AM451" s="4"/>
      <c r="AN451" s="4"/>
      <c r="AO451" s="4"/>
      <c r="AP451" s="4"/>
    </row>
    <row r="452" spans="37:42" ht="14.25" customHeight="1">
      <c r="AK452" s="4"/>
      <c r="AL452" s="4"/>
      <c r="AM452" s="4"/>
      <c r="AN452" s="4"/>
      <c r="AO452" s="4"/>
      <c r="AP452" s="4"/>
    </row>
    <row r="453" spans="37:42" ht="14.25" customHeight="1">
      <c r="AK453" s="4"/>
      <c r="AL453" s="4"/>
      <c r="AM453" s="4"/>
      <c r="AN453" s="4"/>
      <c r="AO453" s="4"/>
      <c r="AP453" s="4"/>
    </row>
    <row r="454" spans="37:42" ht="14.25" customHeight="1">
      <c r="AK454" s="4"/>
      <c r="AL454" s="4"/>
      <c r="AM454" s="4"/>
      <c r="AN454" s="4"/>
      <c r="AO454" s="4"/>
      <c r="AP454" s="4"/>
    </row>
    <row r="455" spans="37:42" ht="14.25" customHeight="1">
      <c r="AK455" s="4"/>
      <c r="AL455" s="4"/>
      <c r="AM455" s="4"/>
      <c r="AN455" s="4"/>
      <c r="AO455" s="4"/>
      <c r="AP455" s="4"/>
    </row>
    <row r="456" spans="37:42" ht="14.25" customHeight="1">
      <c r="AK456" s="4"/>
      <c r="AL456" s="4"/>
      <c r="AM456" s="4"/>
      <c r="AN456" s="4"/>
      <c r="AO456" s="4"/>
      <c r="AP456" s="4"/>
    </row>
    <row r="457" spans="37:42" ht="14.25" customHeight="1">
      <c r="AK457" s="4"/>
      <c r="AL457" s="4"/>
      <c r="AM457" s="4"/>
      <c r="AN457" s="4"/>
      <c r="AO457" s="4"/>
      <c r="AP457" s="4"/>
    </row>
    <row r="458" spans="37:42" ht="14.25" customHeight="1">
      <c r="AK458" s="4"/>
      <c r="AL458" s="4"/>
      <c r="AM458" s="4"/>
      <c r="AN458" s="4"/>
      <c r="AO458" s="4"/>
      <c r="AP458" s="4"/>
    </row>
    <row r="459" spans="37:42" ht="14.25" customHeight="1">
      <c r="AK459" s="4"/>
      <c r="AL459" s="4"/>
      <c r="AM459" s="4"/>
      <c r="AN459" s="4"/>
      <c r="AO459" s="4"/>
      <c r="AP459" s="4"/>
    </row>
    <row r="460" spans="37:42" ht="14.25" customHeight="1">
      <c r="AK460" s="4"/>
      <c r="AL460" s="4"/>
      <c r="AM460" s="4"/>
      <c r="AN460" s="4"/>
      <c r="AO460" s="4"/>
      <c r="AP460" s="4"/>
    </row>
    <row r="461" spans="37:42" ht="14.25" customHeight="1">
      <c r="AK461" s="4"/>
      <c r="AL461" s="4"/>
      <c r="AM461" s="4"/>
      <c r="AN461" s="4"/>
      <c r="AO461" s="4"/>
      <c r="AP461" s="4"/>
    </row>
    <row r="462" spans="37:42" ht="14.25" customHeight="1">
      <c r="AK462" s="4"/>
      <c r="AL462" s="4"/>
      <c r="AM462" s="4"/>
      <c r="AN462" s="4"/>
      <c r="AO462" s="4"/>
      <c r="AP462" s="4"/>
    </row>
    <row r="463" spans="37:42" ht="14.25" customHeight="1">
      <c r="AK463" s="4"/>
      <c r="AL463" s="4"/>
      <c r="AM463" s="4"/>
      <c r="AN463" s="4"/>
      <c r="AO463" s="4"/>
      <c r="AP463" s="4"/>
    </row>
    <row r="464" spans="37:42" ht="14.25" customHeight="1">
      <c r="AK464" s="4"/>
      <c r="AL464" s="4"/>
      <c r="AM464" s="4"/>
      <c r="AN464" s="4"/>
      <c r="AO464" s="4"/>
      <c r="AP464" s="4"/>
    </row>
    <row r="465" spans="37:42" ht="14.25" customHeight="1">
      <c r="AK465" s="4"/>
      <c r="AL465" s="4"/>
      <c r="AM465" s="4"/>
      <c r="AN465" s="4"/>
      <c r="AO465" s="4"/>
      <c r="AP465" s="4"/>
    </row>
    <row r="466" spans="37:42" ht="14.25" customHeight="1">
      <c r="AK466" s="4"/>
      <c r="AL466" s="4"/>
      <c r="AM466" s="4"/>
      <c r="AN466" s="4"/>
      <c r="AO466" s="4"/>
      <c r="AP466" s="4"/>
    </row>
    <row r="467" spans="37:42" ht="14.25" customHeight="1">
      <c r="AK467" s="4"/>
      <c r="AL467" s="4"/>
      <c r="AM467" s="4"/>
      <c r="AN467" s="4"/>
      <c r="AO467" s="4"/>
      <c r="AP467" s="4"/>
    </row>
    <row r="468" spans="37:42" ht="14.25" customHeight="1">
      <c r="AK468" s="4"/>
      <c r="AL468" s="4"/>
      <c r="AM468" s="4"/>
      <c r="AN468" s="4"/>
      <c r="AO468" s="4"/>
      <c r="AP468" s="4"/>
    </row>
    <row r="469" spans="37:42" ht="14.25" customHeight="1">
      <c r="AK469" s="4"/>
      <c r="AL469" s="4"/>
      <c r="AM469" s="4"/>
      <c r="AN469" s="4"/>
      <c r="AO469" s="4"/>
      <c r="AP469" s="4"/>
    </row>
    <row r="470" spans="37:42" ht="14.25" customHeight="1">
      <c r="AK470" s="4"/>
      <c r="AL470" s="4"/>
      <c r="AM470" s="4"/>
      <c r="AN470" s="4"/>
      <c r="AO470" s="4"/>
      <c r="AP470" s="4"/>
    </row>
    <row r="471" spans="37:42" ht="14.25" customHeight="1">
      <c r="AK471" s="4"/>
      <c r="AL471" s="4"/>
      <c r="AM471" s="4"/>
      <c r="AN471" s="4"/>
      <c r="AO471" s="4"/>
      <c r="AP471" s="4"/>
    </row>
    <row r="472" spans="37:42" ht="14.25" customHeight="1">
      <c r="AK472" s="4"/>
      <c r="AL472" s="4"/>
      <c r="AM472" s="4"/>
      <c r="AN472" s="4"/>
      <c r="AO472" s="4"/>
      <c r="AP472" s="4"/>
    </row>
    <row r="473" spans="37:42" ht="14.25" customHeight="1">
      <c r="AK473" s="4"/>
      <c r="AL473" s="4"/>
      <c r="AM473" s="4"/>
      <c r="AN473" s="4"/>
      <c r="AO473" s="4"/>
      <c r="AP473" s="4"/>
    </row>
    <row r="474" spans="37:42" ht="14.25" customHeight="1">
      <c r="AK474" s="4"/>
      <c r="AL474" s="4"/>
      <c r="AM474" s="4"/>
      <c r="AN474" s="4"/>
      <c r="AO474" s="4"/>
      <c r="AP474" s="4"/>
    </row>
    <row r="475" spans="37:42" ht="14.25" customHeight="1">
      <c r="AK475" s="4"/>
      <c r="AL475" s="4"/>
      <c r="AM475" s="4"/>
      <c r="AN475" s="4"/>
      <c r="AO475" s="4"/>
      <c r="AP475" s="4"/>
    </row>
    <row r="476" spans="37:42" ht="14.25" customHeight="1">
      <c r="AK476" s="4"/>
      <c r="AL476" s="4"/>
      <c r="AM476" s="4"/>
      <c r="AN476" s="4"/>
      <c r="AO476" s="4"/>
      <c r="AP476" s="4"/>
    </row>
    <row r="477" spans="37:42" ht="14.25" customHeight="1">
      <c r="AK477" s="4"/>
      <c r="AL477" s="4"/>
      <c r="AM477" s="4"/>
      <c r="AN477" s="4"/>
      <c r="AO477" s="4"/>
      <c r="AP477" s="4"/>
    </row>
    <row r="478" spans="37:42" ht="14.25" customHeight="1">
      <c r="AK478" s="4"/>
      <c r="AL478" s="4"/>
      <c r="AM478" s="4"/>
      <c r="AN478" s="4"/>
      <c r="AO478" s="4"/>
      <c r="AP478" s="4"/>
    </row>
    <row r="479" spans="37:42" ht="14.25" customHeight="1">
      <c r="AK479" s="4"/>
      <c r="AL479" s="4"/>
      <c r="AM479" s="4"/>
      <c r="AN479" s="4"/>
      <c r="AO479" s="4"/>
      <c r="AP479" s="4"/>
    </row>
    <row r="480" spans="37:42" ht="14.25" customHeight="1">
      <c r="AK480" s="4"/>
      <c r="AL480" s="4"/>
      <c r="AM480" s="4"/>
      <c r="AN480" s="4"/>
      <c r="AO480" s="4"/>
      <c r="AP480" s="4"/>
    </row>
    <row r="481" spans="37:42" ht="14.25" customHeight="1">
      <c r="AK481" s="4"/>
      <c r="AL481" s="4"/>
      <c r="AM481" s="4"/>
      <c r="AN481" s="4"/>
      <c r="AO481" s="4"/>
      <c r="AP481" s="4"/>
    </row>
    <row r="482" spans="37:42" ht="14.25" customHeight="1">
      <c r="AK482" s="4"/>
      <c r="AL482" s="4"/>
      <c r="AM482" s="4"/>
      <c r="AN482" s="4"/>
      <c r="AO482" s="4"/>
      <c r="AP482" s="4"/>
    </row>
    <row r="483" spans="37:42" ht="14.25" customHeight="1">
      <c r="AK483" s="4"/>
      <c r="AL483" s="4"/>
      <c r="AM483" s="4"/>
      <c r="AN483" s="4"/>
      <c r="AO483" s="4"/>
      <c r="AP483" s="4"/>
    </row>
    <row r="484" spans="37:42" ht="14.25" customHeight="1">
      <c r="AK484" s="4"/>
      <c r="AL484" s="4"/>
      <c r="AM484" s="4"/>
      <c r="AN484" s="4"/>
      <c r="AO484" s="4"/>
      <c r="AP484" s="4"/>
    </row>
    <row r="485" spans="37:42" ht="14.25" customHeight="1">
      <c r="AK485" s="4"/>
      <c r="AL485" s="4"/>
      <c r="AM485" s="4"/>
      <c r="AN485" s="4"/>
      <c r="AO485" s="4"/>
      <c r="AP485" s="4"/>
    </row>
    <row r="486" spans="37:42" ht="14.25" customHeight="1">
      <c r="AK486" s="4"/>
      <c r="AL486" s="4"/>
      <c r="AM486" s="4"/>
      <c r="AN486" s="4"/>
      <c r="AO486" s="4"/>
      <c r="AP486" s="4"/>
    </row>
    <row r="487" spans="37:42" ht="14.25" customHeight="1">
      <c r="AK487" s="4"/>
      <c r="AL487" s="4"/>
      <c r="AM487" s="4"/>
      <c r="AN487" s="4"/>
      <c r="AO487" s="4"/>
      <c r="AP487" s="4"/>
    </row>
    <row r="488" spans="37:42" ht="14.25" customHeight="1">
      <c r="AK488" s="4"/>
      <c r="AL488" s="4"/>
      <c r="AM488" s="4"/>
      <c r="AN488" s="4"/>
      <c r="AO488" s="4"/>
      <c r="AP488" s="4"/>
    </row>
    <row r="489" spans="37:42" ht="14.25" customHeight="1">
      <c r="AK489" s="4"/>
      <c r="AL489" s="4"/>
      <c r="AM489" s="4"/>
      <c r="AN489" s="4"/>
      <c r="AO489" s="4"/>
      <c r="AP489" s="4"/>
    </row>
    <row r="490" spans="37:42" ht="14.25" customHeight="1">
      <c r="AK490" s="4"/>
      <c r="AL490" s="4"/>
      <c r="AM490" s="4"/>
      <c r="AN490" s="4"/>
      <c r="AO490" s="4"/>
      <c r="AP490" s="4"/>
    </row>
    <row r="491" spans="37:42" ht="14.25" customHeight="1">
      <c r="AK491" s="4"/>
      <c r="AL491" s="4"/>
      <c r="AM491" s="4"/>
      <c r="AN491" s="4"/>
      <c r="AO491" s="4"/>
      <c r="AP491" s="4"/>
    </row>
    <row r="492" spans="37:42" ht="14.25" customHeight="1">
      <c r="AK492" s="4"/>
      <c r="AL492" s="4"/>
      <c r="AM492" s="4"/>
      <c r="AN492" s="4"/>
      <c r="AO492" s="4"/>
      <c r="AP492" s="4"/>
    </row>
    <row r="493" spans="37:42" ht="14.25" customHeight="1">
      <c r="AK493" s="4"/>
      <c r="AL493" s="4"/>
      <c r="AM493" s="4"/>
      <c r="AN493" s="4"/>
      <c r="AO493" s="4"/>
      <c r="AP493" s="4"/>
    </row>
    <row r="494" spans="37:42" ht="14.25" customHeight="1">
      <c r="AK494" s="4"/>
      <c r="AL494" s="4"/>
      <c r="AM494" s="4"/>
      <c r="AN494" s="4"/>
      <c r="AO494" s="4"/>
      <c r="AP494" s="4"/>
    </row>
    <row r="495" spans="37:42" ht="14.25" customHeight="1">
      <c r="AK495" s="4"/>
      <c r="AL495" s="4"/>
      <c r="AM495" s="4"/>
      <c r="AN495" s="4"/>
      <c r="AO495" s="4"/>
      <c r="AP495" s="4"/>
    </row>
    <row r="496" spans="37:42" ht="14.25" customHeight="1">
      <c r="AK496" s="4"/>
      <c r="AL496" s="4"/>
      <c r="AM496" s="4"/>
      <c r="AN496" s="4"/>
      <c r="AO496" s="4"/>
      <c r="AP496" s="4"/>
    </row>
    <row r="497" spans="37:42" ht="14.25" customHeight="1">
      <c r="AK497" s="4"/>
      <c r="AL497" s="4"/>
      <c r="AM497" s="4"/>
      <c r="AN497" s="4"/>
      <c r="AO497" s="4"/>
      <c r="AP497" s="4"/>
    </row>
    <row r="498" spans="37:42" ht="14.25" customHeight="1">
      <c r="AK498" s="4"/>
      <c r="AL498" s="4"/>
      <c r="AM498" s="4"/>
      <c r="AN498" s="4"/>
      <c r="AO498" s="4"/>
      <c r="AP498" s="4"/>
    </row>
    <row r="499" spans="37:42" ht="14.25" customHeight="1">
      <c r="AK499" s="4"/>
      <c r="AL499" s="4"/>
      <c r="AM499" s="4"/>
      <c r="AN499" s="4"/>
      <c r="AO499" s="4"/>
      <c r="AP499" s="4"/>
    </row>
    <row r="500" spans="37:42" ht="14.25" customHeight="1">
      <c r="AK500" s="4"/>
      <c r="AL500" s="4"/>
      <c r="AM500" s="4"/>
      <c r="AN500" s="4"/>
      <c r="AO500" s="4"/>
      <c r="AP500" s="4"/>
    </row>
    <row r="501" spans="37:42" ht="14.25" customHeight="1">
      <c r="AK501" s="4"/>
      <c r="AL501" s="4"/>
      <c r="AM501" s="4"/>
      <c r="AN501" s="4"/>
      <c r="AO501" s="4"/>
      <c r="AP501" s="4"/>
    </row>
    <row r="502" spans="37:42" ht="14.25" customHeight="1">
      <c r="AK502" s="4"/>
      <c r="AL502" s="4"/>
      <c r="AM502" s="4"/>
      <c r="AN502" s="4"/>
      <c r="AO502" s="4"/>
      <c r="AP502" s="4"/>
    </row>
    <row r="503" spans="37:42" ht="14.25" customHeight="1">
      <c r="AK503" s="4"/>
      <c r="AL503" s="4"/>
      <c r="AM503" s="4"/>
      <c r="AN503" s="4"/>
      <c r="AO503" s="4"/>
      <c r="AP503" s="4"/>
    </row>
    <row r="504" spans="37:42" ht="14.25" customHeight="1">
      <c r="AK504" s="4"/>
      <c r="AL504" s="4"/>
      <c r="AM504" s="4"/>
      <c r="AN504" s="4"/>
      <c r="AO504" s="4"/>
      <c r="AP504" s="4"/>
    </row>
    <row r="505" spans="37:42" ht="14.25" customHeight="1">
      <c r="AK505" s="4"/>
      <c r="AL505" s="4"/>
      <c r="AM505" s="4"/>
      <c r="AN505" s="4"/>
      <c r="AO505" s="4"/>
      <c r="AP505" s="4"/>
    </row>
    <row r="506" spans="37:42" ht="14.25" customHeight="1">
      <c r="AK506" s="4"/>
      <c r="AL506" s="4"/>
      <c r="AM506" s="4"/>
      <c r="AN506" s="4"/>
      <c r="AO506" s="4"/>
      <c r="AP506" s="4"/>
    </row>
    <row r="507" spans="37:42" ht="14.25" customHeight="1">
      <c r="AK507" s="4"/>
      <c r="AL507" s="4"/>
      <c r="AM507" s="4"/>
      <c r="AN507" s="4"/>
      <c r="AO507" s="4"/>
      <c r="AP507" s="4"/>
    </row>
    <row r="508" spans="37:42" ht="14.25" customHeight="1">
      <c r="AK508" s="4"/>
      <c r="AL508" s="4"/>
      <c r="AM508" s="4"/>
      <c r="AN508" s="4"/>
      <c r="AO508" s="4"/>
      <c r="AP508" s="4"/>
    </row>
    <row r="509" spans="37:42" ht="14.25" customHeight="1">
      <c r="AK509" s="4"/>
      <c r="AL509" s="4"/>
      <c r="AM509" s="4"/>
      <c r="AN509" s="4"/>
      <c r="AO509" s="4"/>
      <c r="AP509" s="4"/>
    </row>
    <row r="510" spans="37:42" ht="14.25" customHeight="1">
      <c r="AK510" s="4"/>
      <c r="AL510" s="4"/>
      <c r="AM510" s="4"/>
      <c r="AN510" s="4"/>
      <c r="AO510" s="4"/>
      <c r="AP510" s="4"/>
    </row>
    <row r="511" spans="37:42" ht="14.25" customHeight="1">
      <c r="AK511" s="4"/>
      <c r="AL511" s="4"/>
      <c r="AM511" s="4"/>
      <c r="AN511" s="4"/>
      <c r="AO511" s="4"/>
      <c r="AP511" s="4"/>
    </row>
    <row r="512" spans="37:42" ht="14.25" customHeight="1">
      <c r="AK512" s="4"/>
      <c r="AL512" s="4"/>
      <c r="AM512" s="4"/>
      <c r="AN512" s="4"/>
      <c r="AO512" s="4"/>
      <c r="AP512" s="4"/>
    </row>
    <row r="513" spans="37:42" ht="14.25" customHeight="1">
      <c r="AK513" s="4"/>
      <c r="AL513" s="4"/>
      <c r="AM513" s="4"/>
      <c r="AN513" s="4"/>
      <c r="AO513" s="4"/>
      <c r="AP513" s="4"/>
    </row>
    <row r="514" spans="37:42" ht="14.25" customHeight="1">
      <c r="AK514" s="4"/>
      <c r="AL514" s="4"/>
      <c r="AM514" s="4"/>
      <c r="AN514" s="4"/>
      <c r="AO514" s="4"/>
      <c r="AP514" s="4"/>
    </row>
    <row r="515" spans="37:42" ht="14.25" customHeight="1">
      <c r="AK515" s="4"/>
      <c r="AL515" s="4"/>
      <c r="AM515" s="4"/>
      <c r="AN515" s="4"/>
      <c r="AO515" s="4"/>
      <c r="AP515" s="4"/>
    </row>
    <row r="516" spans="37:42" ht="14.25" customHeight="1">
      <c r="AK516" s="4"/>
      <c r="AL516" s="4"/>
      <c r="AM516" s="4"/>
      <c r="AN516" s="4"/>
      <c r="AO516" s="4"/>
      <c r="AP516" s="4"/>
    </row>
    <row r="517" spans="37:42" ht="14.25" customHeight="1">
      <c r="AK517" s="4"/>
      <c r="AL517" s="4"/>
      <c r="AM517" s="4"/>
      <c r="AN517" s="4"/>
      <c r="AO517" s="4"/>
      <c r="AP517" s="4"/>
    </row>
    <row r="518" spans="37:42" ht="14.25" customHeight="1">
      <c r="AK518" s="4"/>
      <c r="AL518" s="4"/>
      <c r="AM518" s="4"/>
      <c r="AN518" s="4"/>
      <c r="AO518" s="4"/>
      <c r="AP518" s="4"/>
    </row>
    <row r="519" spans="37:42" ht="14.25" customHeight="1">
      <c r="AK519" s="4"/>
      <c r="AL519" s="4"/>
      <c r="AM519" s="4"/>
      <c r="AN519" s="4"/>
      <c r="AO519" s="4"/>
      <c r="AP519" s="4"/>
    </row>
    <row r="520" spans="37:42" ht="14.25" customHeight="1">
      <c r="AK520" s="4"/>
      <c r="AL520" s="4"/>
      <c r="AM520" s="4"/>
      <c r="AN520" s="4"/>
      <c r="AO520" s="4"/>
      <c r="AP520" s="4"/>
    </row>
    <row r="521" spans="37:42" ht="14.25" customHeight="1">
      <c r="AK521" s="4"/>
      <c r="AL521" s="4"/>
      <c r="AM521" s="4"/>
      <c r="AN521" s="4"/>
      <c r="AO521" s="4"/>
      <c r="AP521" s="4"/>
    </row>
    <row r="522" spans="37:42" ht="14.25" customHeight="1">
      <c r="AK522" s="4"/>
      <c r="AL522" s="4"/>
      <c r="AM522" s="4"/>
      <c r="AN522" s="4"/>
      <c r="AO522" s="4"/>
      <c r="AP522" s="4"/>
    </row>
    <row r="523" spans="37:42" ht="14.25" customHeight="1">
      <c r="AK523" s="4"/>
      <c r="AL523" s="4"/>
      <c r="AM523" s="4"/>
      <c r="AN523" s="4"/>
      <c r="AO523" s="4"/>
      <c r="AP523" s="4"/>
    </row>
    <row r="524" spans="37:42" ht="14.25" customHeight="1">
      <c r="AK524" s="4"/>
      <c r="AL524" s="4"/>
      <c r="AM524" s="4"/>
      <c r="AN524" s="4"/>
      <c r="AO524" s="4"/>
      <c r="AP524" s="4"/>
    </row>
    <row r="525" spans="37:42" ht="14.25" customHeight="1">
      <c r="AK525" s="4"/>
      <c r="AL525" s="4"/>
      <c r="AM525" s="4"/>
      <c r="AN525" s="4"/>
      <c r="AO525" s="4"/>
      <c r="AP525" s="4"/>
    </row>
    <row r="526" spans="37:42" ht="14.25" customHeight="1">
      <c r="AK526" s="4"/>
      <c r="AL526" s="4"/>
      <c r="AM526" s="4"/>
      <c r="AN526" s="4"/>
      <c r="AO526" s="4"/>
      <c r="AP526" s="4"/>
    </row>
    <row r="527" spans="37:42" ht="14.25" customHeight="1">
      <c r="AK527" s="4"/>
      <c r="AL527" s="4"/>
      <c r="AM527" s="4"/>
      <c r="AN527" s="4"/>
      <c r="AO527" s="4"/>
      <c r="AP527" s="4"/>
    </row>
    <row r="528" spans="37:42" ht="14.25" customHeight="1">
      <c r="AK528" s="4"/>
      <c r="AL528" s="4"/>
      <c r="AM528" s="4"/>
      <c r="AN528" s="4"/>
      <c r="AO528" s="4"/>
      <c r="AP528" s="4"/>
    </row>
    <row r="529" spans="37:42" ht="14.25" customHeight="1">
      <c r="AK529" s="4"/>
      <c r="AL529" s="4"/>
      <c r="AM529" s="4"/>
      <c r="AN529" s="4"/>
      <c r="AO529" s="4"/>
      <c r="AP529" s="4"/>
    </row>
    <row r="530" spans="37:42" ht="14.25" customHeight="1">
      <c r="AK530" s="4"/>
      <c r="AL530" s="4"/>
      <c r="AM530" s="4"/>
      <c r="AN530" s="4"/>
      <c r="AO530" s="4"/>
      <c r="AP530" s="4"/>
    </row>
    <row r="531" spans="37:42" ht="14.25" customHeight="1">
      <c r="AK531" s="4"/>
      <c r="AL531" s="4"/>
      <c r="AM531" s="4"/>
      <c r="AN531" s="4"/>
      <c r="AO531" s="4"/>
      <c r="AP531" s="4"/>
    </row>
    <row r="532" spans="37:42" ht="14.25" customHeight="1">
      <c r="AK532" s="4"/>
      <c r="AL532" s="4"/>
      <c r="AM532" s="4"/>
      <c r="AN532" s="4"/>
      <c r="AO532" s="4"/>
      <c r="AP532" s="4"/>
    </row>
    <row r="533" spans="37:42" ht="14.25" customHeight="1">
      <c r="AK533" s="4"/>
      <c r="AL533" s="4"/>
      <c r="AM533" s="4"/>
      <c r="AN533" s="4"/>
      <c r="AO533" s="4"/>
      <c r="AP533" s="4"/>
    </row>
    <row r="534" spans="37:42" ht="14.25" customHeight="1">
      <c r="AK534" s="4"/>
      <c r="AL534" s="4"/>
      <c r="AM534" s="4"/>
      <c r="AN534" s="4"/>
      <c r="AO534" s="4"/>
      <c r="AP534" s="4"/>
    </row>
    <row r="535" spans="37:42" ht="14.25" customHeight="1">
      <c r="AK535" s="4"/>
      <c r="AL535" s="4"/>
      <c r="AM535" s="4"/>
      <c r="AN535" s="4"/>
      <c r="AO535" s="4"/>
      <c r="AP535" s="4"/>
    </row>
    <row r="536" spans="37:42" ht="14.25" customHeight="1">
      <c r="AK536" s="4"/>
      <c r="AL536" s="4"/>
      <c r="AM536" s="4"/>
      <c r="AN536" s="4"/>
      <c r="AO536" s="4"/>
      <c r="AP536" s="4"/>
    </row>
    <row r="537" spans="37:42" ht="14.25" customHeight="1">
      <c r="AK537" s="4"/>
      <c r="AL537" s="4"/>
      <c r="AM537" s="4"/>
      <c r="AN537" s="4"/>
      <c r="AO537" s="4"/>
      <c r="AP537" s="4"/>
    </row>
    <row r="538" spans="37:42" ht="14.25" customHeight="1">
      <c r="AK538" s="4"/>
      <c r="AL538" s="4"/>
      <c r="AM538" s="4"/>
      <c r="AN538" s="4"/>
      <c r="AO538" s="4"/>
      <c r="AP538" s="4"/>
    </row>
    <row r="539" spans="37:42" ht="14.25" customHeight="1">
      <c r="AK539" s="4"/>
      <c r="AL539" s="4"/>
      <c r="AM539" s="4"/>
      <c r="AN539" s="4"/>
      <c r="AO539" s="4"/>
      <c r="AP539" s="4"/>
    </row>
    <row r="540" spans="37:42" ht="14.25" customHeight="1">
      <c r="AK540" s="4"/>
      <c r="AL540" s="4"/>
      <c r="AM540" s="4"/>
      <c r="AN540" s="4"/>
      <c r="AO540" s="4"/>
      <c r="AP540" s="4"/>
    </row>
    <row r="541" spans="37:42" ht="14.25" customHeight="1">
      <c r="AK541" s="4"/>
      <c r="AL541" s="4"/>
      <c r="AM541" s="4"/>
      <c r="AN541" s="4"/>
      <c r="AO541" s="4"/>
      <c r="AP541" s="4"/>
    </row>
    <row r="542" spans="37:42" ht="14.25" customHeight="1">
      <c r="AK542" s="4"/>
      <c r="AL542" s="4"/>
      <c r="AM542" s="4"/>
      <c r="AN542" s="4"/>
      <c r="AO542" s="4"/>
      <c r="AP542" s="4"/>
    </row>
    <row r="543" spans="37:42" ht="14.25" customHeight="1">
      <c r="AK543" s="4"/>
      <c r="AL543" s="4"/>
      <c r="AM543" s="4"/>
      <c r="AN543" s="4"/>
      <c r="AO543" s="4"/>
      <c r="AP543" s="4"/>
    </row>
    <row r="544" spans="37:42" ht="14.25" customHeight="1">
      <c r="AK544" s="4"/>
      <c r="AL544" s="4"/>
      <c r="AM544" s="4"/>
      <c r="AN544" s="4"/>
      <c r="AO544" s="4"/>
      <c r="AP544" s="4"/>
    </row>
    <row r="545" spans="37:42" ht="14.25" customHeight="1">
      <c r="AK545" s="4"/>
      <c r="AL545" s="4"/>
      <c r="AM545" s="4"/>
      <c r="AN545" s="4"/>
      <c r="AO545" s="4"/>
      <c r="AP545" s="4"/>
    </row>
    <row r="546" spans="37:42" ht="14.25" customHeight="1">
      <c r="AK546" s="4"/>
      <c r="AL546" s="4"/>
      <c r="AM546" s="4"/>
      <c r="AN546" s="4"/>
      <c r="AO546" s="4"/>
      <c r="AP546" s="4"/>
    </row>
    <row r="547" spans="37:42" ht="14.25" customHeight="1">
      <c r="AK547" s="4"/>
      <c r="AL547" s="4"/>
      <c r="AM547" s="4"/>
      <c r="AN547" s="4"/>
      <c r="AO547" s="4"/>
      <c r="AP547" s="4"/>
    </row>
    <row r="548" spans="37:42" ht="14.25" customHeight="1">
      <c r="AK548" s="4"/>
      <c r="AL548" s="4"/>
      <c r="AM548" s="4"/>
      <c r="AN548" s="4"/>
      <c r="AO548" s="4"/>
      <c r="AP548" s="4"/>
    </row>
    <row r="549" spans="37:42" ht="14.25" customHeight="1">
      <c r="AK549" s="4"/>
      <c r="AL549" s="4"/>
      <c r="AM549" s="4"/>
      <c r="AN549" s="4"/>
      <c r="AO549" s="4"/>
      <c r="AP549" s="4"/>
    </row>
    <row r="550" spans="37:42" ht="14.25" customHeight="1">
      <c r="AK550" s="4"/>
      <c r="AL550" s="4"/>
      <c r="AM550" s="4"/>
      <c r="AN550" s="4"/>
      <c r="AO550" s="4"/>
      <c r="AP550" s="4"/>
    </row>
    <row r="551" spans="37:42" ht="14.25" customHeight="1">
      <c r="AK551" s="4"/>
      <c r="AL551" s="4"/>
      <c r="AM551" s="4"/>
      <c r="AN551" s="4"/>
      <c r="AO551" s="4"/>
      <c r="AP551" s="4"/>
    </row>
    <row r="552" spans="37:42" ht="14.25" customHeight="1">
      <c r="AK552" s="4"/>
      <c r="AL552" s="4"/>
      <c r="AM552" s="4"/>
      <c r="AN552" s="4"/>
      <c r="AO552" s="4"/>
      <c r="AP552" s="4"/>
    </row>
    <row r="553" spans="37:42" ht="14.25" customHeight="1">
      <c r="AK553" s="4"/>
      <c r="AL553" s="4"/>
      <c r="AM553" s="4"/>
      <c r="AN553" s="4"/>
      <c r="AO553" s="4"/>
      <c r="AP553" s="4"/>
    </row>
    <row r="554" spans="37:42" ht="14.25" customHeight="1">
      <c r="AK554" s="4"/>
      <c r="AL554" s="4"/>
      <c r="AM554" s="4"/>
      <c r="AN554" s="4"/>
      <c r="AO554" s="4"/>
      <c r="AP554" s="4"/>
    </row>
    <row r="555" spans="37:42" ht="14.25" customHeight="1">
      <c r="AK555" s="4"/>
      <c r="AL555" s="4"/>
      <c r="AM555" s="4"/>
      <c r="AN555" s="4"/>
      <c r="AO555" s="4"/>
      <c r="AP555" s="4"/>
    </row>
    <row r="556" spans="37:42" ht="14.25" customHeight="1">
      <c r="AK556" s="4"/>
      <c r="AL556" s="4"/>
      <c r="AM556" s="4"/>
      <c r="AN556" s="4"/>
      <c r="AO556" s="4"/>
      <c r="AP556" s="4"/>
    </row>
    <row r="557" spans="37:42" ht="14.25" customHeight="1">
      <c r="AK557" s="4"/>
      <c r="AL557" s="4"/>
      <c r="AM557" s="4"/>
      <c r="AN557" s="4"/>
      <c r="AO557" s="4"/>
      <c r="AP557" s="4"/>
    </row>
    <row r="558" spans="37:42" ht="14.25" customHeight="1">
      <c r="AK558" s="4"/>
      <c r="AL558" s="4"/>
      <c r="AM558" s="4"/>
      <c r="AN558" s="4"/>
      <c r="AO558" s="4"/>
      <c r="AP558" s="4"/>
    </row>
    <row r="559" spans="37:42" ht="14.25" customHeight="1">
      <c r="AK559" s="4"/>
      <c r="AL559" s="4"/>
      <c r="AM559" s="4"/>
      <c r="AN559" s="4"/>
      <c r="AO559" s="4"/>
      <c r="AP559" s="4"/>
    </row>
    <row r="560" spans="37:42" ht="14.25" customHeight="1">
      <c r="AK560" s="4"/>
      <c r="AL560" s="4"/>
      <c r="AM560" s="4"/>
      <c r="AN560" s="4"/>
      <c r="AO560" s="4"/>
      <c r="AP560" s="4"/>
    </row>
    <row r="561" spans="37:42" ht="14.25" customHeight="1">
      <c r="AK561" s="4"/>
      <c r="AL561" s="4"/>
      <c r="AM561" s="4"/>
      <c r="AN561" s="4"/>
      <c r="AO561" s="4"/>
      <c r="AP561" s="4"/>
    </row>
    <row r="562" spans="37:42" ht="14.25" customHeight="1">
      <c r="AK562" s="4"/>
      <c r="AL562" s="4"/>
      <c r="AM562" s="4"/>
      <c r="AN562" s="4"/>
      <c r="AO562" s="4"/>
      <c r="AP562" s="4"/>
    </row>
    <row r="563" spans="37:42" ht="14.25" customHeight="1">
      <c r="AK563" s="4"/>
      <c r="AL563" s="4"/>
      <c r="AM563" s="4"/>
      <c r="AN563" s="4"/>
      <c r="AO563" s="4"/>
      <c r="AP563" s="4"/>
    </row>
    <row r="564" spans="37:42" ht="14.25" customHeight="1">
      <c r="AK564" s="4"/>
      <c r="AL564" s="4"/>
      <c r="AM564" s="4"/>
      <c r="AN564" s="4"/>
      <c r="AO564" s="4"/>
      <c r="AP564" s="4"/>
    </row>
    <row r="565" spans="37:42" ht="14.25" customHeight="1">
      <c r="AK565" s="4"/>
      <c r="AL565" s="4"/>
      <c r="AM565" s="4"/>
      <c r="AN565" s="4"/>
      <c r="AO565" s="4"/>
      <c r="AP565" s="4"/>
    </row>
    <row r="566" spans="37:42" ht="14.25" customHeight="1">
      <c r="AK566" s="4"/>
      <c r="AL566" s="4"/>
      <c r="AM566" s="4"/>
      <c r="AN566" s="4"/>
      <c r="AO566" s="4"/>
      <c r="AP566" s="4"/>
    </row>
    <row r="567" spans="37:42" ht="14.25" customHeight="1">
      <c r="AK567" s="4"/>
      <c r="AL567" s="4"/>
      <c r="AM567" s="4"/>
      <c r="AN567" s="4"/>
      <c r="AO567" s="4"/>
      <c r="AP567" s="4"/>
    </row>
    <row r="568" spans="37:42" ht="14.25" customHeight="1">
      <c r="AK568" s="4"/>
      <c r="AL568" s="4"/>
      <c r="AM568" s="4"/>
      <c r="AN568" s="4"/>
      <c r="AO568" s="4"/>
      <c r="AP568" s="4"/>
    </row>
    <row r="569" spans="37:42" ht="14.25" customHeight="1">
      <c r="AK569" s="4"/>
      <c r="AL569" s="4"/>
      <c r="AM569" s="4"/>
      <c r="AN569" s="4"/>
      <c r="AO569" s="4"/>
      <c r="AP569" s="4"/>
    </row>
    <row r="570" spans="37:42" ht="14.25" customHeight="1">
      <c r="AK570" s="4"/>
      <c r="AL570" s="4"/>
      <c r="AM570" s="4"/>
      <c r="AN570" s="4"/>
      <c r="AO570" s="4"/>
      <c r="AP570" s="4"/>
    </row>
    <row r="571" spans="37:42" ht="14.25" customHeight="1">
      <c r="AK571" s="4"/>
      <c r="AL571" s="4"/>
      <c r="AM571" s="4"/>
      <c r="AN571" s="4"/>
      <c r="AO571" s="4"/>
      <c r="AP571" s="4"/>
    </row>
    <row r="572" spans="37:42" ht="14.25" customHeight="1">
      <c r="AK572" s="4"/>
      <c r="AL572" s="4"/>
      <c r="AM572" s="4"/>
      <c r="AN572" s="4"/>
      <c r="AO572" s="4"/>
      <c r="AP572" s="4"/>
    </row>
    <row r="573" spans="37:42" ht="14.25" customHeight="1">
      <c r="AK573" s="4"/>
      <c r="AL573" s="4"/>
      <c r="AM573" s="4"/>
      <c r="AN573" s="4"/>
      <c r="AO573" s="4"/>
      <c r="AP573" s="4"/>
    </row>
    <row r="574" spans="37:42" ht="14.25" customHeight="1">
      <c r="AK574" s="4"/>
      <c r="AL574" s="4"/>
      <c r="AM574" s="4"/>
      <c r="AN574" s="4"/>
      <c r="AO574" s="4"/>
      <c r="AP574" s="4"/>
    </row>
    <row r="575" spans="37:42" ht="14.25" customHeight="1">
      <c r="AK575" s="4"/>
      <c r="AL575" s="4"/>
      <c r="AM575" s="4"/>
      <c r="AN575" s="4"/>
      <c r="AO575" s="4"/>
      <c r="AP575" s="4"/>
    </row>
    <row r="576" spans="37:42" ht="14.25" customHeight="1">
      <c r="AK576" s="4"/>
      <c r="AL576" s="4"/>
      <c r="AM576" s="4"/>
      <c r="AN576" s="4"/>
      <c r="AO576" s="4"/>
      <c r="AP576" s="4"/>
    </row>
    <row r="577" spans="37:42" ht="14.25" customHeight="1">
      <c r="AK577" s="4"/>
      <c r="AL577" s="4"/>
      <c r="AM577" s="4"/>
      <c r="AN577" s="4"/>
      <c r="AO577" s="4"/>
      <c r="AP577" s="4"/>
    </row>
    <row r="578" spans="37:42" ht="14.25" customHeight="1">
      <c r="AK578" s="4"/>
      <c r="AL578" s="4"/>
      <c r="AM578" s="4"/>
      <c r="AN578" s="4"/>
      <c r="AO578" s="4"/>
      <c r="AP578" s="4"/>
    </row>
    <row r="579" spans="37:42" ht="14.25" customHeight="1">
      <c r="AK579" s="4"/>
      <c r="AL579" s="4"/>
      <c r="AM579" s="4"/>
      <c r="AN579" s="4"/>
      <c r="AO579" s="4"/>
      <c r="AP579" s="4"/>
    </row>
    <row r="580" spans="37:42" ht="14.25" customHeight="1">
      <c r="AK580" s="4"/>
      <c r="AL580" s="4"/>
      <c r="AM580" s="4"/>
      <c r="AN580" s="4"/>
      <c r="AO580" s="4"/>
      <c r="AP580" s="4"/>
    </row>
    <row r="581" spans="37:42" ht="14.25" customHeight="1">
      <c r="AK581" s="4"/>
      <c r="AL581" s="4"/>
      <c r="AM581" s="4"/>
      <c r="AN581" s="4"/>
      <c r="AO581" s="4"/>
      <c r="AP581" s="4"/>
    </row>
    <row r="582" spans="37:42" ht="14.25" customHeight="1">
      <c r="AK582" s="4"/>
      <c r="AL582" s="4"/>
      <c r="AM582" s="4"/>
      <c r="AN582" s="4"/>
      <c r="AO582" s="4"/>
      <c r="AP582" s="4"/>
    </row>
    <row r="583" spans="37:42" ht="14.25" customHeight="1">
      <c r="AK583" s="4"/>
      <c r="AL583" s="4"/>
      <c r="AM583" s="4"/>
      <c r="AN583" s="4"/>
      <c r="AO583" s="4"/>
      <c r="AP583" s="4"/>
    </row>
    <row r="584" spans="37:42" ht="14.25" customHeight="1">
      <c r="AK584" s="4"/>
      <c r="AL584" s="4"/>
      <c r="AM584" s="4"/>
      <c r="AN584" s="4"/>
      <c r="AO584" s="4"/>
      <c r="AP584" s="4"/>
    </row>
    <row r="585" spans="37:42" ht="14.25" customHeight="1">
      <c r="AK585" s="4"/>
      <c r="AL585" s="4"/>
      <c r="AM585" s="4"/>
      <c r="AN585" s="4"/>
      <c r="AO585" s="4"/>
      <c r="AP585" s="4"/>
    </row>
    <row r="586" spans="37:42" ht="14.25" customHeight="1">
      <c r="AK586" s="4"/>
      <c r="AL586" s="4"/>
      <c r="AM586" s="4"/>
      <c r="AN586" s="4"/>
      <c r="AO586" s="4"/>
      <c r="AP586" s="4"/>
    </row>
    <row r="587" spans="37:42" ht="14.25" customHeight="1">
      <c r="AK587" s="4"/>
      <c r="AL587" s="4"/>
      <c r="AM587" s="4"/>
      <c r="AN587" s="4"/>
      <c r="AO587" s="4"/>
      <c r="AP587" s="4"/>
    </row>
    <row r="588" spans="37:42" ht="14.25" customHeight="1">
      <c r="AK588" s="4"/>
      <c r="AL588" s="4"/>
      <c r="AM588" s="4"/>
      <c r="AN588" s="4"/>
      <c r="AO588" s="4"/>
      <c r="AP588" s="4"/>
    </row>
    <row r="589" spans="37:42" ht="14.25" customHeight="1">
      <c r="AK589" s="4"/>
      <c r="AL589" s="4"/>
      <c r="AM589" s="4"/>
      <c r="AN589" s="4"/>
      <c r="AO589" s="4"/>
      <c r="AP589" s="4"/>
    </row>
    <row r="590" spans="37:42" ht="14.25" customHeight="1">
      <c r="AK590" s="4"/>
      <c r="AL590" s="4"/>
      <c r="AM590" s="4"/>
      <c r="AN590" s="4"/>
      <c r="AO590" s="4"/>
      <c r="AP590" s="4"/>
    </row>
    <row r="591" spans="37:42" ht="14.25" customHeight="1">
      <c r="AK591" s="4"/>
      <c r="AL591" s="4"/>
      <c r="AM591" s="4"/>
      <c r="AN591" s="4"/>
      <c r="AO591" s="4"/>
      <c r="AP591" s="4"/>
    </row>
    <row r="592" spans="37:42" ht="14.25" customHeight="1">
      <c r="AK592" s="4"/>
      <c r="AL592" s="4"/>
      <c r="AM592" s="4"/>
      <c r="AN592" s="4"/>
      <c r="AO592" s="4"/>
      <c r="AP592" s="4"/>
    </row>
    <row r="593" spans="37:42" ht="14.25" customHeight="1">
      <c r="AK593" s="4"/>
      <c r="AL593" s="4"/>
      <c r="AM593" s="4"/>
      <c r="AN593" s="4"/>
      <c r="AO593" s="4"/>
      <c r="AP593" s="4"/>
    </row>
    <row r="594" spans="37:42" ht="14.25" customHeight="1">
      <c r="AK594" s="4"/>
      <c r="AL594" s="4"/>
      <c r="AM594" s="4"/>
      <c r="AN594" s="4"/>
      <c r="AO594" s="4"/>
      <c r="AP594" s="4"/>
    </row>
    <row r="595" spans="37:42" ht="14.25" customHeight="1">
      <c r="AK595" s="4"/>
      <c r="AL595" s="4"/>
      <c r="AM595" s="4"/>
      <c r="AN595" s="4"/>
      <c r="AO595" s="4"/>
      <c r="AP595" s="4"/>
    </row>
    <row r="596" spans="37:42" ht="14.25" customHeight="1">
      <c r="AK596" s="4"/>
      <c r="AL596" s="4"/>
      <c r="AM596" s="4"/>
      <c r="AN596" s="4"/>
      <c r="AO596" s="4"/>
      <c r="AP596" s="4"/>
    </row>
    <row r="597" spans="37:42" ht="14.25" customHeight="1">
      <c r="AK597" s="4"/>
      <c r="AL597" s="4"/>
      <c r="AM597" s="4"/>
      <c r="AN597" s="4"/>
      <c r="AO597" s="4"/>
      <c r="AP597" s="4"/>
    </row>
    <row r="598" spans="37:42" ht="14.25" customHeight="1">
      <c r="AK598" s="4"/>
      <c r="AL598" s="4"/>
      <c r="AM598" s="4"/>
      <c r="AN598" s="4"/>
      <c r="AO598" s="4"/>
      <c r="AP598" s="4"/>
    </row>
    <row r="599" spans="37:42" ht="14.25" customHeight="1">
      <c r="AK599" s="4"/>
      <c r="AL599" s="4"/>
      <c r="AM599" s="4"/>
      <c r="AN599" s="4"/>
      <c r="AO599" s="4"/>
      <c r="AP599" s="4"/>
    </row>
    <row r="600" spans="37:42" ht="14.25" customHeight="1">
      <c r="AK600" s="4"/>
      <c r="AL600" s="4"/>
      <c r="AM600" s="4"/>
      <c r="AN600" s="4"/>
      <c r="AO600" s="4"/>
      <c r="AP600" s="4"/>
    </row>
    <row r="601" spans="37:42" ht="14.25" customHeight="1">
      <c r="AK601" s="4"/>
      <c r="AL601" s="4"/>
      <c r="AM601" s="4"/>
      <c r="AN601" s="4"/>
      <c r="AO601" s="4"/>
      <c r="AP601" s="4"/>
    </row>
    <row r="602" spans="37:42" ht="14.25" customHeight="1">
      <c r="AK602" s="4"/>
      <c r="AL602" s="4"/>
      <c r="AM602" s="4"/>
      <c r="AN602" s="4"/>
      <c r="AO602" s="4"/>
      <c r="AP602" s="4"/>
    </row>
    <row r="603" spans="37:42" ht="14.25" customHeight="1">
      <c r="AK603" s="4"/>
      <c r="AL603" s="4"/>
      <c r="AM603" s="4"/>
      <c r="AN603" s="4"/>
      <c r="AO603" s="4"/>
      <c r="AP603" s="4"/>
    </row>
    <row r="604" spans="37:42" ht="14.25" customHeight="1">
      <c r="AK604" s="4"/>
      <c r="AL604" s="4"/>
      <c r="AM604" s="4"/>
      <c r="AN604" s="4"/>
      <c r="AO604" s="4"/>
      <c r="AP604" s="4"/>
    </row>
    <row r="605" spans="37:42" ht="14.25" customHeight="1">
      <c r="AK605" s="4"/>
      <c r="AL605" s="4"/>
      <c r="AM605" s="4"/>
      <c r="AN605" s="4"/>
      <c r="AO605" s="4"/>
      <c r="AP605" s="4"/>
    </row>
    <row r="606" spans="37:42" ht="14.25" customHeight="1">
      <c r="AK606" s="4"/>
      <c r="AL606" s="4"/>
      <c r="AM606" s="4"/>
      <c r="AN606" s="4"/>
      <c r="AO606" s="4"/>
      <c r="AP606" s="4"/>
    </row>
    <row r="607" spans="37:42" ht="14.25" customHeight="1">
      <c r="AK607" s="4"/>
      <c r="AL607" s="4"/>
      <c r="AM607" s="4"/>
      <c r="AN607" s="4"/>
      <c r="AO607" s="4"/>
      <c r="AP607" s="4"/>
    </row>
    <row r="608" spans="37:42" ht="14.25" customHeight="1">
      <c r="AK608" s="4"/>
      <c r="AL608" s="4"/>
      <c r="AM608" s="4"/>
      <c r="AN608" s="4"/>
      <c r="AO608" s="4"/>
      <c r="AP608" s="4"/>
    </row>
    <row r="609" spans="37:42" ht="14.25" customHeight="1">
      <c r="AK609" s="4"/>
      <c r="AL609" s="4"/>
      <c r="AM609" s="4"/>
      <c r="AN609" s="4"/>
      <c r="AO609" s="4"/>
      <c r="AP609" s="4"/>
    </row>
    <row r="610" spans="37:42" ht="14.25" customHeight="1">
      <c r="AK610" s="4"/>
      <c r="AL610" s="4"/>
      <c r="AM610" s="4"/>
      <c r="AN610" s="4"/>
      <c r="AO610" s="4"/>
      <c r="AP610" s="4"/>
    </row>
    <row r="611" spans="37:42" ht="14.25" customHeight="1">
      <c r="AK611" s="4"/>
      <c r="AL611" s="4"/>
      <c r="AM611" s="4"/>
      <c r="AN611" s="4"/>
      <c r="AO611" s="4"/>
      <c r="AP611" s="4"/>
    </row>
    <row r="612" spans="37:42" ht="14.25" customHeight="1">
      <c r="AK612" s="4"/>
      <c r="AL612" s="4"/>
      <c r="AM612" s="4"/>
      <c r="AN612" s="4"/>
      <c r="AO612" s="4"/>
      <c r="AP612" s="4"/>
    </row>
    <row r="613" spans="37:42" ht="14.25" customHeight="1">
      <c r="AK613" s="4"/>
      <c r="AL613" s="4"/>
      <c r="AM613" s="4"/>
      <c r="AN613" s="4"/>
      <c r="AO613" s="4"/>
      <c r="AP613" s="4"/>
    </row>
    <row r="614" spans="37:42" ht="14.25" customHeight="1">
      <c r="AK614" s="4"/>
      <c r="AL614" s="4"/>
      <c r="AM614" s="4"/>
      <c r="AN614" s="4"/>
      <c r="AO614" s="4"/>
      <c r="AP614" s="4"/>
    </row>
    <row r="615" spans="37:42" ht="14.25" customHeight="1">
      <c r="AK615" s="4"/>
      <c r="AL615" s="4"/>
      <c r="AM615" s="4"/>
      <c r="AN615" s="4"/>
      <c r="AO615" s="4"/>
      <c r="AP615" s="4"/>
    </row>
    <row r="616" spans="37:42" ht="14.25" customHeight="1">
      <c r="AK616" s="4"/>
      <c r="AL616" s="4"/>
      <c r="AM616" s="4"/>
      <c r="AN616" s="4"/>
      <c r="AO616" s="4"/>
      <c r="AP616" s="4"/>
    </row>
    <row r="617" spans="37:42" ht="14.25" customHeight="1">
      <c r="AK617" s="4"/>
      <c r="AL617" s="4"/>
      <c r="AM617" s="4"/>
      <c r="AN617" s="4"/>
      <c r="AO617" s="4"/>
      <c r="AP617" s="4"/>
    </row>
    <row r="618" spans="37:42" ht="14.25" customHeight="1">
      <c r="AK618" s="4"/>
      <c r="AL618" s="4"/>
      <c r="AM618" s="4"/>
      <c r="AN618" s="4"/>
      <c r="AO618" s="4"/>
      <c r="AP618" s="4"/>
    </row>
    <row r="619" spans="37:42" ht="14.25" customHeight="1">
      <c r="AK619" s="4"/>
      <c r="AL619" s="4"/>
      <c r="AM619" s="4"/>
      <c r="AN619" s="4"/>
      <c r="AO619" s="4"/>
      <c r="AP619" s="4"/>
    </row>
    <row r="620" spans="37:42" ht="14.25" customHeight="1">
      <c r="AK620" s="4"/>
      <c r="AL620" s="4"/>
      <c r="AM620" s="4"/>
      <c r="AN620" s="4"/>
      <c r="AO620" s="4"/>
      <c r="AP620" s="4"/>
    </row>
    <row r="621" spans="37:42" ht="14.25" customHeight="1">
      <c r="AK621" s="4"/>
      <c r="AL621" s="4"/>
      <c r="AM621" s="4"/>
      <c r="AN621" s="4"/>
      <c r="AO621" s="4"/>
      <c r="AP621" s="4"/>
    </row>
    <row r="622" spans="37:42" ht="14.25" customHeight="1">
      <c r="AK622" s="4"/>
      <c r="AL622" s="4"/>
      <c r="AM622" s="4"/>
      <c r="AN622" s="4"/>
      <c r="AO622" s="4"/>
      <c r="AP622" s="4"/>
    </row>
    <row r="623" spans="37:42" ht="14.25" customHeight="1">
      <c r="AK623" s="4"/>
      <c r="AL623" s="4"/>
      <c r="AM623" s="4"/>
      <c r="AN623" s="4"/>
      <c r="AO623" s="4"/>
      <c r="AP623" s="4"/>
    </row>
    <row r="624" spans="37:42" ht="14.25" customHeight="1">
      <c r="AK624" s="4"/>
      <c r="AL624" s="4"/>
      <c r="AM624" s="4"/>
      <c r="AN624" s="4"/>
      <c r="AO624" s="4"/>
      <c r="AP624" s="4"/>
    </row>
    <row r="625" spans="37:42" ht="14.25" customHeight="1">
      <c r="AK625" s="4"/>
      <c r="AL625" s="4"/>
      <c r="AM625" s="4"/>
      <c r="AN625" s="4"/>
      <c r="AO625" s="4"/>
      <c r="AP625" s="4"/>
    </row>
    <row r="626" spans="37:42" ht="14.25" customHeight="1">
      <c r="AK626" s="4"/>
      <c r="AL626" s="4"/>
      <c r="AM626" s="4"/>
      <c r="AN626" s="4"/>
      <c r="AO626" s="4"/>
      <c r="AP626" s="4"/>
    </row>
    <row r="627" spans="37:42" ht="14.25" customHeight="1">
      <c r="AK627" s="4"/>
      <c r="AL627" s="4"/>
      <c r="AM627" s="4"/>
      <c r="AN627" s="4"/>
      <c r="AO627" s="4"/>
      <c r="AP627" s="4"/>
    </row>
    <row r="628" spans="37:42" ht="14.25" customHeight="1">
      <c r="AK628" s="4"/>
      <c r="AL628" s="4"/>
      <c r="AM628" s="4"/>
      <c r="AN628" s="4"/>
      <c r="AO628" s="4"/>
      <c r="AP628" s="4"/>
    </row>
    <row r="629" spans="37:42" ht="14.25" customHeight="1">
      <c r="AK629" s="4"/>
      <c r="AL629" s="4"/>
      <c r="AM629" s="4"/>
      <c r="AN629" s="4"/>
      <c r="AO629" s="4"/>
      <c r="AP629" s="4"/>
    </row>
    <row r="630" spans="37:42" ht="14.25" customHeight="1">
      <c r="AK630" s="4"/>
      <c r="AL630" s="4"/>
      <c r="AM630" s="4"/>
      <c r="AN630" s="4"/>
      <c r="AO630" s="4"/>
      <c r="AP630" s="4"/>
    </row>
    <row r="631" spans="37:42" ht="14.25" customHeight="1">
      <c r="AK631" s="4"/>
      <c r="AL631" s="4"/>
      <c r="AM631" s="4"/>
      <c r="AN631" s="4"/>
      <c r="AO631" s="4"/>
      <c r="AP631" s="4"/>
    </row>
    <row r="632" spans="37:42" ht="14.25" customHeight="1">
      <c r="AK632" s="4"/>
      <c r="AL632" s="4"/>
      <c r="AM632" s="4"/>
      <c r="AN632" s="4"/>
      <c r="AO632" s="4"/>
      <c r="AP632" s="4"/>
    </row>
    <row r="633" spans="37:42" ht="14.25" customHeight="1">
      <c r="AK633" s="4"/>
      <c r="AL633" s="4"/>
      <c r="AM633" s="4"/>
      <c r="AN633" s="4"/>
      <c r="AO633" s="4"/>
      <c r="AP633" s="4"/>
    </row>
    <row r="634" spans="37:42" ht="14.25" customHeight="1">
      <c r="AK634" s="4"/>
      <c r="AL634" s="4"/>
      <c r="AM634" s="4"/>
      <c r="AN634" s="4"/>
      <c r="AO634" s="4"/>
      <c r="AP634" s="4"/>
    </row>
    <row r="635" spans="37:42" ht="14.25" customHeight="1">
      <c r="AK635" s="4"/>
      <c r="AL635" s="4"/>
      <c r="AM635" s="4"/>
      <c r="AN635" s="4"/>
      <c r="AO635" s="4"/>
      <c r="AP635" s="4"/>
    </row>
    <row r="636" spans="37:42" ht="14.25" customHeight="1">
      <c r="AK636" s="4"/>
      <c r="AL636" s="4"/>
      <c r="AM636" s="4"/>
      <c r="AN636" s="4"/>
      <c r="AO636" s="4"/>
      <c r="AP636" s="4"/>
    </row>
    <row r="637" spans="37:42" ht="14.25" customHeight="1">
      <c r="AK637" s="4"/>
      <c r="AL637" s="4"/>
      <c r="AM637" s="4"/>
      <c r="AN637" s="4"/>
      <c r="AO637" s="4"/>
      <c r="AP637" s="4"/>
    </row>
    <row r="638" spans="37:42" ht="14.25" customHeight="1">
      <c r="AK638" s="4"/>
      <c r="AL638" s="4"/>
      <c r="AM638" s="4"/>
      <c r="AN638" s="4"/>
      <c r="AO638" s="4"/>
      <c r="AP638" s="4"/>
    </row>
    <row r="639" spans="37:42" ht="14.25" customHeight="1">
      <c r="AK639" s="4"/>
      <c r="AL639" s="4"/>
      <c r="AM639" s="4"/>
      <c r="AN639" s="4"/>
      <c r="AO639" s="4"/>
      <c r="AP639" s="4"/>
    </row>
    <row r="640" spans="37:42" ht="14.25" customHeight="1">
      <c r="AK640" s="4"/>
      <c r="AL640" s="4"/>
      <c r="AM640" s="4"/>
      <c r="AN640" s="4"/>
      <c r="AO640" s="4"/>
      <c r="AP640" s="4"/>
    </row>
    <row r="641" spans="37:42" ht="14.25" customHeight="1">
      <c r="AK641" s="4"/>
      <c r="AL641" s="4"/>
      <c r="AM641" s="4"/>
      <c r="AN641" s="4"/>
      <c r="AO641" s="4"/>
      <c r="AP641" s="4"/>
    </row>
    <row r="642" spans="37:42" ht="14.25" customHeight="1">
      <c r="AK642" s="4"/>
      <c r="AL642" s="4"/>
      <c r="AM642" s="4"/>
      <c r="AN642" s="4"/>
      <c r="AO642" s="4"/>
      <c r="AP642" s="4"/>
    </row>
    <row r="643" spans="37:42" ht="14.25" customHeight="1">
      <c r="AK643" s="4"/>
      <c r="AL643" s="4"/>
      <c r="AM643" s="4"/>
      <c r="AN643" s="4"/>
      <c r="AO643" s="4"/>
      <c r="AP643" s="4"/>
    </row>
    <row r="644" spans="37:42" ht="14.25" customHeight="1">
      <c r="AK644" s="4"/>
      <c r="AL644" s="4"/>
      <c r="AM644" s="4"/>
      <c r="AN644" s="4"/>
      <c r="AO644" s="4"/>
      <c r="AP644" s="4"/>
    </row>
    <row r="645" spans="37:42" ht="14.25" customHeight="1">
      <c r="AK645" s="4"/>
      <c r="AL645" s="4"/>
      <c r="AM645" s="4"/>
      <c r="AN645" s="4"/>
      <c r="AO645" s="4"/>
      <c r="AP645" s="4"/>
    </row>
    <row r="646" spans="37:42" ht="14.25" customHeight="1">
      <c r="AK646" s="4"/>
      <c r="AL646" s="4"/>
      <c r="AM646" s="4"/>
      <c r="AN646" s="4"/>
      <c r="AO646" s="4"/>
      <c r="AP646" s="4"/>
    </row>
    <row r="647" spans="37:42" ht="14.25" customHeight="1">
      <c r="AK647" s="4"/>
      <c r="AL647" s="4"/>
      <c r="AM647" s="4"/>
      <c r="AN647" s="4"/>
      <c r="AO647" s="4"/>
      <c r="AP647" s="4"/>
    </row>
    <row r="648" spans="37:42" ht="14.25" customHeight="1">
      <c r="AK648" s="4"/>
      <c r="AL648" s="4"/>
      <c r="AM648" s="4"/>
      <c r="AN648" s="4"/>
      <c r="AO648" s="4"/>
      <c r="AP648" s="4"/>
    </row>
    <row r="649" spans="37:42" ht="14.25" customHeight="1">
      <c r="AK649" s="4"/>
      <c r="AL649" s="4"/>
      <c r="AM649" s="4"/>
      <c r="AN649" s="4"/>
      <c r="AO649" s="4"/>
      <c r="AP649" s="4"/>
    </row>
    <row r="650" spans="37:42" ht="14.25" customHeight="1">
      <c r="AK650" s="4"/>
      <c r="AL650" s="4"/>
      <c r="AM650" s="4"/>
      <c r="AN650" s="4"/>
      <c r="AO650" s="4"/>
      <c r="AP650" s="4"/>
    </row>
    <row r="651" spans="37:42" ht="14.25" customHeight="1">
      <c r="AK651" s="4"/>
      <c r="AL651" s="4"/>
      <c r="AM651" s="4"/>
      <c r="AN651" s="4"/>
      <c r="AO651" s="4"/>
      <c r="AP651" s="4"/>
    </row>
    <row r="652" spans="37:42" ht="14.25" customHeight="1">
      <c r="AK652" s="4"/>
      <c r="AL652" s="4"/>
      <c r="AM652" s="4"/>
      <c r="AN652" s="4"/>
      <c r="AO652" s="4"/>
      <c r="AP652" s="4"/>
    </row>
    <row r="653" spans="37:42" ht="14.25" customHeight="1">
      <c r="AK653" s="4"/>
      <c r="AL653" s="4"/>
      <c r="AM653" s="4"/>
      <c r="AN653" s="4"/>
      <c r="AO653" s="4"/>
      <c r="AP653" s="4"/>
    </row>
    <row r="654" spans="37:42" ht="14.25" customHeight="1">
      <c r="AK654" s="4"/>
      <c r="AL654" s="4"/>
      <c r="AM654" s="4"/>
      <c r="AN654" s="4"/>
      <c r="AO654" s="4"/>
      <c r="AP654" s="4"/>
    </row>
    <row r="655" spans="37:42" ht="14.25" customHeight="1">
      <c r="AK655" s="4"/>
      <c r="AL655" s="4"/>
      <c r="AM655" s="4"/>
      <c r="AN655" s="4"/>
      <c r="AO655" s="4"/>
      <c r="AP655" s="4"/>
    </row>
    <row r="656" spans="37:42" ht="14.25" customHeight="1">
      <c r="AK656" s="4"/>
      <c r="AL656" s="4"/>
      <c r="AM656" s="4"/>
      <c r="AN656" s="4"/>
      <c r="AO656" s="4"/>
      <c r="AP656" s="4"/>
    </row>
    <row r="657" spans="37:42" ht="14.25" customHeight="1">
      <c r="AK657" s="4"/>
      <c r="AL657" s="4"/>
      <c r="AM657" s="4"/>
      <c r="AN657" s="4"/>
      <c r="AO657" s="4"/>
      <c r="AP657" s="4"/>
    </row>
    <row r="658" spans="37:42" ht="14.25" customHeight="1">
      <c r="AK658" s="4"/>
      <c r="AL658" s="4"/>
      <c r="AM658" s="4"/>
      <c r="AN658" s="4"/>
      <c r="AO658" s="4"/>
      <c r="AP658" s="4"/>
    </row>
    <row r="659" spans="37:42" ht="14.25" customHeight="1">
      <c r="AK659" s="4"/>
      <c r="AL659" s="4"/>
      <c r="AM659" s="4"/>
      <c r="AN659" s="4"/>
      <c r="AO659" s="4"/>
      <c r="AP659" s="4"/>
    </row>
    <row r="660" spans="37:42" ht="14.25" customHeight="1">
      <c r="AK660" s="4"/>
      <c r="AL660" s="4"/>
      <c r="AM660" s="4"/>
      <c r="AN660" s="4"/>
      <c r="AO660" s="4"/>
      <c r="AP660" s="4"/>
    </row>
    <row r="661" spans="37:42" ht="14.25" customHeight="1">
      <c r="AK661" s="4"/>
      <c r="AL661" s="4"/>
      <c r="AM661" s="4"/>
      <c r="AN661" s="4"/>
      <c r="AO661" s="4"/>
      <c r="AP661" s="4"/>
    </row>
    <row r="662" spans="37:42" ht="14.25" customHeight="1">
      <c r="AK662" s="4"/>
      <c r="AL662" s="4"/>
      <c r="AM662" s="4"/>
      <c r="AN662" s="4"/>
      <c r="AO662" s="4"/>
      <c r="AP662" s="4"/>
    </row>
    <row r="663" spans="37:42" ht="14.25" customHeight="1">
      <c r="AK663" s="4"/>
      <c r="AL663" s="4"/>
      <c r="AM663" s="4"/>
      <c r="AN663" s="4"/>
      <c r="AO663" s="4"/>
      <c r="AP663" s="4"/>
    </row>
    <row r="664" spans="37:42" ht="14.25" customHeight="1">
      <c r="AK664" s="4"/>
      <c r="AL664" s="4"/>
      <c r="AM664" s="4"/>
      <c r="AN664" s="4"/>
      <c r="AO664" s="4"/>
      <c r="AP664" s="4"/>
    </row>
    <row r="665" spans="37:42" ht="14.25" customHeight="1">
      <c r="AK665" s="4"/>
      <c r="AL665" s="4"/>
      <c r="AM665" s="4"/>
      <c r="AN665" s="4"/>
      <c r="AO665" s="4"/>
      <c r="AP665" s="4"/>
    </row>
    <row r="666" spans="37:42" ht="14.25" customHeight="1">
      <c r="AK666" s="4"/>
      <c r="AL666" s="4"/>
      <c r="AM666" s="4"/>
      <c r="AN666" s="4"/>
      <c r="AO666" s="4"/>
      <c r="AP666" s="4"/>
    </row>
    <row r="667" spans="37:42" ht="14.25" customHeight="1">
      <c r="AK667" s="4"/>
      <c r="AL667" s="4"/>
      <c r="AM667" s="4"/>
      <c r="AN667" s="4"/>
      <c r="AO667" s="4"/>
      <c r="AP667" s="4"/>
    </row>
    <row r="668" spans="37:42" ht="14.25" customHeight="1">
      <c r="AK668" s="4"/>
      <c r="AL668" s="4"/>
      <c r="AM668" s="4"/>
      <c r="AN668" s="4"/>
      <c r="AO668" s="4"/>
      <c r="AP668" s="4"/>
    </row>
    <row r="669" spans="37:42" ht="14.25" customHeight="1">
      <c r="AK669" s="4"/>
      <c r="AL669" s="4"/>
      <c r="AM669" s="4"/>
      <c r="AN669" s="4"/>
      <c r="AO669" s="4"/>
      <c r="AP669" s="4"/>
    </row>
    <row r="670" spans="37:42" ht="14.25" customHeight="1">
      <c r="AK670" s="4"/>
      <c r="AL670" s="4"/>
      <c r="AM670" s="4"/>
      <c r="AN670" s="4"/>
      <c r="AO670" s="4"/>
      <c r="AP670" s="4"/>
    </row>
    <row r="671" spans="37:42" ht="14.25" customHeight="1">
      <c r="AK671" s="4"/>
      <c r="AL671" s="4"/>
      <c r="AM671" s="4"/>
      <c r="AN671" s="4"/>
      <c r="AO671" s="4"/>
      <c r="AP671" s="4"/>
    </row>
    <row r="672" spans="37:42" ht="14.25" customHeight="1">
      <c r="AK672" s="4"/>
      <c r="AL672" s="4"/>
      <c r="AM672" s="4"/>
      <c r="AN672" s="4"/>
      <c r="AO672" s="4"/>
      <c r="AP672" s="4"/>
    </row>
    <row r="673" spans="37:42" ht="14.25" customHeight="1">
      <c r="AK673" s="4"/>
      <c r="AL673" s="4"/>
      <c r="AM673" s="4"/>
      <c r="AN673" s="4"/>
      <c r="AO673" s="4"/>
      <c r="AP673" s="4"/>
    </row>
    <row r="674" spans="37:42" ht="14.25" customHeight="1">
      <c r="AK674" s="4"/>
      <c r="AL674" s="4"/>
      <c r="AM674" s="4"/>
      <c r="AN674" s="4"/>
      <c r="AO674" s="4"/>
      <c r="AP674" s="4"/>
    </row>
    <row r="675" spans="37:42" ht="14.25" customHeight="1">
      <c r="AK675" s="4"/>
      <c r="AL675" s="4"/>
      <c r="AM675" s="4"/>
      <c r="AN675" s="4"/>
      <c r="AO675" s="4"/>
      <c r="AP675" s="4"/>
    </row>
    <row r="676" spans="37:42" ht="14.25" customHeight="1">
      <c r="AK676" s="4"/>
      <c r="AL676" s="4"/>
      <c r="AM676" s="4"/>
      <c r="AN676" s="4"/>
      <c r="AO676" s="4"/>
      <c r="AP676" s="4"/>
    </row>
    <row r="677" spans="37:42" ht="14.25" customHeight="1">
      <c r="AK677" s="4"/>
      <c r="AL677" s="4"/>
      <c r="AM677" s="4"/>
      <c r="AN677" s="4"/>
      <c r="AO677" s="4"/>
      <c r="AP677" s="4"/>
    </row>
    <row r="678" spans="37:42" ht="14.25" customHeight="1">
      <c r="AK678" s="4"/>
      <c r="AL678" s="4"/>
      <c r="AM678" s="4"/>
      <c r="AN678" s="4"/>
      <c r="AO678" s="4"/>
      <c r="AP678" s="4"/>
    </row>
    <row r="679" spans="37:42" ht="14.25" customHeight="1">
      <c r="AK679" s="4"/>
      <c r="AL679" s="4"/>
      <c r="AM679" s="4"/>
      <c r="AN679" s="4"/>
      <c r="AO679" s="4"/>
      <c r="AP679" s="4"/>
    </row>
    <row r="680" spans="37:42" ht="14.25" customHeight="1">
      <c r="AK680" s="4"/>
      <c r="AL680" s="4"/>
      <c r="AM680" s="4"/>
      <c r="AN680" s="4"/>
      <c r="AO680" s="4"/>
      <c r="AP680" s="4"/>
    </row>
    <row r="681" spans="37:42" ht="14.25" customHeight="1">
      <c r="AK681" s="4"/>
      <c r="AL681" s="4"/>
      <c r="AM681" s="4"/>
      <c r="AN681" s="4"/>
      <c r="AO681" s="4"/>
      <c r="AP681" s="4"/>
    </row>
    <row r="682" spans="37:42" ht="14.25" customHeight="1">
      <c r="AK682" s="4"/>
      <c r="AL682" s="4"/>
      <c r="AM682" s="4"/>
      <c r="AN682" s="4"/>
      <c r="AO682" s="4"/>
      <c r="AP682" s="4"/>
    </row>
    <row r="683" spans="37:42" ht="14.25" customHeight="1">
      <c r="AK683" s="4"/>
      <c r="AL683" s="4"/>
      <c r="AM683" s="4"/>
      <c r="AN683" s="4"/>
      <c r="AO683" s="4"/>
      <c r="AP683" s="4"/>
    </row>
    <row r="684" spans="37:42" ht="14.25" customHeight="1">
      <c r="AK684" s="4"/>
      <c r="AL684" s="4"/>
      <c r="AM684" s="4"/>
      <c r="AN684" s="4"/>
      <c r="AO684" s="4"/>
      <c r="AP684" s="4"/>
    </row>
    <row r="685" spans="37:42" ht="14.25" customHeight="1">
      <c r="AK685" s="4"/>
      <c r="AL685" s="4"/>
      <c r="AM685" s="4"/>
      <c r="AN685" s="4"/>
      <c r="AO685" s="4"/>
      <c r="AP685" s="4"/>
    </row>
    <row r="686" spans="37:42" ht="14.25" customHeight="1">
      <c r="AK686" s="4"/>
      <c r="AL686" s="4"/>
      <c r="AM686" s="4"/>
      <c r="AN686" s="4"/>
      <c r="AO686" s="4"/>
      <c r="AP686" s="4"/>
    </row>
    <row r="687" spans="37:42" ht="14.25" customHeight="1">
      <c r="AK687" s="4"/>
      <c r="AL687" s="4"/>
      <c r="AM687" s="4"/>
      <c r="AN687" s="4"/>
      <c r="AO687" s="4"/>
      <c r="AP687" s="4"/>
    </row>
    <row r="688" spans="37:42" ht="14.25" customHeight="1">
      <c r="AK688" s="4"/>
      <c r="AL688" s="4"/>
      <c r="AM688" s="4"/>
      <c r="AN688" s="4"/>
      <c r="AO688" s="4"/>
      <c r="AP688" s="4"/>
    </row>
    <row r="689" spans="37:42" ht="14.25" customHeight="1">
      <c r="AK689" s="4"/>
      <c r="AL689" s="4"/>
      <c r="AM689" s="4"/>
      <c r="AN689" s="4"/>
      <c r="AO689" s="4"/>
      <c r="AP689" s="4"/>
    </row>
    <row r="690" spans="37:42" ht="14.25" customHeight="1">
      <c r="AK690" s="4"/>
      <c r="AL690" s="4"/>
      <c r="AM690" s="4"/>
      <c r="AN690" s="4"/>
      <c r="AO690" s="4"/>
      <c r="AP690" s="4"/>
    </row>
    <row r="691" spans="37:42" ht="14.25" customHeight="1">
      <c r="AK691" s="4"/>
      <c r="AL691" s="4"/>
      <c r="AM691" s="4"/>
      <c r="AN691" s="4"/>
      <c r="AO691" s="4"/>
      <c r="AP691" s="4"/>
    </row>
    <row r="692" spans="37:42" ht="14.25" customHeight="1">
      <c r="AK692" s="4"/>
      <c r="AL692" s="4"/>
      <c r="AM692" s="4"/>
      <c r="AN692" s="4"/>
      <c r="AO692" s="4"/>
      <c r="AP692" s="4"/>
    </row>
    <row r="693" spans="37:42" ht="14.25" customHeight="1">
      <c r="AK693" s="4"/>
      <c r="AL693" s="4"/>
      <c r="AM693" s="4"/>
      <c r="AN693" s="4"/>
      <c r="AO693" s="4"/>
      <c r="AP693" s="4"/>
    </row>
    <row r="694" spans="37:42" ht="14.25" customHeight="1">
      <c r="AK694" s="4"/>
      <c r="AL694" s="4"/>
      <c r="AM694" s="4"/>
      <c r="AN694" s="4"/>
      <c r="AO694" s="4"/>
      <c r="AP694" s="4"/>
    </row>
    <row r="695" spans="37:42" ht="14.25" customHeight="1">
      <c r="AK695" s="4"/>
      <c r="AL695" s="4"/>
      <c r="AM695" s="4"/>
      <c r="AN695" s="4"/>
      <c r="AO695" s="4"/>
      <c r="AP695" s="4"/>
    </row>
    <row r="696" spans="37:42" ht="14.25" customHeight="1">
      <c r="AK696" s="4"/>
      <c r="AL696" s="4"/>
      <c r="AM696" s="4"/>
      <c r="AN696" s="4"/>
      <c r="AO696" s="4"/>
      <c r="AP696" s="4"/>
    </row>
    <row r="697" spans="37:42" ht="14.25" customHeight="1">
      <c r="AK697" s="4"/>
      <c r="AL697" s="4"/>
      <c r="AM697" s="4"/>
      <c r="AN697" s="4"/>
      <c r="AO697" s="4"/>
      <c r="AP697" s="4"/>
    </row>
    <row r="698" spans="37:42" ht="14.25" customHeight="1">
      <c r="AK698" s="4"/>
      <c r="AL698" s="4"/>
      <c r="AM698" s="4"/>
      <c r="AN698" s="4"/>
      <c r="AO698" s="4"/>
      <c r="AP698" s="4"/>
    </row>
    <row r="699" spans="37:42" ht="14.25" customHeight="1">
      <c r="AK699" s="4"/>
      <c r="AL699" s="4"/>
      <c r="AM699" s="4"/>
      <c r="AN699" s="4"/>
      <c r="AO699" s="4"/>
      <c r="AP699" s="4"/>
    </row>
    <row r="700" spans="37:42" ht="14.25" customHeight="1">
      <c r="AK700" s="4"/>
      <c r="AL700" s="4"/>
      <c r="AM700" s="4"/>
      <c r="AN700" s="4"/>
      <c r="AO700" s="4"/>
      <c r="AP700" s="4"/>
    </row>
    <row r="701" spans="37:42" ht="14.25" customHeight="1">
      <c r="AK701" s="4"/>
      <c r="AL701" s="4"/>
      <c r="AM701" s="4"/>
      <c r="AN701" s="4"/>
      <c r="AO701" s="4"/>
      <c r="AP701" s="4"/>
    </row>
    <row r="702" spans="37:42" ht="14.25" customHeight="1">
      <c r="AK702" s="4"/>
      <c r="AL702" s="4"/>
      <c r="AM702" s="4"/>
      <c r="AN702" s="4"/>
      <c r="AO702" s="4"/>
      <c r="AP702" s="4"/>
    </row>
    <row r="703" spans="37:42" ht="14.25" customHeight="1">
      <c r="AK703" s="4"/>
      <c r="AL703" s="4"/>
      <c r="AM703" s="4"/>
      <c r="AN703" s="4"/>
      <c r="AO703" s="4"/>
      <c r="AP703" s="4"/>
    </row>
    <row r="704" spans="37:42" ht="14.25" customHeight="1">
      <c r="AK704" s="4"/>
      <c r="AL704" s="4"/>
      <c r="AM704" s="4"/>
      <c r="AN704" s="4"/>
      <c r="AO704" s="4"/>
      <c r="AP704" s="4"/>
    </row>
    <row r="705" spans="37:42" ht="14.25" customHeight="1">
      <c r="AK705" s="4"/>
      <c r="AL705" s="4"/>
      <c r="AM705" s="4"/>
      <c r="AN705" s="4"/>
      <c r="AO705" s="4"/>
      <c r="AP705" s="4"/>
    </row>
    <row r="706" spans="37:42" ht="14.25" customHeight="1">
      <c r="AK706" s="4"/>
      <c r="AL706" s="4"/>
      <c r="AM706" s="4"/>
      <c r="AN706" s="4"/>
      <c r="AO706" s="4"/>
      <c r="AP706" s="4"/>
    </row>
    <row r="707" spans="37:42" ht="14.25" customHeight="1">
      <c r="AK707" s="4"/>
      <c r="AL707" s="4"/>
      <c r="AM707" s="4"/>
      <c r="AN707" s="4"/>
      <c r="AO707" s="4"/>
      <c r="AP707" s="4"/>
    </row>
    <row r="708" spans="37:42" ht="14.25" customHeight="1">
      <c r="AK708" s="4"/>
      <c r="AL708" s="4"/>
      <c r="AM708" s="4"/>
      <c r="AN708" s="4"/>
      <c r="AO708" s="4"/>
      <c r="AP708" s="4"/>
    </row>
    <row r="709" spans="37:42" ht="14.25" customHeight="1">
      <c r="AK709" s="4"/>
      <c r="AL709" s="4"/>
      <c r="AM709" s="4"/>
      <c r="AN709" s="4"/>
      <c r="AO709" s="4"/>
      <c r="AP709" s="4"/>
    </row>
    <row r="710" spans="37:42" ht="14.25" customHeight="1">
      <c r="AK710" s="4"/>
      <c r="AL710" s="4"/>
      <c r="AM710" s="4"/>
      <c r="AN710" s="4"/>
      <c r="AO710" s="4"/>
      <c r="AP710" s="4"/>
    </row>
    <row r="711" spans="37:42" ht="14.25" customHeight="1">
      <c r="AK711" s="4"/>
      <c r="AL711" s="4"/>
      <c r="AM711" s="4"/>
      <c r="AN711" s="4"/>
      <c r="AO711" s="4"/>
      <c r="AP711" s="4"/>
    </row>
    <row r="712" spans="37:42" ht="14.25" customHeight="1">
      <c r="AK712" s="4"/>
      <c r="AL712" s="4"/>
      <c r="AM712" s="4"/>
      <c r="AN712" s="4"/>
      <c r="AO712" s="4"/>
      <c r="AP712" s="4"/>
    </row>
    <row r="713" spans="37:42" ht="14.25" customHeight="1">
      <c r="AK713" s="4"/>
      <c r="AL713" s="4"/>
      <c r="AM713" s="4"/>
      <c r="AN713" s="4"/>
      <c r="AO713" s="4"/>
      <c r="AP713" s="4"/>
    </row>
    <row r="714" spans="37:42" ht="14.25" customHeight="1">
      <c r="AK714" s="4"/>
      <c r="AL714" s="4"/>
      <c r="AM714" s="4"/>
      <c r="AN714" s="4"/>
      <c r="AO714" s="4"/>
      <c r="AP714" s="4"/>
    </row>
    <row r="715" spans="37:42" ht="14.25" customHeight="1">
      <c r="AK715" s="4"/>
      <c r="AL715" s="4"/>
      <c r="AM715" s="4"/>
      <c r="AN715" s="4"/>
      <c r="AO715" s="4"/>
      <c r="AP715" s="4"/>
    </row>
    <row r="716" spans="37:42" ht="14.25" customHeight="1">
      <c r="AK716" s="4"/>
      <c r="AL716" s="4"/>
      <c r="AM716" s="4"/>
      <c r="AN716" s="4"/>
      <c r="AO716" s="4"/>
      <c r="AP716" s="4"/>
    </row>
    <row r="717" spans="37:42" ht="14.25" customHeight="1">
      <c r="AK717" s="4"/>
      <c r="AL717" s="4"/>
      <c r="AM717" s="4"/>
      <c r="AN717" s="4"/>
      <c r="AO717" s="4"/>
      <c r="AP717" s="4"/>
    </row>
    <row r="718" spans="37:42" ht="14.25" customHeight="1">
      <c r="AK718" s="4"/>
      <c r="AL718" s="4"/>
      <c r="AM718" s="4"/>
      <c r="AN718" s="4"/>
      <c r="AO718" s="4"/>
      <c r="AP718" s="4"/>
    </row>
    <row r="719" spans="37:42" ht="14.25" customHeight="1">
      <c r="AK719" s="4"/>
      <c r="AL719" s="4"/>
      <c r="AM719" s="4"/>
      <c r="AN719" s="4"/>
      <c r="AO719" s="4"/>
      <c r="AP719" s="4"/>
    </row>
    <row r="720" spans="37:42" ht="14.25" customHeight="1">
      <c r="AK720" s="4"/>
      <c r="AL720" s="4"/>
      <c r="AM720" s="4"/>
      <c r="AN720" s="4"/>
      <c r="AO720" s="4"/>
      <c r="AP720" s="4"/>
    </row>
    <row r="721" spans="37:42" ht="14.25" customHeight="1">
      <c r="AK721" s="4"/>
      <c r="AL721" s="4"/>
      <c r="AM721" s="4"/>
      <c r="AN721" s="4"/>
      <c r="AO721" s="4"/>
      <c r="AP721" s="4"/>
    </row>
    <row r="722" spans="37:42" ht="14.25" customHeight="1">
      <c r="AK722" s="4"/>
      <c r="AL722" s="4"/>
      <c r="AM722" s="4"/>
      <c r="AN722" s="4"/>
      <c r="AO722" s="4"/>
      <c r="AP722" s="4"/>
    </row>
    <row r="723" spans="37:42" ht="14.25" customHeight="1">
      <c r="AK723" s="4"/>
      <c r="AL723" s="4"/>
      <c r="AM723" s="4"/>
      <c r="AN723" s="4"/>
      <c r="AO723" s="4"/>
      <c r="AP723" s="4"/>
    </row>
    <row r="724" spans="37:42" ht="14.25" customHeight="1">
      <c r="AK724" s="4"/>
      <c r="AL724" s="4"/>
      <c r="AM724" s="4"/>
      <c r="AN724" s="4"/>
      <c r="AO724" s="4"/>
      <c r="AP724" s="4"/>
    </row>
    <row r="725" spans="37:42" ht="14.25" customHeight="1">
      <c r="AK725" s="4"/>
      <c r="AL725" s="4"/>
      <c r="AM725" s="4"/>
      <c r="AN725" s="4"/>
      <c r="AO725" s="4"/>
      <c r="AP725" s="4"/>
    </row>
    <row r="726" spans="37:42" ht="14.25" customHeight="1">
      <c r="AK726" s="4"/>
      <c r="AL726" s="4"/>
      <c r="AM726" s="4"/>
      <c r="AN726" s="4"/>
      <c r="AO726" s="4"/>
      <c r="AP726" s="4"/>
    </row>
    <row r="727" spans="37:42" ht="14.25" customHeight="1">
      <c r="AK727" s="4"/>
      <c r="AL727" s="4"/>
      <c r="AM727" s="4"/>
      <c r="AN727" s="4"/>
      <c r="AO727" s="4"/>
      <c r="AP727" s="4"/>
    </row>
    <row r="728" spans="37:42" ht="14.25" customHeight="1">
      <c r="AK728" s="4"/>
      <c r="AL728" s="4"/>
      <c r="AM728" s="4"/>
      <c r="AN728" s="4"/>
      <c r="AO728" s="4"/>
      <c r="AP728" s="4"/>
    </row>
    <row r="729" spans="37:42" ht="14.25" customHeight="1">
      <c r="AK729" s="4"/>
      <c r="AL729" s="4"/>
      <c r="AM729" s="4"/>
      <c r="AN729" s="4"/>
      <c r="AO729" s="4"/>
      <c r="AP729" s="4"/>
    </row>
    <row r="730" spans="37:42" ht="14.25" customHeight="1">
      <c r="AK730" s="4"/>
      <c r="AL730" s="4"/>
      <c r="AM730" s="4"/>
      <c r="AN730" s="4"/>
      <c r="AO730" s="4"/>
      <c r="AP730" s="4"/>
    </row>
    <row r="731" spans="37:42" ht="14.25" customHeight="1">
      <c r="AK731" s="4"/>
      <c r="AL731" s="4"/>
      <c r="AM731" s="4"/>
      <c r="AN731" s="4"/>
      <c r="AO731" s="4"/>
      <c r="AP731" s="4"/>
    </row>
    <row r="732" spans="37:42" ht="14.25" customHeight="1">
      <c r="AK732" s="4"/>
      <c r="AL732" s="4"/>
      <c r="AM732" s="4"/>
      <c r="AN732" s="4"/>
      <c r="AO732" s="4"/>
      <c r="AP732" s="4"/>
    </row>
    <row r="733" spans="37:42" ht="14.25" customHeight="1">
      <c r="AK733" s="4"/>
      <c r="AL733" s="4"/>
      <c r="AM733" s="4"/>
      <c r="AN733" s="4"/>
      <c r="AO733" s="4"/>
      <c r="AP733" s="4"/>
    </row>
    <row r="734" spans="37:42" ht="14.25" customHeight="1">
      <c r="AK734" s="4"/>
      <c r="AL734" s="4"/>
      <c r="AM734" s="4"/>
      <c r="AN734" s="4"/>
      <c r="AO734" s="4"/>
      <c r="AP734" s="4"/>
    </row>
    <row r="735" spans="37:42" ht="14.25" customHeight="1">
      <c r="AK735" s="4"/>
      <c r="AL735" s="4"/>
      <c r="AM735" s="4"/>
      <c r="AN735" s="4"/>
      <c r="AO735" s="4"/>
      <c r="AP735" s="4"/>
    </row>
    <row r="736" spans="37:42" ht="14.25" customHeight="1">
      <c r="AK736" s="4"/>
      <c r="AL736" s="4"/>
      <c r="AM736" s="4"/>
      <c r="AN736" s="4"/>
      <c r="AO736" s="4"/>
      <c r="AP736" s="4"/>
    </row>
    <row r="737" spans="37:42" ht="14.25" customHeight="1">
      <c r="AK737" s="4"/>
      <c r="AL737" s="4"/>
      <c r="AM737" s="4"/>
      <c r="AN737" s="4"/>
      <c r="AO737" s="4"/>
      <c r="AP737" s="4"/>
    </row>
    <row r="738" spans="37:42" ht="14.25" customHeight="1">
      <c r="AK738" s="4"/>
      <c r="AL738" s="4"/>
      <c r="AM738" s="4"/>
      <c r="AN738" s="4"/>
      <c r="AO738" s="4"/>
      <c r="AP738" s="4"/>
    </row>
    <row r="739" spans="37:42" ht="14.25" customHeight="1">
      <c r="AK739" s="4"/>
      <c r="AL739" s="4"/>
      <c r="AM739" s="4"/>
      <c r="AN739" s="4"/>
      <c r="AO739" s="4"/>
      <c r="AP739" s="4"/>
    </row>
    <row r="740" spans="37:42" ht="14.25" customHeight="1">
      <c r="AK740" s="4"/>
      <c r="AL740" s="4"/>
      <c r="AM740" s="4"/>
      <c r="AN740" s="4"/>
      <c r="AO740" s="4"/>
      <c r="AP740" s="4"/>
    </row>
    <row r="741" spans="37:42" ht="14.25" customHeight="1">
      <c r="AK741" s="4"/>
      <c r="AL741" s="4"/>
      <c r="AM741" s="4"/>
      <c r="AN741" s="4"/>
      <c r="AO741" s="4"/>
      <c r="AP741" s="4"/>
    </row>
    <row r="742" spans="37:42" ht="14.25" customHeight="1">
      <c r="AK742" s="4"/>
      <c r="AL742" s="4"/>
      <c r="AM742" s="4"/>
      <c r="AN742" s="4"/>
      <c r="AO742" s="4"/>
      <c r="AP742" s="4"/>
    </row>
    <row r="743" spans="37:42" ht="14.25" customHeight="1">
      <c r="AK743" s="4"/>
      <c r="AL743" s="4"/>
      <c r="AM743" s="4"/>
      <c r="AN743" s="4"/>
      <c r="AO743" s="4"/>
      <c r="AP743" s="4"/>
    </row>
    <row r="744" spans="37:42" ht="14.25" customHeight="1">
      <c r="AK744" s="4"/>
      <c r="AL744" s="4"/>
      <c r="AM744" s="4"/>
      <c r="AN744" s="4"/>
      <c r="AO744" s="4"/>
      <c r="AP744" s="4"/>
    </row>
    <row r="745" spans="37:42" ht="14.25" customHeight="1">
      <c r="AK745" s="4"/>
      <c r="AL745" s="4"/>
      <c r="AM745" s="4"/>
      <c r="AN745" s="4"/>
      <c r="AO745" s="4"/>
      <c r="AP745" s="4"/>
    </row>
    <row r="746" spans="37:42" ht="14.25" customHeight="1">
      <c r="AK746" s="4"/>
      <c r="AL746" s="4"/>
      <c r="AM746" s="4"/>
      <c r="AN746" s="4"/>
      <c r="AO746" s="4"/>
      <c r="AP746" s="4"/>
    </row>
    <row r="747" spans="37:42" ht="14.25" customHeight="1">
      <c r="AK747" s="4"/>
      <c r="AL747" s="4"/>
      <c r="AM747" s="4"/>
      <c r="AN747" s="4"/>
      <c r="AO747" s="4"/>
      <c r="AP747" s="4"/>
    </row>
    <row r="748" spans="37:42" ht="14.25" customHeight="1">
      <c r="AK748" s="4"/>
      <c r="AL748" s="4"/>
      <c r="AM748" s="4"/>
      <c r="AN748" s="4"/>
      <c r="AO748" s="4"/>
      <c r="AP748" s="4"/>
    </row>
    <row r="749" spans="37:42" ht="14.25" customHeight="1">
      <c r="AK749" s="4"/>
      <c r="AL749" s="4"/>
      <c r="AM749" s="4"/>
      <c r="AN749" s="4"/>
      <c r="AO749" s="4"/>
      <c r="AP749" s="4"/>
    </row>
    <row r="750" spans="37:42" ht="14.25" customHeight="1">
      <c r="AK750" s="4"/>
      <c r="AL750" s="4"/>
      <c r="AM750" s="4"/>
      <c r="AN750" s="4"/>
      <c r="AO750" s="4"/>
      <c r="AP750" s="4"/>
    </row>
    <row r="751" spans="37:42" ht="14.25" customHeight="1">
      <c r="AK751" s="4"/>
      <c r="AL751" s="4"/>
      <c r="AM751" s="4"/>
      <c r="AN751" s="4"/>
      <c r="AO751" s="4"/>
      <c r="AP751" s="4"/>
    </row>
    <row r="752" spans="37:42" ht="14.25" customHeight="1">
      <c r="AK752" s="4"/>
      <c r="AL752" s="4"/>
      <c r="AM752" s="4"/>
      <c r="AN752" s="4"/>
      <c r="AO752" s="4"/>
      <c r="AP752" s="4"/>
    </row>
    <row r="753" spans="37:42" ht="14.25" customHeight="1">
      <c r="AK753" s="4"/>
      <c r="AL753" s="4"/>
      <c r="AM753" s="4"/>
      <c r="AN753" s="4"/>
      <c r="AO753" s="4"/>
      <c r="AP753" s="4"/>
    </row>
    <row r="754" spans="37:42" ht="14.25" customHeight="1">
      <c r="AK754" s="4"/>
      <c r="AL754" s="4"/>
      <c r="AM754" s="4"/>
      <c r="AN754" s="4"/>
      <c r="AO754" s="4"/>
      <c r="AP754" s="4"/>
    </row>
    <row r="755" spans="37:42" ht="14.25" customHeight="1">
      <c r="AK755" s="4"/>
      <c r="AL755" s="4"/>
      <c r="AM755" s="4"/>
      <c r="AN755" s="4"/>
      <c r="AO755" s="4"/>
      <c r="AP755" s="4"/>
    </row>
    <row r="756" spans="37:42" ht="14.25" customHeight="1">
      <c r="AK756" s="4"/>
      <c r="AL756" s="4"/>
      <c r="AM756" s="4"/>
      <c r="AN756" s="4"/>
      <c r="AO756" s="4"/>
      <c r="AP756" s="4"/>
    </row>
    <row r="757" spans="37:42" ht="14.25" customHeight="1">
      <c r="AK757" s="4"/>
      <c r="AL757" s="4"/>
      <c r="AM757" s="4"/>
      <c r="AN757" s="4"/>
      <c r="AO757" s="4"/>
      <c r="AP757" s="4"/>
    </row>
    <row r="758" spans="37:42" ht="14.25" customHeight="1">
      <c r="AK758" s="4"/>
      <c r="AL758" s="4"/>
      <c r="AM758" s="4"/>
      <c r="AN758" s="4"/>
      <c r="AO758" s="4"/>
      <c r="AP758" s="4"/>
    </row>
    <row r="759" spans="37:42" ht="14.25" customHeight="1">
      <c r="AK759" s="4"/>
      <c r="AL759" s="4"/>
      <c r="AM759" s="4"/>
      <c r="AN759" s="4"/>
      <c r="AO759" s="4"/>
      <c r="AP759" s="4"/>
    </row>
    <row r="760" spans="37:42" ht="14.25" customHeight="1">
      <c r="AK760" s="4"/>
      <c r="AL760" s="4"/>
      <c r="AM760" s="4"/>
      <c r="AN760" s="4"/>
      <c r="AO760" s="4"/>
      <c r="AP760" s="4"/>
    </row>
    <row r="761" spans="37:42" ht="14.25" customHeight="1">
      <c r="AK761" s="4"/>
      <c r="AL761" s="4"/>
      <c r="AM761" s="4"/>
      <c r="AN761" s="4"/>
      <c r="AO761" s="4"/>
      <c r="AP761" s="4"/>
    </row>
    <row r="762" spans="37:42" ht="14.25" customHeight="1">
      <c r="AK762" s="4"/>
      <c r="AL762" s="4"/>
      <c r="AM762" s="4"/>
      <c r="AN762" s="4"/>
      <c r="AO762" s="4"/>
      <c r="AP762" s="4"/>
    </row>
    <row r="763" spans="37:42" ht="14.25" customHeight="1">
      <c r="AK763" s="4"/>
      <c r="AL763" s="4"/>
      <c r="AM763" s="4"/>
      <c r="AN763" s="4"/>
      <c r="AO763" s="4"/>
      <c r="AP763" s="4"/>
    </row>
    <row r="764" spans="37:42" ht="14.25" customHeight="1">
      <c r="AK764" s="4"/>
      <c r="AL764" s="4"/>
      <c r="AM764" s="4"/>
      <c r="AN764" s="4"/>
      <c r="AO764" s="4"/>
      <c r="AP764" s="4"/>
    </row>
    <row r="765" spans="37:42" ht="14.25" customHeight="1">
      <c r="AK765" s="4"/>
      <c r="AL765" s="4"/>
      <c r="AM765" s="4"/>
      <c r="AN765" s="4"/>
      <c r="AO765" s="4"/>
      <c r="AP765" s="4"/>
    </row>
    <row r="766" spans="37:42" ht="14.25" customHeight="1">
      <c r="AK766" s="4"/>
      <c r="AL766" s="4"/>
      <c r="AM766" s="4"/>
      <c r="AN766" s="4"/>
      <c r="AO766" s="4"/>
      <c r="AP766" s="4"/>
    </row>
    <row r="767" spans="37:42" ht="14.25" customHeight="1">
      <c r="AK767" s="4"/>
      <c r="AL767" s="4"/>
      <c r="AM767" s="4"/>
      <c r="AN767" s="4"/>
      <c r="AO767" s="4"/>
      <c r="AP767" s="4"/>
    </row>
    <row r="768" spans="37:42" ht="14.25" customHeight="1">
      <c r="AK768" s="4"/>
      <c r="AL768" s="4"/>
      <c r="AM768" s="4"/>
      <c r="AN768" s="4"/>
      <c r="AO768" s="4"/>
      <c r="AP768" s="4"/>
    </row>
    <row r="769" spans="37:42" ht="14.25" customHeight="1">
      <c r="AK769" s="4"/>
      <c r="AL769" s="4"/>
      <c r="AM769" s="4"/>
      <c r="AN769" s="4"/>
      <c r="AO769" s="4"/>
      <c r="AP769" s="4"/>
    </row>
    <row r="770" spans="37:42" ht="14.25" customHeight="1">
      <c r="AK770" s="4"/>
      <c r="AL770" s="4"/>
      <c r="AM770" s="4"/>
      <c r="AN770" s="4"/>
      <c r="AO770" s="4"/>
      <c r="AP770" s="4"/>
    </row>
    <row r="771" spans="37:42" ht="14.25" customHeight="1">
      <c r="AK771" s="4"/>
      <c r="AL771" s="4"/>
      <c r="AM771" s="4"/>
      <c r="AN771" s="4"/>
      <c r="AO771" s="4"/>
      <c r="AP771" s="4"/>
    </row>
    <row r="772" spans="37:42" ht="14.25" customHeight="1">
      <c r="AK772" s="4"/>
      <c r="AL772" s="4"/>
      <c r="AM772" s="4"/>
      <c r="AN772" s="4"/>
      <c r="AO772" s="4"/>
      <c r="AP772" s="4"/>
    </row>
    <row r="773" spans="37:42" ht="14.25" customHeight="1">
      <c r="AK773" s="4"/>
      <c r="AL773" s="4"/>
      <c r="AM773" s="4"/>
      <c r="AN773" s="4"/>
      <c r="AO773" s="4"/>
      <c r="AP773" s="4"/>
    </row>
    <row r="774" spans="37:42" ht="14.25" customHeight="1">
      <c r="AK774" s="4"/>
      <c r="AL774" s="4"/>
      <c r="AM774" s="4"/>
      <c r="AN774" s="4"/>
      <c r="AO774" s="4"/>
      <c r="AP774" s="4"/>
    </row>
    <row r="775" spans="37:42" ht="14.25" customHeight="1">
      <c r="AK775" s="4"/>
      <c r="AL775" s="4"/>
      <c r="AM775" s="4"/>
      <c r="AN775" s="4"/>
      <c r="AO775" s="4"/>
      <c r="AP775" s="4"/>
    </row>
    <row r="776" spans="37:42" ht="14.25" customHeight="1">
      <c r="AK776" s="4"/>
      <c r="AL776" s="4"/>
      <c r="AM776" s="4"/>
      <c r="AN776" s="4"/>
      <c r="AO776" s="4"/>
      <c r="AP776" s="4"/>
    </row>
    <row r="777" spans="37:42" ht="14.25" customHeight="1">
      <c r="AK777" s="4"/>
      <c r="AL777" s="4"/>
      <c r="AM777" s="4"/>
      <c r="AN777" s="4"/>
      <c r="AO777" s="4"/>
      <c r="AP777" s="4"/>
    </row>
    <row r="778" spans="37:42" ht="14.25" customHeight="1">
      <c r="AK778" s="4"/>
      <c r="AL778" s="4"/>
      <c r="AM778" s="4"/>
      <c r="AN778" s="4"/>
      <c r="AO778" s="4"/>
      <c r="AP778" s="4"/>
    </row>
    <row r="779" spans="37:42" ht="14.25" customHeight="1">
      <c r="AK779" s="4"/>
      <c r="AL779" s="4"/>
      <c r="AM779" s="4"/>
      <c r="AN779" s="4"/>
      <c r="AO779" s="4"/>
      <c r="AP779" s="4"/>
    </row>
    <row r="780" spans="37:42" ht="14.25" customHeight="1">
      <c r="AK780" s="4"/>
      <c r="AL780" s="4"/>
      <c r="AM780" s="4"/>
      <c r="AN780" s="4"/>
      <c r="AO780" s="4"/>
      <c r="AP780" s="4"/>
    </row>
    <row r="781" spans="37:42" ht="14.25" customHeight="1">
      <c r="AK781" s="4"/>
      <c r="AL781" s="4"/>
      <c r="AM781" s="4"/>
      <c r="AN781" s="4"/>
      <c r="AO781" s="4"/>
      <c r="AP781" s="4"/>
    </row>
    <row r="782" spans="37:42" ht="14.25" customHeight="1">
      <c r="AK782" s="4"/>
      <c r="AL782" s="4"/>
      <c r="AM782" s="4"/>
      <c r="AN782" s="4"/>
      <c r="AO782" s="4"/>
      <c r="AP782" s="4"/>
    </row>
    <row r="783" spans="37:42" ht="14.25" customHeight="1">
      <c r="AK783" s="4"/>
      <c r="AL783" s="4"/>
      <c r="AM783" s="4"/>
      <c r="AN783" s="4"/>
      <c r="AO783" s="4"/>
      <c r="AP783" s="4"/>
    </row>
    <row r="784" spans="37:42" ht="14.25" customHeight="1">
      <c r="AK784" s="4"/>
      <c r="AL784" s="4"/>
      <c r="AM784" s="4"/>
      <c r="AN784" s="4"/>
      <c r="AO784" s="4"/>
      <c r="AP784" s="4"/>
    </row>
    <row r="785" spans="37:42" ht="14.25" customHeight="1">
      <c r="AK785" s="4"/>
      <c r="AL785" s="4"/>
      <c r="AM785" s="4"/>
      <c r="AN785" s="4"/>
      <c r="AO785" s="4"/>
      <c r="AP785" s="4"/>
    </row>
    <row r="786" spans="37:42" ht="14.25" customHeight="1">
      <c r="AK786" s="4"/>
      <c r="AL786" s="4"/>
      <c r="AM786" s="4"/>
      <c r="AN786" s="4"/>
      <c r="AO786" s="4"/>
      <c r="AP786" s="4"/>
    </row>
    <row r="787" spans="37:42" ht="14.25" customHeight="1">
      <c r="AK787" s="4"/>
      <c r="AL787" s="4"/>
      <c r="AM787" s="4"/>
      <c r="AN787" s="4"/>
      <c r="AO787" s="4"/>
      <c r="AP787" s="4"/>
    </row>
    <row r="788" spans="37:42" ht="14.25" customHeight="1">
      <c r="AK788" s="4"/>
      <c r="AL788" s="4"/>
      <c r="AM788" s="4"/>
      <c r="AN788" s="4"/>
      <c r="AO788" s="4"/>
      <c r="AP788" s="4"/>
    </row>
    <row r="789" spans="37:42" ht="14.25" customHeight="1">
      <c r="AK789" s="4"/>
      <c r="AL789" s="4"/>
      <c r="AM789" s="4"/>
      <c r="AN789" s="4"/>
      <c r="AO789" s="4"/>
      <c r="AP789" s="4"/>
    </row>
    <row r="790" spans="37:42" ht="14.25" customHeight="1">
      <c r="AK790" s="4"/>
      <c r="AL790" s="4"/>
      <c r="AM790" s="4"/>
      <c r="AN790" s="4"/>
      <c r="AO790" s="4"/>
      <c r="AP790" s="4"/>
    </row>
    <row r="791" spans="37:42" ht="14.25" customHeight="1">
      <c r="AK791" s="4"/>
      <c r="AL791" s="4"/>
      <c r="AM791" s="4"/>
      <c r="AN791" s="4"/>
      <c r="AO791" s="4"/>
      <c r="AP791" s="4"/>
    </row>
    <row r="792" spans="37:42" ht="14.25" customHeight="1">
      <c r="AK792" s="4"/>
      <c r="AL792" s="4"/>
      <c r="AM792" s="4"/>
      <c r="AN792" s="4"/>
      <c r="AO792" s="4"/>
      <c r="AP792" s="4"/>
    </row>
    <row r="793" spans="37:42" ht="14.25" customHeight="1">
      <c r="AK793" s="4"/>
      <c r="AL793" s="4"/>
      <c r="AM793" s="4"/>
      <c r="AN793" s="4"/>
      <c r="AO793" s="4"/>
      <c r="AP793" s="4"/>
    </row>
    <row r="794" spans="37:42" ht="14.25" customHeight="1">
      <c r="AK794" s="4"/>
      <c r="AL794" s="4"/>
      <c r="AM794" s="4"/>
      <c r="AN794" s="4"/>
      <c r="AO794" s="4"/>
      <c r="AP794" s="4"/>
    </row>
    <row r="795" spans="37:42" ht="14.25" customHeight="1">
      <c r="AK795" s="4"/>
      <c r="AL795" s="4"/>
      <c r="AM795" s="4"/>
      <c r="AN795" s="4"/>
      <c r="AO795" s="4"/>
      <c r="AP795" s="4"/>
    </row>
    <row r="796" spans="37:42" ht="14.25" customHeight="1">
      <c r="AK796" s="4"/>
      <c r="AL796" s="4"/>
      <c r="AM796" s="4"/>
      <c r="AN796" s="4"/>
      <c r="AO796" s="4"/>
      <c r="AP796" s="4"/>
    </row>
    <row r="797" spans="37:42" ht="14.25" customHeight="1">
      <c r="AK797" s="4"/>
      <c r="AL797" s="4"/>
      <c r="AM797" s="4"/>
      <c r="AN797" s="4"/>
      <c r="AO797" s="4"/>
      <c r="AP797" s="4"/>
    </row>
    <row r="798" spans="37:42" ht="14.25" customHeight="1">
      <c r="AK798" s="4"/>
      <c r="AL798" s="4"/>
      <c r="AM798" s="4"/>
      <c r="AN798" s="4"/>
      <c r="AO798" s="4"/>
      <c r="AP798" s="4"/>
    </row>
    <row r="799" spans="37:42" ht="14.25" customHeight="1">
      <c r="AK799" s="4"/>
      <c r="AL799" s="4"/>
      <c r="AM799" s="4"/>
      <c r="AN799" s="4"/>
      <c r="AO799" s="4"/>
      <c r="AP799" s="4"/>
    </row>
    <row r="800" spans="37:42" ht="14.25" customHeight="1">
      <c r="AK800" s="4"/>
      <c r="AL800" s="4"/>
      <c r="AM800" s="4"/>
      <c r="AN800" s="4"/>
      <c r="AO800" s="4"/>
      <c r="AP800" s="4"/>
    </row>
    <row r="801" spans="37:42" ht="14.25" customHeight="1">
      <c r="AK801" s="4"/>
      <c r="AL801" s="4"/>
      <c r="AM801" s="4"/>
      <c r="AN801" s="4"/>
      <c r="AO801" s="4"/>
      <c r="AP801" s="4"/>
    </row>
    <row r="802" spans="37:42" ht="14.25" customHeight="1">
      <c r="AK802" s="4"/>
      <c r="AL802" s="4"/>
      <c r="AM802" s="4"/>
      <c r="AN802" s="4"/>
      <c r="AO802" s="4"/>
      <c r="AP802" s="4"/>
    </row>
    <row r="803" spans="37:42" ht="14.25" customHeight="1">
      <c r="AK803" s="4"/>
      <c r="AL803" s="4"/>
      <c r="AM803" s="4"/>
      <c r="AN803" s="4"/>
      <c r="AO803" s="4"/>
      <c r="AP803" s="4"/>
    </row>
    <row r="804" spans="37:42" ht="14.25" customHeight="1">
      <c r="AK804" s="4"/>
      <c r="AL804" s="4"/>
      <c r="AM804" s="4"/>
      <c r="AN804" s="4"/>
      <c r="AO804" s="4"/>
      <c r="AP804" s="4"/>
    </row>
    <row r="805" spans="37:42" ht="14.25" customHeight="1">
      <c r="AK805" s="4"/>
      <c r="AL805" s="4"/>
      <c r="AM805" s="4"/>
      <c r="AN805" s="4"/>
      <c r="AO805" s="4"/>
      <c r="AP805" s="4"/>
    </row>
    <row r="806" spans="37:42" ht="14.25" customHeight="1">
      <c r="AK806" s="4"/>
      <c r="AL806" s="4"/>
      <c r="AM806" s="4"/>
      <c r="AN806" s="4"/>
      <c r="AO806" s="4"/>
      <c r="AP806" s="4"/>
    </row>
    <row r="807" spans="37:42" ht="14.25" customHeight="1">
      <c r="AK807" s="4"/>
      <c r="AL807" s="4"/>
      <c r="AM807" s="4"/>
      <c r="AN807" s="4"/>
      <c r="AO807" s="4"/>
      <c r="AP807" s="4"/>
    </row>
    <row r="808" spans="37:42" ht="14.25" customHeight="1">
      <c r="AK808" s="4"/>
      <c r="AL808" s="4"/>
      <c r="AM808" s="4"/>
      <c r="AN808" s="4"/>
      <c r="AO808" s="4"/>
      <c r="AP808" s="4"/>
    </row>
    <row r="809" spans="37:42" ht="14.25" customHeight="1">
      <c r="AK809" s="4"/>
      <c r="AL809" s="4"/>
      <c r="AM809" s="4"/>
      <c r="AN809" s="4"/>
      <c r="AO809" s="4"/>
      <c r="AP809" s="4"/>
    </row>
    <row r="810" spans="37:42" ht="14.25" customHeight="1">
      <c r="AK810" s="4"/>
      <c r="AL810" s="4"/>
      <c r="AM810" s="4"/>
      <c r="AN810" s="4"/>
      <c r="AO810" s="4"/>
      <c r="AP810" s="4"/>
    </row>
    <row r="811" spans="37:42" ht="14.25" customHeight="1">
      <c r="AK811" s="4"/>
      <c r="AL811" s="4"/>
      <c r="AM811" s="4"/>
      <c r="AN811" s="4"/>
      <c r="AO811" s="4"/>
      <c r="AP811" s="4"/>
    </row>
    <row r="812" spans="37:42" ht="14.25" customHeight="1">
      <c r="AK812" s="4"/>
      <c r="AL812" s="4"/>
      <c r="AM812" s="4"/>
      <c r="AN812" s="4"/>
      <c r="AO812" s="4"/>
      <c r="AP812" s="4"/>
    </row>
    <row r="813" spans="37:42" ht="14.25" customHeight="1">
      <c r="AK813" s="4"/>
      <c r="AL813" s="4"/>
      <c r="AM813" s="4"/>
      <c r="AN813" s="4"/>
      <c r="AO813" s="4"/>
      <c r="AP813" s="4"/>
    </row>
    <row r="814" spans="37:42" ht="14.25" customHeight="1">
      <c r="AK814" s="4"/>
      <c r="AL814" s="4"/>
      <c r="AM814" s="4"/>
      <c r="AN814" s="4"/>
      <c r="AO814" s="4"/>
      <c r="AP814" s="4"/>
    </row>
    <row r="815" spans="37:42" ht="14.25" customHeight="1">
      <c r="AK815" s="4"/>
      <c r="AL815" s="4"/>
      <c r="AM815" s="4"/>
      <c r="AN815" s="4"/>
      <c r="AO815" s="4"/>
      <c r="AP815" s="4"/>
    </row>
    <row r="816" spans="37:42" ht="14.25" customHeight="1">
      <c r="AK816" s="4"/>
      <c r="AL816" s="4"/>
      <c r="AM816" s="4"/>
      <c r="AN816" s="4"/>
      <c r="AO816" s="4"/>
      <c r="AP816" s="4"/>
    </row>
    <row r="817" spans="37:42" ht="14.25" customHeight="1">
      <c r="AK817" s="4"/>
      <c r="AL817" s="4"/>
      <c r="AM817" s="4"/>
      <c r="AN817" s="4"/>
      <c r="AO817" s="4"/>
      <c r="AP817" s="4"/>
    </row>
    <row r="818" spans="37:42" ht="14.25" customHeight="1">
      <c r="AK818" s="4"/>
      <c r="AL818" s="4"/>
      <c r="AM818" s="4"/>
      <c r="AN818" s="4"/>
      <c r="AO818" s="4"/>
      <c r="AP818" s="4"/>
    </row>
    <row r="819" spans="37:42" ht="14.25" customHeight="1">
      <c r="AK819" s="4"/>
      <c r="AL819" s="4"/>
      <c r="AM819" s="4"/>
      <c r="AN819" s="4"/>
      <c r="AO819" s="4"/>
      <c r="AP819" s="4"/>
    </row>
    <row r="820" spans="37:42" ht="14.25" customHeight="1">
      <c r="AK820" s="4"/>
      <c r="AL820" s="4"/>
      <c r="AM820" s="4"/>
      <c r="AN820" s="4"/>
      <c r="AO820" s="4"/>
      <c r="AP820" s="4"/>
    </row>
    <row r="821" spans="37:42" ht="14.25" customHeight="1">
      <c r="AK821" s="4"/>
      <c r="AL821" s="4"/>
      <c r="AM821" s="4"/>
      <c r="AN821" s="4"/>
      <c r="AO821" s="4"/>
      <c r="AP821" s="4"/>
    </row>
    <row r="822" spans="37:42" ht="14.25" customHeight="1">
      <c r="AK822" s="4"/>
      <c r="AL822" s="4"/>
      <c r="AM822" s="4"/>
      <c r="AN822" s="4"/>
      <c r="AO822" s="4"/>
      <c r="AP822" s="4"/>
    </row>
    <row r="823" spans="37:42" ht="14.25" customHeight="1">
      <c r="AK823" s="4"/>
      <c r="AL823" s="4"/>
      <c r="AM823" s="4"/>
      <c r="AN823" s="4"/>
      <c r="AO823" s="4"/>
      <c r="AP823" s="4"/>
    </row>
    <row r="824" spans="37:42" ht="14.25" customHeight="1">
      <c r="AK824" s="4"/>
      <c r="AL824" s="4"/>
      <c r="AM824" s="4"/>
      <c r="AN824" s="4"/>
      <c r="AO824" s="4"/>
      <c r="AP824" s="4"/>
    </row>
    <row r="825" spans="37:42" ht="14.25" customHeight="1">
      <c r="AK825" s="4"/>
      <c r="AL825" s="4"/>
      <c r="AM825" s="4"/>
      <c r="AN825" s="4"/>
      <c r="AO825" s="4"/>
      <c r="AP825" s="4"/>
    </row>
    <row r="826" spans="37:42" ht="14.25" customHeight="1">
      <c r="AK826" s="4"/>
      <c r="AL826" s="4"/>
      <c r="AM826" s="4"/>
      <c r="AN826" s="4"/>
      <c r="AO826" s="4"/>
      <c r="AP826" s="4"/>
    </row>
    <row r="827" spans="37:42" ht="14.25" customHeight="1">
      <c r="AK827" s="4"/>
      <c r="AL827" s="4"/>
      <c r="AM827" s="4"/>
      <c r="AN827" s="4"/>
      <c r="AO827" s="4"/>
      <c r="AP827" s="4"/>
    </row>
    <row r="828" spans="37:42" ht="14.25" customHeight="1">
      <c r="AK828" s="4"/>
      <c r="AL828" s="4"/>
      <c r="AM828" s="4"/>
      <c r="AN828" s="4"/>
      <c r="AO828" s="4"/>
      <c r="AP828" s="4"/>
    </row>
    <row r="829" spans="37:42" ht="14.25" customHeight="1">
      <c r="AK829" s="4"/>
      <c r="AL829" s="4"/>
      <c r="AM829" s="4"/>
      <c r="AN829" s="4"/>
      <c r="AO829" s="4"/>
      <c r="AP829" s="4"/>
    </row>
    <row r="830" spans="37:42" ht="14.25" customHeight="1">
      <c r="AK830" s="4"/>
      <c r="AL830" s="4"/>
      <c r="AM830" s="4"/>
      <c r="AN830" s="4"/>
      <c r="AO830" s="4"/>
      <c r="AP830" s="4"/>
    </row>
    <row r="831" spans="37:42" ht="14.25" customHeight="1">
      <c r="AK831" s="4"/>
      <c r="AL831" s="4"/>
      <c r="AM831" s="4"/>
      <c r="AN831" s="4"/>
      <c r="AO831" s="4"/>
      <c r="AP831" s="4"/>
    </row>
    <row r="832" spans="37:42" ht="14.25" customHeight="1">
      <c r="AK832" s="4"/>
      <c r="AL832" s="4"/>
      <c r="AM832" s="4"/>
      <c r="AN832" s="4"/>
      <c r="AO832" s="4"/>
      <c r="AP832" s="4"/>
    </row>
    <row r="833" spans="37:42" ht="14.25" customHeight="1">
      <c r="AK833" s="4"/>
      <c r="AL833" s="4"/>
      <c r="AM833" s="4"/>
      <c r="AN833" s="4"/>
      <c r="AO833" s="4"/>
      <c r="AP833" s="4"/>
    </row>
    <row r="834" spans="37:42" ht="14.25" customHeight="1">
      <c r="AK834" s="4"/>
      <c r="AL834" s="4"/>
      <c r="AM834" s="4"/>
      <c r="AN834" s="4"/>
      <c r="AO834" s="4"/>
      <c r="AP834" s="4"/>
    </row>
    <row r="835" spans="37:42" ht="14.25" customHeight="1">
      <c r="AK835" s="4"/>
      <c r="AL835" s="4"/>
      <c r="AM835" s="4"/>
      <c r="AN835" s="4"/>
      <c r="AO835" s="4"/>
      <c r="AP835" s="4"/>
    </row>
    <row r="836" spans="37:42" ht="14.25" customHeight="1">
      <c r="AK836" s="4"/>
      <c r="AL836" s="4"/>
      <c r="AM836" s="4"/>
      <c r="AN836" s="4"/>
      <c r="AO836" s="4"/>
      <c r="AP836" s="4"/>
    </row>
    <row r="837" spans="37:42" ht="14.25" customHeight="1">
      <c r="AK837" s="4"/>
      <c r="AL837" s="4"/>
      <c r="AM837" s="4"/>
      <c r="AN837" s="4"/>
      <c r="AO837" s="4"/>
      <c r="AP837" s="4"/>
    </row>
    <row r="838" spans="37:42" ht="14.25" customHeight="1">
      <c r="AK838" s="4"/>
      <c r="AL838" s="4"/>
      <c r="AM838" s="4"/>
      <c r="AN838" s="4"/>
      <c r="AO838" s="4"/>
      <c r="AP838" s="4"/>
    </row>
    <row r="839" spans="37:42" ht="14.25" customHeight="1">
      <c r="AK839" s="4"/>
      <c r="AL839" s="4"/>
      <c r="AM839" s="4"/>
      <c r="AN839" s="4"/>
      <c r="AO839" s="4"/>
      <c r="AP839" s="4"/>
    </row>
    <row r="840" spans="37:42" ht="14.25" customHeight="1">
      <c r="AK840" s="4"/>
      <c r="AL840" s="4"/>
      <c r="AM840" s="4"/>
      <c r="AN840" s="4"/>
      <c r="AO840" s="4"/>
      <c r="AP840" s="4"/>
    </row>
    <row r="841" spans="37:42" ht="14.25" customHeight="1">
      <c r="AK841" s="4"/>
      <c r="AL841" s="4"/>
      <c r="AM841" s="4"/>
      <c r="AN841" s="4"/>
      <c r="AO841" s="4"/>
      <c r="AP841" s="4"/>
    </row>
    <row r="842" spans="37:42" ht="14.25" customHeight="1">
      <c r="AK842" s="4"/>
      <c r="AL842" s="4"/>
      <c r="AM842" s="4"/>
      <c r="AN842" s="4"/>
      <c r="AO842" s="4"/>
      <c r="AP842" s="4"/>
    </row>
    <row r="843" spans="37:42" ht="14.25" customHeight="1">
      <c r="AK843" s="4"/>
      <c r="AL843" s="4"/>
      <c r="AM843" s="4"/>
      <c r="AN843" s="4"/>
      <c r="AO843" s="4"/>
      <c r="AP843" s="4"/>
    </row>
    <row r="844" spans="37:42" ht="14.25" customHeight="1">
      <c r="AK844" s="4"/>
      <c r="AL844" s="4"/>
      <c r="AM844" s="4"/>
      <c r="AN844" s="4"/>
      <c r="AO844" s="4"/>
      <c r="AP844" s="4"/>
    </row>
    <row r="845" spans="37:42" ht="14.25" customHeight="1">
      <c r="AK845" s="4"/>
      <c r="AL845" s="4"/>
      <c r="AM845" s="4"/>
      <c r="AN845" s="4"/>
      <c r="AO845" s="4"/>
      <c r="AP845" s="4"/>
    </row>
    <row r="846" spans="37:42" ht="14.25" customHeight="1">
      <c r="AK846" s="4"/>
      <c r="AL846" s="4"/>
      <c r="AM846" s="4"/>
      <c r="AN846" s="4"/>
      <c r="AO846" s="4"/>
      <c r="AP846" s="4"/>
    </row>
    <row r="847" spans="37:42" ht="14.25" customHeight="1">
      <c r="AK847" s="4"/>
      <c r="AL847" s="4"/>
      <c r="AM847" s="4"/>
      <c r="AN847" s="4"/>
      <c r="AO847" s="4"/>
      <c r="AP847" s="4"/>
    </row>
    <row r="848" spans="37:42" ht="14.25" customHeight="1">
      <c r="AK848" s="4"/>
      <c r="AL848" s="4"/>
      <c r="AM848" s="4"/>
      <c r="AN848" s="4"/>
      <c r="AO848" s="4"/>
      <c r="AP848" s="4"/>
    </row>
    <row r="849" spans="37:42" ht="14.25" customHeight="1">
      <c r="AK849" s="4"/>
      <c r="AL849" s="4"/>
      <c r="AM849" s="4"/>
      <c r="AN849" s="4"/>
      <c r="AO849" s="4"/>
      <c r="AP849" s="4"/>
    </row>
    <row r="850" spans="37:42" ht="14.25" customHeight="1">
      <c r="AK850" s="4"/>
      <c r="AL850" s="4"/>
      <c r="AM850" s="4"/>
      <c r="AN850" s="4"/>
      <c r="AO850" s="4"/>
      <c r="AP850" s="4"/>
    </row>
    <row r="851" spans="37:42" ht="14.25" customHeight="1">
      <c r="AK851" s="4"/>
      <c r="AL851" s="4"/>
      <c r="AM851" s="4"/>
      <c r="AN851" s="4"/>
      <c r="AO851" s="4"/>
      <c r="AP851" s="4"/>
    </row>
    <row r="852" spans="37:42" ht="14.25" customHeight="1">
      <c r="AK852" s="4"/>
      <c r="AL852" s="4"/>
      <c r="AM852" s="4"/>
      <c r="AN852" s="4"/>
      <c r="AO852" s="4"/>
      <c r="AP852" s="4"/>
    </row>
    <row r="853" spans="37:42" ht="14.25" customHeight="1">
      <c r="AK853" s="4"/>
      <c r="AL853" s="4"/>
      <c r="AM853" s="4"/>
      <c r="AN853" s="4"/>
      <c r="AO853" s="4"/>
      <c r="AP853" s="4"/>
    </row>
    <row r="854" spans="37:42" ht="14.25" customHeight="1">
      <c r="AK854" s="4"/>
      <c r="AL854" s="4"/>
      <c r="AM854" s="4"/>
      <c r="AN854" s="4"/>
      <c r="AO854" s="4"/>
      <c r="AP854" s="4"/>
    </row>
    <row r="855" spans="37:42" ht="14.25" customHeight="1">
      <c r="AK855" s="4"/>
      <c r="AL855" s="4"/>
      <c r="AM855" s="4"/>
      <c r="AN855" s="4"/>
      <c r="AO855" s="4"/>
      <c r="AP855" s="4"/>
    </row>
    <row r="856" spans="37:42" ht="14.25" customHeight="1">
      <c r="AK856" s="4"/>
      <c r="AL856" s="4"/>
      <c r="AM856" s="4"/>
      <c r="AN856" s="4"/>
      <c r="AO856" s="4"/>
      <c r="AP856" s="4"/>
    </row>
    <row r="857" spans="37:42" ht="14.25" customHeight="1">
      <c r="AK857" s="4"/>
      <c r="AL857" s="4"/>
      <c r="AM857" s="4"/>
      <c r="AN857" s="4"/>
      <c r="AO857" s="4"/>
      <c r="AP857" s="4"/>
    </row>
    <row r="858" spans="37:42" ht="14.25" customHeight="1">
      <c r="AK858" s="4"/>
      <c r="AL858" s="4"/>
      <c r="AM858" s="4"/>
      <c r="AN858" s="4"/>
      <c r="AO858" s="4"/>
      <c r="AP858" s="4"/>
    </row>
    <row r="859" spans="37:42" ht="14.25" customHeight="1">
      <c r="AK859" s="4"/>
      <c r="AL859" s="4"/>
      <c r="AM859" s="4"/>
      <c r="AN859" s="4"/>
      <c r="AO859" s="4"/>
      <c r="AP859" s="4"/>
    </row>
    <row r="860" spans="37:42" ht="14.25" customHeight="1">
      <c r="AK860" s="4"/>
      <c r="AL860" s="4"/>
      <c r="AM860" s="4"/>
      <c r="AN860" s="4"/>
      <c r="AO860" s="4"/>
      <c r="AP860" s="4"/>
    </row>
    <row r="861" spans="37:42" ht="14.25" customHeight="1">
      <c r="AK861" s="4"/>
      <c r="AL861" s="4"/>
      <c r="AM861" s="4"/>
      <c r="AN861" s="4"/>
      <c r="AO861" s="4"/>
      <c r="AP861" s="4"/>
    </row>
    <row r="862" spans="37:42" ht="14.25" customHeight="1">
      <c r="AK862" s="4"/>
      <c r="AL862" s="4"/>
      <c r="AM862" s="4"/>
      <c r="AN862" s="4"/>
      <c r="AO862" s="4"/>
      <c r="AP862" s="4"/>
    </row>
    <row r="863" spans="37:42" ht="14.25" customHeight="1">
      <c r="AK863" s="4"/>
      <c r="AL863" s="4"/>
      <c r="AM863" s="4"/>
      <c r="AN863" s="4"/>
      <c r="AO863" s="4"/>
      <c r="AP863" s="4"/>
    </row>
    <row r="864" spans="37:42" ht="14.25" customHeight="1">
      <c r="AK864" s="4"/>
      <c r="AL864" s="4"/>
      <c r="AM864" s="4"/>
      <c r="AN864" s="4"/>
      <c r="AO864" s="4"/>
      <c r="AP864" s="4"/>
    </row>
    <row r="865" spans="37:42" ht="14.25" customHeight="1">
      <c r="AK865" s="4"/>
      <c r="AL865" s="4"/>
      <c r="AM865" s="4"/>
      <c r="AN865" s="4"/>
      <c r="AO865" s="4"/>
      <c r="AP865" s="4"/>
    </row>
    <row r="866" spans="37:42" ht="14.25" customHeight="1">
      <c r="AK866" s="4"/>
      <c r="AL866" s="4"/>
      <c r="AM866" s="4"/>
      <c r="AN866" s="4"/>
      <c r="AO866" s="4"/>
      <c r="AP866" s="4"/>
    </row>
    <row r="867" spans="37:42" ht="14.25" customHeight="1">
      <c r="AK867" s="4"/>
      <c r="AL867" s="4"/>
      <c r="AM867" s="4"/>
      <c r="AN867" s="4"/>
      <c r="AO867" s="4"/>
      <c r="AP867" s="4"/>
    </row>
    <row r="868" spans="37:42" ht="14.25" customHeight="1">
      <c r="AK868" s="4"/>
      <c r="AL868" s="4"/>
      <c r="AM868" s="4"/>
      <c r="AN868" s="4"/>
      <c r="AO868" s="4"/>
      <c r="AP868" s="4"/>
    </row>
    <row r="869" spans="37:42" ht="14.25" customHeight="1">
      <c r="AK869" s="4"/>
      <c r="AL869" s="4"/>
      <c r="AM869" s="4"/>
      <c r="AN869" s="4"/>
      <c r="AO869" s="4"/>
      <c r="AP869" s="4"/>
    </row>
    <row r="870" spans="37:42" ht="14.25" customHeight="1">
      <c r="AK870" s="4"/>
      <c r="AL870" s="4"/>
      <c r="AM870" s="4"/>
      <c r="AN870" s="4"/>
      <c r="AO870" s="4"/>
      <c r="AP870" s="4"/>
    </row>
    <row r="871" spans="37:42" ht="14.25" customHeight="1">
      <c r="AK871" s="4"/>
      <c r="AL871" s="4"/>
      <c r="AM871" s="4"/>
      <c r="AN871" s="4"/>
      <c r="AO871" s="4"/>
      <c r="AP871" s="4"/>
    </row>
    <row r="872" spans="37:42" ht="14.25" customHeight="1">
      <c r="AK872" s="4"/>
      <c r="AL872" s="4"/>
      <c r="AM872" s="4"/>
      <c r="AN872" s="4"/>
      <c r="AO872" s="4"/>
      <c r="AP872" s="4"/>
    </row>
    <row r="873" spans="37:42" ht="14.25" customHeight="1">
      <c r="AK873" s="4"/>
      <c r="AL873" s="4"/>
      <c r="AM873" s="4"/>
      <c r="AN873" s="4"/>
      <c r="AO873" s="4"/>
      <c r="AP873" s="4"/>
    </row>
    <row r="874" spans="37:42" ht="14.25" customHeight="1">
      <c r="AK874" s="4"/>
      <c r="AL874" s="4"/>
      <c r="AM874" s="4"/>
      <c r="AN874" s="4"/>
      <c r="AO874" s="4"/>
      <c r="AP874" s="4"/>
    </row>
    <row r="875" spans="37:42" ht="14.25" customHeight="1">
      <c r="AK875" s="4"/>
      <c r="AL875" s="4"/>
      <c r="AM875" s="4"/>
      <c r="AN875" s="4"/>
      <c r="AO875" s="4"/>
      <c r="AP875" s="4"/>
    </row>
    <row r="876" spans="37:42" ht="14.25" customHeight="1">
      <c r="AK876" s="4"/>
      <c r="AL876" s="4"/>
      <c r="AM876" s="4"/>
      <c r="AN876" s="4"/>
      <c r="AO876" s="4"/>
      <c r="AP876" s="4"/>
    </row>
    <row r="877" spans="37:42" ht="14.25" customHeight="1">
      <c r="AK877" s="4"/>
      <c r="AL877" s="4"/>
      <c r="AM877" s="4"/>
      <c r="AN877" s="4"/>
      <c r="AO877" s="4"/>
      <c r="AP877" s="4"/>
    </row>
    <row r="878" spans="37:42" ht="14.25" customHeight="1">
      <c r="AK878" s="4"/>
      <c r="AL878" s="4"/>
      <c r="AM878" s="4"/>
      <c r="AN878" s="4"/>
      <c r="AO878" s="4"/>
      <c r="AP878" s="4"/>
    </row>
    <row r="879" spans="37:42" ht="14.25" customHeight="1">
      <c r="AK879" s="4"/>
      <c r="AL879" s="4"/>
      <c r="AM879" s="4"/>
      <c r="AN879" s="4"/>
      <c r="AO879" s="4"/>
      <c r="AP879" s="4"/>
    </row>
    <row r="880" spans="37:42" ht="14.25" customHeight="1">
      <c r="AK880" s="4"/>
      <c r="AL880" s="4"/>
      <c r="AM880" s="4"/>
      <c r="AN880" s="4"/>
      <c r="AO880" s="4"/>
      <c r="AP880" s="4"/>
    </row>
    <row r="881" spans="37:42" ht="14.25" customHeight="1">
      <c r="AK881" s="4"/>
      <c r="AL881" s="4"/>
      <c r="AM881" s="4"/>
      <c r="AN881" s="4"/>
      <c r="AO881" s="4"/>
      <c r="AP881" s="4"/>
    </row>
    <row r="882" spans="37:42" ht="14.25" customHeight="1">
      <c r="AK882" s="4"/>
      <c r="AL882" s="4"/>
      <c r="AM882" s="4"/>
      <c r="AN882" s="4"/>
      <c r="AO882" s="4"/>
      <c r="AP882" s="4"/>
    </row>
    <row r="883" spans="37:42" ht="14.25" customHeight="1">
      <c r="AK883" s="4"/>
      <c r="AL883" s="4"/>
      <c r="AM883" s="4"/>
      <c r="AN883" s="4"/>
      <c r="AO883" s="4"/>
      <c r="AP883" s="4"/>
    </row>
    <row r="884" spans="37:42" ht="14.25" customHeight="1">
      <c r="AK884" s="4"/>
      <c r="AL884" s="4"/>
      <c r="AM884" s="4"/>
      <c r="AN884" s="4"/>
      <c r="AO884" s="4"/>
      <c r="AP884" s="4"/>
    </row>
    <row r="885" spans="37:42" ht="14.25" customHeight="1">
      <c r="AK885" s="4"/>
      <c r="AL885" s="4"/>
      <c r="AM885" s="4"/>
      <c r="AN885" s="4"/>
      <c r="AO885" s="4"/>
      <c r="AP885" s="4"/>
    </row>
    <row r="886" spans="37:42" ht="14.25" customHeight="1">
      <c r="AK886" s="4"/>
      <c r="AL886" s="4"/>
      <c r="AM886" s="4"/>
      <c r="AN886" s="4"/>
      <c r="AO886" s="4"/>
      <c r="AP886" s="4"/>
    </row>
    <row r="887" spans="37:42" ht="14.25" customHeight="1">
      <c r="AK887" s="4"/>
      <c r="AL887" s="4"/>
      <c r="AM887" s="4"/>
      <c r="AN887" s="4"/>
      <c r="AO887" s="4"/>
      <c r="AP887" s="4"/>
    </row>
    <row r="888" spans="37:42" ht="14.25" customHeight="1">
      <c r="AK888" s="4"/>
      <c r="AL888" s="4"/>
      <c r="AM888" s="4"/>
      <c r="AN888" s="4"/>
      <c r="AO888" s="4"/>
      <c r="AP888" s="4"/>
    </row>
    <row r="889" spans="37:42" ht="14.25" customHeight="1">
      <c r="AK889" s="4"/>
      <c r="AL889" s="4"/>
      <c r="AM889" s="4"/>
      <c r="AN889" s="4"/>
      <c r="AO889" s="4"/>
      <c r="AP889" s="4"/>
    </row>
    <row r="890" spans="37:42" ht="14.25" customHeight="1">
      <c r="AK890" s="4"/>
      <c r="AL890" s="4"/>
      <c r="AM890" s="4"/>
      <c r="AN890" s="4"/>
      <c r="AO890" s="4"/>
      <c r="AP890" s="4"/>
    </row>
    <row r="891" spans="37:42" ht="14.25" customHeight="1">
      <c r="AK891" s="4"/>
      <c r="AL891" s="4"/>
      <c r="AM891" s="4"/>
      <c r="AN891" s="4"/>
      <c r="AO891" s="4"/>
      <c r="AP891" s="4"/>
    </row>
    <row r="892" spans="37:42" ht="14.25" customHeight="1">
      <c r="AK892" s="4"/>
      <c r="AL892" s="4"/>
      <c r="AM892" s="4"/>
      <c r="AN892" s="4"/>
      <c r="AO892" s="4"/>
      <c r="AP892" s="4"/>
    </row>
    <row r="893" spans="37:42" ht="14.25" customHeight="1">
      <c r="AK893" s="4"/>
      <c r="AL893" s="4"/>
      <c r="AM893" s="4"/>
      <c r="AN893" s="4"/>
      <c r="AO893" s="4"/>
      <c r="AP893" s="4"/>
    </row>
    <row r="894" spans="37:42" ht="14.25" customHeight="1">
      <c r="AK894" s="4"/>
      <c r="AL894" s="4"/>
      <c r="AM894" s="4"/>
      <c r="AN894" s="4"/>
      <c r="AO894" s="4"/>
      <c r="AP894" s="4"/>
    </row>
    <row r="895" spans="37:42" ht="14.25" customHeight="1">
      <c r="AK895" s="4"/>
      <c r="AL895" s="4"/>
      <c r="AM895" s="4"/>
      <c r="AN895" s="4"/>
      <c r="AO895" s="4"/>
      <c r="AP895" s="4"/>
    </row>
    <row r="896" spans="37:42" ht="14.25" customHeight="1">
      <c r="AK896" s="4"/>
      <c r="AL896" s="4"/>
      <c r="AM896" s="4"/>
      <c r="AN896" s="4"/>
      <c r="AO896" s="4"/>
      <c r="AP896" s="4"/>
    </row>
    <row r="897" spans="37:42" ht="14.25" customHeight="1">
      <c r="AK897" s="4"/>
      <c r="AL897" s="4"/>
      <c r="AM897" s="4"/>
      <c r="AN897" s="4"/>
      <c r="AO897" s="4"/>
      <c r="AP897" s="4"/>
    </row>
    <row r="898" spans="37:42" ht="14.25" customHeight="1">
      <c r="AK898" s="4"/>
      <c r="AL898" s="4"/>
      <c r="AM898" s="4"/>
      <c r="AN898" s="4"/>
      <c r="AO898" s="4"/>
      <c r="AP898" s="4"/>
    </row>
    <row r="899" spans="37:42" ht="14.25" customHeight="1">
      <c r="AK899" s="4"/>
      <c r="AL899" s="4"/>
      <c r="AM899" s="4"/>
      <c r="AN899" s="4"/>
      <c r="AO899" s="4"/>
      <c r="AP899" s="4"/>
    </row>
    <row r="900" spans="37:42" ht="14.25" customHeight="1">
      <c r="AK900" s="4"/>
      <c r="AL900" s="4"/>
      <c r="AM900" s="4"/>
      <c r="AN900" s="4"/>
      <c r="AO900" s="4"/>
      <c r="AP900" s="4"/>
    </row>
    <row r="901" spans="37:42" ht="14.25" customHeight="1">
      <c r="AK901" s="4"/>
      <c r="AL901" s="4"/>
      <c r="AM901" s="4"/>
      <c r="AN901" s="4"/>
      <c r="AO901" s="4"/>
      <c r="AP901" s="4"/>
    </row>
    <row r="902" spans="37:42" ht="14.25" customHeight="1">
      <c r="AK902" s="4"/>
      <c r="AL902" s="4"/>
      <c r="AM902" s="4"/>
      <c r="AN902" s="4"/>
      <c r="AO902" s="4"/>
      <c r="AP902" s="4"/>
    </row>
    <row r="903" spans="37:42" ht="14.25" customHeight="1">
      <c r="AK903" s="4"/>
      <c r="AL903" s="4"/>
      <c r="AM903" s="4"/>
      <c r="AN903" s="4"/>
      <c r="AO903" s="4"/>
      <c r="AP903" s="4"/>
    </row>
    <row r="904" spans="37:42" ht="14.25" customHeight="1">
      <c r="AK904" s="4"/>
      <c r="AL904" s="4"/>
      <c r="AM904" s="4"/>
      <c r="AN904" s="4"/>
      <c r="AO904" s="4"/>
      <c r="AP904" s="4"/>
    </row>
    <row r="905" spans="37:42" ht="14.25" customHeight="1">
      <c r="AK905" s="4"/>
      <c r="AL905" s="4"/>
      <c r="AM905" s="4"/>
      <c r="AN905" s="4"/>
      <c r="AO905" s="4"/>
      <c r="AP905" s="4"/>
    </row>
    <row r="906" spans="37:42" ht="14.25" customHeight="1">
      <c r="AK906" s="4"/>
      <c r="AL906" s="4"/>
      <c r="AM906" s="4"/>
      <c r="AN906" s="4"/>
      <c r="AO906" s="4"/>
      <c r="AP906" s="4"/>
    </row>
    <row r="907" spans="37:42" ht="14.25" customHeight="1">
      <c r="AK907" s="4"/>
      <c r="AL907" s="4"/>
      <c r="AM907" s="4"/>
      <c r="AN907" s="4"/>
      <c r="AO907" s="4"/>
      <c r="AP907" s="4"/>
    </row>
    <row r="908" spans="37:42" ht="14.25" customHeight="1">
      <c r="AK908" s="4"/>
      <c r="AL908" s="4"/>
      <c r="AM908" s="4"/>
      <c r="AN908" s="4"/>
      <c r="AO908" s="4"/>
      <c r="AP908" s="4"/>
    </row>
    <row r="909" spans="37:42" ht="14.25" customHeight="1">
      <c r="AK909" s="4"/>
      <c r="AL909" s="4"/>
      <c r="AM909" s="4"/>
      <c r="AN909" s="4"/>
      <c r="AO909" s="4"/>
      <c r="AP909" s="4"/>
    </row>
    <row r="910" spans="37:42" ht="14.25" customHeight="1">
      <c r="AK910" s="4"/>
      <c r="AL910" s="4"/>
      <c r="AM910" s="4"/>
      <c r="AN910" s="4"/>
      <c r="AO910" s="4"/>
      <c r="AP910" s="4"/>
    </row>
    <row r="911" spans="37:42" ht="14.25" customHeight="1">
      <c r="AK911" s="4"/>
      <c r="AL911" s="4"/>
      <c r="AM911" s="4"/>
      <c r="AN911" s="4"/>
      <c r="AO911" s="4"/>
      <c r="AP911" s="4"/>
    </row>
    <row r="912" spans="37:42" ht="14.25" customHeight="1">
      <c r="AK912" s="4"/>
      <c r="AL912" s="4"/>
      <c r="AM912" s="4"/>
      <c r="AN912" s="4"/>
      <c r="AO912" s="4"/>
      <c r="AP912" s="4"/>
    </row>
    <row r="913" spans="37:42" ht="14.25" customHeight="1">
      <c r="AK913" s="4"/>
      <c r="AL913" s="4"/>
      <c r="AM913" s="4"/>
      <c r="AN913" s="4"/>
      <c r="AO913" s="4"/>
      <c r="AP913" s="4"/>
    </row>
    <row r="914" spans="37:42" ht="14.25" customHeight="1">
      <c r="AK914" s="4"/>
      <c r="AL914" s="4"/>
      <c r="AM914" s="4"/>
      <c r="AN914" s="4"/>
      <c r="AO914" s="4"/>
      <c r="AP914" s="4"/>
    </row>
    <row r="915" spans="37:42" ht="14.25" customHeight="1">
      <c r="AK915" s="4"/>
      <c r="AL915" s="4"/>
      <c r="AM915" s="4"/>
      <c r="AN915" s="4"/>
      <c r="AO915" s="4"/>
      <c r="AP915" s="4"/>
    </row>
    <row r="916" spans="37:42" ht="14.25" customHeight="1">
      <c r="AK916" s="4"/>
      <c r="AL916" s="4"/>
      <c r="AM916" s="4"/>
      <c r="AN916" s="4"/>
      <c r="AO916" s="4"/>
      <c r="AP916" s="4"/>
    </row>
    <row r="917" spans="37:42" ht="14.25" customHeight="1">
      <c r="AK917" s="4"/>
      <c r="AL917" s="4"/>
      <c r="AM917" s="4"/>
      <c r="AN917" s="4"/>
      <c r="AO917" s="4"/>
      <c r="AP917" s="4"/>
    </row>
    <row r="918" spans="37:42" ht="14.25" customHeight="1">
      <c r="AK918" s="4"/>
      <c r="AL918" s="4"/>
      <c r="AM918" s="4"/>
      <c r="AN918" s="4"/>
      <c r="AO918" s="4"/>
      <c r="AP918" s="4"/>
    </row>
    <row r="919" spans="37:42" ht="14.25" customHeight="1">
      <c r="AK919" s="4"/>
      <c r="AL919" s="4"/>
      <c r="AM919" s="4"/>
      <c r="AN919" s="4"/>
      <c r="AO919" s="4"/>
      <c r="AP919" s="4"/>
    </row>
    <row r="920" spans="37:42" ht="14.25" customHeight="1">
      <c r="AK920" s="4"/>
      <c r="AL920" s="4"/>
      <c r="AM920" s="4"/>
      <c r="AN920" s="4"/>
      <c r="AO920" s="4"/>
      <c r="AP920" s="4"/>
    </row>
    <row r="921" spans="37:42" ht="14.25" customHeight="1">
      <c r="AK921" s="4"/>
      <c r="AL921" s="4"/>
      <c r="AM921" s="4"/>
      <c r="AN921" s="4"/>
      <c r="AO921" s="4"/>
      <c r="AP921" s="4"/>
    </row>
    <row r="922" spans="37:42" ht="14.25" customHeight="1">
      <c r="AK922" s="4"/>
      <c r="AL922" s="4"/>
      <c r="AM922" s="4"/>
      <c r="AN922" s="4"/>
      <c r="AO922" s="4"/>
      <c r="AP922" s="4"/>
    </row>
    <row r="923" spans="37:42" ht="14.25" customHeight="1">
      <c r="AK923" s="4"/>
      <c r="AL923" s="4"/>
      <c r="AM923" s="4"/>
      <c r="AN923" s="4"/>
      <c r="AO923" s="4"/>
      <c r="AP923" s="4"/>
    </row>
    <row r="924" spans="37:42" ht="14.25" customHeight="1">
      <c r="AK924" s="4"/>
      <c r="AL924" s="4"/>
      <c r="AM924" s="4"/>
      <c r="AN924" s="4"/>
      <c r="AO924" s="4"/>
      <c r="AP924" s="4"/>
    </row>
    <row r="925" spans="37:42" ht="14.25" customHeight="1">
      <c r="AK925" s="4"/>
      <c r="AL925" s="4"/>
      <c r="AM925" s="4"/>
      <c r="AN925" s="4"/>
      <c r="AO925" s="4"/>
      <c r="AP925" s="4"/>
    </row>
    <row r="926" spans="37:42" ht="14.25" customHeight="1">
      <c r="AK926" s="4"/>
      <c r="AL926" s="4"/>
      <c r="AM926" s="4"/>
      <c r="AN926" s="4"/>
      <c r="AO926" s="4"/>
      <c r="AP926" s="4"/>
    </row>
    <row r="927" spans="37:42" ht="14.25" customHeight="1">
      <c r="AK927" s="4"/>
      <c r="AL927" s="4"/>
      <c r="AM927" s="4"/>
      <c r="AN927" s="4"/>
      <c r="AO927" s="4"/>
      <c r="AP927" s="4"/>
    </row>
    <row r="928" spans="37:42" ht="14.25" customHeight="1">
      <c r="AK928" s="4"/>
      <c r="AL928" s="4"/>
      <c r="AM928" s="4"/>
      <c r="AN928" s="4"/>
      <c r="AO928" s="4"/>
      <c r="AP928" s="4"/>
    </row>
    <row r="929" spans="37:42" ht="14.25" customHeight="1">
      <c r="AK929" s="4"/>
      <c r="AL929" s="4"/>
      <c r="AM929" s="4"/>
      <c r="AN929" s="4"/>
      <c r="AO929" s="4"/>
      <c r="AP929" s="4"/>
    </row>
    <row r="930" spans="37:42" ht="14.25" customHeight="1">
      <c r="AK930" s="4"/>
      <c r="AL930" s="4"/>
      <c r="AM930" s="4"/>
      <c r="AN930" s="4"/>
      <c r="AO930" s="4"/>
      <c r="AP930" s="4"/>
    </row>
    <row r="931" spans="37:42" ht="14.25" customHeight="1">
      <c r="AK931" s="4"/>
      <c r="AL931" s="4"/>
      <c r="AM931" s="4"/>
      <c r="AN931" s="4"/>
      <c r="AO931" s="4"/>
      <c r="AP931" s="4"/>
    </row>
    <row r="932" spans="37:42" ht="14.25" customHeight="1">
      <c r="AK932" s="4"/>
      <c r="AL932" s="4"/>
      <c r="AM932" s="4"/>
      <c r="AN932" s="4"/>
      <c r="AO932" s="4"/>
      <c r="AP932" s="4"/>
    </row>
    <row r="933" spans="37:42" ht="14.25" customHeight="1">
      <c r="AK933" s="4"/>
      <c r="AL933" s="4"/>
      <c r="AM933" s="4"/>
      <c r="AN933" s="4"/>
      <c r="AO933" s="4"/>
      <c r="AP933" s="4"/>
    </row>
    <row r="934" spans="37:42" ht="14.25" customHeight="1">
      <c r="AK934" s="4"/>
      <c r="AL934" s="4"/>
      <c r="AM934" s="4"/>
      <c r="AN934" s="4"/>
      <c r="AO934" s="4"/>
      <c r="AP934" s="4"/>
    </row>
    <row r="935" spans="37:42" ht="14.25" customHeight="1">
      <c r="AK935" s="4"/>
      <c r="AL935" s="4"/>
      <c r="AM935" s="4"/>
      <c r="AN935" s="4"/>
      <c r="AO935" s="4"/>
      <c r="AP935" s="4"/>
    </row>
    <row r="936" spans="37:42" ht="14.25" customHeight="1">
      <c r="AK936" s="4"/>
      <c r="AL936" s="4"/>
      <c r="AM936" s="4"/>
      <c r="AN936" s="4"/>
      <c r="AO936" s="4"/>
      <c r="AP936" s="4"/>
    </row>
    <row r="937" spans="37:42" ht="14.25" customHeight="1">
      <c r="AK937" s="4"/>
      <c r="AL937" s="4"/>
      <c r="AM937" s="4"/>
      <c r="AN937" s="4"/>
      <c r="AO937" s="4"/>
      <c r="AP937" s="4"/>
    </row>
    <row r="938" spans="37:42" ht="14.25" customHeight="1">
      <c r="AK938" s="4"/>
      <c r="AL938" s="4"/>
      <c r="AM938" s="4"/>
      <c r="AN938" s="4"/>
      <c r="AO938" s="4"/>
      <c r="AP938" s="4"/>
    </row>
    <row r="939" spans="37:42" ht="14.25" customHeight="1">
      <c r="AK939" s="4"/>
      <c r="AL939" s="4"/>
      <c r="AM939" s="4"/>
      <c r="AN939" s="4"/>
      <c r="AO939" s="4"/>
      <c r="AP939" s="4"/>
    </row>
    <row r="940" spans="37:42" ht="14.25" customHeight="1">
      <c r="AK940" s="4"/>
      <c r="AL940" s="4"/>
      <c r="AM940" s="4"/>
      <c r="AN940" s="4"/>
      <c r="AO940" s="4"/>
      <c r="AP940" s="4"/>
    </row>
    <row r="941" spans="37:42" ht="14.25" customHeight="1">
      <c r="AK941" s="4"/>
      <c r="AL941" s="4"/>
      <c r="AM941" s="4"/>
      <c r="AN941" s="4"/>
      <c r="AO941" s="4"/>
      <c r="AP941" s="4"/>
    </row>
    <row r="942" spans="37:42" ht="14.25" customHeight="1">
      <c r="AK942" s="4"/>
      <c r="AL942" s="4"/>
      <c r="AM942" s="4"/>
      <c r="AN942" s="4"/>
      <c r="AO942" s="4"/>
      <c r="AP942" s="4"/>
    </row>
    <row r="943" spans="37:42" ht="14.25" customHeight="1">
      <c r="AK943" s="4"/>
      <c r="AL943" s="4"/>
      <c r="AM943" s="4"/>
      <c r="AN943" s="4"/>
      <c r="AO943" s="4"/>
      <c r="AP943" s="4"/>
    </row>
    <row r="944" spans="37:42" ht="14.25" customHeight="1">
      <c r="AK944" s="4"/>
      <c r="AL944" s="4"/>
      <c r="AM944" s="4"/>
      <c r="AN944" s="4"/>
      <c r="AO944" s="4"/>
      <c r="AP944" s="4"/>
    </row>
    <row r="945" spans="37:42" ht="14.25" customHeight="1">
      <c r="AK945" s="4"/>
      <c r="AL945" s="4"/>
      <c r="AM945" s="4"/>
      <c r="AN945" s="4"/>
      <c r="AO945" s="4"/>
      <c r="AP945" s="4"/>
    </row>
    <row r="946" spans="37:42" ht="14.25" customHeight="1">
      <c r="AK946" s="4"/>
      <c r="AL946" s="4"/>
      <c r="AM946" s="4"/>
      <c r="AN946" s="4"/>
      <c r="AO946" s="4"/>
      <c r="AP946" s="4"/>
    </row>
    <row r="947" spans="37:42" ht="14.25" customHeight="1">
      <c r="AK947" s="4"/>
      <c r="AL947" s="4"/>
      <c r="AM947" s="4"/>
      <c r="AN947" s="4"/>
      <c r="AO947" s="4"/>
      <c r="AP947" s="4"/>
    </row>
    <row r="948" spans="37:42" ht="14.25" customHeight="1">
      <c r="AK948" s="4"/>
      <c r="AL948" s="4"/>
      <c r="AM948" s="4"/>
      <c r="AN948" s="4"/>
      <c r="AO948" s="4"/>
      <c r="AP948" s="4"/>
    </row>
    <row r="949" spans="37:42" ht="14.25" customHeight="1">
      <c r="AK949" s="4"/>
      <c r="AL949" s="4"/>
      <c r="AM949" s="4"/>
      <c r="AN949" s="4"/>
      <c r="AO949" s="4"/>
      <c r="AP949" s="4"/>
    </row>
    <row r="950" spans="37:42" ht="14.25" customHeight="1">
      <c r="AK950" s="4"/>
      <c r="AL950" s="4"/>
      <c r="AM950" s="4"/>
      <c r="AN950" s="4"/>
      <c r="AO950" s="4"/>
      <c r="AP950" s="4"/>
    </row>
    <row r="951" spans="37:42" ht="14.25" customHeight="1">
      <c r="AK951" s="4"/>
      <c r="AL951" s="4"/>
      <c r="AM951" s="4"/>
      <c r="AN951" s="4"/>
      <c r="AO951" s="4"/>
      <c r="AP951" s="4"/>
    </row>
    <row r="952" spans="37:42" ht="14.25" customHeight="1">
      <c r="AK952" s="4"/>
      <c r="AL952" s="4"/>
      <c r="AM952" s="4"/>
      <c r="AN952" s="4"/>
      <c r="AO952" s="4"/>
      <c r="AP952" s="4"/>
    </row>
    <row r="953" spans="37:42" ht="14.25" customHeight="1">
      <c r="AK953" s="4"/>
      <c r="AL953" s="4"/>
      <c r="AM953" s="4"/>
      <c r="AN953" s="4"/>
      <c r="AO953" s="4"/>
      <c r="AP953" s="4"/>
    </row>
    <row r="954" spans="37:42" ht="14.25" customHeight="1">
      <c r="AK954" s="4"/>
      <c r="AL954" s="4"/>
      <c r="AM954" s="4"/>
      <c r="AN954" s="4"/>
      <c r="AO954" s="4"/>
      <c r="AP954" s="4"/>
    </row>
    <row r="955" spans="37:42" ht="14.25" customHeight="1">
      <c r="AK955" s="4"/>
      <c r="AL955" s="4"/>
      <c r="AM955" s="4"/>
      <c r="AN955" s="4"/>
      <c r="AO955" s="4"/>
      <c r="AP955" s="4"/>
    </row>
    <row r="956" spans="37:42" ht="14.25" customHeight="1">
      <c r="AK956" s="4"/>
      <c r="AL956" s="4"/>
      <c r="AM956" s="4"/>
      <c r="AN956" s="4"/>
      <c r="AO956" s="4"/>
      <c r="AP956" s="4"/>
    </row>
    <row r="957" spans="37:42" ht="14.25" customHeight="1">
      <c r="AK957" s="4"/>
      <c r="AL957" s="4"/>
      <c r="AM957" s="4"/>
      <c r="AN957" s="4"/>
      <c r="AO957" s="4"/>
      <c r="AP957" s="4"/>
    </row>
    <row r="958" spans="37:42" ht="14.25" customHeight="1">
      <c r="AK958" s="4"/>
      <c r="AL958" s="4"/>
      <c r="AM958" s="4"/>
      <c r="AN958" s="4"/>
      <c r="AO958" s="4"/>
      <c r="AP958" s="4"/>
    </row>
    <row r="959" spans="37:42" ht="14.25" customHeight="1">
      <c r="AK959" s="4"/>
      <c r="AL959" s="4"/>
      <c r="AM959" s="4"/>
      <c r="AN959" s="4"/>
      <c r="AO959" s="4"/>
      <c r="AP959" s="4"/>
    </row>
    <row r="960" spans="37:42" ht="14.25" customHeight="1">
      <c r="AK960" s="4"/>
      <c r="AL960" s="4"/>
      <c r="AM960" s="4"/>
      <c r="AN960" s="4"/>
      <c r="AO960" s="4"/>
      <c r="AP960" s="4"/>
    </row>
    <row r="961" spans="37:42" ht="14.25" customHeight="1">
      <c r="AK961" s="4"/>
      <c r="AL961" s="4"/>
      <c r="AM961" s="4"/>
      <c r="AN961" s="4"/>
      <c r="AO961" s="4"/>
      <c r="AP961" s="4"/>
    </row>
    <row r="962" spans="37:42" ht="14.25" customHeight="1">
      <c r="AK962" s="4"/>
      <c r="AL962" s="4"/>
      <c r="AM962" s="4"/>
      <c r="AN962" s="4"/>
      <c r="AO962" s="4"/>
      <c r="AP962" s="4"/>
    </row>
    <row r="963" spans="37:42" ht="14.25" customHeight="1">
      <c r="AK963" s="4"/>
      <c r="AL963" s="4"/>
      <c r="AM963" s="4"/>
      <c r="AN963" s="4"/>
      <c r="AO963" s="4"/>
      <c r="AP963" s="4"/>
    </row>
    <row r="964" spans="37:42" ht="14.25" customHeight="1">
      <c r="AK964" s="4"/>
      <c r="AL964" s="4"/>
      <c r="AM964" s="4"/>
      <c r="AN964" s="4"/>
      <c r="AO964" s="4"/>
      <c r="AP964" s="4"/>
    </row>
    <row r="965" spans="37:42" ht="14.25" customHeight="1">
      <c r="AK965" s="4"/>
      <c r="AL965" s="4"/>
      <c r="AM965" s="4"/>
      <c r="AN965" s="4"/>
      <c r="AO965" s="4"/>
      <c r="AP965" s="4"/>
    </row>
    <row r="966" spans="37:42" ht="14.25" customHeight="1">
      <c r="AK966" s="4"/>
      <c r="AL966" s="4"/>
      <c r="AM966" s="4"/>
      <c r="AN966" s="4"/>
      <c r="AO966" s="4"/>
      <c r="AP966" s="4"/>
    </row>
    <row r="967" spans="37:42" ht="14.25" customHeight="1">
      <c r="AK967" s="4"/>
      <c r="AL967" s="4"/>
      <c r="AM967" s="4"/>
      <c r="AN967" s="4"/>
      <c r="AO967" s="4"/>
      <c r="AP967" s="4"/>
    </row>
    <row r="968" spans="37:42" ht="14.25" customHeight="1">
      <c r="AK968" s="4"/>
      <c r="AL968" s="4"/>
      <c r="AM968" s="4"/>
      <c r="AN968" s="4"/>
      <c r="AO968" s="4"/>
      <c r="AP968" s="4"/>
    </row>
    <row r="969" spans="37:42" ht="14.25" customHeight="1">
      <c r="AK969" s="4"/>
      <c r="AL969" s="4"/>
      <c r="AM969" s="4"/>
      <c r="AN969" s="4"/>
      <c r="AO969" s="4"/>
      <c r="AP969" s="4"/>
    </row>
    <row r="970" spans="37:42" ht="14.25" customHeight="1">
      <c r="AK970" s="4"/>
      <c r="AL970" s="4"/>
      <c r="AM970" s="4"/>
      <c r="AN970" s="4"/>
      <c r="AO970" s="4"/>
      <c r="AP970" s="4"/>
    </row>
    <row r="971" spans="37:42" ht="14.25" customHeight="1">
      <c r="AK971" s="4"/>
      <c r="AL971" s="4"/>
      <c r="AM971" s="4"/>
      <c r="AN971" s="4"/>
      <c r="AO971" s="4"/>
      <c r="AP971" s="4"/>
    </row>
    <row r="972" spans="37:42" ht="14.25" customHeight="1">
      <c r="AK972" s="4"/>
      <c r="AL972" s="4"/>
      <c r="AM972" s="4"/>
      <c r="AN972" s="4"/>
      <c r="AO972" s="4"/>
      <c r="AP972" s="4"/>
    </row>
    <row r="973" spans="37:42" ht="14.25" customHeight="1">
      <c r="AK973" s="4"/>
      <c r="AL973" s="4"/>
      <c r="AM973" s="4"/>
      <c r="AN973" s="4"/>
      <c r="AO973" s="4"/>
      <c r="AP973" s="4"/>
    </row>
    <row r="974" spans="37:42" ht="14.25" customHeight="1">
      <c r="AK974" s="4"/>
      <c r="AL974" s="4"/>
      <c r="AM974" s="4"/>
      <c r="AN974" s="4"/>
      <c r="AO974" s="4"/>
      <c r="AP974" s="4"/>
    </row>
    <row r="975" spans="37:42" ht="14.25" customHeight="1">
      <c r="AK975" s="4"/>
      <c r="AL975" s="4"/>
      <c r="AM975" s="4"/>
      <c r="AN975" s="4"/>
      <c r="AO975" s="4"/>
      <c r="AP975" s="4"/>
    </row>
    <row r="976" spans="37:42" ht="14.25" customHeight="1">
      <c r="AK976" s="4"/>
      <c r="AL976" s="4"/>
      <c r="AM976" s="4"/>
      <c r="AN976" s="4"/>
      <c r="AO976" s="4"/>
      <c r="AP976" s="4"/>
    </row>
    <row r="977" spans="37:42" ht="14.25" customHeight="1">
      <c r="AK977" s="4"/>
      <c r="AL977" s="4"/>
      <c r="AM977" s="4"/>
      <c r="AN977" s="4"/>
      <c r="AO977" s="4"/>
      <c r="AP977" s="4"/>
    </row>
    <row r="978" spans="37:42" ht="14.25" customHeight="1">
      <c r="AK978" s="4"/>
      <c r="AL978" s="4"/>
      <c r="AM978" s="4"/>
      <c r="AN978" s="4"/>
      <c r="AO978" s="4"/>
      <c r="AP978" s="4"/>
    </row>
    <row r="979" spans="37:42" ht="14.25" customHeight="1">
      <c r="AK979" s="4"/>
      <c r="AL979" s="4"/>
      <c r="AM979" s="4"/>
      <c r="AN979" s="4"/>
      <c r="AO979" s="4"/>
      <c r="AP979" s="4"/>
    </row>
    <row r="980" spans="37:42" ht="14.25" customHeight="1">
      <c r="AK980" s="4"/>
      <c r="AL980" s="4"/>
      <c r="AM980" s="4"/>
      <c r="AN980" s="4"/>
      <c r="AO980" s="4"/>
      <c r="AP980" s="4"/>
    </row>
    <row r="981" spans="37:42" ht="14.25" customHeight="1">
      <c r="AK981" s="4"/>
      <c r="AL981" s="4"/>
      <c r="AM981" s="4"/>
      <c r="AN981" s="4"/>
      <c r="AO981" s="4"/>
      <c r="AP981" s="4"/>
    </row>
    <row r="982" spans="37:42" ht="14.25" customHeight="1">
      <c r="AK982" s="4"/>
      <c r="AL982" s="4"/>
      <c r="AM982" s="4"/>
      <c r="AN982" s="4"/>
      <c r="AO982" s="4"/>
      <c r="AP982" s="4"/>
    </row>
    <row r="983" spans="37:42" ht="14.25" customHeight="1">
      <c r="AK983" s="4"/>
      <c r="AL983" s="4"/>
      <c r="AM983" s="4"/>
      <c r="AN983" s="4"/>
      <c r="AO983" s="4"/>
      <c r="AP983" s="4"/>
    </row>
    <row r="984" spans="37:42" ht="14.25" customHeight="1">
      <c r="AK984" s="4"/>
      <c r="AL984" s="4"/>
      <c r="AM984" s="4"/>
      <c r="AN984" s="4"/>
      <c r="AO984" s="4"/>
      <c r="AP984" s="4"/>
    </row>
    <row r="985" spans="37:42" ht="14.25" customHeight="1">
      <c r="AK985" s="4"/>
      <c r="AL985" s="4"/>
      <c r="AM985" s="4"/>
      <c r="AN985" s="4"/>
      <c r="AO985" s="4"/>
      <c r="AP985" s="4"/>
    </row>
    <row r="986" spans="37:42" ht="14.25" customHeight="1">
      <c r="AK986" s="4"/>
      <c r="AL986" s="4"/>
      <c r="AM986" s="4"/>
      <c r="AN986" s="4"/>
      <c r="AO986" s="4"/>
      <c r="AP986" s="4"/>
    </row>
    <row r="987" spans="37:42" ht="14.25" customHeight="1">
      <c r="AK987" s="4"/>
      <c r="AL987" s="4"/>
      <c r="AM987" s="4"/>
      <c r="AN987" s="4"/>
      <c r="AO987" s="4"/>
      <c r="AP987" s="4"/>
    </row>
    <row r="988" spans="37:42" ht="14.25" customHeight="1">
      <c r="AK988" s="4"/>
      <c r="AL988" s="4"/>
      <c r="AM988" s="4"/>
      <c r="AN988" s="4"/>
      <c r="AO988" s="4"/>
      <c r="AP988" s="4"/>
    </row>
    <row r="989" spans="37:42" ht="14.25" customHeight="1">
      <c r="AK989" s="4"/>
      <c r="AL989" s="4"/>
      <c r="AM989" s="4"/>
      <c r="AN989" s="4"/>
      <c r="AO989" s="4"/>
      <c r="AP989" s="4"/>
    </row>
    <row r="990" spans="37:42" ht="14.25" customHeight="1">
      <c r="AK990" s="4"/>
      <c r="AL990" s="4"/>
      <c r="AM990" s="4"/>
      <c r="AN990" s="4"/>
      <c r="AO990" s="4"/>
      <c r="AP990" s="4"/>
    </row>
    <row r="991" spans="37:42" ht="14.25" customHeight="1">
      <c r="AK991" s="4"/>
      <c r="AL991" s="4"/>
      <c r="AM991" s="4"/>
      <c r="AN991" s="4"/>
      <c r="AO991" s="4"/>
      <c r="AP991" s="4"/>
    </row>
    <row r="992" spans="37:42" ht="14.25" customHeight="1">
      <c r="AK992" s="4"/>
      <c r="AL992" s="4"/>
      <c r="AM992" s="4"/>
      <c r="AN992" s="4"/>
      <c r="AO992" s="4"/>
      <c r="AP992" s="4"/>
    </row>
    <row r="993" spans="37:42" ht="14.25" customHeight="1">
      <c r="AK993" s="4"/>
      <c r="AL993" s="4"/>
      <c r="AM993" s="4"/>
      <c r="AN993" s="4"/>
      <c r="AO993" s="4"/>
      <c r="AP993" s="4"/>
    </row>
    <row r="994" spans="37:42" ht="14.25" customHeight="1">
      <c r="AK994" s="4"/>
      <c r="AL994" s="4"/>
      <c r="AM994" s="4"/>
      <c r="AN994" s="4"/>
      <c r="AO994" s="4"/>
      <c r="AP994" s="4"/>
    </row>
    <row r="995" spans="37:42" ht="14.25" customHeight="1">
      <c r="AK995" s="4"/>
      <c r="AL995" s="4"/>
      <c r="AM995" s="4"/>
      <c r="AN995" s="4"/>
      <c r="AO995" s="4"/>
      <c r="AP995" s="4"/>
    </row>
    <row r="996" spans="37:42" ht="14.25" customHeight="1">
      <c r="AK996" s="4"/>
      <c r="AL996" s="4"/>
      <c r="AM996" s="4"/>
      <c r="AN996" s="4"/>
      <c r="AO996" s="4"/>
      <c r="AP996" s="4"/>
    </row>
    <row r="997" spans="37:42" ht="14.25" customHeight="1">
      <c r="AK997" s="4"/>
      <c r="AL997" s="4"/>
      <c r="AM997" s="4"/>
      <c r="AN997" s="4"/>
      <c r="AO997" s="4"/>
      <c r="AP997" s="4"/>
    </row>
    <row r="998" spans="37:42" ht="14.25" customHeight="1">
      <c r="AK998" s="4"/>
      <c r="AL998" s="4"/>
      <c r="AM998" s="4"/>
      <c r="AN998" s="4"/>
      <c r="AO998" s="4"/>
      <c r="AP998" s="4"/>
    </row>
    <row r="999" spans="37:42" ht="14.25" customHeight="1">
      <c r="AK999" s="4"/>
      <c r="AL999" s="4"/>
      <c r="AM999" s="4"/>
      <c r="AN999" s="4"/>
      <c r="AO999" s="4"/>
      <c r="AP999" s="4"/>
    </row>
    <row r="1000" spans="37:42" ht="14.25" customHeight="1">
      <c r="AK1000" s="4"/>
      <c r="AL1000" s="4"/>
      <c r="AM1000" s="4"/>
      <c r="AN1000" s="4"/>
      <c r="AO1000" s="4"/>
      <c r="AP1000" s="4"/>
    </row>
  </sheetData>
  <mergeCells count="91">
    <mergeCell ref="K28:L28"/>
    <mergeCell ref="C5:P5"/>
    <mergeCell ref="O6:P6"/>
    <mergeCell ref="Q6:R6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K8:L8"/>
    <mergeCell ref="K9:L9"/>
    <mergeCell ref="K10:L10"/>
    <mergeCell ref="K11:L11"/>
    <mergeCell ref="K12:L12"/>
    <mergeCell ref="A5:A7"/>
    <mergeCell ref="B5:B7"/>
    <mergeCell ref="C6:C7"/>
    <mergeCell ref="D6:F6"/>
    <mergeCell ref="G6:I6"/>
    <mergeCell ref="AJ6:AJ7"/>
    <mergeCell ref="N4:T4"/>
    <mergeCell ref="S5:S7"/>
    <mergeCell ref="T5:T7"/>
    <mergeCell ref="M6:N6"/>
    <mergeCell ref="V6:V7"/>
    <mergeCell ref="W6:W7"/>
    <mergeCell ref="X6:X7"/>
    <mergeCell ref="Y6:Y7"/>
    <mergeCell ref="Z6:Z7"/>
    <mergeCell ref="AA6:AA7"/>
    <mergeCell ref="AB6:AB7"/>
    <mergeCell ref="J6:L6"/>
    <mergeCell ref="K7:L7"/>
    <mergeCell ref="A1:T1"/>
    <mergeCell ref="A2:I2"/>
    <mergeCell ref="J2:T2"/>
    <mergeCell ref="C3:I3"/>
    <mergeCell ref="J3:M3"/>
    <mergeCell ref="N3:T3"/>
    <mergeCell ref="K66:L66"/>
    <mergeCell ref="K67:L67"/>
    <mergeCell ref="K68:L68"/>
    <mergeCell ref="K69:L69"/>
    <mergeCell ref="K70:L70"/>
    <mergeCell ref="K54:L54"/>
    <mergeCell ref="K55:L55"/>
    <mergeCell ref="K56:L56"/>
    <mergeCell ref="K64:L64"/>
    <mergeCell ref="K65:L65"/>
    <mergeCell ref="K57:L57"/>
    <mergeCell ref="K58:L58"/>
    <mergeCell ref="K59:L59"/>
    <mergeCell ref="K60:L60"/>
    <mergeCell ref="K61:L61"/>
    <mergeCell ref="K62:L62"/>
    <mergeCell ref="K63:L63"/>
    <mergeCell ref="K49:L49"/>
    <mergeCell ref="K50:L50"/>
    <mergeCell ref="K51:L51"/>
    <mergeCell ref="K52:L52"/>
    <mergeCell ref="K53:L53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</mergeCells>
  <pageMargins left="0.7" right="0.7" top="0.75" bottom="0.75" header="0" footer="0"/>
  <pageSetup orientation="landscape" r:id="rId1"/>
  <headerFooter>
    <oddFooter>&amp;RPotpis nastavnika__________________________________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pane ySplit="7" topLeftCell="A8" activePane="bottomLeft" state="frozen"/>
      <selection pane="bottomLeft" activeCell="U8" sqref="U8"/>
    </sheetView>
  </sheetViews>
  <sheetFormatPr defaultColWidth="14.44140625" defaultRowHeight="15" customHeight="1"/>
  <cols>
    <col min="1" max="1" width="11.44140625" customWidth="1"/>
    <col min="2" max="2" width="19.33203125" customWidth="1"/>
    <col min="3" max="3" width="9.33203125" customWidth="1"/>
    <col min="4" max="6" width="3.6640625" customWidth="1"/>
    <col min="7" max="9" width="4.6640625" customWidth="1"/>
    <col min="10" max="10" width="10.33203125" customWidth="1"/>
    <col min="11" max="11" width="5.6640625" customWidth="1"/>
    <col min="12" max="12" width="5.33203125" customWidth="1"/>
    <col min="13" max="13" width="9.88671875" customWidth="1"/>
    <col min="14" max="18" width="8.33203125" customWidth="1"/>
    <col min="19" max="19" width="11.44140625" customWidth="1"/>
    <col min="20" max="20" width="12" customWidth="1"/>
    <col min="21" max="29" width="8.88671875" customWidth="1"/>
    <col min="30" max="30" width="11.5546875" customWidth="1"/>
    <col min="31" max="31" width="15.109375" customWidth="1"/>
    <col min="32" max="32" width="10.88671875" customWidth="1"/>
    <col min="33" max="36" width="8.88671875" customWidth="1"/>
  </cols>
  <sheetData>
    <row r="1" spans="1:37" ht="14.25" customHeight="1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37" ht="14.25" customHeight="1">
      <c r="A2" s="41" t="s">
        <v>70</v>
      </c>
      <c r="B2" s="42"/>
      <c r="C2" s="42"/>
      <c r="D2" s="42"/>
      <c r="E2" s="42"/>
      <c r="F2" s="42"/>
      <c r="G2" s="42"/>
      <c r="H2" s="42"/>
      <c r="I2" s="43"/>
      <c r="J2" s="44" t="s">
        <v>10</v>
      </c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37" ht="28.5" customHeight="1">
      <c r="A3" s="23" t="s">
        <v>71</v>
      </c>
      <c r="B3" s="6" t="s">
        <v>12</v>
      </c>
      <c r="C3" s="45" t="s">
        <v>13</v>
      </c>
      <c r="D3" s="39"/>
      <c r="E3" s="39"/>
      <c r="F3" s="39"/>
      <c r="G3" s="39"/>
      <c r="H3" s="39"/>
      <c r="I3" s="40"/>
      <c r="J3" s="46" t="s">
        <v>14</v>
      </c>
      <c r="K3" s="39"/>
      <c r="L3" s="39"/>
      <c r="M3" s="40"/>
      <c r="N3" s="46" t="s">
        <v>15</v>
      </c>
      <c r="O3" s="46"/>
      <c r="P3" s="46"/>
      <c r="Q3" s="46"/>
      <c r="R3" s="46"/>
      <c r="S3" s="39"/>
      <c r="T3" s="40"/>
    </row>
    <row r="4" spans="1:37" ht="14.2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44"/>
      <c r="O4" s="44"/>
      <c r="P4" s="44"/>
      <c r="Q4" s="44"/>
      <c r="R4" s="44"/>
      <c r="S4" s="39"/>
      <c r="T4" s="40"/>
    </row>
    <row r="5" spans="1:37" ht="14.25" customHeight="1">
      <c r="A5" s="55" t="s">
        <v>16</v>
      </c>
      <c r="B5" s="53" t="s">
        <v>17</v>
      </c>
      <c r="C5" s="66" t="s">
        <v>18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  <c r="S5" s="50" t="s">
        <v>19</v>
      </c>
      <c r="T5" s="53" t="s">
        <v>20</v>
      </c>
    </row>
    <row r="6" spans="1:37" ht="27.75" customHeight="1">
      <c r="A6" s="51"/>
      <c r="B6" s="51"/>
      <c r="C6" s="53" t="s">
        <v>21</v>
      </c>
      <c r="D6" s="56" t="s">
        <v>22</v>
      </c>
      <c r="E6" s="39"/>
      <c r="F6" s="40"/>
      <c r="G6" s="54" t="s">
        <v>23</v>
      </c>
      <c r="H6" s="39"/>
      <c r="I6" s="40"/>
      <c r="J6" s="54" t="s">
        <v>24</v>
      </c>
      <c r="K6" s="39"/>
      <c r="L6" s="40"/>
      <c r="M6" s="54" t="s">
        <v>25</v>
      </c>
      <c r="N6" s="40"/>
      <c r="O6" s="71" t="s">
        <v>302</v>
      </c>
      <c r="P6" s="70"/>
      <c r="Q6" s="71" t="s">
        <v>301</v>
      </c>
      <c r="R6" s="70"/>
      <c r="S6" s="51"/>
      <c r="T6" s="51"/>
      <c r="V6" s="49" t="s">
        <v>26</v>
      </c>
      <c r="W6" s="49" t="s">
        <v>27</v>
      </c>
      <c r="X6" s="49" t="s">
        <v>28</v>
      </c>
      <c r="Y6" s="48" t="s">
        <v>29</v>
      </c>
      <c r="Z6" s="49" t="s">
        <v>30</v>
      </c>
      <c r="AA6" s="49" t="s">
        <v>31</v>
      </c>
      <c r="AB6" s="48" t="s">
        <v>32</v>
      </c>
      <c r="AC6" s="10" t="s">
        <v>33</v>
      </c>
      <c r="AD6" s="10"/>
      <c r="AE6" s="10"/>
      <c r="AF6" s="10"/>
      <c r="AG6" s="10"/>
      <c r="AH6" s="10"/>
      <c r="AI6" s="10"/>
      <c r="AJ6" s="49" t="s">
        <v>34</v>
      </c>
    </row>
    <row r="7" spans="1:37" ht="34.200000000000003" customHeight="1">
      <c r="A7" s="52"/>
      <c r="B7" s="52"/>
      <c r="C7" s="52"/>
      <c r="D7" s="12" t="s">
        <v>35</v>
      </c>
      <c r="E7" s="12" t="s">
        <v>36</v>
      </c>
      <c r="F7" s="12" t="s">
        <v>37</v>
      </c>
      <c r="G7" s="12" t="s">
        <v>35</v>
      </c>
      <c r="H7" s="12" t="s">
        <v>36</v>
      </c>
      <c r="I7" s="12" t="s">
        <v>37</v>
      </c>
      <c r="J7" s="12" t="s">
        <v>38</v>
      </c>
      <c r="K7" s="54" t="s">
        <v>39</v>
      </c>
      <c r="L7" s="40"/>
      <c r="M7" s="12" t="s">
        <v>40</v>
      </c>
      <c r="N7" s="12" t="s">
        <v>41</v>
      </c>
      <c r="O7" s="65" t="s">
        <v>303</v>
      </c>
      <c r="P7" s="65" t="s">
        <v>304</v>
      </c>
      <c r="Q7" s="65" t="s">
        <v>305</v>
      </c>
      <c r="R7" s="65" t="s">
        <v>304</v>
      </c>
      <c r="S7" s="52"/>
      <c r="T7" s="52"/>
      <c r="V7" s="37"/>
      <c r="W7" s="37"/>
      <c r="X7" s="37"/>
      <c r="Y7" s="37"/>
      <c r="Z7" s="37"/>
      <c r="AA7" s="37"/>
      <c r="AB7" s="37"/>
      <c r="AC7" s="72" t="s">
        <v>312</v>
      </c>
      <c r="AD7" s="75" t="s">
        <v>308</v>
      </c>
      <c r="AE7" s="75" t="s">
        <v>309</v>
      </c>
      <c r="AF7" s="75" t="s">
        <v>310</v>
      </c>
      <c r="AG7" s="75" t="s">
        <v>311</v>
      </c>
      <c r="AH7" t="s">
        <v>306</v>
      </c>
      <c r="AI7" t="s">
        <v>307</v>
      </c>
      <c r="AJ7" s="37"/>
      <c r="AK7" t="s">
        <v>34</v>
      </c>
    </row>
    <row r="8" spans="1:37" ht="14.25" customHeight="1">
      <c r="A8" s="15" t="s">
        <v>72</v>
      </c>
      <c r="B8" s="15" t="s">
        <v>73</v>
      </c>
      <c r="C8" s="15"/>
      <c r="D8" s="15"/>
      <c r="E8" s="15"/>
      <c r="F8" s="15"/>
      <c r="G8" s="15"/>
      <c r="H8" s="15"/>
      <c r="I8" s="16"/>
      <c r="J8" s="16">
        <v>26.5</v>
      </c>
      <c r="K8" s="57"/>
      <c r="L8" s="40"/>
      <c r="M8" s="16" t="str">
        <f t="shared" ref="M8:M40" si="0">Y8</f>
        <v/>
      </c>
      <c r="N8" s="16" t="str">
        <f t="shared" ref="N8:N40" si="1">AB8</f>
        <v/>
      </c>
      <c r="O8" s="16"/>
      <c r="P8" s="16" t="str">
        <f>IF(AND(AD8="",AE8=""),"",SUM(AD8:AE8))</f>
        <v/>
      </c>
      <c r="Q8" s="16"/>
      <c r="R8" s="16" t="str">
        <f>IF(AND(AF8="",AG8=""),"",SUM(AF8:AG8))</f>
        <v/>
      </c>
      <c r="S8" s="16">
        <f>AK8</f>
        <v>26.5</v>
      </c>
      <c r="T8" s="16" t="str">
        <f>IF(S8="","",VLOOKUP(S8,'bodovna lista'!$B$3:$C$8,2,1))</f>
        <v>F</v>
      </c>
      <c r="V8" s="18">
        <f>IF(AND(J8="",K8=""),"",MAX(J8:L8))</f>
        <v>26.5</v>
      </c>
      <c r="Y8" s="18" t="str">
        <f>IF(AND(W8="",X8=""),"",SUM(W8:X8))</f>
        <v/>
      </c>
      <c r="AB8" s="18" t="str">
        <f t="shared" ref="AB8:AB70" si="2">IF(AND(Z8="",AA8=""),"",SUM(Z8:AA8))</f>
        <v/>
      </c>
      <c r="AC8" s="18" t="str">
        <f>IF(AND(Y8="",AB8=""),"",MAX(Y8,AB8))</f>
        <v/>
      </c>
      <c r="AD8" s="18"/>
      <c r="AE8" s="18"/>
      <c r="AF8" s="18"/>
      <c r="AG8" s="18"/>
      <c r="AH8" s="18" t="str">
        <f>IF(Q8="",IF(O8="","",O8),Q8)</f>
        <v/>
      </c>
      <c r="AI8" s="18" t="str">
        <f>IF(R8="",IF(P8="","",P8),R8)</f>
        <v/>
      </c>
      <c r="AJ8" s="18">
        <f>IF(AND(V8="",Y8="",AB8=""),"",V8+MAX(Y8,AB8))</f>
        <v>26.5</v>
      </c>
      <c r="AK8">
        <f>IF(AND(V8="",AC8="",AH8="",AI8=""),"",MAX(V8,AH8)+MAX(AC8,AI8))</f>
        <v>26.5</v>
      </c>
    </row>
    <row r="9" spans="1:37" ht="14.25" customHeight="1">
      <c r="A9" s="15" t="s">
        <v>74</v>
      </c>
      <c r="B9" s="15" t="s">
        <v>75</v>
      </c>
      <c r="C9" s="15"/>
      <c r="D9" s="15"/>
      <c r="E9" s="15"/>
      <c r="F9" s="15"/>
      <c r="G9" s="15"/>
      <c r="H9" s="15"/>
      <c r="I9" s="16"/>
      <c r="J9" s="16">
        <v>14</v>
      </c>
      <c r="K9" s="57">
        <v>12</v>
      </c>
      <c r="L9" s="40"/>
      <c r="M9" s="16">
        <f t="shared" si="0"/>
        <v>10</v>
      </c>
      <c r="N9" s="16">
        <f t="shared" si="1"/>
        <v>13</v>
      </c>
      <c r="O9" s="16">
        <v>24.5</v>
      </c>
      <c r="P9" s="16" t="str">
        <f t="shared" ref="P9:P40" si="3">IF(AND(AD9="",AE9=""),"",SUM(AD9:AE9))</f>
        <v/>
      </c>
      <c r="Q9" s="16"/>
      <c r="R9" s="16" t="str">
        <f t="shared" ref="R9:R40" si="4">IF(AND(AF9="",AG9=""),"",SUM(AF9:AG9))</f>
        <v/>
      </c>
      <c r="S9" s="16">
        <f>AK9</f>
        <v>37.5</v>
      </c>
      <c r="T9" s="16" t="str">
        <f>IF(S9="","",VLOOKUP(S9,'bodovna lista'!$B$3:$C$8,2,1))</f>
        <v>F</v>
      </c>
      <c r="V9" s="18">
        <f t="shared" ref="V8:V70" si="5">IF(AND(J9="",K9=""),"",MAX(J9:L9))</f>
        <v>14</v>
      </c>
      <c r="W9" s="18">
        <v>1</v>
      </c>
      <c r="X9" s="18">
        <v>9</v>
      </c>
      <c r="Y9" s="18">
        <f t="shared" ref="Y8:Y70" si="6">IF(AND(W9="",X9=""),"",SUM(W9:X9))</f>
        <v>10</v>
      </c>
      <c r="Z9" s="13">
        <v>3</v>
      </c>
      <c r="AA9" s="13">
        <v>10</v>
      </c>
      <c r="AB9" s="18">
        <f t="shared" si="2"/>
        <v>13</v>
      </c>
      <c r="AC9" s="18">
        <f>IF(AND(Y9="",AB9=""),"",MAX(Y9,AB9))</f>
        <v>13</v>
      </c>
      <c r="AD9" s="18"/>
      <c r="AE9" s="18"/>
      <c r="AF9" s="18"/>
      <c r="AG9" s="18"/>
      <c r="AH9" s="18">
        <f>IF(Q9="",IF(O9="","",O9),Q9)</f>
        <v>24.5</v>
      </c>
      <c r="AI9" s="18" t="str">
        <f>IF(R9="",IF(P9="","",P9),R9)</f>
        <v/>
      </c>
      <c r="AJ9" s="18">
        <f>IF(AND(V9="",Y9="",AB9=""),"",V9+MAX(Y9,AB9))</f>
        <v>27</v>
      </c>
      <c r="AK9">
        <f>IF(AND(V9="",AC9="",AH9="",AI9=""),"",MAX(V9,AH9)+MAX(AC9,AI9))</f>
        <v>37.5</v>
      </c>
    </row>
    <row r="10" spans="1:37" ht="14.25" customHeight="1">
      <c r="A10" s="15" t="s">
        <v>76</v>
      </c>
      <c r="B10" s="15" t="s">
        <v>77</v>
      </c>
      <c r="C10" s="15"/>
      <c r="D10" s="15"/>
      <c r="E10" s="15"/>
      <c r="F10" s="15"/>
      <c r="G10" s="15"/>
      <c r="H10" s="15"/>
      <c r="I10" s="16"/>
      <c r="J10" s="16">
        <v>24</v>
      </c>
      <c r="K10" s="57">
        <v>20</v>
      </c>
      <c r="L10" s="40"/>
      <c r="M10" s="16">
        <f t="shared" si="0"/>
        <v>21</v>
      </c>
      <c r="N10" s="16" t="str">
        <f t="shared" si="1"/>
        <v/>
      </c>
      <c r="O10" s="16"/>
      <c r="P10" s="16" t="str">
        <f t="shared" si="3"/>
        <v/>
      </c>
      <c r="Q10" s="16"/>
      <c r="R10" s="16" t="str">
        <f t="shared" si="4"/>
        <v/>
      </c>
      <c r="S10" s="16">
        <f>AK10</f>
        <v>45</v>
      </c>
      <c r="T10" s="16" t="str">
        <f>IF(S10="","",VLOOKUP(S10,'bodovna lista'!$B$3:$C$8,2,1))</f>
        <v>E</v>
      </c>
      <c r="V10" s="18">
        <f t="shared" si="5"/>
        <v>24</v>
      </c>
      <c r="W10" s="13">
        <v>14</v>
      </c>
      <c r="X10" s="18">
        <v>7</v>
      </c>
      <c r="Y10" s="18">
        <f t="shared" si="6"/>
        <v>21</v>
      </c>
      <c r="AB10" s="18" t="str">
        <f t="shared" si="2"/>
        <v/>
      </c>
      <c r="AC10" s="18">
        <f>IF(AND(Y10="",AB10=""),"",MAX(Y10,AB10))</f>
        <v>21</v>
      </c>
      <c r="AD10" s="18"/>
      <c r="AE10" s="18"/>
      <c r="AF10" s="18"/>
      <c r="AG10" s="18"/>
      <c r="AH10" s="18" t="str">
        <f>IF(Q10="",IF(O10="","",O10),Q10)</f>
        <v/>
      </c>
      <c r="AI10" s="18" t="str">
        <f>IF(R10="",IF(P10="","",P10),R10)</f>
        <v/>
      </c>
      <c r="AJ10" s="18">
        <f>IF(AND(V10="",Y10="",AB10=""),"",V10+MAX(Y10,AB10))</f>
        <v>45</v>
      </c>
      <c r="AK10">
        <f>IF(AND(V10="",AC10="",AH10="",AI10=""),"",MAX(V10,AH10)+MAX(AC10,AI10))</f>
        <v>45</v>
      </c>
    </row>
    <row r="11" spans="1:37" ht="14.25" customHeight="1">
      <c r="A11" s="15" t="s">
        <v>78</v>
      </c>
      <c r="B11" s="15" t="s">
        <v>79</v>
      </c>
      <c r="C11" s="15"/>
      <c r="D11" s="15"/>
      <c r="E11" s="15"/>
      <c r="F11" s="15"/>
      <c r="G11" s="15"/>
      <c r="H11" s="15"/>
      <c r="I11" s="16"/>
      <c r="J11" s="16">
        <v>31</v>
      </c>
      <c r="K11" s="57">
        <v>26</v>
      </c>
      <c r="L11" s="40"/>
      <c r="M11" s="16">
        <f t="shared" si="0"/>
        <v>33</v>
      </c>
      <c r="N11" s="16">
        <f t="shared" si="1"/>
        <v>25</v>
      </c>
      <c r="O11" s="16"/>
      <c r="P11" s="16" t="str">
        <f t="shared" si="3"/>
        <v/>
      </c>
      <c r="Q11" s="16"/>
      <c r="R11" s="16" t="str">
        <f t="shared" si="4"/>
        <v/>
      </c>
      <c r="S11" s="16">
        <f>AK11</f>
        <v>64</v>
      </c>
      <c r="T11" s="17" t="str">
        <f>IF(S11="","",VLOOKUP(S11,'bodovna lista'!$B$3:$C$8,2,1))</f>
        <v>D</v>
      </c>
      <c r="V11" s="18">
        <f t="shared" si="5"/>
        <v>31</v>
      </c>
      <c r="W11" s="18">
        <v>22</v>
      </c>
      <c r="X11" s="18">
        <v>11</v>
      </c>
      <c r="Y11" s="18">
        <f t="shared" si="6"/>
        <v>33</v>
      </c>
      <c r="Z11" s="13">
        <v>8</v>
      </c>
      <c r="AA11" s="13">
        <v>17</v>
      </c>
      <c r="AB11" s="18">
        <f t="shared" si="2"/>
        <v>25</v>
      </c>
      <c r="AC11" s="18">
        <f>IF(AND(Y11="",AB11=""),"",MAX(Y11,AB11))</f>
        <v>33</v>
      </c>
      <c r="AD11" s="18"/>
      <c r="AE11" s="18"/>
      <c r="AF11" s="18"/>
      <c r="AG11" s="18"/>
      <c r="AH11" s="18" t="str">
        <f>IF(Q11="",IF(O11="","",O11),Q11)</f>
        <v/>
      </c>
      <c r="AI11" s="18" t="str">
        <f>IF(R11="",IF(P11="","",P11),R11)</f>
        <v/>
      </c>
      <c r="AJ11" s="18">
        <f>IF(AND(V11="",Y11="",AB11=""),"",V11+MAX(Y11,AB11))</f>
        <v>64</v>
      </c>
      <c r="AK11">
        <f>IF(AND(V11="",AC11="",AH11="",AI11=""),"",MAX(V11,AH11)+MAX(AC11,AI11))</f>
        <v>64</v>
      </c>
    </row>
    <row r="12" spans="1:37" ht="14.25" customHeight="1">
      <c r="A12" s="15" t="s">
        <v>80</v>
      </c>
      <c r="B12" s="15" t="s">
        <v>81</v>
      </c>
      <c r="C12" s="15"/>
      <c r="D12" s="15"/>
      <c r="E12" s="15"/>
      <c r="F12" s="15"/>
      <c r="G12" s="15"/>
      <c r="H12" s="15"/>
      <c r="I12" s="16"/>
      <c r="J12" s="16">
        <v>46</v>
      </c>
      <c r="K12" s="57">
        <v>46</v>
      </c>
      <c r="L12" s="40"/>
      <c r="M12" s="16">
        <f t="shared" si="0"/>
        <v>44</v>
      </c>
      <c r="N12" s="16" t="str">
        <f t="shared" si="1"/>
        <v/>
      </c>
      <c r="O12" s="16"/>
      <c r="P12" s="16" t="str">
        <f t="shared" si="3"/>
        <v/>
      </c>
      <c r="Q12" s="16"/>
      <c r="R12" s="16" t="str">
        <f t="shared" si="4"/>
        <v/>
      </c>
      <c r="S12" s="16">
        <f>AK12</f>
        <v>90</v>
      </c>
      <c r="T12" s="17" t="str">
        <f>IF(S12="","",VLOOKUP(S12,'bodovna lista'!$B$3:$C$8,2,1))</f>
        <v>A</v>
      </c>
      <c r="V12" s="18">
        <f t="shared" si="5"/>
        <v>46</v>
      </c>
      <c r="W12" s="18">
        <v>24</v>
      </c>
      <c r="X12" s="18">
        <v>20</v>
      </c>
      <c r="Y12" s="18">
        <f t="shared" si="6"/>
        <v>44</v>
      </c>
      <c r="AB12" s="18" t="str">
        <f t="shared" si="2"/>
        <v/>
      </c>
      <c r="AC12" s="18">
        <f>IF(AND(Y12="",AB12=""),"",MAX(Y12,AB12))</f>
        <v>44</v>
      </c>
      <c r="AD12" s="18"/>
      <c r="AE12" s="18"/>
      <c r="AF12" s="18"/>
      <c r="AG12" s="18"/>
      <c r="AH12" s="18" t="str">
        <f>IF(Q12="",IF(O12="","",O12),Q12)</f>
        <v/>
      </c>
      <c r="AI12" s="18" t="str">
        <f>IF(R12="",IF(P12="","",P12),R12)</f>
        <v/>
      </c>
      <c r="AJ12" s="18">
        <f>IF(AND(V12="",Y12="",AB12=""),"",V12+MAX(Y12,AB12))</f>
        <v>90</v>
      </c>
      <c r="AK12">
        <f>IF(AND(V12="",AC12="",AH12="",AI12=""),"",MAX(V12,AH12)+MAX(AC12,AI12))</f>
        <v>90</v>
      </c>
    </row>
    <row r="13" spans="1:37" ht="14.25" customHeight="1">
      <c r="A13" s="15" t="s">
        <v>82</v>
      </c>
      <c r="B13" s="15" t="s">
        <v>83</v>
      </c>
      <c r="C13" s="15"/>
      <c r="D13" s="15"/>
      <c r="E13" s="15"/>
      <c r="F13" s="15"/>
      <c r="G13" s="15"/>
      <c r="H13" s="15"/>
      <c r="I13" s="16"/>
      <c r="J13" s="16">
        <v>17</v>
      </c>
      <c r="K13" s="59">
        <v>24</v>
      </c>
      <c r="L13" s="40"/>
      <c r="M13" s="16">
        <f t="shared" si="0"/>
        <v>5</v>
      </c>
      <c r="N13" s="16">
        <f t="shared" si="1"/>
        <v>21</v>
      </c>
      <c r="O13" s="16"/>
      <c r="P13" s="16" t="str">
        <f t="shared" si="3"/>
        <v/>
      </c>
      <c r="Q13" s="16"/>
      <c r="R13" s="16" t="str">
        <f t="shared" si="4"/>
        <v/>
      </c>
      <c r="S13" s="16">
        <f>AK13</f>
        <v>45</v>
      </c>
      <c r="T13" s="16" t="str">
        <f>IF(S13="","",VLOOKUP(S13,'bodovna lista'!$B$3:$C$8,2,1))</f>
        <v>E</v>
      </c>
      <c r="V13" s="18">
        <f t="shared" si="5"/>
        <v>24</v>
      </c>
      <c r="W13" s="18">
        <v>5</v>
      </c>
      <c r="X13" s="18">
        <v>0</v>
      </c>
      <c r="Y13" s="18">
        <f t="shared" si="6"/>
        <v>5</v>
      </c>
      <c r="Z13" s="13">
        <v>10</v>
      </c>
      <c r="AA13" s="13">
        <v>11</v>
      </c>
      <c r="AB13" s="18">
        <f t="shared" si="2"/>
        <v>21</v>
      </c>
      <c r="AC13" s="18">
        <f>IF(AND(Y13="",AB13=""),"",MAX(Y13,AB13))</f>
        <v>21</v>
      </c>
      <c r="AD13" s="18"/>
      <c r="AE13" s="18"/>
      <c r="AF13" s="18"/>
      <c r="AG13" s="18"/>
      <c r="AH13" s="18" t="str">
        <f>IF(Q13="",IF(O13="","",O13),Q13)</f>
        <v/>
      </c>
      <c r="AI13" s="18" t="str">
        <f>IF(R13="",IF(P13="","",P13),R13)</f>
        <v/>
      </c>
      <c r="AJ13" s="18">
        <f>IF(AND(V13="",Y13="",AB13=""),"",V13+MAX(Y13,AB13))</f>
        <v>45</v>
      </c>
      <c r="AK13">
        <f>IF(AND(V13="",AC13="",AH13="",AI13=""),"",MAX(V13,AH13)+MAX(AC13,AI13))</f>
        <v>45</v>
      </c>
    </row>
    <row r="14" spans="1:37" ht="14.25" customHeight="1">
      <c r="A14" s="15" t="s">
        <v>84</v>
      </c>
      <c r="B14" s="15" t="s">
        <v>85</v>
      </c>
      <c r="C14" s="15"/>
      <c r="D14" s="15"/>
      <c r="E14" s="15"/>
      <c r="F14" s="15"/>
      <c r="G14" s="15"/>
      <c r="H14" s="15"/>
      <c r="I14" s="16"/>
      <c r="J14" s="16">
        <v>24</v>
      </c>
      <c r="K14" s="57"/>
      <c r="L14" s="40"/>
      <c r="M14" s="16">
        <f t="shared" si="0"/>
        <v>21</v>
      </c>
      <c r="N14" s="16" t="str">
        <f t="shared" si="1"/>
        <v/>
      </c>
      <c r="O14" s="16"/>
      <c r="P14" s="16" t="str">
        <f t="shared" si="3"/>
        <v/>
      </c>
      <c r="Q14" s="16"/>
      <c r="R14" s="16" t="str">
        <f t="shared" si="4"/>
        <v/>
      </c>
      <c r="S14" s="16">
        <f>AK14</f>
        <v>45</v>
      </c>
      <c r="T14" s="17" t="str">
        <f>IF(S14="","",VLOOKUP(S14,'bodovna lista'!$B$3:$C$8,2,1))</f>
        <v>E</v>
      </c>
      <c r="V14" s="18">
        <f t="shared" si="5"/>
        <v>24</v>
      </c>
      <c r="W14" s="18">
        <v>14</v>
      </c>
      <c r="X14" s="18">
        <v>7</v>
      </c>
      <c r="Y14" s="18">
        <f t="shared" si="6"/>
        <v>21</v>
      </c>
      <c r="AB14" s="18" t="str">
        <f t="shared" si="2"/>
        <v/>
      </c>
      <c r="AC14" s="18">
        <f>IF(AND(Y14="",AB14=""),"",MAX(Y14,AB14))</f>
        <v>21</v>
      </c>
      <c r="AD14" s="18"/>
      <c r="AE14" s="18"/>
      <c r="AF14" s="18"/>
      <c r="AG14" s="18"/>
      <c r="AH14" s="18" t="str">
        <f>IF(Q14="",IF(O14="","",O14),Q14)</f>
        <v/>
      </c>
      <c r="AI14" s="18" t="str">
        <f>IF(R14="",IF(P14="","",P14),R14)</f>
        <v/>
      </c>
      <c r="AJ14" s="18">
        <f>IF(AND(V14="",Y14="",AB14=""),"",V14+MAX(Y14,AB14))</f>
        <v>45</v>
      </c>
      <c r="AK14">
        <f>IF(AND(V14="",AC14="",AH14="",AI14=""),"",MAX(V14,AH14)+MAX(AC14,AI14))</f>
        <v>45</v>
      </c>
    </row>
    <row r="15" spans="1:37" ht="14.25" customHeight="1">
      <c r="A15" s="15" t="s">
        <v>86</v>
      </c>
      <c r="B15" s="15" t="s">
        <v>87</v>
      </c>
      <c r="C15" s="15"/>
      <c r="D15" s="15"/>
      <c r="E15" s="15"/>
      <c r="F15" s="15"/>
      <c r="G15" s="15"/>
      <c r="H15" s="15"/>
      <c r="I15" s="16"/>
      <c r="J15" s="16">
        <v>18</v>
      </c>
      <c r="K15" s="57">
        <v>8</v>
      </c>
      <c r="L15" s="40"/>
      <c r="M15" s="16" t="str">
        <f t="shared" si="0"/>
        <v/>
      </c>
      <c r="N15" s="16" t="str">
        <f t="shared" si="1"/>
        <v/>
      </c>
      <c r="O15" s="16"/>
      <c r="P15" s="16" t="str">
        <f t="shared" si="3"/>
        <v/>
      </c>
      <c r="Q15" s="16"/>
      <c r="R15" s="16" t="str">
        <f t="shared" si="4"/>
        <v/>
      </c>
      <c r="S15" s="16">
        <f>AK15</f>
        <v>18</v>
      </c>
      <c r="T15" s="16" t="str">
        <f>IF(S15="","",VLOOKUP(S15,'bodovna lista'!$B$3:$C$8,2,1))</f>
        <v>F</v>
      </c>
      <c r="V15" s="18">
        <f t="shared" si="5"/>
        <v>18</v>
      </c>
      <c r="Y15" s="18" t="str">
        <f t="shared" si="6"/>
        <v/>
      </c>
      <c r="AB15" s="18" t="str">
        <f t="shared" si="2"/>
        <v/>
      </c>
      <c r="AC15" s="18" t="str">
        <f>IF(AND(Y15="",AB15=""),"",MAX(Y15,AB15))</f>
        <v/>
      </c>
      <c r="AD15" s="18"/>
      <c r="AE15" s="18"/>
      <c r="AF15" s="18"/>
      <c r="AG15" s="18"/>
      <c r="AH15" s="18" t="str">
        <f>IF(Q15="",IF(O15="","",O15),Q15)</f>
        <v/>
      </c>
      <c r="AI15" s="18" t="str">
        <f>IF(R15="",IF(P15="","",P15),R15)</f>
        <v/>
      </c>
      <c r="AJ15" s="18">
        <f>IF(AND(V15="",Y15="",AB15=""),"",V15+MAX(Y15,AB15))</f>
        <v>18</v>
      </c>
      <c r="AK15">
        <f>IF(AND(V15="",AC15="",AH15="",AI15=""),"",MAX(V15,AH15)+MAX(AC15,AI15))</f>
        <v>18</v>
      </c>
    </row>
    <row r="16" spans="1:37" ht="14.25" customHeight="1">
      <c r="A16" s="15" t="s">
        <v>88</v>
      </c>
      <c r="B16" s="15" t="s">
        <v>89</v>
      </c>
      <c r="C16" s="15"/>
      <c r="D16" s="15"/>
      <c r="E16" s="15"/>
      <c r="F16" s="15"/>
      <c r="G16" s="15"/>
      <c r="H16" s="15"/>
      <c r="I16" s="16"/>
      <c r="J16" s="16">
        <v>8</v>
      </c>
      <c r="K16" s="57">
        <v>3</v>
      </c>
      <c r="L16" s="40"/>
      <c r="M16" s="16" t="str">
        <f t="shared" si="0"/>
        <v/>
      </c>
      <c r="N16" s="16" t="str">
        <f t="shared" si="1"/>
        <v/>
      </c>
      <c r="O16" s="16"/>
      <c r="P16" s="16" t="str">
        <f t="shared" si="3"/>
        <v/>
      </c>
      <c r="Q16" s="16"/>
      <c r="R16" s="16" t="str">
        <f t="shared" si="4"/>
        <v/>
      </c>
      <c r="S16" s="16">
        <f t="shared" ref="S16:S40" si="7">AK16</f>
        <v>8</v>
      </c>
      <c r="T16" s="16" t="str">
        <f>IF(S16="","",VLOOKUP(S16,'bodovna lista'!$B$3:$C$8,2,1))</f>
        <v>F</v>
      </c>
      <c r="V16" s="18">
        <f t="shared" si="5"/>
        <v>8</v>
      </c>
      <c r="Y16" s="18" t="str">
        <f t="shared" si="6"/>
        <v/>
      </c>
      <c r="AB16" s="18" t="str">
        <f t="shared" si="2"/>
        <v/>
      </c>
      <c r="AC16" s="18" t="str">
        <f t="shared" ref="AC16:AC40" si="8">IF(AND(Y16="",AB16=""),"",MAX(Y16,AB16))</f>
        <v/>
      </c>
      <c r="AD16" s="18"/>
      <c r="AE16" s="18"/>
      <c r="AF16" s="18"/>
      <c r="AG16" s="18"/>
      <c r="AH16" s="18" t="str">
        <f t="shared" ref="AH16:AH40" si="9">IF(Q16="",IF(O16="","",O16),Q16)</f>
        <v/>
      </c>
      <c r="AI16" s="18" t="str">
        <f t="shared" ref="AI16:AI40" si="10">IF(R16="",IF(P16="","",P16),R16)</f>
        <v/>
      </c>
      <c r="AJ16" s="18">
        <f t="shared" ref="AJ16:AJ70" si="11">IF(AND(V16="",Y16="",AB16=""),"",V16+MAX(Y16,AB16))</f>
        <v>8</v>
      </c>
      <c r="AK16">
        <f t="shared" ref="AK16:AK40" si="12">IF(AND(V16="",AC16="",AH16="",AI16=""),"",MAX(V16,AH16)+MAX(AC16,AI16))</f>
        <v>8</v>
      </c>
    </row>
    <row r="17" spans="1:37" ht="14.25" customHeight="1">
      <c r="A17" s="15" t="s">
        <v>90</v>
      </c>
      <c r="B17" s="15" t="s">
        <v>91</v>
      </c>
      <c r="C17" s="15"/>
      <c r="D17" s="15"/>
      <c r="E17" s="15"/>
      <c r="F17" s="15"/>
      <c r="G17" s="15"/>
      <c r="H17" s="15"/>
      <c r="I17" s="16"/>
      <c r="J17" s="16">
        <v>4</v>
      </c>
      <c r="K17" s="57">
        <v>9</v>
      </c>
      <c r="L17" s="40"/>
      <c r="M17" s="16" t="str">
        <f t="shared" si="0"/>
        <v/>
      </c>
      <c r="N17" s="16" t="str">
        <f t="shared" si="1"/>
        <v/>
      </c>
      <c r="O17" s="16"/>
      <c r="P17" s="16" t="str">
        <f t="shared" si="3"/>
        <v/>
      </c>
      <c r="Q17" s="16"/>
      <c r="R17" s="16" t="str">
        <f t="shared" si="4"/>
        <v/>
      </c>
      <c r="S17" s="16">
        <f t="shared" si="7"/>
        <v>9</v>
      </c>
      <c r="T17" s="16" t="str">
        <f>IF(S17="","",VLOOKUP(S17,'bodovna lista'!$B$3:$C$8,2,1))</f>
        <v>F</v>
      </c>
      <c r="V17" s="18">
        <f t="shared" si="5"/>
        <v>9</v>
      </c>
      <c r="Y17" s="18" t="str">
        <f t="shared" si="6"/>
        <v/>
      </c>
      <c r="AB17" s="18" t="str">
        <f t="shared" si="2"/>
        <v/>
      </c>
      <c r="AC17" s="18" t="str">
        <f t="shared" si="8"/>
        <v/>
      </c>
      <c r="AD17" s="18"/>
      <c r="AE17" s="18"/>
      <c r="AF17" s="18"/>
      <c r="AG17" s="18"/>
      <c r="AH17" s="18" t="str">
        <f t="shared" si="9"/>
        <v/>
      </c>
      <c r="AI17" s="18" t="str">
        <f t="shared" si="10"/>
        <v/>
      </c>
      <c r="AJ17" s="18">
        <f t="shared" si="11"/>
        <v>9</v>
      </c>
      <c r="AK17">
        <f t="shared" si="12"/>
        <v>9</v>
      </c>
    </row>
    <row r="18" spans="1:37" ht="14.25" customHeight="1">
      <c r="A18" s="15" t="s">
        <v>92</v>
      </c>
      <c r="B18" s="15" t="s">
        <v>93</v>
      </c>
      <c r="C18" s="15"/>
      <c r="D18" s="15"/>
      <c r="E18" s="15"/>
      <c r="F18" s="15"/>
      <c r="G18" s="15"/>
      <c r="H18" s="15"/>
      <c r="I18" s="16"/>
      <c r="J18" s="16" t="s">
        <v>49</v>
      </c>
      <c r="K18" s="57"/>
      <c r="L18" s="40"/>
      <c r="M18" s="16" t="str">
        <f t="shared" si="0"/>
        <v/>
      </c>
      <c r="N18" s="16" t="str">
        <f t="shared" si="1"/>
        <v/>
      </c>
      <c r="O18" s="21"/>
      <c r="P18" s="16" t="str">
        <f t="shared" si="3"/>
        <v/>
      </c>
      <c r="Q18" s="21"/>
      <c r="R18" s="16" t="str">
        <f t="shared" si="4"/>
        <v/>
      </c>
      <c r="S18" s="16" t="str">
        <f t="shared" si="7"/>
        <v/>
      </c>
      <c r="T18" s="16" t="str">
        <f>IF(S18="","",VLOOKUP(S18,'bodovna lista'!$B$3:$C$8,2,1))</f>
        <v/>
      </c>
      <c r="V18" s="18" t="str">
        <f t="shared" si="5"/>
        <v/>
      </c>
      <c r="Y18" s="18" t="str">
        <f t="shared" si="6"/>
        <v/>
      </c>
      <c r="AB18" s="18" t="str">
        <f t="shared" si="2"/>
        <v/>
      </c>
      <c r="AC18" s="18" t="str">
        <f t="shared" si="8"/>
        <v/>
      </c>
      <c r="AD18" s="18"/>
      <c r="AE18" s="18"/>
      <c r="AF18" s="18"/>
      <c r="AG18" s="18"/>
      <c r="AH18" s="18" t="str">
        <f t="shared" si="9"/>
        <v/>
      </c>
      <c r="AI18" s="18" t="str">
        <f t="shared" si="10"/>
        <v/>
      </c>
      <c r="AJ18" s="18" t="str">
        <f t="shared" si="11"/>
        <v/>
      </c>
      <c r="AK18" t="str">
        <f t="shared" si="12"/>
        <v/>
      </c>
    </row>
    <row r="19" spans="1:37" ht="14.25" customHeight="1">
      <c r="A19" s="15" t="s">
        <v>94</v>
      </c>
      <c r="B19" s="15" t="s">
        <v>95</v>
      </c>
      <c r="C19" s="15"/>
      <c r="D19" s="15"/>
      <c r="E19" s="15"/>
      <c r="F19" s="15"/>
      <c r="G19" s="15"/>
      <c r="H19" s="15"/>
      <c r="I19" s="16"/>
      <c r="J19" s="16" t="s">
        <v>49</v>
      </c>
      <c r="K19" s="57"/>
      <c r="L19" s="40"/>
      <c r="M19" s="16" t="str">
        <f t="shared" si="0"/>
        <v/>
      </c>
      <c r="N19" s="16" t="str">
        <f t="shared" si="1"/>
        <v/>
      </c>
      <c r="O19" s="16"/>
      <c r="P19" s="16" t="str">
        <f t="shared" si="3"/>
        <v/>
      </c>
      <c r="Q19" s="16"/>
      <c r="R19" s="16" t="str">
        <f t="shared" si="4"/>
        <v/>
      </c>
      <c r="S19" s="16" t="str">
        <f t="shared" si="7"/>
        <v/>
      </c>
      <c r="T19" s="16" t="str">
        <f>IF(S19="","",VLOOKUP(S19,'bodovna lista'!$B$3:$C$8,2,1))</f>
        <v/>
      </c>
      <c r="V19" s="18" t="str">
        <f t="shared" si="5"/>
        <v/>
      </c>
      <c r="Y19" s="18" t="str">
        <f t="shared" si="6"/>
        <v/>
      </c>
      <c r="AB19" s="18" t="str">
        <f t="shared" si="2"/>
        <v/>
      </c>
      <c r="AC19" s="18" t="str">
        <f t="shared" si="8"/>
        <v/>
      </c>
      <c r="AD19" s="18"/>
      <c r="AE19" s="18"/>
      <c r="AF19" s="18"/>
      <c r="AG19" s="18"/>
      <c r="AH19" s="18" t="str">
        <f t="shared" si="9"/>
        <v/>
      </c>
      <c r="AI19" s="18" t="str">
        <f t="shared" si="10"/>
        <v/>
      </c>
      <c r="AJ19" s="18" t="str">
        <f t="shared" si="11"/>
        <v/>
      </c>
      <c r="AK19" t="str">
        <f t="shared" si="12"/>
        <v/>
      </c>
    </row>
    <row r="20" spans="1:37" ht="14.25" customHeight="1">
      <c r="A20" s="15" t="s">
        <v>96</v>
      </c>
      <c r="B20" s="15" t="s">
        <v>97</v>
      </c>
      <c r="C20" s="15"/>
      <c r="D20" s="15"/>
      <c r="E20" s="15"/>
      <c r="F20" s="15"/>
      <c r="G20" s="15"/>
      <c r="H20" s="15"/>
      <c r="I20" s="16"/>
      <c r="J20" s="16">
        <v>18</v>
      </c>
      <c r="K20" s="59">
        <v>18</v>
      </c>
      <c r="L20" s="40"/>
      <c r="M20" s="16">
        <f t="shared" si="0"/>
        <v>6</v>
      </c>
      <c r="N20" s="16" t="str">
        <f t="shared" si="1"/>
        <v/>
      </c>
      <c r="O20" s="16"/>
      <c r="P20" s="16" t="str">
        <f t="shared" si="3"/>
        <v/>
      </c>
      <c r="Q20" s="16"/>
      <c r="R20" s="16" t="str">
        <f t="shared" si="4"/>
        <v/>
      </c>
      <c r="S20" s="16">
        <f t="shared" si="7"/>
        <v>24</v>
      </c>
      <c r="T20" s="16" t="str">
        <f>IF(S20="","",VLOOKUP(S20,'bodovna lista'!$B$3:$C$8,2,1))</f>
        <v>F</v>
      </c>
      <c r="V20" s="18">
        <f t="shared" si="5"/>
        <v>18</v>
      </c>
      <c r="W20" s="18">
        <v>6</v>
      </c>
      <c r="X20" s="18">
        <v>0</v>
      </c>
      <c r="Y20" s="18">
        <f t="shared" si="6"/>
        <v>6</v>
      </c>
      <c r="AB20" s="18" t="str">
        <f t="shared" si="2"/>
        <v/>
      </c>
      <c r="AC20" s="18">
        <f t="shared" si="8"/>
        <v>6</v>
      </c>
      <c r="AD20" s="18"/>
      <c r="AE20" s="18"/>
      <c r="AF20" s="18"/>
      <c r="AG20" s="18"/>
      <c r="AH20" s="18" t="str">
        <f t="shared" si="9"/>
        <v/>
      </c>
      <c r="AI20" s="18" t="str">
        <f t="shared" si="10"/>
        <v/>
      </c>
      <c r="AJ20" s="18">
        <f t="shared" si="11"/>
        <v>24</v>
      </c>
      <c r="AK20">
        <f t="shared" si="12"/>
        <v>24</v>
      </c>
    </row>
    <row r="21" spans="1:37" ht="14.25" customHeight="1">
      <c r="A21" s="15" t="s">
        <v>98</v>
      </c>
      <c r="B21" s="15" t="s">
        <v>99</v>
      </c>
      <c r="C21" s="15"/>
      <c r="D21" s="15"/>
      <c r="E21" s="15"/>
      <c r="F21" s="15"/>
      <c r="G21" s="15"/>
      <c r="H21" s="15"/>
      <c r="I21" s="16"/>
      <c r="J21" s="16">
        <v>25</v>
      </c>
      <c r="K21" s="57"/>
      <c r="L21" s="40"/>
      <c r="M21" s="16">
        <f t="shared" si="0"/>
        <v>9</v>
      </c>
      <c r="N21" s="16">
        <f t="shared" si="1"/>
        <v>14</v>
      </c>
      <c r="O21" s="16"/>
      <c r="P21" s="16">
        <f t="shared" si="3"/>
        <v>20</v>
      </c>
      <c r="Q21" s="16"/>
      <c r="R21" s="16" t="str">
        <f t="shared" si="4"/>
        <v/>
      </c>
      <c r="S21" s="16">
        <f t="shared" si="7"/>
        <v>45</v>
      </c>
      <c r="T21" s="16" t="str">
        <f>IF(S21="","",VLOOKUP(S21,'bodovna lista'!$B$3:$C$8,2,1))</f>
        <v>E</v>
      </c>
      <c r="V21" s="18">
        <f t="shared" si="5"/>
        <v>25</v>
      </c>
      <c r="W21" s="18">
        <v>9</v>
      </c>
      <c r="X21" s="18">
        <v>0</v>
      </c>
      <c r="Y21" s="18">
        <f t="shared" si="6"/>
        <v>9</v>
      </c>
      <c r="Z21" s="13">
        <v>0</v>
      </c>
      <c r="AA21" s="13">
        <v>14</v>
      </c>
      <c r="AB21" s="18">
        <f t="shared" si="2"/>
        <v>14</v>
      </c>
      <c r="AC21" s="18">
        <f t="shared" si="8"/>
        <v>14</v>
      </c>
      <c r="AD21" s="18">
        <v>11</v>
      </c>
      <c r="AE21" s="76">
        <v>9</v>
      </c>
      <c r="AF21" s="18"/>
      <c r="AG21" s="18"/>
      <c r="AH21" s="18" t="str">
        <f t="shared" si="9"/>
        <v/>
      </c>
      <c r="AI21" s="18">
        <f t="shared" si="10"/>
        <v>20</v>
      </c>
      <c r="AJ21" s="18">
        <f t="shared" si="11"/>
        <v>39</v>
      </c>
      <c r="AK21">
        <f t="shared" si="12"/>
        <v>45</v>
      </c>
    </row>
    <row r="22" spans="1:37" ht="14.25" customHeight="1">
      <c r="A22" s="15" t="s">
        <v>100</v>
      </c>
      <c r="B22" s="15" t="s">
        <v>101</v>
      </c>
      <c r="C22" s="15"/>
      <c r="D22" s="15"/>
      <c r="E22" s="15"/>
      <c r="F22" s="15"/>
      <c r="G22" s="15"/>
      <c r="H22" s="15"/>
      <c r="I22" s="16"/>
      <c r="J22" s="16">
        <v>13</v>
      </c>
      <c r="K22" s="57">
        <v>6</v>
      </c>
      <c r="L22" s="40"/>
      <c r="M22" s="16" t="str">
        <f t="shared" si="0"/>
        <v/>
      </c>
      <c r="N22" s="16" t="str">
        <f t="shared" si="1"/>
        <v/>
      </c>
      <c r="O22" s="16"/>
      <c r="P22" s="16" t="str">
        <f t="shared" si="3"/>
        <v/>
      </c>
      <c r="Q22" s="16"/>
      <c r="R22" s="16" t="str">
        <f t="shared" si="4"/>
        <v/>
      </c>
      <c r="S22" s="16">
        <f t="shared" si="7"/>
        <v>13</v>
      </c>
      <c r="T22" s="16" t="str">
        <f>IF(S22="","",VLOOKUP(S22,'bodovna lista'!$B$3:$C$8,2,1))</f>
        <v>F</v>
      </c>
      <c r="V22" s="18">
        <f t="shared" si="5"/>
        <v>13</v>
      </c>
      <c r="Y22" s="18" t="str">
        <f t="shared" si="6"/>
        <v/>
      </c>
      <c r="AB22" s="18" t="str">
        <f t="shared" si="2"/>
        <v/>
      </c>
      <c r="AC22" s="18" t="str">
        <f t="shared" si="8"/>
        <v/>
      </c>
      <c r="AD22" s="18"/>
      <c r="AE22" s="18"/>
      <c r="AF22" s="18"/>
      <c r="AG22" s="18"/>
      <c r="AH22" s="18" t="str">
        <f t="shared" si="9"/>
        <v/>
      </c>
      <c r="AI22" s="18" t="str">
        <f t="shared" si="10"/>
        <v/>
      </c>
      <c r="AJ22" s="18">
        <f t="shared" si="11"/>
        <v>13</v>
      </c>
      <c r="AK22">
        <f t="shared" si="12"/>
        <v>13</v>
      </c>
    </row>
    <row r="23" spans="1:37" ht="14.25" customHeight="1">
      <c r="A23" s="15" t="s">
        <v>102</v>
      </c>
      <c r="B23" s="15" t="s">
        <v>103</v>
      </c>
      <c r="C23" s="15"/>
      <c r="D23" s="15"/>
      <c r="E23" s="15"/>
      <c r="F23" s="15"/>
      <c r="G23" s="15"/>
      <c r="H23" s="15"/>
      <c r="I23" s="16"/>
      <c r="J23" s="16" t="s">
        <v>49</v>
      </c>
      <c r="K23" s="57"/>
      <c r="L23" s="40"/>
      <c r="M23" s="16" t="str">
        <f t="shared" si="0"/>
        <v/>
      </c>
      <c r="N23" s="16" t="str">
        <f t="shared" si="1"/>
        <v/>
      </c>
      <c r="O23" s="16"/>
      <c r="P23" s="16" t="str">
        <f t="shared" si="3"/>
        <v/>
      </c>
      <c r="Q23" s="16"/>
      <c r="R23" s="16" t="str">
        <f t="shared" si="4"/>
        <v/>
      </c>
      <c r="S23" s="16" t="str">
        <f t="shared" si="7"/>
        <v/>
      </c>
      <c r="T23" s="16" t="str">
        <f>IF(S23="","",VLOOKUP(S23,'bodovna lista'!$B$3:$C$8,2,1))</f>
        <v/>
      </c>
      <c r="V23" s="18" t="str">
        <f t="shared" si="5"/>
        <v/>
      </c>
      <c r="Y23" s="18" t="str">
        <f t="shared" si="6"/>
        <v/>
      </c>
      <c r="AB23" s="18" t="str">
        <f t="shared" si="2"/>
        <v/>
      </c>
      <c r="AC23" s="18" t="str">
        <f t="shared" si="8"/>
        <v/>
      </c>
      <c r="AD23" s="18"/>
      <c r="AE23" s="18"/>
      <c r="AF23" s="18"/>
      <c r="AG23" s="18"/>
      <c r="AH23" s="18" t="str">
        <f t="shared" si="9"/>
        <v/>
      </c>
      <c r="AI23" s="18" t="str">
        <f t="shared" si="10"/>
        <v/>
      </c>
      <c r="AJ23" s="18" t="str">
        <f t="shared" si="11"/>
        <v/>
      </c>
      <c r="AK23" t="str">
        <f t="shared" si="12"/>
        <v/>
      </c>
    </row>
    <row r="24" spans="1:37" ht="14.25" customHeight="1">
      <c r="A24" s="15" t="s">
        <v>104</v>
      </c>
      <c r="B24" s="15" t="s">
        <v>105</v>
      </c>
      <c r="C24" s="15"/>
      <c r="D24" s="15"/>
      <c r="E24" s="15"/>
      <c r="F24" s="15"/>
      <c r="G24" s="15"/>
      <c r="H24" s="15"/>
      <c r="I24" s="16"/>
      <c r="J24" s="16">
        <v>14</v>
      </c>
      <c r="K24" s="57">
        <v>20</v>
      </c>
      <c r="L24" s="40"/>
      <c r="M24" s="16">
        <f t="shared" si="0"/>
        <v>26</v>
      </c>
      <c r="N24" s="16" t="str">
        <f t="shared" si="1"/>
        <v/>
      </c>
      <c r="O24" s="16"/>
      <c r="P24" s="16" t="str">
        <f t="shared" si="3"/>
        <v/>
      </c>
      <c r="Q24" s="16"/>
      <c r="R24" s="16" t="str">
        <f t="shared" si="4"/>
        <v/>
      </c>
      <c r="S24" s="16">
        <f t="shared" si="7"/>
        <v>46</v>
      </c>
      <c r="T24" s="17" t="str">
        <f>IF(S24="","",VLOOKUP(S24,'bodovna lista'!$B$3:$C$8,2,1))</f>
        <v>E</v>
      </c>
      <c r="V24" s="18">
        <f t="shared" si="5"/>
        <v>20</v>
      </c>
      <c r="W24" s="18">
        <v>13</v>
      </c>
      <c r="X24" s="18">
        <v>13</v>
      </c>
      <c r="Y24" s="18">
        <f t="shared" si="6"/>
        <v>26</v>
      </c>
      <c r="AB24" s="18" t="str">
        <f t="shared" si="2"/>
        <v/>
      </c>
      <c r="AC24" s="18">
        <f t="shared" si="8"/>
        <v>26</v>
      </c>
      <c r="AD24" s="18"/>
      <c r="AE24" s="18"/>
      <c r="AF24" s="18"/>
      <c r="AG24" s="18"/>
      <c r="AH24" s="18" t="str">
        <f t="shared" si="9"/>
        <v/>
      </c>
      <c r="AI24" s="18" t="str">
        <f t="shared" si="10"/>
        <v/>
      </c>
      <c r="AJ24" s="18">
        <f t="shared" si="11"/>
        <v>46</v>
      </c>
      <c r="AK24">
        <f t="shared" si="12"/>
        <v>46</v>
      </c>
    </row>
    <row r="25" spans="1:37" ht="14.25" customHeight="1">
      <c r="A25" s="15" t="s">
        <v>106</v>
      </c>
      <c r="B25" s="15" t="s">
        <v>107</v>
      </c>
      <c r="C25" s="15"/>
      <c r="D25" s="15"/>
      <c r="E25" s="15"/>
      <c r="F25" s="15"/>
      <c r="G25" s="15"/>
      <c r="H25" s="15"/>
      <c r="I25" s="16"/>
      <c r="J25" s="16" t="s">
        <v>49</v>
      </c>
      <c r="K25" s="57"/>
      <c r="L25" s="40"/>
      <c r="M25" s="16" t="str">
        <f t="shared" si="0"/>
        <v/>
      </c>
      <c r="N25" s="16" t="str">
        <f t="shared" si="1"/>
        <v/>
      </c>
      <c r="O25" s="16"/>
      <c r="P25" s="16" t="str">
        <f t="shared" si="3"/>
        <v/>
      </c>
      <c r="Q25" s="16"/>
      <c r="R25" s="16" t="str">
        <f t="shared" si="4"/>
        <v/>
      </c>
      <c r="S25" s="16" t="str">
        <f t="shared" si="7"/>
        <v/>
      </c>
      <c r="T25" s="16" t="str">
        <f>IF(S25="","",VLOOKUP(S25,'bodovna lista'!$B$3:$C$8,2,1))</f>
        <v/>
      </c>
      <c r="V25" s="18" t="str">
        <f t="shared" si="5"/>
        <v/>
      </c>
      <c r="Y25" s="18" t="str">
        <f t="shared" si="6"/>
        <v/>
      </c>
      <c r="AB25" s="18" t="str">
        <f t="shared" si="2"/>
        <v/>
      </c>
      <c r="AC25" s="18" t="str">
        <f t="shared" si="8"/>
        <v/>
      </c>
      <c r="AD25" s="18"/>
      <c r="AE25" s="18"/>
      <c r="AF25" s="18"/>
      <c r="AG25" s="18"/>
      <c r="AH25" s="18" t="str">
        <f t="shared" si="9"/>
        <v/>
      </c>
      <c r="AI25" s="18" t="str">
        <f t="shared" si="10"/>
        <v/>
      </c>
      <c r="AJ25" s="18" t="str">
        <f t="shared" si="11"/>
        <v/>
      </c>
      <c r="AK25" t="str">
        <f t="shared" si="12"/>
        <v/>
      </c>
    </row>
    <row r="26" spans="1:37" ht="14.25" customHeight="1">
      <c r="A26" s="15" t="s">
        <v>108</v>
      </c>
      <c r="B26" s="15" t="s">
        <v>109</v>
      </c>
      <c r="C26" s="15"/>
      <c r="D26" s="15"/>
      <c r="E26" s="15"/>
      <c r="F26" s="15"/>
      <c r="G26" s="15"/>
      <c r="H26" s="15"/>
      <c r="I26" s="16"/>
      <c r="J26" s="16">
        <v>8</v>
      </c>
      <c r="K26" s="57">
        <v>1</v>
      </c>
      <c r="L26" s="40"/>
      <c r="M26" s="16" t="str">
        <f t="shared" si="0"/>
        <v/>
      </c>
      <c r="N26" s="16" t="str">
        <f t="shared" si="1"/>
        <v/>
      </c>
      <c r="O26" s="16"/>
      <c r="P26" s="16" t="str">
        <f t="shared" si="3"/>
        <v/>
      </c>
      <c r="Q26" s="16"/>
      <c r="R26" s="16" t="str">
        <f t="shared" si="4"/>
        <v/>
      </c>
      <c r="S26" s="16">
        <f t="shared" si="7"/>
        <v>8</v>
      </c>
      <c r="T26" s="16" t="str">
        <f>IF(S26="","",VLOOKUP(S26,'bodovna lista'!$B$3:$C$8,2,1))</f>
        <v>F</v>
      </c>
      <c r="V26" s="18">
        <f t="shared" si="5"/>
        <v>8</v>
      </c>
      <c r="Y26" s="18" t="str">
        <f t="shared" si="6"/>
        <v/>
      </c>
      <c r="AB26" s="18" t="str">
        <f t="shared" si="2"/>
        <v/>
      </c>
      <c r="AC26" s="18" t="str">
        <f t="shared" si="8"/>
        <v/>
      </c>
      <c r="AD26" s="18"/>
      <c r="AE26" s="18"/>
      <c r="AF26" s="18"/>
      <c r="AG26" s="18"/>
      <c r="AH26" s="18" t="str">
        <f t="shared" si="9"/>
        <v/>
      </c>
      <c r="AI26" s="18" t="str">
        <f t="shared" si="10"/>
        <v/>
      </c>
      <c r="AJ26" s="18">
        <f t="shared" si="11"/>
        <v>8</v>
      </c>
      <c r="AK26">
        <f t="shared" si="12"/>
        <v>8</v>
      </c>
    </row>
    <row r="27" spans="1:37" ht="14.25" customHeight="1">
      <c r="A27" s="15" t="s">
        <v>110</v>
      </c>
      <c r="B27" s="15" t="s">
        <v>111</v>
      </c>
      <c r="C27" s="15"/>
      <c r="D27" s="15"/>
      <c r="E27" s="15"/>
      <c r="F27" s="15"/>
      <c r="G27" s="15"/>
      <c r="H27" s="15"/>
      <c r="I27" s="16"/>
      <c r="J27" s="16" t="s">
        <v>49</v>
      </c>
      <c r="K27" s="57"/>
      <c r="L27" s="40"/>
      <c r="M27" s="16" t="str">
        <f t="shared" si="0"/>
        <v/>
      </c>
      <c r="N27" s="16" t="str">
        <f t="shared" si="1"/>
        <v/>
      </c>
      <c r="O27" s="16"/>
      <c r="P27" s="16" t="str">
        <f t="shared" si="3"/>
        <v/>
      </c>
      <c r="Q27" s="16"/>
      <c r="R27" s="16" t="str">
        <f t="shared" si="4"/>
        <v/>
      </c>
      <c r="S27" s="16" t="str">
        <f t="shared" si="7"/>
        <v/>
      </c>
      <c r="T27" s="16" t="str">
        <f>IF(S27="","",VLOOKUP(S27,'bodovna lista'!$B$3:$C$8,2,1))</f>
        <v/>
      </c>
      <c r="V27" s="18" t="str">
        <f t="shared" si="5"/>
        <v/>
      </c>
      <c r="Y27" s="18" t="str">
        <f t="shared" si="6"/>
        <v/>
      </c>
      <c r="AB27" s="18" t="str">
        <f t="shared" si="2"/>
        <v/>
      </c>
      <c r="AC27" s="18" t="str">
        <f t="shared" si="8"/>
        <v/>
      </c>
      <c r="AD27" s="18"/>
      <c r="AE27" s="18"/>
      <c r="AF27" s="18"/>
      <c r="AG27" s="18"/>
      <c r="AH27" s="18" t="str">
        <f t="shared" si="9"/>
        <v/>
      </c>
      <c r="AI27" s="18" t="str">
        <f t="shared" si="10"/>
        <v/>
      </c>
      <c r="AJ27" s="18" t="str">
        <f t="shared" si="11"/>
        <v/>
      </c>
      <c r="AK27" t="str">
        <f t="shared" si="12"/>
        <v/>
      </c>
    </row>
    <row r="28" spans="1:37" ht="14.25" customHeight="1">
      <c r="A28" s="15" t="s">
        <v>112</v>
      </c>
      <c r="B28" s="15" t="s">
        <v>113</v>
      </c>
      <c r="C28" s="15"/>
      <c r="D28" s="15"/>
      <c r="E28" s="15"/>
      <c r="F28" s="15"/>
      <c r="G28" s="15"/>
      <c r="H28" s="15"/>
      <c r="I28" s="16"/>
      <c r="J28" s="16">
        <v>19</v>
      </c>
      <c r="K28" s="57">
        <v>22</v>
      </c>
      <c r="L28" s="40"/>
      <c r="M28" s="16" t="str">
        <f t="shared" si="0"/>
        <v/>
      </c>
      <c r="N28" s="16" t="str">
        <f t="shared" si="1"/>
        <v/>
      </c>
      <c r="O28" s="16"/>
      <c r="P28" s="16" t="str">
        <f t="shared" si="3"/>
        <v/>
      </c>
      <c r="Q28" s="16"/>
      <c r="R28" s="16" t="str">
        <f t="shared" si="4"/>
        <v/>
      </c>
      <c r="S28" s="16">
        <f t="shared" si="7"/>
        <v>22</v>
      </c>
      <c r="T28" s="16" t="str">
        <f>IF(S28="","",VLOOKUP(S28,'bodovna lista'!$B$3:$C$8,2,1))</f>
        <v>F</v>
      </c>
      <c r="V28" s="18">
        <f t="shared" si="5"/>
        <v>22</v>
      </c>
      <c r="Y28" s="18" t="str">
        <f t="shared" si="6"/>
        <v/>
      </c>
      <c r="AB28" s="18" t="str">
        <f t="shared" si="2"/>
        <v/>
      </c>
      <c r="AC28" s="18" t="str">
        <f t="shared" si="8"/>
        <v/>
      </c>
      <c r="AD28" s="18"/>
      <c r="AE28" s="18"/>
      <c r="AF28" s="18"/>
      <c r="AG28" s="18"/>
      <c r="AH28" s="18" t="str">
        <f t="shared" si="9"/>
        <v/>
      </c>
      <c r="AI28" s="18" t="str">
        <f t="shared" si="10"/>
        <v/>
      </c>
      <c r="AJ28" s="18">
        <f t="shared" si="11"/>
        <v>22</v>
      </c>
      <c r="AK28">
        <f t="shared" si="12"/>
        <v>22</v>
      </c>
    </row>
    <row r="29" spans="1:37" ht="14.25" customHeight="1">
      <c r="A29" s="15" t="s">
        <v>114</v>
      </c>
      <c r="B29" s="15" t="s">
        <v>115</v>
      </c>
      <c r="C29" s="15"/>
      <c r="D29" s="15"/>
      <c r="E29" s="15"/>
      <c r="F29" s="15"/>
      <c r="G29" s="15"/>
      <c r="H29" s="15"/>
      <c r="I29" s="16"/>
      <c r="J29" s="16">
        <v>7</v>
      </c>
      <c r="K29" s="57">
        <v>2</v>
      </c>
      <c r="L29" s="40"/>
      <c r="M29" s="16" t="str">
        <f t="shared" si="0"/>
        <v/>
      </c>
      <c r="N29" s="16" t="str">
        <f t="shared" si="1"/>
        <v/>
      </c>
      <c r="O29" s="16"/>
      <c r="P29" s="16" t="str">
        <f t="shared" si="3"/>
        <v/>
      </c>
      <c r="Q29" s="16"/>
      <c r="R29" s="16" t="str">
        <f t="shared" si="4"/>
        <v/>
      </c>
      <c r="S29" s="16">
        <f t="shared" si="7"/>
        <v>7</v>
      </c>
      <c r="T29" s="16" t="str">
        <f>IF(S29="","",VLOOKUP(S29,'bodovna lista'!$B$3:$C$8,2,1))</f>
        <v>F</v>
      </c>
      <c r="V29" s="18">
        <f t="shared" si="5"/>
        <v>7</v>
      </c>
      <c r="Y29" s="18" t="str">
        <f t="shared" si="6"/>
        <v/>
      </c>
      <c r="AB29" s="18" t="str">
        <f t="shared" si="2"/>
        <v/>
      </c>
      <c r="AC29" s="18" t="str">
        <f t="shared" si="8"/>
        <v/>
      </c>
      <c r="AD29" s="18"/>
      <c r="AE29" s="18"/>
      <c r="AF29" s="18"/>
      <c r="AG29" s="18"/>
      <c r="AH29" s="18" t="str">
        <f t="shared" si="9"/>
        <v/>
      </c>
      <c r="AI29" s="18" t="str">
        <f t="shared" si="10"/>
        <v/>
      </c>
      <c r="AJ29" s="18">
        <f t="shared" si="11"/>
        <v>7</v>
      </c>
      <c r="AK29">
        <f t="shared" si="12"/>
        <v>7</v>
      </c>
    </row>
    <row r="30" spans="1:37" ht="14.25" customHeight="1">
      <c r="A30" s="15" t="s">
        <v>116</v>
      </c>
      <c r="B30" s="15" t="s">
        <v>117</v>
      </c>
      <c r="C30" s="15"/>
      <c r="D30" s="15"/>
      <c r="E30" s="15"/>
      <c r="F30" s="15"/>
      <c r="G30" s="15"/>
      <c r="H30" s="15"/>
      <c r="I30" s="16"/>
      <c r="J30" s="16" t="s">
        <v>49</v>
      </c>
      <c r="K30" s="57"/>
      <c r="L30" s="40"/>
      <c r="M30" s="16" t="str">
        <f t="shared" si="0"/>
        <v/>
      </c>
      <c r="N30" s="16" t="str">
        <f t="shared" si="1"/>
        <v/>
      </c>
      <c r="O30" s="16"/>
      <c r="P30" s="16" t="str">
        <f t="shared" si="3"/>
        <v/>
      </c>
      <c r="Q30" s="16"/>
      <c r="R30" s="16" t="str">
        <f t="shared" si="4"/>
        <v/>
      </c>
      <c r="S30" s="16" t="str">
        <f t="shared" si="7"/>
        <v/>
      </c>
      <c r="T30" s="16" t="str">
        <f>IF(S30="","",VLOOKUP(S30,'bodovna lista'!$B$3:$C$8,2,1))</f>
        <v/>
      </c>
      <c r="V30" s="18" t="str">
        <f t="shared" si="5"/>
        <v/>
      </c>
      <c r="Y30" s="18" t="str">
        <f t="shared" si="6"/>
        <v/>
      </c>
      <c r="AB30" s="18" t="str">
        <f t="shared" si="2"/>
        <v/>
      </c>
      <c r="AC30" s="18" t="str">
        <f t="shared" si="8"/>
        <v/>
      </c>
      <c r="AD30" s="18"/>
      <c r="AE30" s="18"/>
      <c r="AF30" s="18"/>
      <c r="AG30" s="18"/>
      <c r="AH30" s="18" t="str">
        <f t="shared" si="9"/>
        <v/>
      </c>
      <c r="AI30" s="18" t="str">
        <f t="shared" si="10"/>
        <v/>
      </c>
      <c r="AJ30" s="18" t="str">
        <f t="shared" si="11"/>
        <v/>
      </c>
      <c r="AK30" t="str">
        <f t="shared" si="12"/>
        <v/>
      </c>
    </row>
    <row r="31" spans="1:37" ht="14.25" customHeight="1">
      <c r="A31" s="15" t="s">
        <v>118</v>
      </c>
      <c r="B31" s="15" t="s">
        <v>119</v>
      </c>
      <c r="C31" s="15"/>
      <c r="D31" s="15"/>
      <c r="E31" s="15"/>
      <c r="F31" s="15"/>
      <c r="G31" s="15"/>
      <c r="H31" s="15"/>
      <c r="I31" s="16"/>
      <c r="J31" s="16">
        <v>11</v>
      </c>
      <c r="K31" s="57"/>
      <c r="L31" s="40"/>
      <c r="M31" s="16" t="str">
        <f t="shared" si="0"/>
        <v/>
      </c>
      <c r="N31" s="16" t="str">
        <f t="shared" si="1"/>
        <v/>
      </c>
      <c r="O31" s="16"/>
      <c r="P31" s="16" t="str">
        <f t="shared" si="3"/>
        <v/>
      </c>
      <c r="Q31" s="16"/>
      <c r="R31" s="16" t="str">
        <f t="shared" si="4"/>
        <v/>
      </c>
      <c r="S31" s="16">
        <f t="shared" si="7"/>
        <v>11</v>
      </c>
      <c r="T31" s="16" t="str">
        <f>IF(S31="","",VLOOKUP(S31,'bodovna lista'!$B$3:$C$8,2,1))</f>
        <v>F</v>
      </c>
      <c r="V31" s="18">
        <f t="shared" si="5"/>
        <v>11</v>
      </c>
      <c r="Y31" s="18" t="str">
        <f t="shared" si="6"/>
        <v/>
      </c>
      <c r="AB31" s="18" t="str">
        <f t="shared" si="2"/>
        <v/>
      </c>
      <c r="AC31" s="18" t="str">
        <f t="shared" si="8"/>
        <v/>
      </c>
      <c r="AD31" s="18"/>
      <c r="AE31" s="18"/>
      <c r="AF31" s="18"/>
      <c r="AG31" s="18"/>
      <c r="AH31" s="18" t="str">
        <f t="shared" si="9"/>
        <v/>
      </c>
      <c r="AI31" s="18" t="str">
        <f t="shared" si="10"/>
        <v/>
      </c>
      <c r="AJ31" s="18">
        <f t="shared" si="11"/>
        <v>11</v>
      </c>
      <c r="AK31">
        <f t="shared" si="12"/>
        <v>11</v>
      </c>
    </row>
    <row r="32" spans="1:37" ht="14.25" customHeight="1">
      <c r="A32" s="15" t="s">
        <v>120</v>
      </c>
      <c r="B32" s="15" t="s">
        <v>121</v>
      </c>
      <c r="C32" s="15"/>
      <c r="D32" s="15"/>
      <c r="E32" s="15"/>
      <c r="F32" s="15"/>
      <c r="G32" s="15"/>
      <c r="H32" s="15"/>
      <c r="I32" s="16"/>
      <c r="J32" s="16">
        <v>5</v>
      </c>
      <c r="K32" s="57">
        <v>1</v>
      </c>
      <c r="L32" s="40"/>
      <c r="M32" s="16" t="str">
        <f t="shared" si="0"/>
        <v/>
      </c>
      <c r="N32" s="16" t="str">
        <f t="shared" si="1"/>
        <v/>
      </c>
      <c r="O32" s="16"/>
      <c r="P32" s="16" t="str">
        <f t="shared" si="3"/>
        <v/>
      </c>
      <c r="Q32" s="16"/>
      <c r="R32" s="16" t="str">
        <f t="shared" si="4"/>
        <v/>
      </c>
      <c r="S32" s="16">
        <f t="shared" si="7"/>
        <v>5</v>
      </c>
      <c r="T32" s="16" t="str">
        <f>IF(S32="","",VLOOKUP(S32,'bodovna lista'!$B$3:$C$8,2,1))</f>
        <v>F</v>
      </c>
      <c r="V32" s="18">
        <f t="shared" si="5"/>
        <v>5</v>
      </c>
      <c r="Y32" s="18" t="str">
        <f t="shared" si="6"/>
        <v/>
      </c>
      <c r="AB32" s="18" t="str">
        <f t="shared" si="2"/>
        <v/>
      </c>
      <c r="AC32" s="18" t="str">
        <f t="shared" si="8"/>
        <v/>
      </c>
      <c r="AD32" s="18"/>
      <c r="AE32" s="18"/>
      <c r="AF32" s="18"/>
      <c r="AG32" s="18"/>
      <c r="AH32" s="18" t="str">
        <f t="shared" si="9"/>
        <v/>
      </c>
      <c r="AI32" s="18" t="str">
        <f t="shared" si="10"/>
        <v/>
      </c>
      <c r="AJ32" s="18">
        <f t="shared" si="11"/>
        <v>5</v>
      </c>
      <c r="AK32">
        <f t="shared" si="12"/>
        <v>5</v>
      </c>
    </row>
    <row r="33" spans="1:37" ht="14.25" customHeight="1">
      <c r="A33" s="15" t="s">
        <v>122</v>
      </c>
      <c r="B33" s="15" t="s">
        <v>123</v>
      </c>
      <c r="C33" s="15"/>
      <c r="D33" s="15"/>
      <c r="E33" s="15"/>
      <c r="F33" s="15"/>
      <c r="G33" s="15"/>
      <c r="H33" s="15"/>
      <c r="I33" s="16"/>
      <c r="J33" s="16">
        <v>10</v>
      </c>
      <c r="K33" s="57">
        <v>7</v>
      </c>
      <c r="L33" s="40"/>
      <c r="M33" s="16" t="str">
        <f t="shared" si="0"/>
        <v/>
      </c>
      <c r="N33" s="16" t="str">
        <f t="shared" si="1"/>
        <v/>
      </c>
      <c r="O33" s="16">
        <v>20</v>
      </c>
      <c r="P33" s="16" t="str">
        <f t="shared" si="3"/>
        <v/>
      </c>
      <c r="Q33" s="16"/>
      <c r="R33" s="16" t="str">
        <f t="shared" si="4"/>
        <v/>
      </c>
      <c r="S33" s="16">
        <f t="shared" si="7"/>
        <v>20</v>
      </c>
      <c r="T33" s="16" t="str">
        <f>IF(S33="","",VLOOKUP(S33,'bodovna lista'!$B$3:$C$8,2,1))</f>
        <v>F</v>
      </c>
      <c r="V33" s="18">
        <f t="shared" si="5"/>
        <v>10</v>
      </c>
      <c r="Y33" s="18" t="str">
        <f t="shared" si="6"/>
        <v/>
      </c>
      <c r="AB33" s="18" t="str">
        <f t="shared" si="2"/>
        <v/>
      </c>
      <c r="AC33" s="18" t="str">
        <f t="shared" si="8"/>
        <v/>
      </c>
      <c r="AD33" s="18"/>
      <c r="AE33" s="18"/>
      <c r="AF33" s="18"/>
      <c r="AG33" s="18"/>
      <c r="AH33" s="18">
        <f t="shared" si="9"/>
        <v>20</v>
      </c>
      <c r="AI33" s="18" t="str">
        <f t="shared" si="10"/>
        <v/>
      </c>
      <c r="AJ33" s="18">
        <f t="shared" si="11"/>
        <v>10</v>
      </c>
      <c r="AK33">
        <f t="shared" si="12"/>
        <v>20</v>
      </c>
    </row>
    <row r="34" spans="1:37" ht="14.25" customHeight="1">
      <c r="A34" s="15" t="s">
        <v>124</v>
      </c>
      <c r="B34" s="15" t="s">
        <v>125</v>
      </c>
      <c r="C34" s="15"/>
      <c r="D34" s="15"/>
      <c r="E34" s="15"/>
      <c r="F34" s="15"/>
      <c r="G34" s="15"/>
      <c r="H34" s="15"/>
      <c r="I34" s="16"/>
      <c r="J34" s="16">
        <v>6</v>
      </c>
      <c r="K34" s="57">
        <v>3</v>
      </c>
      <c r="L34" s="40"/>
      <c r="M34" s="16" t="str">
        <f t="shared" si="0"/>
        <v/>
      </c>
      <c r="N34" s="16" t="str">
        <f t="shared" si="1"/>
        <v/>
      </c>
      <c r="O34" s="16"/>
      <c r="P34" s="16" t="str">
        <f t="shared" si="3"/>
        <v/>
      </c>
      <c r="Q34" s="16"/>
      <c r="R34" s="16" t="str">
        <f t="shared" si="4"/>
        <v/>
      </c>
      <c r="S34" s="16">
        <f t="shared" si="7"/>
        <v>6</v>
      </c>
      <c r="T34" s="16" t="str">
        <f>IF(S34="","",VLOOKUP(S34,'bodovna lista'!$B$3:$C$8,2,1))</f>
        <v>F</v>
      </c>
      <c r="V34" s="18">
        <f t="shared" si="5"/>
        <v>6</v>
      </c>
      <c r="Y34" s="18" t="str">
        <f t="shared" si="6"/>
        <v/>
      </c>
      <c r="AB34" s="18" t="str">
        <f t="shared" si="2"/>
        <v/>
      </c>
      <c r="AC34" s="18" t="str">
        <f t="shared" si="8"/>
        <v/>
      </c>
      <c r="AD34" s="18"/>
      <c r="AE34" s="18"/>
      <c r="AF34" s="18"/>
      <c r="AG34" s="18"/>
      <c r="AH34" s="18" t="str">
        <f t="shared" si="9"/>
        <v/>
      </c>
      <c r="AI34" s="18" t="str">
        <f t="shared" si="10"/>
        <v/>
      </c>
      <c r="AJ34" s="18">
        <f t="shared" si="11"/>
        <v>6</v>
      </c>
      <c r="AK34">
        <f t="shared" si="12"/>
        <v>6</v>
      </c>
    </row>
    <row r="35" spans="1:37" ht="14.25" customHeight="1">
      <c r="A35" s="15" t="s">
        <v>126</v>
      </c>
      <c r="B35" s="15" t="s">
        <v>127</v>
      </c>
      <c r="C35" s="15"/>
      <c r="D35" s="15"/>
      <c r="E35" s="15"/>
      <c r="F35" s="15"/>
      <c r="G35" s="15"/>
      <c r="H35" s="15"/>
      <c r="I35" s="16"/>
      <c r="J35" s="16">
        <v>6</v>
      </c>
      <c r="K35" s="57">
        <v>3</v>
      </c>
      <c r="L35" s="40"/>
      <c r="M35" s="16" t="str">
        <f t="shared" si="0"/>
        <v/>
      </c>
      <c r="N35" s="16" t="str">
        <f t="shared" si="1"/>
        <v/>
      </c>
      <c r="O35" s="16"/>
      <c r="P35" s="16" t="str">
        <f t="shared" si="3"/>
        <v/>
      </c>
      <c r="Q35" s="16"/>
      <c r="R35" s="16" t="str">
        <f t="shared" si="4"/>
        <v/>
      </c>
      <c r="S35" s="16">
        <f t="shared" si="7"/>
        <v>6</v>
      </c>
      <c r="T35" s="16" t="str">
        <f>IF(S35="","",VLOOKUP(S35,'bodovna lista'!$B$3:$C$8,2,1))</f>
        <v>F</v>
      </c>
      <c r="V35" s="18">
        <f t="shared" si="5"/>
        <v>6</v>
      </c>
      <c r="Y35" s="18" t="str">
        <f t="shared" si="6"/>
        <v/>
      </c>
      <c r="AB35" s="18" t="str">
        <f t="shared" si="2"/>
        <v/>
      </c>
      <c r="AC35" s="18" t="str">
        <f t="shared" si="8"/>
        <v/>
      </c>
      <c r="AD35" s="18"/>
      <c r="AE35" s="18"/>
      <c r="AF35" s="18"/>
      <c r="AG35" s="18"/>
      <c r="AH35" s="18" t="str">
        <f t="shared" si="9"/>
        <v/>
      </c>
      <c r="AI35" s="18" t="str">
        <f t="shared" si="10"/>
        <v/>
      </c>
      <c r="AJ35" s="18">
        <f t="shared" si="11"/>
        <v>6</v>
      </c>
      <c r="AK35">
        <f t="shared" si="12"/>
        <v>6</v>
      </c>
    </row>
    <row r="36" spans="1:37" ht="14.25" customHeight="1">
      <c r="A36" s="15" t="s">
        <v>128</v>
      </c>
      <c r="B36" s="15" t="s">
        <v>129</v>
      </c>
      <c r="C36" s="15"/>
      <c r="D36" s="15"/>
      <c r="E36" s="15"/>
      <c r="F36" s="15"/>
      <c r="G36" s="15"/>
      <c r="H36" s="15"/>
      <c r="I36" s="16"/>
      <c r="J36" s="16">
        <v>6</v>
      </c>
      <c r="K36" s="57">
        <v>13</v>
      </c>
      <c r="L36" s="40"/>
      <c r="M36" s="16" t="str">
        <f t="shared" si="0"/>
        <v/>
      </c>
      <c r="N36" s="16" t="str">
        <f t="shared" si="1"/>
        <v/>
      </c>
      <c r="O36" s="16"/>
      <c r="P36" s="16" t="str">
        <f t="shared" si="3"/>
        <v/>
      </c>
      <c r="Q36" s="16"/>
      <c r="R36" s="16" t="str">
        <f t="shared" si="4"/>
        <v/>
      </c>
      <c r="S36" s="16">
        <f t="shared" si="7"/>
        <v>13</v>
      </c>
      <c r="T36" s="16" t="str">
        <f>IF(S36="","",VLOOKUP(S36,'bodovna lista'!$B$3:$C$8,2,1))</f>
        <v>F</v>
      </c>
      <c r="V36" s="18">
        <f t="shared" si="5"/>
        <v>13</v>
      </c>
      <c r="Y36" s="18" t="str">
        <f t="shared" si="6"/>
        <v/>
      </c>
      <c r="AB36" s="18" t="str">
        <f t="shared" si="2"/>
        <v/>
      </c>
      <c r="AC36" s="18" t="str">
        <f t="shared" si="8"/>
        <v/>
      </c>
      <c r="AD36" s="18"/>
      <c r="AE36" s="18"/>
      <c r="AF36" s="18"/>
      <c r="AG36" s="18"/>
      <c r="AH36" s="18" t="str">
        <f t="shared" si="9"/>
        <v/>
      </c>
      <c r="AI36" s="18" t="str">
        <f t="shared" si="10"/>
        <v/>
      </c>
      <c r="AJ36" s="18">
        <f t="shared" si="11"/>
        <v>13</v>
      </c>
      <c r="AK36">
        <f t="shared" si="12"/>
        <v>13</v>
      </c>
    </row>
    <row r="37" spans="1:37" ht="14.25" customHeight="1">
      <c r="A37" s="15" t="s">
        <v>130</v>
      </c>
      <c r="B37" s="15" t="s">
        <v>131</v>
      </c>
      <c r="C37" s="15"/>
      <c r="D37" s="15"/>
      <c r="E37" s="15"/>
      <c r="F37" s="15"/>
      <c r="G37" s="15"/>
      <c r="H37" s="15"/>
      <c r="I37" s="16"/>
      <c r="J37" s="16">
        <v>10</v>
      </c>
      <c r="K37" s="57">
        <v>7</v>
      </c>
      <c r="L37" s="40"/>
      <c r="M37" s="16" t="str">
        <f t="shared" si="0"/>
        <v/>
      </c>
      <c r="N37" s="16" t="str">
        <f t="shared" si="1"/>
        <v/>
      </c>
      <c r="O37" s="16">
        <v>13</v>
      </c>
      <c r="P37" s="16">
        <f t="shared" si="3"/>
        <v>15</v>
      </c>
      <c r="Q37" s="16"/>
      <c r="R37" s="16" t="str">
        <f t="shared" si="4"/>
        <v/>
      </c>
      <c r="S37" s="16">
        <f t="shared" si="7"/>
        <v>28</v>
      </c>
      <c r="T37" s="16" t="str">
        <f>IF(S37="","",VLOOKUP(S37,'bodovna lista'!$B$3:$C$8,2,1))</f>
        <v>F</v>
      </c>
      <c r="V37" s="18">
        <f t="shared" si="5"/>
        <v>10</v>
      </c>
      <c r="Y37" s="18" t="str">
        <f t="shared" si="6"/>
        <v/>
      </c>
      <c r="AB37" s="18" t="str">
        <f t="shared" si="2"/>
        <v/>
      </c>
      <c r="AC37" s="18" t="str">
        <f t="shared" si="8"/>
        <v/>
      </c>
      <c r="AD37" s="18">
        <v>15</v>
      </c>
      <c r="AE37" s="18"/>
      <c r="AF37" s="18"/>
      <c r="AG37" s="18"/>
      <c r="AH37" s="18">
        <f t="shared" si="9"/>
        <v>13</v>
      </c>
      <c r="AI37" s="18">
        <f t="shared" si="10"/>
        <v>15</v>
      </c>
      <c r="AJ37" s="18">
        <f t="shared" si="11"/>
        <v>10</v>
      </c>
      <c r="AK37">
        <f t="shared" si="12"/>
        <v>28</v>
      </c>
    </row>
    <row r="38" spans="1:37" ht="14.25" customHeight="1">
      <c r="A38" s="15" t="s">
        <v>132</v>
      </c>
      <c r="B38" s="15" t="s">
        <v>133</v>
      </c>
      <c r="C38" s="15"/>
      <c r="D38" s="15"/>
      <c r="E38" s="15"/>
      <c r="F38" s="15"/>
      <c r="G38" s="15"/>
      <c r="H38" s="15"/>
      <c r="I38" s="16"/>
      <c r="J38" s="16">
        <v>4</v>
      </c>
      <c r="K38" s="57"/>
      <c r="L38" s="40"/>
      <c r="M38" s="16" t="str">
        <f t="shared" si="0"/>
        <v/>
      </c>
      <c r="N38" s="16" t="str">
        <f t="shared" si="1"/>
        <v/>
      </c>
      <c r="O38" s="16"/>
      <c r="P38" s="16" t="str">
        <f t="shared" si="3"/>
        <v/>
      </c>
      <c r="Q38" s="16"/>
      <c r="R38" s="16" t="str">
        <f t="shared" si="4"/>
        <v/>
      </c>
      <c r="S38" s="16">
        <f t="shared" si="7"/>
        <v>4</v>
      </c>
      <c r="T38" s="16" t="str">
        <f>IF(S38="","",VLOOKUP(S38,'bodovna lista'!$B$3:$C$8,2,1))</f>
        <v>F</v>
      </c>
      <c r="V38" s="18">
        <f t="shared" si="5"/>
        <v>4</v>
      </c>
      <c r="Y38" s="18" t="str">
        <f t="shared" si="6"/>
        <v/>
      </c>
      <c r="AB38" s="18" t="str">
        <f t="shared" si="2"/>
        <v/>
      </c>
      <c r="AC38" s="18" t="str">
        <f t="shared" si="8"/>
        <v/>
      </c>
      <c r="AD38" s="18"/>
      <c r="AE38" s="18"/>
      <c r="AF38" s="18"/>
      <c r="AG38" s="18"/>
      <c r="AH38" s="18" t="str">
        <f t="shared" si="9"/>
        <v/>
      </c>
      <c r="AI38" s="18" t="str">
        <f t="shared" si="10"/>
        <v/>
      </c>
      <c r="AJ38" s="18">
        <f t="shared" si="11"/>
        <v>4</v>
      </c>
      <c r="AK38">
        <f t="shared" si="12"/>
        <v>4</v>
      </c>
    </row>
    <row r="39" spans="1:37" ht="14.25" customHeight="1">
      <c r="A39" s="15" t="s">
        <v>134</v>
      </c>
      <c r="B39" s="15" t="s">
        <v>135</v>
      </c>
      <c r="C39" s="15"/>
      <c r="D39" s="15"/>
      <c r="E39" s="15"/>
      <c r="F39" s="15"/>
      <c r="G39" s="15"/>
      <c r="H39" s="15"/>
      <c r="I39" s="16"/>
      <c r="J39" s="16" t="s">
        <v>49</v>
      </c>
      <c r="K39" s="57"/>
      <c r="L39" s="40"/>
      <c r="M39" s="16" t="str">
        <f t="shared" si="0"/>
        <v/>
      </c>
      <c r="N39" s="16" t="str">
        <f t="shared" si="1"/>
        <v/>
      </c>
      <c r="O39" s="16"/>
      <c r="P39" s="16" t="str">
        <f t="shared" si="3"/>
        <v/>
      </c>
      <c r="Q39" s="16"/>
      <c r="R39" s="16" t="str">
        <f t="shared" si="4"/>
        <v/>
      </c>
      <c r="S39" s="16" t="str">
        <f t="shared" si="7"/>
        <v/>
      </c>
      <c r="T39" s="16" t="str">
        <f>IF(S39="","",VLOOKUP(S39,'bodovna lista'!$B$3:$C$8,2,1))</f>
        <v/>
      </c>
      <c r="V39" s="18" t="str">
        <f t="shared" si="5"/>
        <v/>
      </c>
      <c r="Y39" s="18" t="str">
        <f t="shared" si="6"/>
        <v/>
      </c>
      <c r="AB39" s="18" t="str">
        <f t="shared" si="2"/>
        <v/>
      </c>
      <c r="AC39" s="18" t="str">
        <f t="shared" si="8"/>
        <v/>
      </c>
      <c r="AD39" s="18"/>
      <c r="AE39" s="18"/>
      <c r="AF39" s="18"/>
      <c r="AG39" s="18"/>
      <c r="AH39" s="18" t="str">
        <f t="shared" si="9"/>
        <v/>
      </c>
      <c r="AI39" s="18" t="str">
        <f t="shared" si="10"/>
        <v/>
      </c>
      <c r="AJ39" s="18" t="str">
        <f t="shared" si="11"/>
        <v/>
      </c>
      <c r="AK39" t="str">
        <f t="shared" si="12"/>
        <v/>
      </c>
    </row>
    <row r="40" spans="1:37" ht="14.25" customHeight="1">
      <c r="A40" s="15" t="s">
        <v>136</v>
      </c>
      <c r="B40" s="15" t="s">
        <v>137</v>
      </c>
      <c r="C40" s="15"/>
      <c r="D40" s="15"/>
      <c r="E40" s="15"/>
      <c r="F40" s="15"/>
      <c r="G40" s="15"/>
      <c r="H40" s="15"/>
      <c r="I40" s="16"/>
      <c r="J40" s="16">
        <v>16</v>
      </c>
      <c r="K40" s="57">
        <v>5</v>
      </c>
      <c r="L40" s="40"/>
      <c r="M40" s="16">
        <f t="shared" si="0"/>
        <v>4</v>
      </c>
      <c r="N40" s="16">
        <f t="shared" si="1"/>
        <v>3</v>
      </c>
      <c r="O40" s="16"/>
      <c r="P40" s="16" t="str">
        <f t="shared" si="3"/>
        <v/>
      </c>
      <c r="Q40" s="16"/>
      <c r="R40" s="16" t="str">
        <f t="shared" si="4"/>
        <v/>
      </c>
      <c r="S40" s="16">
        <f t="shared" si="7"/>
        <v>20</v>
      </c>
      <c r="T40" s="16" t="str">
        <f>IF(S40="","",VLOOKUP(S40,'bodovna lista'!$B$3:$C$8,2,1))</f>
        <v>F</v>
      </c>
      <c r="V40" s="18">
        <f t="shared" si="5"/>
        <v>16</v>
      </c>
      <c r="W40" s="18">
        <v>4</v>
      </c>
      <c r="X40" s="18">
        <v>0</v>
      </c>
      <c r="Y40" s="18">
        <f t="shared" si="6"/>
        <v>4</v>
      </c>
      <c r="Z40" s="13">
        <v>0</v>
      </c>
      <c r="AA40" s="13">
        <v>3</v>
      </c>
      <c r="AB40" s="18">
        <f t="shared" si="2"/>
        <v>3</v>
      </c>
      <c r="AC40" s="18">
        <f t="shared" si="8"/>
        <v>4</v>
      </c>
      <c r="AD40" s="18"/>
      <c r="AE40" s="18"/>
      <c r="AF40" s="18"/>
      <c r="AG40" s="18"/>
      <c r="AH40" s="18" t="str">
        <f t="shared" si="9"/>
        <v/>
      </c>
      <c r="AI40" s="18" t="str">
        <f t="shared" si="10"/>
        <v/>
      </c>
      <c r="AJ40" s="18">
        <f t="shared" si="11"/>
        <v>20</v>
      </c>
      <c r="AK40">
        <f t="shared" si="12"/>
        <v>20</v>
      </c>
    </row>
    <row r="41" spans="1:37" ht="14.2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 t="str">
        <f>AJ41</f>
        <v/>
      </c>
      <c r="T41" s="9" t="str">
        <f>IF(S41="","",VLOOKUP(S41,'bodovna lista'!B36:C41,2,1))</f>
        <v/>
      </c>
      <c r="V41" s="18" t="str">
        <f t="shared" si="5"/>
        <v/>
      </c>
      <c r="Y41" s="18" t="str">
        <f t="shared" si="6"/>
        <v/>
      </c>
      <c r="AB41" s="18" t="str">
        <f t="shared" si="2"/>
        <v/>
      </c>
      <c r="AJ41" s="18" t="str">
        <f t="shared" si="11"/>
        <v/>
      </c>
    </row>
    <row r="42" spans="1:37" ht="14.2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 t="str">
        <f>AJ42</f>
        <v/>
      </c>
      <c r="T42" s="9" t="str">
        <f>IF(S42="","",VLOOKUP(S42,'bodovna lista'!B37:C42,2,1))</f>
        <v/>
      </c>
      <c r="V42" s="18" t="str">
        <f t="shared" si="5"/>
        <v/>
      </c>
      <c r="Y42" s="18" t="str">
        <f t="shared" si="6"/>
        <v/>
      </c>
      <c r="AB42" s="18" t="str">
        <f t="shared" si="2"/>
        <v/>
      </c>
      <c r="AJ42" s="18" t="str">
        <f t="shared" si="11"/>
        <v/>
      </c>
    </row>
    <row r="43" spans="1:37" ht="14.2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 t="str">
        <f>AJ43</f>
        <v/>
      </c>
      <c r="T43" s="9" t="str">
        <f>IF(S43="","",VLOOKUP(S43,'bodovna lista'!B38:C43,2,1))</f>
        <v/>
      </c>
      <c r="V43" s="18" t="str">
        <f t="shared" si="5"/>
        <v/>
      </c>
      <c r="Y43" s="18" t="str">
        <f t="shared" si="6"/>
        <v/>
      </c>
      <c r="AB43" s="18" t="str">
        <f t="shared" si="2"/>
        <v/>
      </c>
      <c r="AJ43" s="18" t="str">
        <f t="shared" si="11"/>
        <v/>
      </c>
    </row>
    <row r="44" spans="1:37" ht="14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 t="str">
        <f>AJ44</f>
        <v/>
      </c>
      <c r="T44" s="9" t="str">
        <f>IF(S44="","",VLOOKUP(S44,'bodovna lista'!B39:C44,2,1))</f>
        <v/>
      </c>
      <c r="V44" s="18" t="str">
        <f t="shared" si="5"/>
        <v/>
      </c>
      <c r="Y44" s="18" t="str">
        <f t="shared" si="6"/>
        <v/>
      </c>
      <c r="AB44" s="18" t="str">
        <f t="shared" si="2"/>
        <v/>
      </c>
      <c r="AJ44" s="18" t="str">
        <f t="shared" si="11"/>
        <v/>
      </c>
    </row>
    <row r="45" spans="1:37" ht="14.2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 t="str">
        <f>AJ45</f>
        <v/>
      </c>
      <c r="T45" s="9" t="str">
        <f>IF(S45="","",VLOOKUP(S45,'bodovna lista'!B40:C45,2,1))</f>
        <v/>
      </c>
      <c r="V45" s="18" t="str">
        <f t="shared" si="5"/>
        <v/>
      </c>
      <c r="Y45" s="18" t="str">
        <f t="shared" si="6"/>
        <v/>
      </c>
      <c r="AB45" s="18" t="str">
        <f t="shared" si="2"/>
        <v/>
      </c>
      <c r="AJ45" s="18" t="str">
        <f t="shared" si="11"/>
        <v/>
      </c>
    </row>
    <row r="46" spans="1:37" ht="14.2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 t="str">
        <f>AJ46</f>
        <v/>
      </c>
      <c r="T46" s="9" t="str">
        <f>IF(S46="","",VLOOKUP(S46,'bodovna lista'!B41:C46,2,1))</f>
        <v/>
      </c>
      <c r="V46" s="18" t="str">
        <f t="shared" si="5"/>
        <v/>
      </c>
      <c r="Y46" s="18" t="str">
        <f t="shared" si="6"/>
        <v/>
      </c>
      <c r="AB46" s="18" t="str">
        <f t="shared" si="2"/>
        <v/>
      </c>
      <c r="AJ46" s="18" t="str">
        <f t="shared" si="11"/>
        <v/>
      </c>
    </row>
    <row r="47" spans="1:37" ht="14.2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 t="str">
        <f>AJ47</f>
        <v/>
      </c>
      <c r="T47" s="9" t="str">
        <f>IF(S47="","",VLOOKUP(S47,'bodovna lista'!B42:C47,2,1))</f>
        <v/>
      </c>
      <c r="V47" s="18" t="str">
        <f t="shared" si="5"/>
        <v/>
      </c>
      <c r="Y47" s="18" t="str">
        <f t="shared" si="6"/>
        <v/>
      </c>
      <c r="AB47" s="18" t="str">
        <f t="shared" si="2"/>
        <v/>
      </c>
      <c r="AJ47" s="18" t="str">
        <f t="shared" si="11"/>
        <v/>
      </c>
    </row>
    <row r="48" spans="1:37" ht="14.2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 t="str">
        <f>AJ48</f>
        <v/>
      </c>
      <c r="T48" s="9" t="str">
        <f>IF(S48="","",VLOOKUP(S48,'bodovna lista'!B43:C48,2,1))</f>
        <v/>
      </c>
      <c r="V48" s="18" t="str">
        <f t="shared" si="5"/>
        <v/>
      </c>
      <c r="Y48" s="18" t="str">
        <f t="shared" si="6"/>
        <v/>
      </c>
      <c r="AB48" s="18" t="str">
        <f t="shared" si="2"/>
        <v/>
      </c>
      <c r="AJ48" s="18" t="str">
        <f t="shared" si="11"/>
        <v/>
      </c>
    </row>
    <row r="49" spans="1:36" ht="14.2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 t="str">
        <f>AJ49</f>
        <v/>
      </c>
      <c r="T49" s="9" t="str">
        <f>IF(S49="","",VLOOKUP(S49,'bodovna lista'!B44:C49,2,1))</f>
        <v/>
      </c>
      <c r="V49" s="18" t="str">
        <f t="shared" si="5"/>
        <v/>
      </c>
      <c r="Y49" s="18" t="str">
        <f t="shared" si="6"/>
        <v/>
      </c>
      <c r="AB49" s="18" t="str">
        <f t="shared" si="2"/>
        <v/>
      </c>
      <c r="AJ49" s="18" t="str">
        <f t="shared" si="11"/>
        <v/>
      </c>
    </row>
    <row r="50" spans="1:36" ht="14.2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 t="str">
        <f>AJ50</f>
        <v/>
      </c>
      <c r="T50" s="9" t="str">
        <f>IF(S50="","",VLOOKUP(S50,'bodovna lista'!B45:C50,2,1))</f>
        <v/>
      </c>
      <c r="V50" s="18" t="str">
        <f t="shared" si="5"/>
        <v/>
      </c>
      <c r="Y50" s="18" t="str">
        <f t="shared" si="6"/>
        <v/>
      </c>
      <c r="AB50" s="18" t="str">
        <f t="shared" si="2"/>
        <v/>
      </c>
      <c r="AJ50" s="18" t="str">
        <f t="shared" si="11"/>
        <v/>
      </c>
    </row>
    <row r="51" spans="1:36" ht="14.2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 t="str">
        <f>AJ51</f>
        <v/>
      </c>
      <c r="T51" s="9" t="str">
        <f>IF(S51="","",VLOOKUP(S51,'bodovna lista'!B46:C51,2,1))</f>
        <v/>
      </c>
      <c r="V51" s="18" t="str">
        <f t="shared" si="5"/>
        <v/>
      </c>
      <c r="Y51" s="18" t="str">
        <f t="shared" si="6"/>
        <v/>
      </c>
      <c r="AB51" s="18" t="str">
        <f t="shared" si="2"/>
        <v/>
      </c>
      <c r="AJ51" s="18" t="str">
        <f t="shared" si="11"/>
        <v/>
      </c>
    </row>
    <row r="52" spans="1:36" ht="14.2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 t="str">
        <f>AJ52</f>
        <v/>
      </c>
      <c r="T52" s="9" t="str">
        <f>IF(S52="","",VLOOKUP(S52,'bodovna lista'!B47:C52,2,1))</f>
        <v/>
      </c>
      <c r="V52" s="18" t="str">
        <f t="shared" si="5"/>
        <v/>
      </c>
      <c r="Y52" s="18" t="str">
        <f t="shared" si="6"/>
        <v/>
      </c>
      <c r="AB52" s="18" t="str">
        <f t="shared" si="2"/>
        <v/>
      </c>
      <c r="AJ52" s="18" t="str">
        <f t="shared" si="11"/>
        <v/>
      </c>
    </row>
    <row r="53" spans="1:36" ht="14.2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 t="str">
        <f>AJ53</f>
        <v/>
      </c>
      <c r="T53" s="9" t="str">
        <f>IF(S53="","",VLOOKUP(S53,'bodovna lista'!B48:C53,2,1))</f>
        <v/>
      </c>
      <c r="V53" s="18" t="str">
        <f t="shared" si="5"/>
        <v/>
      </c>
      <c r="Y53" s="18" t="str">
        <f t="shared" si="6"/>
        <v/>
      </c>
      <c r="AB53" s="18" t="str">
        <f t="shared" si="2"/>
        <v/>
      </c>
      <c r="AJ53" s="18" t="str">
        <f t="shared" si="11"/>
        <v/>
      </c>
    </row>
    <row r="54" spans="1:36" ht="14.2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 t="str">
        <f>AJ54</f>
        <v/>
      </c>
      <c r="T54" s="9" t="str">
        <f>IF(S54="","",VLOOKUP(S54,'bodovna lista'!B49:C54,2,1))</f>
        <v/>
      </c>
      <c r="V54" s="18" t="str">
        <f t="shared" si="5"/>
        <v/>
      </c>
      <c r="Y54" s="18" t="str">
        <f t="shared" si="6"/>
        <v/>
      </c>
      <c r="AB54" s="18" t="str">
        <f t="shared" si="2"/>
        <v/>
      </c>
      <c r="AJ54" s="18" t="str">
        <f t="shared" si="11"/>
        <v/>
      </c>
    </row>
    <row r="55" spans="1:36" ht="14.2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 t="str">
        <f>AJ55</f>
        <v/>
      </c>
      <c r="T55" s="9" t="str">
        <f>IF(S55="","",VLOOKUP(S55,'bodovna lista'!B50:C55,2,1))</f>
        <v/>
      </c>
      <c r="V55" s="18" t="str">
        <f t="shared" si="5"/>
        <v/>
      </c>
      <c r="Y55" s="18" t="str">
        <f t="shared" si="6"/>
        <v/>
      </c>
      <c r="AB55" s="18" t="str">
        <f t="shared" si="2"/>
        <v/>
      </c>
      <c r="AJ55" s="18" t="str">
        <f t="shared" si="11"/>
        <v/>
      </c>
    </row>
    <row r="56" spans="1:36" ht="14.2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 t="str">
        <f>AJ56</f>
        <v/>
      </c>
      <c r="T56" s="9" t="str">
        <f>IF(S56="","",VLOOKUP(S56,'bodovna lista'!B51:C56,2,1))</f>
        <v/>
      </c>
      <c r="V56" s="18" t="str">
        <f t="shared" si="5"/>
        <v/>
      </c>
      <c r="Y56" s="18" t="str">
        <f t="shared" si="6"/>
        <v/>
      </c>
      <c r="AB56" s="18" t="str">
        <f t="shared" si="2"/>
        <v/>
      </c>
      <c r="AJ56" s="18" t="str">
        <f t="shared" si="11"/>
        <v/>
      </c>
    </row>
    <row r="57" spans="1:36" ht="14.2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 t="str">
        <f>AJ57</f>
        <v/>
      </c>
      <c r="T57" s="9" t="str">
        <f>IF(S57="","",VLOOKUP(S57,'bodovna lista'!B52:C57,2,1))</f>
        <v/>
      </c>
      <c r="V57" s="18" t="str">
        <f t="shared" si="5"/>
        <v/>
      </c>
      <c r="Y57" s="18" t="str">
        <f t="shared" si="6"/>
        <v/>
      </c>
      <c r="AB57" s="18" t="str">
        <f t="shared" si="2"/>
        <v/>
      </c>
      <c r="AJ57" s="18" t="str">
        <f t="shared" si="11"/>
        <v/>
      </c>
    </row>
    <row r="58" spans="1:36" ht="14.2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 t="str">
        <f>AJ58</f>
        <v/>
      </c>
      <c r="T58" s="9" t="str">
        <f>IF(S58="","",VLOOKUP(S58,'bodovna lista'!B53:C58,2,1))</f>
        <v/>
      </c>
      <c r="V58" s="18" t="str">
        <f t="shared" si="5"/>
        <v/>
      </c>
      <c r="Y58" s="18" t="str">
        <f t="shared" si="6"/>
        <v/>
      </c>
      <c r="AB58" s="18" t="str">
        <f t="shared" si="2"/>
        <v/>
      </c>
      <c r="AJ58" s="18" t="str">
        <f t="shared" si="11"/>
        <v/>
      </c>
    </row>
    <row r="59" spans="1:36" ht="14.2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 t="str">
        <f>AJ59</f>
        <v/>
      </c>
      <c r="T59" s="9" t="str">
        <f>IF(S59="","",VLOOKUP(S59,'bodovna lista'!B54:C59,2,1))</f>
        <v/>
      </c>
      <c r="V59" s="18" t="str">
        <f t="shared" si="5"/>
        <v/>
      </c>
      <c r="Y59" s="18" t="str">
        <f t="shared" si="6"/>
        <v/>
      </c>
      <c r="AB59" s="18" t="str">
        <f t="shared" si="2"/>
        <v/>
      </c>
      <c r="AJ59" s="18" t="str">
        <f t="shared" si="11"/>
        <v/>
      </c>
    </row>
    <row r="60" spans="1:36" ht="14.2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 t="str">
        <f>AJ60</f>
        <v/>
      </c>
      <c r="T60" s="9" t="str">
        <f>IF(S60="","",VLOOKUP(S60,'bodovna lista'!B55:C60,2,1))</f>
        <v/>
      </c>
      <c r="V60" s="18" t="str">
        <f t="shared" si="5"/>
        <v/>
      </c>
      <c r="Y60" s="18" t="str">
        <f t="shared" si="6"/>
        <v/>
      </c>
      <c r="AB60" s="18" t="str">
        <f t="shared" si="2"/>
        <v/>
      </c>
      <c r="AJ60" s="18" t="str">
        <f t="shared" si="11"/>
        <v/>
      </c>
    </row>
    <row r="61" spans="1:36" ht="14.2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 t="str">
        <f>AJ61</f>
        <v/>
      </c>
      <c r="T61" s="9" t="str">
        <f>IF(S61="","",VLOOKUP(S61,'bodovna lista'!B56:C61,2,1))</f>
        <v/>
      </c>
      <c r="V61" s="18" t="str">
        <f t="shared" si="5"/>
        <v/>
      </c>
      <c r="Y61" s="18" t="str">
        <f t="shared" si="6"/>
        <v/>
      </c>
      <c r="AB61" s="18" t="str">
        <f t="shared" si="2"/>
        <v/>
      </c>
      <c r="AJ61" s="18" t="str">
        <f t="shared" si="11"/>
        <v/>
      </c>
    </row>
    <row r="62" spans="1:36" ht="14.2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 t="str">
        <f>AJ62</f>
        <v/>
      </c>
      <c r="T62" s="9" t="str">
        <f>IF(S62="","",VLOOKUP(S62,'bodovna lista'!B57:C62,2,1))</f>
        <v/>
      </c>
      <c r="V62" s="18" t="str">
        <f t="shared" si="5"/>
        <v/>
      </c>
      <c r="Y62" s="18" t="str">
        <f t="shared" si="6"/>
        <v/>
      </c>
      <c r="AB62" s="18" t="str">
        <f t="shared" si="2"/>
        <v/>
      </c>
      <c r="AJ62" s="18" t="str">
        <f t="shared" si="11"/>
        <v/>
      </c>
    </row>
    <row r="63" spans="1:36" ht="14.25" customHeight="1">
      <c r="S63" s="18" t="str">
        <f>AJ63</f>
        <v/>
      </c>
      <c r="T63" s="18" t="str">
        <f>IF(S63="","",VLOOKUP(S63,'bodovna lista'!B58:C63,2,1))</f>
        <v/>
      </c>
      <c r="V63" s="18" t="str">
        <f t="shared" si="5"/>
        <v/>
      </c>
      <c r="Y63" s="18" t="str">
        <f t="shared" si="6"/>
        <v/>
      </c>
      <c r="AB63" s="18" t="str">
        <f t="shared" si="2"/>
        <v/>
      </c>
      <c r="AJ63" s="18" t="str">
        <f t="shared" si="11"/>
        <v/>
      </c>
    </row>
    <row r="64" spans="1:36" ht="14.25" customHeight="1">
      <c r="S64" s="18" t="str">
        <f>AJ64</f>
        <v/>
      </c>
      <c r="T64" s="18" t="str">
        <f>IF(S64="","",VLOOKUP(S64,'bodovna lista'!B59:C64,2,1))</f>
        <v/>
      </c>
      <c r="V64" s="18" t="str">
        <f t="shared" si="5"/>
        <v/>
      </c>
      <c r="Y64" s="18" t="str">
        <f t="shared" si="6"/>
        <v/>
      </c>
      <c r="AB64" s="18" t="str">
        <f t="shared" si="2"/>
        <v/>
      </c>
      <c r="AJ64" s="18" t="str">
        <f t="shared" si="11"/>
        <v/>
      </c>
    </row>
    <row r="65" spans="19:36" ht="14.25" customHeight="1">
      <c r="S65" s="18" t="str">
        <f>AJ65</f>
        <v/>
      </c>
      <c r="T65" s="18" t="str">
        <f>IF(S65="","",VLOOKUP(S65,'bodovna lista'!B60:C65,2,1))</f>
        <v/>
      </c>
      <c r="V65" s="18" t="str">
        <f t="shared" si="5"/>
        <v/>
      </c>
      <c r="Y65" s="18" t="str">
        <f t="shared" si="6"/>
        <v/>
      </c>
      <c r="AB65" s="18" t="str">
        <f t="shared" si="2"/>
        <v/>
      </c>
      <c r="AJ65" s="18" t="str">
        <f t="shared" si="11"/>
        <v/>
      </c>
    </row>
    <row r="66" spans="19:36" ht="14.25" customHeight="1">
      <c r="S66" s="18" t="str">
        <f>AJ66</f>
        <v/>
      </c>
      <c r="T66" s="18" t="str">
        <f>IF(S66="","",VLOOKUP(S66,'bodovna lista'!B61:C66,2,1))</f>
        <v/>
      </c>
      <c r="V66" s="18" t="str">
        <f t="shared" si="5"/>
        <v/>
      </c>
      <c r="Y66" s="18" t="str">
        <f t="shared" si="6"/>
        <v/>
      </c>
      <c r="AB66" s="18" t="str">
        <f t="shared" si="2"/>
        <v/>
      </c>
      <c r="AJ66" s="18" t="str">
        <f t="shared" si="11"/>
        <v/>
      </c>
    </row>
    <row r="67" spans="19:36" ht="14.25" customHeight="1">
      <c r="S67" s="18" t="str">
        <f>AJ67</f>
        <v/>
      </c>
      <c r="T67" s="18" t="str">
        <f>IF(S67="","",VLOOKUP(S67,'bodovna lista'!B62:C67,2,1))</f>
        <v/>
      </c>
      <c r="V67" s="18" t="str">
        <f t="shared" si="5"/>
        <v/>
      </c>
      <c r="Y67" s="18" t="str">
        <f t="shared" si="6"/>
        <v/>
      </c>
      <c r="AB67" s="18" t="str">
        <f t="shared" si="2"/>
        <v/>
      </c>
      <c r="AJ67" s="18" t="str">
        <f t="shared" si="11"/>
        <v/>
      </c>
    </row>
    <row r="68" spans="19:36" ht="14.25" customHeight="1">
      <c r="S68" s="18" t="str">
        <f>AJ68</f>
        <v/>
      </c>
      <c r="T68" s="18" t="str">
        <f>IF(S68="","",VLOOKUP(S68,'bodovna lista'!B63:C68,2,1))</f>
        <v/>
      </c>
      <c r="V68" s="18" t="str">
        <f t="shared" si="5"/>
        <v/>
      </c>
      <c r="Y68" s="18" t="str">
        <f t="shared" si="6"/>
        <v/>
      </c>
      <c r="AB68" s="18" t="str">
        <f t="shared" si="2"/>
        <v/>
      </c>
      <c r="AJ68" s="18" t="str">
        <f t="shared" si="11"/>
        <v/>
      </c>
    </row>
    <row r="69" spans="19:36" ht="14.25" customHeight="1">
      <c r="S69" s="18" t="str">
        <f>AJ69</f>
        <v/>
      </c>
      <c r="T69" s="18" t="str">
        <f>IF(S69="","",VLOOKUP(S69,'bodovna lista'!B64:C69,2,1))</f>
        <v/>
      </c>
      <c r="V69" s="18" t="str">
        <f t="shared" si="5"/>
        <v/>
      </c>
      <c r="Y69" s="18" t="str">
        <f t="shared" si="6"/>
        <v/>
      </c>
      <c r="AB69" s="18" t="str">
        <f t="shared" si="2"/>
        <v/>
      </c>
      <c r="AJ69" s="18" t="str">
        <f t="shared" si="11"/>
        <v/>
      </c>
    </row>
    <row r="70" spans="19:36" ht="14.25" customHeight="1">
      <c r="S70" s="18" t="str">
        <f>AJ70</f>
        <v/>
      </c>
      <c r="T70" s="18" t="str">
        <f>IF(S70="","",VLOOKUP(S70,'bodovna lista'!B65:C70,2,1))</f>
        <v/>
      </c>
      <c r="V70" s="18" t="str">
        <f t="shared" si="5"/>
        <v/>
      </c>
      <c r="Y70" s="18" t="str">
        <f t="shared" si="6"/>
        <v/>
      </c>
      <c r="AB70" s="18" t="str">
        <f t="shared" si="2"/>
        <v/>
      </c>
      <c r="AJ70" s="18" t="str">
        <f t="shared" si="11"/>
        <v/>
      </c>
    </row>
    <row r="71" spans="19:36" ht="14.25" customHeight="1"/>
    <row r="72" spans="19:36" ht="14.25" customHeight="1"/>
    <row r="73" spans="19:36" ht="14.25" customHeight="1"/>
    <row r="74" spans="19:36" ht="14.25" customHeight="1"/>
    <row r="75" spans="19:36" ht="14.25" customHeight="1"/>
    <row r="76" spans="19:36" ht="14.25" customHeight="1"/>
    <row r="77" spans="19:36" ht="14.25" customHeight="1"/>
    <row r="78" spans="19:36" ht="14.25" customHeight="1"/>
    <row r="79" spans="19:36" ht="14.25" customHeight="1"/>
    <row r="80" spans="19:3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1">
    <mergeCell ref="K26:L26"/>
    <mergeCell ref="K27:L27"/>
    <mergeCell ref="K28:L28"/>
    <mergeCell ref="O6:P6"/>
    <mergeCell ref="Q6:R6"/>
    <mergeCell ref="K21:L21"/>
    <mergeCell ref="K22:L22"/>
    <mergeCell ref="K23:L23"/>
    <mergeCell ref="K24:L24"/>
    <mergeCell ref="K25:L25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V6:V7"/>
    <mergeCell ref="W6:W7"/>
    <mergeCell ref="X6:X7"/>
    <mergeCell ref="A5:A7"/>
    <mergeCell ref="B5:B7"/>
    <mergeCell ref="C6:C7"/>
    <mergeCell ref="D6:F6"/>
    <mergeCell ref="G6:I6"/>
    <mergeCell ref="J6:L6"/>
    <mergeCell ref="K7:L7"/>
    <mergeCell ref="C5:R5"/>
    <mergeCell ref="Y6:Y7"/>
    <mergeCell ref="Z6:Z7"/>
    <mergeCell ref="AA6:AA7"/>
    <mergeCell ref="AB6:AB7"/>
    <mergeCell ref="AJ6:AJ7"/>
    <mergeCell ref="K34:L34"/>
    <mergeCell ref="K35:L35"/>
    <mergeCell ref="A1:T1"/>
    <mergeCell ref="A2:I2"/>
    <mergeCell ref="J2:T2"/>
    <mergeCell ref="C3:I3"/>
    <mergeCell ref="J3:M3"/>
    <mergeCell ref="N3:T3"/>
    <mergeCell ref="N4:T4"/>
    <mergeCell ref="S5:S7"/>
    <mergeCell ref="T5:T7"/>
    <mergeCell ref="M6:N6"/>
    <mergeCell ref="K8:L8"/>
    <mergeCell ref="K9:L9"/>
    <mergeCell ref="K10:L10"/>
    <mergeCell ref="K29:L29"/>
    <mergeCell ref="K30:L30"/>
    <mergeCell ref="K31:L31"/>
    <mergeCell ref="K32:L32"/>
    <mergeCell ref="K33:L33"/>
    <mergeCell ref="K36:L36"/>
    <mergeCell ref="K37:L37"/>
    <mergeCell ref="K38:L38"/>
    <mergeCell ref="K39:L39"/>
    <mergeCell ref="K40:L40"/>
  </mergeCells>
  <conditionalFormatting sqref="T8:T40">
    <cfRule type="notContainsText" dxfId="1" priority="1" operator="notContains" text="F">
      <formula>ISERROR(SEARCH(("F"),(T8)))</formula>
    </cfRule>
  </conditionalFormatting>
  <pageMargins left="0.7" right="0.7" top="0.75" bottom="0.75" header="0" footer="0"/>
  <pageSetup orientation="landscape"/>
  <headerFooter>
    <oddFooter>&amp;RPotpis nastavnika__________________________________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pane ySplit="7" topLeftCell="A8" activePane="bottomLeft" state="frozen"/>
      <selection pane="bottomLeft" activeCell="B9" sqref="B9"/>
    </sheetView>
  </sheetViews>
  <sheetFormatPr defaultColWidth="14.44140625" defaultRowHeight="15" customHeight="1"/>
  <cols>
    <col min="1" max="1" width="11.44140625" customWidth="1"/>
    <col min="2" max="2" width="22.5546875" customWidth="1"/>
    <col min="3" max="3" width="9.33203125" customWidth="1"/>
    <col min="4" max="6" width="3.6640625" customWidth="1"/>
    <col min="7" max="9" width="4.6640625" customWidth="1"/>
    <col min="10" max="10" width="8.88671875" customWidth="1"/>
    <col min="11" max="11" width="5.6640625" customWidth="1"/>
    <col min="12" max="12" width="4.6640625" customWidth="1"/>
    <col min="13" max="13" width="9.88671875" customWidth="1"/>
    <col min="14" max="14" width="8.33203125" customWidth="1"/>
    <col min="15" max="15" width="8.5546875" customWidth="1"/>
    <col min="16" max="16" width="12.88671875" customWidth="1"/>
    <col min="17" max="17" width="8.88671875" customWidth="1"/>
    <col min="18" max="26" width="8.88671875" hidden="1" customWidth="1"/>
    <col min="27" max="28" width="8.6640625" hidden="1" customWidth="1"/>
  </cols>
  <sheetData>
    <row r="1" spans="1:28" ht="14.25" customHeight="1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</row>
    <row r="2" spans="1:28" ht="14.25" customHeight="1">
      <c r="A2" s="41" t="s">
        <v>138</v>
      </c>
      <c r="B2" s="42"/>
      <c r="C2" s="42"/>
      <c r="D2" s="42"/>
      <c r="E2" s="42"/>
      <c r="F2" s="42"/>
      <c r="G2" s="42"/>
      <c r="H2" s="42"/>
      <c r="I2" s="43"/>
      <c r="J2" s="44" t="s">
        <v>10</v>
      </c>
      <c r="K2" s="39"/>
      <c r="L2" s="39"/>
      <c r="M2" s="39"/>
      <c r="N2" s="39"/>
      <c r="O2" s="39"/>
      <c r="P2" s="40"/>
    </row>
    <row r="3" spans="1:28" ht="28.5" customHeight="1">
      <c r="A3" s="23" t="s">
        <v>71</v>
      </c>
      <c r="B3" s="6" t="s">
        <v>12</v>
      </c>
      <c r="C3" s="45" t="s">
        <v>13</v>
      </c>
      <c r="D3" s="39"/>
      <c r="E3" s="39"/>
      <c r="F3" s="39"/>
      <c r="G3" s="39"/>
      <c r="H3" s="39"/>
      <c r="I3" s="40"/>
      <c r="J3" s="46" t="s">
        <v>14</v>
      </c>
      <c r="K3" s="39"/>
      <c r="L3" s="39"/>
      <c r="M3" s="40"/>
      <c r="N3" s="46" t="s">
        <v>15</v>
      </c>
      <c r="O3" s="39"/>
      <c r="P3" s="40"/>
    </row>
    <row r="4" spans="1:28" ht="14.2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44"/>
      <c r="O4" s="39"/>
      <c r="P4" s="40"/>
    </row>
    <row r="5" spans="1:28" ht="14.25" customHeight="1">
      <c r="A5" s="55" t="s">
        <v>16</v>
      </c>
      <c r="B5" s="53" t="s">
        <v>17</v>
      </c>
      <c r="C5" s="47" t="s">
        <v>18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  <c r="O5" s="50" t="s">
        <v>19</v>
      </c>
      <c r="P5" s="53" t="s">
        <v>20</v>
      </c>
    </row>
    <row r="6" spans="1:28" ht="27.75" customHeight="1">
      <c r="A6" s="51"/>
      <c r="B6" s="51"/>
      <c r="C6" s="53" t="s">
        <v>21</v>
      </c>
      <c r="D6" s="56" t="s">
        <v>22</v>
      </c>
      <c r="E6" s="39"/>
      <c r="F6" s="40"/>
      <c r="G6" s="54" t="s">
        <v>23</v>
      </c>
      <c r="H6" s="39"/>
      <c r="I6" s="40"/>
      <c r="J6" s="54" t="s">
        <v>24</v>
      </c>
      <c r="K6" s="39"/>
      <c r="L6" s="40"/>
      <c r="M6" s="54" t="s">
        <v>25</v>
      </c>
      <c r="N6" s="40"/>
      <c r="O6" s="51"/>
      <c r="P6" s="51"/>
      <c r="R6" s="49" t="s">
        <v>26</v>
      </c>
      <c r="S6" s="49" t="s">
        <v>27</v>
      </c>
      <c r="T6" s="49" t="s">
        <v>28</v>
      </c>
      <c r="U6" s="48" t="s">
        <v>29</v>
      </c>
      <c r="V6" s="49" t="s">
        <v>30</v>
      </c>
      <c r="W6" s="49" t="s">
        <v>31</v>
      </c>
      <c r="X6" s="48" t="s">
        <v>32</v>
      </c>
      <c r="Y6" s="10" t="s">
        <v>33</v>
      </c>
      <c r="Z6" s="49" t="s">
        <v>34</v>
      </c>
    </row>
    <row r="7" spans="1:28" ht="14.25" customHeight="1">
      <c r="A7" s="52"/>
      <c r="B7" s="52"/>
      <c r="C7" s="52"/>
      <c r="D7" s="12" t="s">
        <v>35</v>
      </c>
      <c r="E7" s="12" t="s">
        <v>36</v>
      </c>
      <c r="F7" s="12" t="s">
        <v>37</v>
      </c>
      <c r="G7" s="12" t="s">
        <v>35</v>
      </c>
      <c r="H7" s="12" t="s">
        <v>36</v>
      </c>
      <c r="I7" s="12" t="s">
        <v>37</v>
      </c>
      <c r="J7" s="12" t="s">
        <v>38</v>
      </c>
      <c r="K7" s="54" t="s">
        <v>39</v>
      </c>
      <c r="L7" s="40"/>
      <c r="M7" s="12" t="s">
        <v>40</v>
      </c>
      <c r="N7" s="12" t="s">
        <v>41</v>
      </c>
      <c r="O7" s="52"/>
      <c r="P7" s="52"/>
      <c r="R7" s="37"/>
      <c r="S7" s="37"/>
      <c r="T7" s="37"/>
      <c r="U7" s="37"/>
      <c r="V7" s="37"/>
      <c r="W7" s="37"/>
      <c r="X7" s="37"/>
      <c r="Y7" s="13" t="s">
        <v>139</v>
      </c>
      <c r="Z7" s="37"/>
      <c r="AB7" s="24" t="s">
        <v>27</v>
      </c>
    </row>
    <row r="8" spans="1:28" ht="14.25" customHeight="1">
      <c r="A8" s="15" t="s">
        <v>140</v>
      </c>
      <c r="B8" s="15" t="s">
        <v>141</v>
      </c>
      <c r="C8" s="15"/>
      <c r="D8" s="15"/>
      <c r="E8" s="15"/>
      <c r="F8" s="15"/>
      <c r="G8" s="15"/>
      <c r="H8" s="15"/>
      <c r="I8" s="15"/>
      <c r="J8" s="16">
        <v>5</v>
      </c>
      <c r="K8" s="57">
        <v>12</v>
      </c>
      <c r="L8" s="40"/>
      <c r="M8" s="16" t="str">
        <f t="shared" ref="M8:M70" si="0">U8</f>
        <v/>
      </c>
      <c r="N8" s="16" t="str">
        <f t="shared" ref="N8:N70" si="1">X8</f>
        <v/>
      </c>
      <c r="O8" s="16">
        <f t="shared" ref="O8:O70" si="2">Z8</f>
        <v>12</v>
      </c>
      <c r="P8" s="25" t="str">
        <f>IF(O8="","",VLOOKUP(O8,'bodovna lista'!$B$3:$C$8,2,1))</f>
        <v>F</v>
      </c>
      <c r="R8" s="18">
        <f t="shared" ref="R8:R70" si="3">IF(AND(J8="",K8=""),"",MAX(J8:L8))</f>
        <v>12</v>
      </c>
      <c r="U8" s="18" t="str">
        <f t="shared" ref="U8:U70" si="4">IF(AND(S8="",T8=""),"",SUM(S8:T8))</f>
        <v/>
      </c>
      <c r="X8" s="18" t="str">
        <f t="shared" ref="X8:X70" si="5">IF(AND(V8="",W8=""),"",SUM(V8:W8))</f>
        <v/>
      </c>
      <c r="Y8" s="26" t="str">
        <f t="shared" ref="Y8:Y70" si="6">IF(AND(U8="",X8=""),"",MAX(U8,X8))</f>
        <v/>
      </c>
      <c r="Z8" s="18">
        <f t="shared" ref="Z8:Z70" si="7">IF(AND(R8="",U8="",X8=""),"",R8+MAX(U8,X8))</f>
        <v>12</v>
      </c>
    </row>
    <row r="9" spans="1:28" ht="14.25" customHeight="1">
      <c r="A9" s="15" t="s">
        <v>142</v>
      </c>
      <c r="B9" s="15" t="s">
        <v>143</v>
      </c>
      <c r="C9" s="15"/>
      <c r="D9" s="15"/>
      <c r="E9" s="15"/>
      <c r="F9" s="15"/>
      <c r="G9" s="15"/>
      <c r="H9" s="15"/>
      <c r="I9" s="15"/>
      <c r="J9" s="16" t="s">
        <v>49</v>
      </c>
      <c r="K9" s="57"/>
      <c r="L9" s="40"/>
      <c r="M9" s="16" t="str">
        <f t="shared" si="0"/>
        <v/>
      </c>
      <c r="N9" s="16" t="str">
        <f t="shared" si="1"/>
        <v/>
      </c>
      <c r="O9" s="16" t="str">
        <f t="shared" si="2"/>
        <v/>
      </c>
      <c r="P9" s="25" t="str">
        <f>IF(O9="","",VLOOKUP(O9,'bodovna lista'!$B$3:$C$8,2,1))</f>
        <v/>
      </c>
      <c r="R9" s="18" t="str">
        <f t="shared" si="3"/>
        <v/>
      </c>
      <c r="U9" s="18" t="str">
        <f t="shared" si="4"/>
        <v/>
      </c>
      <c r="X9" s="18" t="str">
        <f t="shared" si="5"/>
        <v/>
      </c>
      <c r="Y9" s="26" t="str">
        <f t="shared" si="6"/>
        <v/>
      </c>
      <c r="Z9" s="18" t="str">
        <f t="shared" si="7"/>
        <v/>
      </c>
    </row>
    <row r="10" spans="1:28" ht="14.25" customHeight="1">
      <c r="A10" s="15" t="s">
        <v>144</v>
      </c>
      <c r="B10" s="15" t="s">
        <v>145</v>
      </c>
      <c r="C10" s="15"/>
      <c r="D10" s="15"/>
      <c r="E10" s="15"/>
      <c r="F10" s="15"/>
      <c r="G10" s="15"/>
      <c r="H10" s="15"/>
      <c r="I10" s="15"/>
      <c r="J10" s="16">
        <v>4</v>
      </c>
      <c r="K10" s="57"/>
      <c r="L10" s="40"/>
      <c r="M10" s="16" t="str">
        <f t="shared" si="0"/>
        <v/>
      </c>
      <c r="N10" s="16" t="str">
        <f t="shared" si="1"/>
        <v/>
      </c>
      <c r="O10" s="16">
        <f t="shared" si="2"/>
        <v>4</v>
      </c>
      <c r="P10" s="25" t="str">
        <f>IF(O10="","",VLOOKUP(O10,'bodovna lista'!$B$3:$C$8,2,1))</f>
        <v>F</v>
      </c>
      <c r="R10" s="18">
        <f t="shared" si="3"/>
        <v>4</v>
      </c>
      <c r="U10" s="18" t="str">
        <f t="shared" si="4"/>
        <v/>
      </c>
      <c r="X10" s="18" t="str">
        <f t="shared" si="5"/>
        <v/>
      </c>
      <c r="Y10" s="26" t="str">
        <f t="shared" si="6"/>
        <v/>
      </c>
      <c r="Z10" s="18">
        <f t="shared" si="7"/>
        <v>4</v>
      </c>
    </row>
    <row r="11" spans="1:28" ht="14.25" customHeight="1">
      <c r="A11" s="15" t="s">
        <v>146</v>
      </c>
      <c r="B11" s="15" t="s">
        <v>147</v>
      </c>
      <c r="C11" s="15"/>
      <c r="D11" s="15"/>
      <c r="E11" s="15"/>
      <c r="F11" s="15"/>
      <c r="G11" s="15"/>
      <c r="H11" s="15"/>
      <c r="I11" s="15"/>
      <c r="J11" s="16">
        <v>40</v>
      </c>
      <c r="K11" s="57">
        <v>22</v>
      </c>
      <c r="L11" s="40"/>
      <c r="M11" s="16">
        <f t="shared" si="0"/>
        <v>5</v>
      </c>
      <c r="N11" s="16">
        <f t="shared" si="1"/>
        <v>9</v>
      </c>
      <c r="O11" s="16">
        <f t="shared" si="2"/>
        <v>49</v>
      </c>
      <c r="P11" s="25" t="str">
        <f>IF(O11="","",VLOOKUP(O11,'bodovna lista'!$B$3:$C$8,2,1))</f>
        <v>E</v>
      </c>
      <c r="R11" s="18">
        <f t="shared" si="3"/>
        <v>40</v>
      </c>
      <c r="S11" s="18">
        <v>5</v>
      </c>
      <c r="U11" s="18">
        <f t="shared" si="4"/>
        <v>5</v>
      </c>
      <c r="V11" s="13">
        <v>9</v>
      </c>
      <c r="W11" s="13">
        <v>0</v>
      </c>
      <c r="X11" s="18">
        <f t="shared" si="5"/>
        <v>9</v>
      </c>
      <c r="Y11" s="26">
        <f t="shared" si="6"/>
        <v>9</v>
      </c>
      <c r="Z11" s="18">
        <f t="shared" si="7"/>
        <v>49</v>
      </c>
      <c r="AB11" s="18">
        <v>5</v>
      </c>
    </row>
    <row r="12" spans="1:28" ht="14.25" customHeight="1">
      <c r="A12" s="15" t="s">
        <v>148</v>
      </c>
      <c r="B12" s="15" t="s">
        <v>149</v>
      </c>
      <c r="C12" s="15"/>
      <c r="D12" s="15"/>
      <c r="E12" s="15"/>
      <c r="F12" s="15"/>
      <c r="G12" s="15"/>
      <c r="H12" s="15"/>
      <c r="I12" s="15"/>
      <c r="J12" s="16">
        <v>19</v>
      </c>
      <c r="K12" s="57">
        <v>19</v>
      </c>
      <c r="L12" s="40"/>
      <c r="M12" s="16">
        <f t="shared" si="0"/>
        <v>0</v>
      </c>
      <c r="N12" s="16" t="str">
        <f t="shared" si="1"/>
        <v/>
      </c>
      <c r="O12" s="16">
        <f t="shared" si="2"/>
        <v>19</v>
      </c>
      <c r="P12" s="25" t="str">
        <f>IF(O12="","",VLOOKUP(O12,'bodovna lista'!$B$3:$C$8,2,1))</f>
        <v>F</v>
      </c>
      <c r="R12" s="18">
        <f t="shared" si="3"/>
        <v>19</v>
      </c>
      <c r="S12" s="18">
        <v>0</v>
      </c>
      <c r="T12" s="18">
        <v>0</v>
      </c>
      <c r="U12" s="18">
        <f t="shared" si="4"/>
        <v>0</v>
      </c>
      <c r="X12" s="18" t="str">
        <f t="shared" si="5"/>
        <v/>
      </c>
      <c r="Y12" s="26">
        <f t="shared" si="6"/>
        <v>0</v>
      </c>
      <c r="Z12" s="18">
        <f t="shared" si="7"/>
        <v>19</v>
      </c>
      <c r="AB12" s="18">
        <v>0</v>
      </c>
    </row>
    <row r="13" spans="1:28" ht="14.25" customHeight="1">
      <c r="A13" s="15" t="s">
        <v>150</v>
      </c>
      <c r="B13" s="15" t="s">
        <v>151</v>
      </c>
      <c r="C13" s="15"/>
      <c r="D13" s="15"/>
      <c r="E13" s="15"/>
      <c r="F13" s="15"/>
      <c r="G13" s="15"/>
      <c r="H13" s="15"/>
      <c r="I13" s="15"/>
      <c r="J13" s="16">
        <v>42</v>
      </c>
      <c r="K13" s="57">
        <v>28</v>
      </c>
      <c r="L13" s="40"/>
      <c r="M13" s="16">
        <f t="shared" si="0"/>
        <v>17</v>
      </c>
      <c r="N13" s="16">
        <f t="shared" si="1"/>
        <v>48</v>
      </c>
      <c r="O13" s="16">
        <f t="shared" si="2"/>
        <v>90</v>
      </c>
      <c r="P13" s="25" t="str">
        <f>IF(O13="","",VLOOKUP(O13,'bodovna lista'!$B$3:$C$8,2,1))</f>
        <v>A</v>
      </c>
      <c r="R13" s="18">
        <f t="shared" si="3"/>
        <v>42</v>
      </c>
      <c r="S13" s="18">
        <v>5</v>
      </c>
      <c r="T13" s="18">
        <v>12</v>
      </c>
      <c r="U13" s="18">
        <f t="shared" si="4"/>
        <v>17</v>
      </c>
      <c r="V13" s="13">
        <v>30</v>
      </c>
      <c r="W13" s="13">
        <v>18</v>
      </c>
      <c r="X13" s="18">
        <f t="shared" si="5"/>
        <v>48</v>
      </c>
      <c r="Y13" s="26">
        <f t="shared" si="6"/>
        <v>48</v>
      </c>
      <c r="Z13" s="18">
        <f t="shared" si="7"/>
        <v>90</v>
      </c>
      <c r="AB13" s="18">
        <v>5</v>
      </c>
    </row>
    <row r="14" spans="1:28" ht="14.25" customHeight="1">
      <c r="A14" s="15" t="s">
        <v>152</v>
      </c>
      <c r="B14" s="15" t="s">
        <v>153</v>
      </c>
      <c r="C14" s="15"/>
      <c r="D14" s="15"/>
      <c r="E14" s="15"/>
      <c r="F14" s="15"/>
      <c r="G14" s="15"/>
      <c r="H14" s="15"/>
      <c r="I14" s="15"/>
      <c r="J14" s="16">
        <v>20</v>
      </c>
      <c r="K14" s="57">
        <v>10</v>
      </c>
      <c r="L14" s="40"/>
      <c r="M14" s="16">
        <f t="shared" si="0"/>
        <v>12</v>
      </c>
      <c r="N14" s="16">
        <f t="shared" si="1"/>
        <v>15</v>
      </c>
      <c r="O14" s="16">
        <f t="shared" si="2"/>
        <v>35</v>
      </c>
      <c r="P14" s="25" t="str">
        <f>IF(O14="","",VLOOKUP(O14,'bodovna lista'!$B$3:$C$8,2,1))</f>
        <v>F</v>
      </c>
      <c r="R14" s="18">
        <f t="shared" si="3"/>
        <v>20</v>
      </c>
      <c r="S14" s="18">
        <v>5</v>
      </c>
      <c r="T14" s="18">
        <v>7</v>
      </c>
      <c r="U14" s="18">
        <f t="shared" si="4"/>
        <v>12</v>
      </c>
      <c r="V14" s="13">
        <v>8</v>
      </c>
      <c r="W14" s="13">
        <v>7</v>
      </c>
      <c r="X14" s="18">
        <f t="shared" si="5"/>
        <v>15</v>
      </c>
      <c r="Y14" s="26">
        <f t="shared" si="6"/>
        <v>15</v>
      </c>
      <c r="Z14" s="18">
        <f t="shared" si="7"/>
        <v>35</v>
      </c>
      <c r="AB14" s="18">
        <v>5</v>
      </c>
    </row>
    <row r="15" spans="1:28" ht="14.25" customHeight="1">
      <c r="A15" s="15" t="s">
        <v>154</v>
      </c>
      <c r="B15" s="15" t="s">
        <v>155</v>
      </c>
      <c r="C15" s="15"/>
      <c r="D15" s="15"/>
      <c r="E15" s="15"/>
      <c r="F15" s="15"/>
      <c r="G15" s="15"/>
      <c r="H15" s="15"/>
      <c r="I15" s="15"/>
      <c r="J15" s="16">
        <v>9</v>
      </c>
      <c r="K15" s="57">
        <v>20</v>
      </c>
      <c r="L15" s="40"/>
      <c r="M15" s="16">
        <f t="shared" si="0"/>
        <v>0</v>
      </c>
      <c r="N15" s="16">
        <f t="shared" si="1"/>
        <v>20.5</v>
      </c>
      <c r="O15" s="16">
        <f t="shared" si="2"/>
        <v>40.5</v>
      </c>
      <c r="P15" s="25" t="str">
        <f>IF(O15="","",VLOOKUP(O15,'bodovna lista'!$B$3:$C$8,2,1))</f>
        <v>F</v>
      </c>
      <c r="R15" s="18">
        <f t="shared" si="3"/>
        <v>20</v>
      </c>
      <c r="S15" s="18">
        <v>0</v>
      </c>
      <c r="T15" s="18">
        <v>0</v>
      </c>
      <c r="U15" s="18">
        <f t="shared" si="4"/>
        <v>0</v>
      </c>
      <c r="V15" s="13">
        <v>15</v>
      </c>
      <c r="W15" s="13">
        <v>5.5</v>
      </c>
      <c r="X15" s="18">
        <f t="shared" si="5"/>
        <v>20.5</v>
      </c>
      <c r="Y15" s="26">
        <f t="shared" si="6"/>
        <v>20.5</v>
      </c>
      <c r="Z15" s="18">
        <f t="shared" si="7"/>
        <v>40.5</v>
      </c>
      <c r="AB15" s="18">
        <v>0</v>
      </c>
    </row>
    <row r="16" spans="1:28" ht="14.25" customHeight="1">
      <c r="A16" s="15" t="s">
        <v>156</v>
      </c>
      <c r="B16" s="15" t="s">
        <v>157</v>
      </c>
      <c r="C16" s="15"/>
      <c r="D16" s="15"/>
      <c r="E16" s="15"/>
      <c r="F16" s="15"/>
      <c r="G16" s="15"/>
      <c r="H16" s="15"/>
      <c r="I16" s="15"/>
      <c r="J16" s="16">
        <v>7</v>
      </c>
      <c r="K16" s="57">
        <v>12</v>
      </c>
      <c r="L16" s="40"/>
      <c r="M16" s="16" t="str">
        <f t="shared" si="0"/>
        <v/>
      </c>
      <c r="N16" s="16" t="str">
        <f t="shared" si="1"/>
        <v/>
      </c>
      <c r="O16" s="16">
        <f t="shared" si="2"/>
        <v>12</v>
      </c>
      <c r="P16" s="25" t="str">
        <f>IF(O16="","",VLOOKUP(O16,'bodovna lista'!$B$3:$C$8,2,1))</f>
        <v>F</v>
      </c>
      <c r="R16" s="18">
        <f t="shared" si="3"/>
        <v>12</v>
      </c>
      <c r="U16" s="18" t="str">
        <f t="shared" si="4"/>
        <v/>
      </c>
      <c r="X16" s="18" t="str">
        <f t="shared" si="5"/>
        <v/>
      </c>
      <c r="Y16" s="26" t="str">
        <f t="shared" si="6"/>
        <v/>
      </c>
      <c r="Z16" s="18">
        <f t="shared" si="7"/>
        <v>12</v>
      </c>
    </row>
    <row r="17" spans="1:28" ht="14.25" customHeight="1">
      <c r="A17" s="15" t="s">
        <v>158</v>
      </c>
      <c r="B17" s="15" t="s">
        <v>159</v>
      </c>
      <c r="C17" s="15"/>
      <c r="D17" s="15"/>
      <c r="E17" s="15"/>
      <c r="F17" s="15"/>
      <c r="G17" s="15"/>
      <c r="H17" s="15"/>
      <c r="I17" s="15"/>
      <c r="J17" s="16">
        <v>14</v>
      </c>
      <c r="K17" s="57">
        <v>13</v>
      </c>
      <c r="L17" s="40"/>
      <c r="M17" s="16">
        <f t="shared" si="0"/>
        <v>1</v>
      </c>
      <c r="N17" s="16">
        <f t="shared" si="1"/>
        <v>36</v>
      </c>
      <c r="O17" s="16">
        <f t="shared" si="2"/>
        <v>50</v>
      </c>
      <c r="P17" s="25" t="str">
        <f>IF(O17="","",VLOOKUP(O17,'bodovna lista'!$B$3:$C$8,2,1))</f>
        <v>E</v>
      </c>
      <c r="R17" s="18">
        <f t="shared" si="3"/>
        <v>14</v>
      </c>
      <c r="S17" s="18">
        <v>0</v>
      </c>
      <c r="T17" s="18">
        <v>1</v>
      </c>
      <c r="U17" s="18">
        <f t="shared" si="4"/>
        <v>1</v>
      </c>
      <c r="V17" s="13">
        <v>22</v>
      </c>
      <c r="W17" s="13">
        <v>14</v>
      </c>
      <c r="X17" s="18">
        <f t="shared" si="5"/>
        <v>36</v>
      </c>
      <c r="Y17" s="26">
        <f t="shared" si="6"/>
        <v>36</v>
      </c>
      <c r="Z17" s="18">
        <f t="shared" si="7"/>
        <v>50</v>
      </c>
      <c r="AB17" s="18">
        <v>0</v>
      </c>
    </row>
    <row r="18" spans="1:28" ht="14.25" customHeight="1">
      <c r="A18" s="15" t="s">
        <v>160</v>
      </c>
      <c r="B18" s="15" t="s">
        <v>161</v>
      </c>
      <c r="C18" s="15"/>
      <c r="D18" s="15"/>
      <c r="E18" s="15"/>
      <c r="F18" s="15"/>
      <c r="G18" s="15"/>
      <c r="H18" s="15"/>
      <c r="I18" s="15"/>
      <c r="J18" s="16">
        <v>13</v>
      </c>
      <c r="K18" s="57">
        <v>23</v>
      </c>
      <c r="L18" s="40"/>
      <c r="M18" s="16">
        <f t="shared" si="0"/>
        <v>8</v>
      </c>
      <c r="N18" s="16">
        <f t="shared" si="1"/>
        <v>22</v>
      </c>
      <c r="O18" s="16">
        <f t="shared" si="2"/>
        <v>45</v>
      </c>
      <c r="P18" s="25" t="str">
        <f>IF(O18="","",VLOOKUP(O18,'bodovna lista'!$B$3:$C$8,2,1))</f>
        <v>E</v>
      </c>
      <c r="R18" s="18">
        <f t="shared" si="3"/>
        <v>23</v>
      </c>
      <c r="S18" s="18">
        <v>5</v>
      </c>
      <c r="T18" s="18">
        <v>3</v>
      </c>
      <c r="U18" s="18">
        <f t="shared" si="4"/>
        <v>8</v>
      </c>
      <c r="V18" s="13">
        <v>6</v>
      </c>
      <c r="W18" s="13">
        <v>16</v>
      </c>
      <c r="X18" s="18">
        <f t="shared" si="5"/>
        <v>22</v>
      </c>
      <c r="Y18" s="26">
        <f t="shared" si="6"/>
        <v>22</v>
      </c>
      <c r="Z18" s="18">
        <f t="shared" si="7"/>
        <v>45</v>
      </c>
      <c r="AB18" s="18">
        <v>5</v>
      </c>
    </row>
    <row r="19" spans="1:28" ht="14.25" customHeight="1">
      <c r="A19" s="15" t="s">
        <v>162</v>
      </c>
      <c r="B19" s="15" t="s">
        <v>163</v>
      </c>
      <c r="C19" s="15"/>
      <c r="D19" s="15"/>
      <c r="E19" s="15"/>
      <c r="F19" s="15"/>
      <c r="G19" s="15"/>
      <c r="H19" s="15"/>
      <c r="I19" s="15"/>
      <c r="J19" s="16">
        <v>34</v>
      </c>
      <c r="K19" s="57"/>
      <c r="L19" s="40"/>
      <c r="M19" s="16">
        <f t="shared" si="0"/>
        <v>22</v>
      </c>
      <c r="N19" s="16">
        <f t="shared" si="1"/>
        <v>19</v>
      </c>
      <c r="O19" s="16">
        <f t="shared" si="2"/>
        <v>56</v>
      </c>
      <c r="P19" s="25" t="str">
        <f>IF(O19="","",VLOOKUP(O19,'bodovna lista'!$B$3:$C$8,2,1))</f>
        <v>E</v>
      </c>
      <c r="R19" s="18">
        <f t="shared" si="3"/>
        <v>34</v>
      </c>
      <c r="S19" s="18">
        <v>10</v>
      </c>
      <c r="T19" s="18">
        <v>12</v>
      </c>
      <c r="U19" s="18">
        <f t="shared" si="4"/>
        <v>22</v>
      </c>
      <c r="V19" s="13">
        <v>11</v>
      </c>
      <c r="W19" s="13">
        <v>8</v>
      </c>
      <c r="X19" s="18">
        <f t="shared" si="5"/>
        <v>19</v>
      </c>
      <c r="Y19" s="26">
        <f t="shared" si="6"/>
        <v>22</v>
      </c>
      <c r="Z19" s="18">
        <f t="shared" si="7"/>
        <v>56</v>
      </c>
      <c r="AB19" s="18">
        <v>10</v>
      </c>
    </row>
    <row r="20" spans="1:28" ht="14.25" customHeight="1">
      <c r="A20" s="15" t="s">
        <v>45</v>
      </c>
      <c r="B20" s="15" t="s">
        <v>164</v>
      </c>
      <c r="C20" s="15"/>
      <c r="D20" s="15"/>
      <c r="E20" s="15"/>
      <c r="F20" s="15"/>
      <c r="G20" s="15"/>
      <c r="H20" s="15"/>
      <c r="I20" s="15"/>
      <c r="J20" s="16">
        <v>10</v>
      </c>
      <c r="K20" s="57">
        <v>9</v>
      </c>
      <c r="L20" s="40"/>
      <c r="M20" s="16" t="str">
        <f t="shared" si="0"/>
        <v/>
      </c>
      <c r="N20" s="16" t="str">
        <f t="shared" si="1"/>
        <v/>
      </c>
      <c r="O20" s="16">
        <f t="shared" si="2"/>
        <v>10</v>
      </c>
      <c r="P20" s="25" t="str">
        <f>IF(O20="","",VLOOKUP(O20,'bodovna lista'!$B$3:$C$8,2,1))</f>
        <v>F</v>
      </c>
      <c r="R20" s="18">
        <f t="shared" si="3"/>
        <v>10</v>
      </c>
      <c r="U20" s="18" t="str">
        <f t="shared" si="4"/>
        <v/>
      </c>
      <c r="X20" s="18" t="str">
        <f t="shared" si="5"/>
        <v/>
      </c>
      <c r="Y20" s="26" t="str">
        <f t="shared" si="6"/>
        <v/>
      </c>
      <c r="Z20" s="18">
        <f t="shared" si="7"/>
        <v>10</v>
      </c>
    </row>
    <row r="21" spans="1:28" ht="14.25" customHeight="1">
      <c r="A21" s="15" t="s">
        <v>47</v>
      </c>
      <c r="B21" s="15" t="s">
        <v>165</v>
      </c>
      <c r="C21" s="15"/>
      <c r="D21" s="15"/>
      <c r="E21" s="15"/>
      <c r="F21" s="15"/>
      <c r="G21" s="15"/>
      <c r="H21" s="15"/>
      <c r="I21" s="15"/>
      <c r="J21" s="16">
        <v>12</v>
      </c>
      <c r="K21" s="57">
        <v>19</v>
      </c>
      <c r="L21" s="40"/>
      <c r="M21" s="16">
        <f t="shared" si="0"/>
        <v>0</v>
      </c>
      <c r="N21" s="16">
        <f t="shared" si="1"/>
        <v>26</v>
      </c>
      <c r="O21" s="16">
        <f t="shared" si="2"/>
        <v>45</v>
      </c>
      <c r="P21" s="25" t="str">
        <f>IF(O21="","",VLOOKUP(O21,'bodovna lista'!$B$3:$C$8,2,1))</f>
        <v>E</v>
      </c>
      <c r="R21" s="18">
        <f t="shared" si="3"/>
        <v>19</v>
      </c>
      <c r="S21" s="18">
        <v>0</v>
      </c>
      <c r="T21" s="18">
        <v>0</v>
      </c>
      <c r="U21" s="18">
        <f t="shared" si="4"/>
        <v>0</v>
      </c>
      <c r="V21" s="13">
        <v>15</v>
      </c>
      <c r="W21" s="13">
        <v>11</v>
      </c>
      <c r="X21" s="18">
        <f t="shared" si="5"/>
        <v>26</v>
      </c>
      <c r="Y21" s="26">
        <f t="shared" si="6"/>
        <v>26</v>
      </c>
      <c r="Z21" s="18">
        <f t="shared" si="7"/>
        <v>45</v>
      </c>
      <c r="AB21" s="18">
        <v>0</v>
      </c>
    </row>
    <row r="22" spans="1:28" ht="14.25" customHeight="1">
      <c r="A22" s="15" t="s">
        <v>50</v>
      </c>
      <c r="B22" s="15" t="s">
        <v>166</v>
      </c>
      <c r="C22" s="15"/>
      <c r="D22" s="15"/>
      <c r="E22" s="15"/>
      <c r="F22" s="15"/>
      <c r="G22" s="15"/>
      <c r="H22" s="15"/>
      <c r="I22" s="15"/>
      <c r="J22" s="16">
        <v>25</v>
      </c>
      <c r="K22" s="57"/>
      <c r="L22" s="40"/>
      <c r="M22" s="16" t="str">
        <f t="shared" si="0"/>
        <v/>
      </c>
      <c r="N22" s="16">
        <f t="shared" si="1"/>
        <v>1</v>
      </c>
      <c r="O22" s="16">
        <f t="shared" si="2"/>
        <v>26</v>
      </c>
      <c r="P22" s="25" t="str">
        <f>IF(O22="","",VLOOKUP(O22,'bodovna lista'!$B$3:$C$8,2,1))</f>
        <v>F</v>
      </c>
      <c r="R22" s="18">
        <f t="shared" si="3"/>
        <v>25</v>
      </c>
      <c r="U22" s="18" t="str">
        <f t="shared" si="4"/>
        <v/>
      </c>
      <c r="V22" s="13">
        <v>0</v>
      </c>
      <c r="W22" s="13">
        <v>1</v>
      </c>
      <c r="X22" s="18">
        <f t="shared" si="5"/>
        <v>1</v>
      </c>
      <c r="Y22" s="26">
        <f t="shared" si="6"/>
        <v>1</v>
      </c>
      <c r="Z22" s="18">
        <f t="shared" si="7"/>
        <v>26</v>
      </c>
    </row>
    <row r="23" spans="1:28" ht="14.25" customHeight="1">
      <c r="A23" s="15" t="s">
        <v>167</v>
      </c>
      <c r="B23" s="15" t="s">
        <v>168</v>
      </c>
      <c r="C23" s="15"/>
      <c r="D23" s="15"/>
      <c r="E23" s="15"/>
      <c r="F23" s="15"/>
      <c r="G23" s="15"/>
      <c r="H23" s="15"/>
      <c r="I23" s="15"/>
      <c r="J23" s="16">
        <v>22</v>
      </c>
      <c r="K23" s="57">
        <v>18</v>
      </c>
      <c r="L23" s="40"/>
      <c r="M23" s="16">
        <f t="shared" si="0"/>
        <v>23</v>
      </c>
      <c r="N23" s="16" t="str">
        <f t="shared" si="1"/>
        <v/>
      </c>
      <c r="O23" s="16">
        <f t="shared" si="2"/>
        <v>45</v>
      </c>
      <c r="P23" s="25" t="str">
        <f>IF(O23="","",VLOOKUP(O23,'bodovna lista'!$B$3:$C$8,2,1))</f>
        <v>E</v>
      </c>
      <c r="R23" s="18">
        <f t="shared" si="3"/>
        <v>22</v>
      </c>
      <c r="S23" s="18">
        <v>14</v>
      </c>
      <c r="T23" s="13">
        <v>9</v>
      </c>
      <c r="U23" s="18">
        <f t="shared" si="4"/>
        <v>23</v>
      </c>
      <c r="X23" s="18" t="str">
        <f t="shared" si="5"/>
        <v/>
      </c>
      <c r="Y23" s="26">
        <f t="shared" si="6"/>
        <v>23</v>
      </c>
      <c r="Z23" s="18">
        <f t="shared" si="7"/>
        <v>45</v>
      </c>
      <c r="AB23" s="18">
        <v>14</v>
      </c>
    </row>
    <row r="24" spans="1:28" ht="14.25" customHeight="1">
      <c r="A24" s="15" t="s">
        <v>169</v>
      </c>
      <c r="B24" s="15" t="s">
        <v>170</v>
      </c>
      <c r="C24" s="15"/>
      <c r="D24" s="15"/>
      <c r="E24" s="15"/>
      <c r="F24" s="15"/>
      <c r="G24" s="15"/>
      <c r="H24" s="15"/>
      <c r="I24" s="15"/>
      <c r="J24" s="16">
        <v>21.5</v>
      </c>
      <c r="K24" s="57"/>
      <c r="L24" s="40"/>
      <c r="M24" s="16" t="str">
        <f t="shared" si="0"/>
        <v/>
      </c>
      <c r="N24" s="16">
        <f t="shared" si="1"/>
        <v>24</v>
      </c>
      <c r="O24" s="16">
        <f t="shared" si="2"/>
        <v>45.5</v>
      </c>
      <c r="P24" s="25" t="str">
        <f>IF(O24="","",VLOOKUP(O24,'bodovna lista'!$B$3:$C$8,2,1))</f>
        <v>E</v>
      </c>
      <c r="R24" s="18">
        <f t="shared" si="3"/>
        <v>21.5</v>
      </c>
      <c r="U24" s="18" t="str">
        <f t="shared" si="4"/>
        <v/>
      </c>
      <c r="V24" s="13">
        <v>22</v>
      </c>
      <c r="W24" s="13">
        <v>2</v>
      </c>
      <c r="X24" s="18">
        <f t="shared" si="5"/>
        <v>24</v>
      </c>
      <c r="Y24" s="26">
        <f t="shared" si="6"/>
        <v>24</v>
      </c>
      <c r="Z24" s="18">
        <f t="shared" si="7"/>
        <v>45.5</v>
      </c>
    </row>
    <row r="25" spans="1:28" ht="14.25" customHeight="1">
      <c r="A25" s="15" t="s">
        <v>171</v>
      </c>
      <c r="B25" s="15" t="s">
        <v>172</v>
      </c>
      <c r="C25" s="15"/>
      <c r="D25" s="15"/>
      <c r="E25" s="15"/>
      <c r="F25" s="15"/>
      <c r="G25" s="15"/>
      <c r="H25" s="15"/>
      <c r="I25" s="15"/>
      <c r="J25" s="16">
        <v>21</v>
      </c>
      <c r="K25" s="57">
        <v>16</v>
      </c>
      <c r="L25" s="40"/>
      <c r="M25" s="16">
        <f t="shared" si="0"/>
        <v>16</v>
      </c>
      <c r="N25" s="16">
        <f t="shared" si="1"/>
        <v>32</v>
      </c>
      <c r="O25" s="16">
        <f t="shared" si="2"/>
        <v>53</v>
      </c>
      <c r="P25" s="25" t="str">
        <f>IF(O25="","",VLOOKUP(O25,'bodovna lista'!$B$3:$C$8,2,1))</f>
        <v>E</v>
      </c>
      <c r="R25" s="18">
        <f t="shared" si="3"/>
        <v>21</v>
      </c>
      <c r="S25" s="18">
        <v>8</v>
      </c>
      <c r="T25" s="18">
        <v>8</v>
      </c>
      <c r="U25" s="18">
        <f t="shared" si="4"/>
        <v>16</v>
      </c>
      <c r="V25" s="13">
        <v>22</v>
      </c>
      <c r="W25" s="13">
        <v>10</v>
      </c>
      <c r="X25" s="18">
        <f t="shared" si="5"/>
        <v>32</v>
      </c>
      <c r="Y25" s="26">
        <f t="shared" si="6"/>
        <v>32</v>
      </c>
      <c r="Z25" s="18">
        <f t="shared" si="7"/>
        <v>53</v>
      </c>
      <c r="AB25" s="18">
        <v>8</v>
      </c>
    </row>
    <row r="26" spans="1:28" ht="14.25" customHeight="1">
      <c r="A26" s="15" t="s">
        <v>173</v>
      </c>
      <c r="B26" s="15" t="s">
        <v>174</v>
      </c>
      <c r="C26" s="15"/>
      <c r="D26" s="15"/>
      <c r="E26" s="15"/>
      <c r="F26" s="15"/>
      <c r="G26" s="15"/>
      <c r="H26" s="15"/>
      <c r="I26" s="15"/>
      <c r="J26" s="16">
        <v>12</v>
      </c>
      <c r="K26" s="57">
        <v>11</v>
      </c>
      <c r="L26" s="40"/>
      <c r="M26" s="16" t="str">
        <f t="shared" si="0"/>
        <v/>
      </c>
      <c r="N26" s="16">
        <f t="shared" si="1"/>
        <v>15.5</v>
      </c>
      <c r="O26" s="16">
        <f t="shared" si="2"/>
        <v>27.5</v>
      </c>
      <c r="P26" s="25" t="str">
        <f>IF(O26="","",VLOOKUP(O26,'bodovna lista'!$B$3:$C$8,2,1))</f>
        <v>F</v>
      </c>
      <c r="R26" s="18">
        <f t="shared" si="3"/>
        <v>12</v>
      </c>
      <c r="U26" s="18" t="str">
        <f t="shared" si="4"/>
        <v/>
      </c>
      <c r="V26" s="13">
        <v>8</v>
      </c>
      <c r="W26" s="13">
        <v>7.5</v>
      </c>
      <c r="X26" s="18">
        <f t="shared" si="5"/>
        <v>15.5</v>
      </c>
      <c r="Y26" s="26">
        <f t="shared" si="6"/>
        <v>15.5</v>
      </c>
      <c r="Z26" s="18">
        <f t="shared" si="7"/>
        <v>27.5</v>
      </c>
    </row>
    <row r="27" spans="1:28" ht="14.25" customHeight="1">
      <c r="A27" s="15" t="s">
        <v>175</v>
      </c>
      <c r="B27" s="15" t="s">
        <v>176</v>
      </c>
      <c r="C27" s="15"/>
      <c r="D27" s="15"/>
      <c r="E27" s="15"/>
      <c r="F27" s="15"/>
      <c r="G27" s="15"/>
      <c r="H27" s="15"/>
      <c r="I27" s="15"/>
      <c r="J27" s="16">
        <v>22</v>
      </c>
      <c r="K27" s="57"/>
      <c r="L27" s="40"/>
      <c r="M27" s="16" t="str">
        <f t="shared" si="0"/>
        <v/>
      </c>
      <c r="N27" s="16">
        <f t="shared" si="1"/>
        <v>12</v>
      </c>
      <c r="O27" s="16">
        <f t="shared" si="2"/>
        <v>34</v>
      </c>
      <c r="P27" s="25" t="str">
        <f>IF(O27="","",VLOOKUP(O27,'bodovna lista'!$B$3:$C$8,2,1))</f>
        <v>F</v>
      </c>
      <c r="R27" s="18">
        <f t="shared" si="3"/>
        <v>22</v>
      </c>
      <c r="U27" s="18" t="str">
        <f t="shared" si="4"/>
        <v/>
      </c>
      <c r="V27" s="13">
        <v>3</v>
      </c>
      <c r="W27" s="13">
        <v>9</v>
      </c>
      <c r="X27" s="18">
        <f t="shared" si="5"/>
        <v>12</v>
      </c>
      <c r="Y27" s="26">
        <f t="shared" si="6"/>
        <v>12</v>
      </c>
      <c r="Z27" s="18">
        <f t="shared" si="7"/>
        <v>34</v>
      </c>
    </row>
    <row r="28" spans="1:28" ht="14.25" customHeight="1">
      <c r="A28" s="15" t="s">
        <v>177</v>
      </c>
      <c r="B28" s="15" t="s">
        <v>178</v>
      </c>
      <c r="C28" s="15"/>
      <c r="D28" s="15"/>
      <c r="E28" s="15"/>
      <c r="F28" s="15"/>
      <c r="G28" s="15"/>
      <c r="H28" s="15"/>
      <c r="I28" s="15"/>
      <c r="J28" s="16">
        <v>17</v>
      </c>
      <c r="K28" s="57">
        <v>4</v>
      </c>
      <c r="L28" s="40"/>
      <c r="M28" s="16">
        <f t="shared" si="0"/>
        <v>5</v>
      </c>
      <c r="N28" s="16">
        <f t="shared" si="1"/>
        <v>15</v>
      </c>
      <c r="O28" s="16">
        <f t="shared" si="2"/>
        <v>32</v>
      </c>
      <c r="P28" s="25" t="str">
        <f>IF(O28="","",VLOOKUP(O28,'bodovna lista'!$B$3:$C$8,2,1))</f>
        <v>F</v>
      </c>
      <c r="R28" s="18">
        <f t="shared" si="3"/>
        <v>17</v>
      </c>
      <c r="S28" s="18">
        <v>5</v>
      </c>
      <c r="T28" s="18">
        <v>0</v>
      </c>
      <c r="U28" s="18">
        <f t="shared" si="4"/>
        <v>5</v>
      </c>
      <c r="V28" s="13">
        <v>11</v>
      </c>
      <c r="W28" s="13">
        <v>4</v>
      </c>
      <c r="X28" s="18">
        <f t="shared" si="5"/>
        <v>15</v>
      </c>
      <c r="Y28" s="26">
        <f t="shared" si="6"/>
        <v>15</v>
      </c>
      <c r="Z28" s="18">
        <f t="shared" si="7"/>
        <v>32</v>
      </c>
      <c r="AB28" s="18">
        <v>5</v>
      </c>
    </row>
    <row r="29" spans="1:28" ht="14.25" customHeight="1">
      <c r="A29" s="15" t="s">
        <v>179</v>
      </c>
      <c r="B29" s="15" t="s">
        <v>180</v>
      </c>
      <c r="C29" s="15"/>
      <c r="D29" s="15"/>
      <c r="E29" s="15"/>
      <c r="F29" s="15"/>
      <c r="G29" s="15"/>
      <c r="H29" s="15"/>
      <c r="I29" s="15"/>
      <c r="J29" s="16">
        <v>26</v>
      </c>
      <c r="K29" s="57">
        <v>15</v>
      </c>
      <c r="L29" s="40"/>
      <c r="M29" s="16" t="str">
        <f t="shared" si="0"/>
        <v/>
      </c>
      <c r="N29" s="16">
        <f t="shared" si="1"/>
        <v>28.5</v>
      </c>
      <c r="O29" s="16">
        <f t="shared" si="2"/>
        <v>54.5</v>
      </c>
      <c r="P29" s="25" t="str">
        <f>IF(O29="","",VLOOKUP(O29,'bodovna lista'!$B$3:$C$8,2,1))</f>
        <v>E</v>
      </c>
      <c r="R29" s="18">
        <f t="shared" si="3"/>
        <v>26</v>
      </c>
      <c r="U29" s="18" t="str">
        <f t="shared" si="4"/>
        <v/>
      </c>
      <c r="V29" s="13">
        <v>12</v>
      </c>
      <c r="W29" s="13">
        <v>16.5</v>
      </c>
      <c r="X29" s="18">
        <f t="shared" si="5"/>
        <v>28.5</v>
      </c>
      <c r="Y29" s="26">
        <f t="shared" si="6"/>
        <v>28.5</v>
      </c>
      <c r="Z29" s="18">
        <f t="shared" si="7"/>
        <v>54.5</v>
      </c>
    </row>
    <row r="30" spans="1:28" ht="14.25" customHeight="1">
      <c r="A30" s="15" t="s">
        <v>181</v>
      </c>
      <c r="B30" s="15" t="s">
        <v>182</v>
      </c>
      <c r="C30" s="15"/>
      <c r="D30" s="15"/>
      <c r="E30" s="15"/>
      <c r="F30" s="15"/>
      <c r="G30" s="15"/>
      <c r="H30" s="15"/>
      <c r="I30" s="15"/>
      <c r="J30" s="16">
        <v>17</v>
      </c>
      <c r="K30" s="57">
        <v>28</v>
      </c>
      <c r="L30" s="40"/>
      <c r="M30" s="16" t="str">
        <f t="shared" si="0"/>
        <v/>
      </c>
      <c r="N30" s="16">
        <f t="shared" si="1"/>
        <v>24</v>
      </c>
      <c r="O30" s="16">
        <f t="shared" si="2"/>
        <v>52</v>
      </c>
      <c r="P30" s="25" t="str">
        <f>IF(O30="","",VLOOKUP(O30,'bodovna lista'!$B$3:$C$8,2,1))</f>
        <v>E</v>
      </c>
      <c r="R30" s="18">
        <f t="shared" si="3"/>
        <v>28</v>
      </c>
      <c r="U30" s="18" t="str">
        <f t="shared" si="4"/>
        <v/>
      </c>
      <c r="V30" s="13">
        <v>15</v>
      </c>
      <c r="W30" s="13">
        <v>9</v>
      </c>
      <c r="X30" s="18">
        <f t="shared" si="5"/>
        <v>24</v>
      </c>
      <c r="Y30" s="26">
        <f t="shared" si="6"/>
        <v>24</v>
      </c>
      <c r="Z30" s="18">
        <f t="shared" si="7"/>
        <v>52</v>
      </c>
    </row>
    <row r="31" spans="1:28" ht="14.25" customHeight="1">
      <c r="A31" s="15" t="s">
        <v>183</v>
      </c>
      <c r="B31" s="15" t="s">
        <v>184</v>
      </c>
      <c r="C31" s="15"/>
      <c r="D31" s="15"/>
      <c r="E31" s="15"/>
      <c r="F31" s="15"/>
      <c r="G31" s="15"/>
      <c r="H31" s="15"/>
      <c r="I31" s="15"/>
      <c r="J31" s="16">
        <v>15</v>
      </c>
      <c r="K31" s="57">
        <v>24</v>
      </c>
      <c r="L31" s="40"/>
      <c r="M31" s="16">
        <f t="shared" si="0"/>
        <v>3</v>
      </c>
      <c r="N31" s="16">
        <f t="shared" si="1"/>
        <v>8</v>
      </c>
      <c r="O31" s="16">
        <f t="shared" si="2"/>
        <v>32</v>
      </c>
      <c r="P31" s="25" t="str">
        <f>IF(O31="","",VLOOKUP(O31,'bodovna lista'!$B$3:$C$8,2,1))</f>
        <v>F</v>
      </c>
      <c r="R31" s="18">
        <f t="shared" si="3"/>
        <v>24</v>
      </c>
      <c r="S31" s="18">
        <v>0</v>
      </c>
      <c r="T31" s="18">
        <v>3</v>
      </c>
      <c r="U31" s="18">
        <f t="shared" si="4"/>
        <v>3</v>
      </c>
      <c r="V31" s="13">
        <v>0</v>
      </c>
      <c r="W31" s="13">
        <v>8</v>
      </c>
      <c r="X31" s="18">
        <f t="shared" si="5"/>
        <v>8</v>
      </c>
      <c r="Y31" s="26">
        <f t="shared" si="6"/>
        <v>8</v>
      </c>
      <c r="Z31" s="18">
        <f t="shared" si="7"/>
        <v>32</v>
      </c>
      <c r="AB31" s="18">
        <v>0</v>
      </c>
    </row>
    <row r="32" spans="1:28" ht="14.25" customHeight="1">
      <c r="A32" s="15" t="s">
        <v>185</v>
      </c>
      <c r="B32" s="15" t="s">
        <v>186</v>
      </c>
      <c r="C32" s="15"/>
      <c r="D32" s="15"/>
      <c r="E32" s="15"/>
      <c r="F32" s="15"/>
      <c r="G32" s="15"/>
      <c r="H32" s="15"/>
      <c r="I32" s="15"/>
      <c r="J32" s="16">
        <v>34</v>
      </c>
      <c r="K32" s="57"/>
      <c r="L32" s="40"/>
      <c r="M32" s="16" t="str">
        <f t="shared" si="0"/>
        <v/>
      </c>
      <c r="N32" s="16">
        <f t="shared" si="1"/>
        <v>19</v>
      </c>
      <c r="O32" s="16">
        <f t="shared" si="2"/>
        <v>53</v>
      </c>
      <c r="P32" s="25" t="str">
        <f>IF(O32="","",VLOOKUP(O32,'bodovna lista'!$B$3:$C$8,2,1))</f>
        <v>E</v>
      </c>
      <c r="R32" s="18">
        <f t="shared" si="3"/>
        <v>34</v>
      </c>
      <c r="U32" s="18" t="str">
        <f t="shared" si="4"/>
        <v/>
      </c>
      <c r="V32" s="13">
        <v>8</v>
      </c>
      <c r="W32" s="13">
        <v>11</v>
      </c>
      <c r="X32" s="18">
        <f t="shared" si="5"/>
        <v>19</v>
      </c>
      <c r="Y32" s="26">
        <f t="shared" si="6"/>
        <v>19</v>
      </c>
      <c r="Z32" s="18">
        <f t="shared" si="7"/>
        <v>53</v>
      </c>
    </row>
    <row r="33" spans="1:28" ht="14.25" customHeight="1">
      <c r="A33" s="15" t="s">
        <v>187</v>
      </c>
      <c r="B33" s="15" t="s">
        <v>188</v>
      </c>
      <c r="C33" s="15"/>
      <c r="D33" s="15"/>
      <c r="E33" s="15"/>
      <c r="F33" s="15"/>
      <c r="G33" s="15"/>
      <c r="H33" s="15"/>
      <c r="I33" s="15"/>
      <c r="J33" s="16">
        <v>24</v>
      </c>
      <c r="K33" s="57"/>
      <c r="L33" s="40"/>
      <c r="M33" s="16">
        <f t="shared" si="0"/>
        <v>17</v>
      </c>
      <c r="N33" s="16">
        <f t="shared" si="1"/>
        <v>15</v>
      </c>
      <c r="O33" s="16">
        <f t="shared" si="2"/>
        <v>41</v>
      </c>
      <c r="P33" s="25" t="str">
        <f>IF(O33="","",VLOOKUP(O33,'bodovna lista'!$B$3:$C$8,2,1))</f>
        <v>F</v>
      </c>
      <c r="R33" s="18">
        <f t="shared" si="3"/>
        <v>24</v>
      </c>
      <c r="S33" s="18">
        <v>7</v>
      </c>
      <c r="T33" s="18">
        <v>10</v>
      </c>
      <c r="U33" s="18">
        <f t="shared" si="4"/>
        <v>17</v>
      </c>
      <c r="V33" s="13">
        <v>9</v>
      </c>
      <c r="W33" s="13">
        <v>6</v>
      </c>
      <c r="X33" s="18">
        <f t="shared" si="5"/>
        <v>15</v>
      </c>
      <c r="Y33" s="26">
        <f t="shared" si="6"/>
        <v>17</v>
      </c>
      <c r="Z33" s="18">
        <f t="shared" si="7"/>
        <v>41</v>
      </c>
      <c r="AB33" s="18">
        <v>7</v>
      </c>
    </row>
    <row r="34" spans="1:28" ht="14.25" customHeight="1">
      <c r="A34" s="15" t="s">
        <v>189</v>
      </c>
      <c r="B34" s="15" t="s">
        <v>190</v>
      </c>
      <c r="C34" s="15"/>
      <c r="D34" s="15"/>
      <c r="E34" s="15"/>
      <c r="F34" s="15"/>
      <c r="G34" s="15"/>
      <c r="H34" s="15"/>
      <c r="I34" s="15"/>
      <c r="J34" s="16">
        <v>15</v>
      </c>
      <c r="K34" s="57">
        <v>2</v>
      </c>
      <c r="L34" s="40"/>
      <c r="M34" s="16" t="str">
        <f t="shared" si="0"/>
        <v/>
      </c>
      <c r="N34" s="16">
        <f t="shared" si="1"/>
        <v>24</v>
      </c>
      <c r="O34" s="16">
        <f t="shared" si="2"/>
        <v>39</v>
      </c>
      <c r="P34" s="25" t="str">
        <f>IF(O34="","",VLOOKUP(O34,'bodovna lista'!$B$3:$C$8,2,1))</f>
        <v>F</v>
      </c>
      <c r="R34" s="18">
        <f t="shared" si="3"/>
        <v>15</v>
      </c>
      <c r="U34" s="18" t="str">
        <f t="shared" si="4"/>
        <v/>
      </c>
      <c r="V34" s="13">
        <v>22</v>
      </c>
      <c r="W34" s="13">
        <v>2</v>
      </c>
      <c r="X34" s="18">
        <f t="shared" si="5"/>
        <v>24</v>
      </c>
      <c r="Y34" s="26">
        <f t="shared" si="6"/>
        <v>24</v>
      </c>
      <c r="Z34" s="18">
        <f t="shared" si="7"/>
        <v>39</v>
      </c>
    </row>
    <row r="35" spans="1:28" ht="14.25" customHeight="1">
      <c r="A35" s="15" t="s">
        <v>191</v>
      </c>
      <c r="B35" s="15" t="s">
        <v>192</v>
      </c>
      <c r="C35" s="15"/>
      <c r="D35" s="15"/>
      <c r="E35" s="15"/>
      <c r="F35" s="15"/>
      <c r="G35" s="15"/>
      <c r="H35" s="15"/>
      <c r="I35" s="15"/>
      <c r="J35" s="16">
        <v>33</v>
      </c>
      <c r="K35" s="57">
        <v>32</v>
      </c>
      <c r="L35" s="40"/>
      <c r="M35" s="16">
        <f t="shared" si="0"/>
        <v>27</v>
      </c>
      <c r="N35" s="16" t="str">
        <f t="shared" si="1"/>
        <v/>
      </c>
      <c r="O35" s="16">
        <f t="shared" si="2"/>
        <v>60</v>
      </c>
      <c r="P35" s="25" t="str">
        <f>IF(O35="","",VLOOKUP(O35,'bodovna lista'!$B$3:$C$8,2,1))</f>
        <v>D</v>
      </c>
      <c r="R35" s="18">
        <f t="shared" si="3"/>
        <v>33</v>
      </c>
      <c r="S35" s="18">
        <v>9</v>
      </c>
      <c r="T35" s="18">
        <v>18</v>
      </c>
      <c r="U35" s="18">
        <f t="shared" si="4"/>
        <v>27</v>
      </c>
      <c r="X35" s="18" t="str">
        <f t="shared" si="5"/>
        <v/>
      </c>
      <c r="Y35" s="26">
        <f t="shared" si="6"/>
        <v>27</v>
      </c>
      <c r="Z35" s="18">
        <f t="shared" si="7"/>
        <v>60</v>
      </c>
      <c r="AB35" s="18">
        <v>9</v>
      </c>
    </row>
    <row r="36" spans="1:28" ht="14.25" customHeight="1">
      <c r="A36" s="15" t="s">
        <v>193</v>
      </c>
      <c r="B36" s="15" t="s">
        <v>194</v>
      </c>
      <c r="C36" s="15"/>
      <c r="D36" s="15"/>
      <c r="E36" s="15"/>
      <c r="F36" s="15"/>
      <c r="G36" s="15"/>
      <c r="H36" s="15"/>
      <c r="I36" s="15"/>
      <c r="J36" s="16">
        <v>14</v>
      </c>
      <c r="K36" s="57">
        <v>9</v>
      </c>
      <c r="L36" s="40"/>
      <c r="M36" s="16" t="str">
        <f t="shared" si="0"/>
        <v/>
      </c>
      <c r="N36" s="16" t="str">
        <f t="shared" si="1"/>
        <v/>
      </c>
      <c r="O36" s="16">
        <f t="shared" si="2"/>
        <v>14</v>
      </c>
      <c r="P36" s="25" t="str">
        <f>IF(O36="","",VLOOKUP(O36,'bodovna lista'!$B$3:$C$8,2,1))</f>
        <v>F</v>
      </c>
      <c r="R36" s="18">
        <f t="shared" si="3"/>
        <v>14</v>
      </c>
      <c r="U36" s="18" t="str">
        <f t="shared" si="4"/>
        <v/>
      </c>
      <c r="X36" s="18" t="str">
        <f t="shared" si="5"/>
        <v/>
      </c>
      <c r="Y36" s="26" t="str">
        <f t="shared" si="6"/>
        <v/>
      </c>
      <c r="Z36" s="18">
        <f t="shared" si="7"/>
        <v>14</v>
      </c>
    </row>
    <row r="37" spans="1:28" ht="14.25" customHeight="1">
      <c r="A37" s="15" t="s">
        <v>195</v>
      </c>
      <c r="B37" s="15" t="s">
        <v>196</v>
      </c>
      <c r="C37" s="15"/>
      <c r="D37" s="15"/>
      <c r="E37" s="15"/>
      <c r="F37" s="15"/>
      <c r="G37" s="15"/>
      <c r="H37" s="15"/>
      <c r="I37" s="15"/>
      <c r="J37" s="16" t="s">
        <v>49</v>
      </c>
      <c r="K37" s="57">
        <v>16</v>
      </c>
      <c r="L37" s="40"/>
      <c r="M37" s="16" t="str">
        <f t="shared" si="0"/>
        <v/>
      </c>
      <c r="N37" s="16" t="str">
        <f t="shared" si="1"/>
        <v/>
      </c>
      <c r="O37" s="16">
        <f t="shared" si="2"/>
        <v>16</v>
      </c>
      <c r="P37" s="25" t="str">
        <f>IF(O37="","",VLOOKUP(O37,'bodovna lista'!$B$3:$C$8,2,1))</f>
        <v>F</v>
      </c>
      <c r="R37" s="18">
        <f t="shared" si="3"/>
        <v>16</v>
      </c>
      <c r="U37" s="18" t="str">
        <f t="shared" si="4"/>
        <v/>
      </c>
      <c r="X37" s="18" t="str">
        <f t="shared" si="5"/>
        <v/>
      </c>
      <c r="Y37" s="26" t="str">
        <f t="shared" si="6"/>
        <v/>
      </c>
      <c r="Z37" s="18">
        <f t="shared" si="7"/>
        <v>16</v>
      </c>
    </row>
    <row r="38" spans="1:28" ht="14.25" customHeight="1">
      <c r="A38" s="15" t="s">
        <v>197</v>
      </c>
      <c r="B38" s="15" t="s">
        <v>198</v>
      </c>
      <c r="C38" s="15"/>
      <c r="D38" s="15"/>
      <c r="E38" s="15"/>
      <c r="F38" s="15"/>
      <c r="G38" s="15"/>
      <c r="H38" s="15"/>
      <c r="I38" s="15"/>
      <c r="J38" s="16">
        <v>15</v>
      </c>
      <c r="K38" s="57">
        <v>5</v>
      </c>
      <c r="L38" s="40"/>
      <c r="M38" s="16" t="str">
        <f t="shared" si="0"/>
        <v/>
      </c>
      <c r="N38" s="16" t="str">
        <f t="shared" si="1"/>
        <v/>
      </c>
      <c r="O38" s="16">
        <f t="shared" si="2"/>
        <v>15</v>
      </c>
      <c r="P38" s="25" t="str">
        <f>IF(O38="","",VLOOKUP(O38,'bodovna lista'!$B$3:$C$8,2,1))</f>
        <v>F</v>
      </c>
      <c r="R38" s="18">
        <f t="shared" si="3"/>
        <v>15</v>
      </c>
      <c r="U38" s="18" t="str">
        <f t="shared" si="4"/>
        <v/>
      </c>
      <c r="X38" s="18" t="str">
        <f t="shared" si="5"/>
        <v/>
      </c>
      <c r="Y38" s="26" t="str">
        <f t="shared" si="6"/>
        <v/>
      </c>
      <c r="Z38" s="18">
        <f t="shared" si="7"/>
        <v>15</v>
      </c>
    </row>
    <row r="39" spans="1:28" ht="14.25" customHeight="1">
      <c r="A39" s="15" t="s">
        <v>199</v>
      </c>
      <c r="B39" s="15" t="s">
        <v>200</v>
      </c>
      <c r="C39" s="15"/>
      <c r="D39" s="15"/>
      <c r="E39" s="15"/>
      <c r="F39" s="15"/>
      <c r="G39" s="15"/>
      <c r="H39" s="15"/>
      <c r="I39" s="15"/>
      <c r="J39" s="16" t="s">
        <v>49</v>
      </c>
      <c r="K39" s="57"/>
      <c r="L39" s="40"/>
      <c r="M39" s="16" t="str">
        <f t="shared" si="0"/>
        <v/>
      </c>
      <c r="N39" s="16" t="str">
        <f t="shared" si="1"/>
        <v/>
      </c>
      <c r="O39" s="16" t="str">
        <f t="shared" si="2"/>
        <v/>
      </c>
      <c r="P39" s="25" t="str">
        <f>IF(O39="","",VLOOKUP(O39,'bodovna lista'!$B$3:$C$8,2,1))</f>
        <v/>
      </c>
      <c r="R39" s="18" t="str">
        <f t="shared" si="3"/>
        <v/>
      </c>
      <c r="U39" s="18" t="str">
        <f t="shared" si="4"/>
        <v/>
      </c>
      <c r="X39" s="18" t="str">
        <f t="shared" si="5"/>
        <v/>
      </c>
      <c r="Y39" s="26" t="str">
        <f t="shared" si="6"/>
        <v/>
      </c>
      <c r="Z39" s="18" t="str">
        <f t="shared" si="7"/>
        <v/>
      </c>
    </row>
    <row r="40" spans="1:28" ht="14.25" customHeight="1">
      <c r="A40" s="15" t="s">
        <v>201</v>
      </c>
      <c r="B40" s="15" t="s">
        <v>202</v>
      </c>
      <c r="C40" s="15"/>
      <c r="D40" s="15"/>
      <c r="E40" s="15"/>
      <c r="F40" s="15"/>
      <c r="G40" s="15"/>
      <c r="H40" s="15"/>
      <c r="I40" s="15"/>
      <c r="J40" s="16" t="s">
        <v>49</v>
      </c>
      <c r="K40" s="57"/>
      <c r="L40" s="40"/>
      <c r="M40" s="16" t="str">
        <f t="shared" si="0"/>
        <v/>
      </c>
      <c r="N40" s="16" t="str">
        <f t="shared" si="1"/>
        <v/>
      </c>
      <c r="O40" s="16" t="str">
        <f t="shared" si="2"/>
        <v/>
      </c>
      <c r="P40" s="25" t="str">
        <f>IF(O40="","",VLOOKUP(O40,'bodovna lista'!$B$3:$C$8,2,1))</f>
        <v/>
      </c>
      <c r="R40" s="18" t="str">
        <f t="shared" si="3"/>
        <v/>
      </c>
      <c r="U40" s="18" t="str">
        <f t="shared" si="4"/>
        <v/>
      </c>
      <c r="X40" s="18" t="str">
        <f t="shared" si="5"/>
        <v/>
      </c>
      <c r="Y40" s="26" t="str">
        <f t="shared" si="6"/>
        <v/>
      </c>
      <c r="Z40" s="18" t="str">
        <f t="shared" si="7"/>
        <v/>
      </c>
    </row>
    <row r="41" spans="1:28" ht="14.25" customHeight="1">
      <c r="A41" s="15" t="s">
        <v>203</v>
      </c>
      <c r="B41" s="15" t="s">
        <v>204</v>
      </c>
      <c r="C41" s="15"/>
      <c r="D41" s="15"/>
      <c r="E41" s="15"/>
      <c r="F41" s="15"/>
      <c r="G41" s="15"/>
      <c r="H41" s="15"/>
      <c r="I41" s="15"/>
      <c r="J41" s="16">
        <v>10</v>
      </c>
      <c r="K41" s="57">
        <v>1</v>
      </c>
      <c r="L41" s="40"/>
      <c r="M41" s="16" t="str">
        <f t="shared" si="0"/>
        <v/>
      </c>
      <c r="N41" s="16">
        <f t="shared" si="1"/>
        <v>10</v>
      </c>
      <c r="O41" s="16">
        <f t="shared" si="2"/>
        <v>20</v>
      </c>
      <c r="P41" s="25" t="str">
        <f>IF(O41="","",VLOOKUP(O41,'bodovna lista'!$B$3:$C$8,2,1))</f>
        <v>F</v>
      </c>
      <c r="R41" s="18">
        <f t="shared" si="3"/>
        <v>10</v>
      </c>
      <c r="U41" s="18" t="str">
        <f t="shared" si="4"/>
        <v/>
      </c>
      <c r="V41" s="13">
        <v>7</v>
      </c>
      <c r="W41" s="13">
        <v>3</v>
      </c>
      <c r="X41" s="18">
        <f t="shared" si="5"/>
        <v>10</v>
      </c>
      <c r="Y41" s="26">
        <f t="shared" si="6"/>
        <v>10</v>
      </c>
      <c r="Z41" s="18">
        <f t="shared" si="7"/>
        <v>20</v>
      </c>
    </row>
    <row r="42" spans="1:28" ht="14.25" customHeight="1">
      <c r="A42" s="15" t="s">
        <v>205</v>
      </c>
      <c r="B42" s="15" t="s">
        <v>206</v>
      </c>
      <c r="C42" s="15"/>
      <c r="D42" s="15"/>
      <c r="E42" s="15"/>
      <c r="F42" s="15"/>
      <c r="G42" s="15"/>
      <c r="H42" s="15"/>
      <c r="I42" s="15"/>
      <c r="J42" s="16" t="s">
        <v>49</v>
      </c>
      <c r="K42" s="57"/>
      <c r="L42" s="40"/>
      <c r="M42" s="16" t="str">
        <f t="shared" si="0"/>
        <v/>
      </c>
      <c r="N42" s="16" t="str">
        <f t="shared" si="1"/>
        <v/>
      </c>
      <c r="O42" s="16" t="str">
        <f t="shared" si="2"/>
        <v/>
      </c>
      <c r="P42" s="25" t="str">
        <f>IF(O42="","",VLOOKUP(O42,'bodovna lista'!$B$3:$C$8,2,1))</f>
        <v/>
      </c>
      <c r="R42" s="18" t="str">
        <f t="shared" si="3"/>
        <v/>
      </c>
      <c r="U42" s="18" t="str">
        <f t="shared" si="4"/>
        <v/>
      </c>
      <c r="X42" s="18" t="str">
        <f t="shared" si="5"/>
        <v/>
      </c>
      <c r="Y42" s="26" t="str">
        <f t="shared" si="6"/>
        <v/>
      </c>
      <c r="Z42" s="18" t="str">
        <f t="shared" si="7"/>
        <v/>
      </c>
    </row>
    <row r="43" spans="1:28" ht="14.25" customHeight="1">
      <c r="A43" s="15" t="s">
        <v>207</v>
      </c>
      <c r="B43" s="15" t="s">
        <v>208</v>
      </c>
      <c r="C43" s="15"/>
      <c r="D43" s="15"/>
      <c r="E43" s="15"/>
      <c r="F43" s="15"/>
      <c r="G43" s="15"/>
      <c r="H43" s="15"/>
      <c r="I43" s="15"/>
      <c r="J43" s="16" t="s">
        <v>49</v>
      </c>
      <c r="K43" s="57"/>
      <c r="L43" s="40"/>
      <c r="M43" s="16" t="str">
        <f t="shared" si="0"/>
        <v/>
      </c>
      <c r="N43" s="16" t="str">
        <f t="shared" si="1"/>
        <v/>
      </c>
      <c r="O43" s="16" t="str">
        <f t="shared" si="2"/>
        <v/>
      </c>
      <c r="P43" s="25" t="str">
        <f>IF(O43="","",VLOOKUP(O43,'bodovna lista'!$B$3:$C$8,2,1))</f>
        <v/>
      </c>
      <c r="R43" s="18" t="str">
        <f t="shared" si="3"/>
        <v/>
      </c>
      <c r="U43" s="18" t="str">
        <f t="shared" si="4"/>
        <v/>
      </c>
      <c r="X43" s="18" t="str">
        <f t="shared" si="5"/>
        <v/>
      </c>
      <c r="Y43" s="26" t="str">
        <f t="shared" si="6"/>
        <v/>
      </c>
      <c r="Z43" s="18" t="str">
        <f t="shared" si="7"/>
        <v/>
      </c>
    </row>
    <row r="44" spans="1:28" ht="14.25" customHeight="1">
      <c r="A44" s="15" t="s">
        <v>209</v>
      </c>
      <c r="B44" s="15" t="s">
        <v>210</v>
      </c>
      <c r="C44" s="15"/>
      <c r="D44" s="15"/>
      <c r="E44" s="15"/>
      <c r="F44" s="15"/>
      <c r="G44" s="15"/>
      <c r="H44" s="15"/>
      <c r="I44" s="15"/>
      <c r="J44" s="16">
        <v>12</v>
      </c>
      <c r="K44" s="57">
        <v>1</v>
      </c>
      <c r="L44" s="40"/>
      <c r="M44" s="16" t="str">
        <f t="shared" si="0"/>
        <v/>
      </c>
      <c r="N44" s="16" t="str">
        <f t="shared" si="1"/>
        <v/>
      </c>
      <c r="O44" s="16">
        <f t="shared" si="2"/>
        <v>12</v>
      </c>
      <c r="P44" s="25" t="str">
        <f>IF(O44="","",VLOOKUP(O44,'bodovna lista'!$B$3:$C$8,2,1))</f>
        <v>F</v>
      </c>
      <c r="R44" s="18">
        <f t="shared" si="3"/>
        <v>12</v>
      </c>
      <c r="U44" s="18" t="str">
        <f t="shared" si="4"/>
        <v/>
      </c>
      <c r="X44" s="18" t="str">
        <f t="shared" si="5"/>
        <v/>
      </c>
      <c r="Y44" s="26" t="str">
        <f t="shared" si="6"/>
        <v/>
      </c>
      <c r="Z44" s="18">
        <f t="shared" si="7"/>
        <v>12</v>
      </c>
    </row>
    <row r="45" spans="1:28" ht="14.25" customHeight="1">
      <c r="A45" s="15" t="s">
        <v>211</v>
      </c>
      <c r="B45" s="15" t="s">
        <v>212</v>
      </c>
      <c r="C45" s="15"/>
      <c r="D45" s="15"/>
      <c r="E45" s="15"/>
      <c r="F45" s="15"/>
      <c r="G45" s="15"/>
      <c r="H45" s="15"/>
      <c r="I45" s="15"/>
      <c r="J45" s="16">
        <v>13</v>
      </c>
      <c r="K45" s="57"/>
      <c r="L45" s="40"/>
      <c r="M45" s="16" t="str">
        <f t="shared" si="0"/>
        <v/>
      </c>
      <c r="N45" s="16" t="str">
        <f t="shared" si="1"/>
        <v/>
      </c>
      <c r="O45" s="16">
        <f t="shared" si="2"/>
        <v>13</v>
      </c>
      <c r="P45" s="25" t="str">
        <f>IF(O45="","",VLOOKUP(O45,'bodovna lista'!$B$3:$C$8,2,1))</f>
        <v>F</v>
      </c>
      <c r="R45" s="18">
        <f t="shared" si="3"/>
        <v>13</v>
      </c>
      <c r="U45" s="18" t="str">
        <f t="shared" si="4"/>
        <v/>
      </c>
      <c r="X45" s="18" t="str">
        <f t="shared" si="5"/>
        <v/>
      </c>
      <c r="Y45" s="26" t="str">
        <f t="shared" si="6"/>
        <v/>
      </c>
      <c r="Z45" s="18">
        <f t="shared" si="7"/>
        <v>13</v>
      </c>
    </row>
    <row r="46" spans="1:28" ht="14.25" customHeight="1">
      <c r="A46" s="15" t="s">
        <v>213</v>
      </c>
      <c r="B46" s="15" t="s">
        <v>214</v>
      </c>
      <c r="C46" s="15"/>
      <c r="D46" s="15"/>
      <c r="E46" s="15"/>
      <c r="F46" s="15"/>
      <c r="G46" s="15"/>
      <c r="H46" s="15"/>
      <c r="I46" s="15"/>
      <c r="J46" s="16">
        <v>7.5</v>
      </c>
      <c r="K46" s="57">
        <v>1</v>
      </c>
      <c r="L46" s="40"/>
      <c r="M46" s="16" t="str">
        <f t="shared" si="0"/>
        <v/>
      </c>
      <c r="N46" s="16" t="str">
        <f t="shared" si="1"/>
        <v/>
      </c>
      <c r="O46" s="16">
        <f t="shared" si="2"/>
        <v>7.5</v>
      </c>
      <c r="P46" s="25" t="str">
        <f>IF(O46="","",VLOOKUP(O46,'bodovna lista'!$B$3:$C$8,2,1))</f>
        <v>F</v>
      </c>
      <c r="R46" s="18">
        <f t="shared" si="3"/>
        <v>7.5</v>
      </c>
      <c r="U46" s="18" t="str">
        <f t="shared" si="4"/>
        <v/>
      </c>
      <c r="X46" s="18" t="str">
        <f t="shared" si="5"/>
        <v/>
      </c>
      <c r="Y46" s="26" t="str">
        <f t="shared" si="6"/>
        <v/>
      </c>
      <c r="Z46" s="18">
        <f t="shared" si="7"/>
        <v>7.5</v>
      </c>
    </row>
    <row r="47" spans="1:28" ht="14.25" customHeight="1">
      <c r="A47" s="15" t="s">
        <v>215</v>
      </c>
      <c r="B47" s="15" t="s">
        <v>216</v>
      </c>
      <c r="C47" s="15"/>
      <c r="D47" s="15"/>
      <c r="E47" s="15"/>
      <c r="F47" s="15"/>
      <c r="G47" s="15"/>
      <c r="H47" s="15"/>
      <c r="I47" s="15"/>
      <c r="J47" s="16" t="s">
        <v>49</v>
      </c>
      <c r="K47" s="57"/>
      <c r="L47" s="40"/>
      <c r="M47" s="16" t="str">
        <f t="shared" si="0"/>
        <v/>
      </c>
      <c r="N47" s="16" t="str">
        <f t="shared" si="1"/>
        <v/>
      </c>
      <c r="O47" s="16" t="str">
        <f t="shared" si="2"/>
        <v/>
      </c>
      <c r="P47" s="25" t="str">
        <f>IF(O47="","",VLOOKUP(O47,'bodovna lista'!$B$3:$C$8,2,1))</f>
        <v/>
      </c>
      <c r="R47" s="18" t="str">
        <f t="shared" si="3"/>
        <v/>
      </c>
      <c r="U47" s="18" t="str">
        <f t="shared" si="4"/>
        <v/>
      </c>
      <c r="X47" s="18" t="str">
        <f t="shared" si="5"/>
        <v/>
      </c>
      <c r="Y47" s="26" t="str">
        <f t="shared" si="6"/>
        <v/>
      </c>
      <c r="Z47" s="18" t="str">
        <f t="shared" si="7"/>
        <v/>
      </c>
    </row>
    <row r="48" spans="1:28" ht="14.25" customHeight="1">
      <c r="A48" s="15" t="s">
        <v>217</v>
      </c>
      <c r="B48" s="15" t="s">
        <v>218</v>
      </c>
      <c r="C48" s="15"/>
      <c r="D48" s="15"/>
      <c r="E48" s="15"/>
      <c r="F48" s="15"/>
      <c r="G48" s="15"/>
      <c r="H48" s="15"/>
      <c r="I48" s="15"/>
      <c r="J48" s="16" t="s">
        <v>49</v>
      </c>
      <c r="K48" s="57"/>
      <c r="L48" s="40"/>
      <c r="M48" s="16" t="str">
        <f t="shared" si="0"/>
        <v/>
      </c>
      <c r="N48" s="16" t="str">
        <f t="shared" si="1"/>
        <v/>
      </c>
      <c r="O48" s="16" t="str">
        <f t="shared" si="2"/>
        <v/>
      </c>
      <c r="P48" s="25" t="str">
        <f>IF(O48="","",VLOOKUP(O48,'bodovna lista'!$B$3:$C$8,2,1))</f>
        <v/>
      </c>
      <c r="R48" s="18" t="str">
        <f t="shared" si="3"/>
        <v/>
      </c>
      <c r="U48" s="18" t="str">
        <f t="shared" si="4"/>
        <v/>
      </c>
      <c r="X48" s="18" t="str">
        <f t="shared" si="5"/>
        <v/>
      </c>
      <c r="Y48" s="26" t="str">
        <f t="shared" si="6"/>
        <v/>
      </c>
      <c r="Z48" s="18" t="str">
        <f t="shared" si="7"/>
        <v/>
      </c>
    </row>
    <row r="49" spans="1:28" ht="14.25" customHeight="1">
      <c r="A49" s="15" t="s">
        <v>219</v>
      </c>
      <c r="B49" s="15" t="s">
        <v>220</v>
      </c>
      <c r="C49" s="15"/>
      <c r="D49" s="15"/>
      <c r="E49" s="15"/>
      <c r="F49" s="15"/>
      <c r="G49" s="15"/>
      <c r="H49" s="15"/>
      <c r="I49" s="15"/>
      <c r="J49" s="16" t="s">
        <v>49</v>
      </c>
      <c r="K49" s="57">
        <v>23</v>
      </c>
      <c r="L49" s="40"/>
      <c r="M49" s="16">
        <f t="shared" si="0"/>
        <v>4</v>
      </c>
      <c r="N49" s="16">
        <f t="shared" si="1"/>
        <v>8</v>
      </c>
      <c r="O49" s="16">
        <f t="shared" si="2"/>
        <v>31</v>
      </c>
      <c r="P49" s="25" t="str">
        <f>IF(O49="","",VLOOKUP(O49,'bodovna lista'!$B$3:$C$8,2,1))</f>
        <v>F</v>
      </c>
      <c r="R49" s="18">
        <f t="shared" si="3"/>
        <v>23</v>
      </c>
      <c r="T49" s="18">
        <v>4</v>
      </c>
      <c r="U49" s="18">
        <f t="shared" si="4"/>
        <v>4</v>
      </c>
      <c r="V49" s="13">
        <v>8</v>
      </c>
      <c r="W49" s="13">
        <v>0</v>
      </c>
      <c r="X49" s="18">
        <f t="shared" si="5"/>
        <v>8</v>
      </c>
      <c r="Y49" s="26">
        <f t="shared" si="6"/>
        <v>8</v>
      </c>
      <c r="Z49" s="18">
        <f t="shared" si="7"/>
        <v>31</v>
      </c>
    </row>
    <row r="50" spans="1:28" ht="14.25" customHeight="1">
      <c r="A50" s="15" t="s">
        <v>221</v>
      </c>
      <c r="B50" s="15" t="s">
        <v>222</v>
      </c>
      <c r="C50" s="15"/>
      <c r="D50" s="15"/>
      <c r="E50" s="15"/>
      <c r="F50" s="15"/>
      <c r="G50" s="15"/>
      <c r="H50" s="15"/>
      <c r="I50" s="15"/>
      <c r="J50" s="16" t="s">
        <v>49</v>
      </c>
      <c r="K50" s="57"/>
      <c r="L50" s="40"/>
      <c r="M50" s="16" t="str">
        <f t="shared" si="0"/>
        <v/>
      </c>
      <c r="N50" s="16" t="str">
        <f t="shared" si="1"/>
        <v/>
      </c>
      <c r="O50" s="16" t="str">
        <f t="shared" si="2"/>
        <v/>
      </c>
      <c r="P50" s="25" t="str">
        <f>IF(O50="","",VLOOKUP(O50,'bodovna lista'!$B$3:$C$8,2,1))</f>
        <v/>
      </c>
      <c r="R50" s="18" t="str">
        <f t="shared" si="3"/>
        <v/>
      </c>
      <c r="U50" s="18" t="str">
        <f t="shared" si="4"/>
        <v/>
      </c>
      <c r="X50" s="18" t="str">
        <f t="shared" si="5"/>
        <v/>
      </c>
      <c r="Y50" s="26" t="str">
        <f t="shared" si="6"/>
        <v/>
      </c>
      <c r="Z50" s="18" t="str">
        <f t="shared" si="7"/>
        <v/>
      </c>
    </row>
    <row r="51" spans="1:28" ht="14.25" customHeight="1">
      <c r="A51" s="15" t="s">
        <v>223</v>
      </c>
      <c r="B51" s="15" t="s">
        <v>224</v>
      </c>
      <c r="C51" s="15"/>
      <c r="D51" s="15"/>
      <c r="E51" s="15"/>
      <c r="F51" s="15"/>
      <c r="G51" s="15"/>
      <c r="H51" s="15"/>
      <c r="I51" s="15"/>
      <c r="J51" s="16">
        <v>12</v>
      </c>
      <c r="K51" s="57">
        <v>3</v>
      </c>
      <c r="L51" s="40"/>
      <c r="M51" s="16" t="str">
        <f t="shared" si="0"/>
        <v/>
      </c>
      <c r="N51" s="16">
        <f t="shared" si="1"/>
        <v>16</v>
      </c>
      <c r="O51" s="16">
        <f t="shared" si="2"/>
        <v>28</v>
      </c>
      <c r="P51" s="25" t="str">
        <f>IF(O51="","",VLOOKUP(O51,'bodovna lista'!$B$3:$C$8,2,1))</f>
        <v>F</v>
      </c>
      <c r="R51" s="18">
        <f t="shared" si="3"/>
        <v>12</v>
      </c>
      <c r="U51" s="18" t="str">
        <f t="shared" si="4"/>
        <v/>
      </c>
      <c r="V51" s="13">
        <v>7</v>
      </c>
      <c r="W51" s="13">
        <v>9</v>
      </c>
      <c r="X51" s="18">
        <f t="shared" si="5"/>
        <v>16</v>
      </c>
      <c r="Y51" s="26">
        <f t="shared" si="6"/>
        <v>16</v>
      </c>
      <c r="Z51" s="18">
        <f t="shared" si="7"/>
        <v>28</v>
      </c>
    </row>
    <row r="52" spans="1:28" ht="14.25" customHeight="1">
      <c r="A52" s="15" t="s">
        <v>225</v>
      </c>
      <c r="B52" s="15" t="s">
        <v>226</v>
      </c>
      <c r="C52" s="15"/>
      <c r="D52" s="15"/>
      <c r="E52" s="15"/>
      <c r="F52" s="15"/>
      <c r="G52" s="15"/>
      <c r="H52" s="15"/>
      <c r="I52" s="15"/>
      <c r="J52" s="16" t="s">
        <v>49</v>
      </c>
      <c r="K52" s="57">
        <v>2</v>
      </c>
      <c r="L52" s="40"/>
      <c r="M52" s="16" t="str">
        <f t="shared" si="0"/>
        <v/>
      </c>
      <c r="N52" s="16" t="str">
        <f t="shared" si="1"/>
        <v/>
      </c>
      <c r="O52" s="16">
        <f t="shared" si="2"/>
        <v>2</v>
      </c>
      <c r="P52" s="25" t="str">
        <f>IF(O52="","",VLOOKUP(O52,'bodovna lista'!$B$3:$C$8,2,1))</f>
        <v>F</v>
      </c>
      <c r="R52" s="18">
        <f t="shared" si="3"/>
        <v>2</v>
      </c>
      <c r="U52" s="18" t="str">
        <f t="shared" si="4"/>
        <v/>
      </c>
      <c r="X52" s="18" t="str">
        <f t="shared" si="5"/>
        <v/>
      </c>
      <c r="Y52" s="26" t="str">
        <f t="shared" si="6"/>
        <v/>
      </c>
      <c r="Z52" s="18">
        <f t="shared" si="7"/>
        <v>2</v>
      </c>
    </row>
    <row r="53" spans="1:28" ht="14.25" customHeight="1">
      <c r="A53" s="15" t="s">
        <v>227</v>
      </c>
      <c r="B53" s="15" t="s">
        <v>228</v>
      </c>
      <c r="C53" s="15"/>
      <c r="D53" s="15"/>
      <c r="E53" s="15"/>
      <c r="F53" s="15"/>
      <c r="G53" s="15"/>
      <c r="H53" s="15"/>
      <c r="I53" s="15"/>
      <c r="J53" s="16" t="s">
        <v>49</v>
      </c>
      <c r="K53" s="57">
        <v>0</v>
      </c>
      <c r="L53" s="40"/>
      <c r="M53" s="16" t="str">
        <f t="shared" si="0"/>
        <v/>
      </c>
      <c r="N53" s="16" t="str">
        <f t="shared" si="1"/>
        <v/>
      </c>
      <c r="O53" s="16">
        <f t="shared" si="2"/>
        <v>0</v>
      </c>
      <c r="P53" s="25" t="str">
        <f>IF(O53="","",VLOOKUP(O53,'bodovna lista'!$B$3:$C$8,2,1))</f>
        <v>F</v>
      </c>
      <c r="R53" s="18">
        <f t="shared" si="3"/>
        <v>0</v>
      </c>
      <c r="U53" s="18" t="str">
        <f t="shared" si="4"/>
        <v/>
      </c>
      <c r="X53" s="18" t="str">
        <f t="shared" si="5"/>
        <v/>
      </c>
      <c r="Y53" s="26" t="str">
        <f t="shared" si="6"/>
        <v/>
      </c>
      <c r="Z53" s="18">
        <f t="shared" si="7"/>
        <v>0</v>
      </c>
    </row>
    <row r="54" spans="1:28" ht="14.25" customHeight="1">
      <c r="A54" s="15" t="s">
        <v>229</v>
      </c>
      <c r="B54" s="15" t="s">
        <v>230</v>
      </c>
      <c r="C54" s="15"/>
      <c r="D54" s="15"/>
      <c r="E54" s="15"/>
      <c r="F54" s="15"/>
      <c r="G54" s="15"/>
      <c r="H54" s="15"/>
      <c r="I54" s="15"/>
      <c r="J54" s="16" t="s">
        <v>49</v>
      </c>
      <c r="K54" s="57">
        <v>0</v>
      </c>
      <c r="L54" s="40"/>
      <c r="M54" s="16" t="str">
        <f t="shared" si="0"/>
        <v/>
      </c>
      <c r="N54" s="16" t="str">
        <f t="shared" si="1"/>
        <v/>
      </c>
      <c r="O54" s="16">
        <f t="shared" si="2"/>
        <v>0</v>
      </c>
      <c r="P54" s="25" t="str">
        <f>IF(O54="","",VLOOKUP(O54,'bodovna lista'!$B$3:$C$8,2,1))</f>
        <v>F</v>
      </c>
      <c r="R54" s="18">
        <f t="shared" si="3"/>
        <v>0</v>
      </c>
      <c r="U54" s="18" t="str">
        <f t="shared" si="4"/>
        <v/>
      </c>
      <c r="X54" s="18" t="str">
        <f t="shared" si="5"/>
        <v/>
      </c>
      <c r="Y54" s="26" t="str">
        <f t="shared" si="6"/>
        <v/>
      </c>
      <c r="Z54" s="18">
        <f t="shared" si="7"/>
        <v>0</v>
      </c>
    </row>
    <row r="55" spans="1:28" ht="14.25" customHeight="1">
      <c r="A55" s="15" t="s">
        <v>231</v>
      </c>
      <c r="B55" s="15" t="s">
        <v>232</v>
      </c>
      <c r="C55" s="15"/>
      <c r="D55" s="15"/>
      <c r="E55" s="15"/>
      <c r="F55" s="15"/>
      <c r="G55" s="15"/>
      <c r="H55" s="15"/>
      <c r="I55" s="15"/>
      <c r="J55" s="16" t="s">
        <v>49</v>
      </c>
      <c r="K55" s="57">
        <v>24</v>
      </c>
      <c r="L55" s="40"/>
      <c r="M55" s="16">
        <f t="shared" si="0"/>
        <v>0</v>
      </c>
      <c r="N55" s="16">
        <f t="shared" si="1"/>
        <v>6.5</v>
      </c>
      <c r="O55" s="16">
        <f t="shared" si="2"/>
        <v>30.5</v>
      </c>
      <c r="P55" s="25" t="str">
        <f>IF(O55="","",VLOOKUP(O55,'bodovna lista'!$B$3:$C$8,2,1))</f>
        <v>F</v>
      </c>
      <c r="R55" s="18">
        <f t="shared" si="3"/>
        <v>24</v>
      </c>
      <c r="S55" s="18">
        <v>0</v>
      </c>
      <c r="T55" s="18">
        <v>0</v>
      </c>
      <c r="U55" s="18">
        <f t="shared" si="4"/>
        <v>0</v>
      </c>
      <c r="V55" s="13">
        <v>0</v>
      </c>
      <c r="W55" s="13">
        <v>6.5</v>
      </c>
      <c r="X55" s="18">
        <f t="shared" si="5"/>
        <v>6.5</v>
      </c>
      <c r="Y55" s="26">
        <f t="shared" si="6"/>
        <v>6.5</v>
      </c>
      <c r="Z55" s="18">
        <f t="shared" si="7"/>
        <v>30.5</v>
      </c>
      <c r="AB55" s="18">
        <v>0</v>
      </c>
    </row>
    <row r="56" spans="1:28" ht="14.25" customHeight="1">
      <c r="A56" s="15" t="s">
        <v>233</v>
      </c>
      <c r="B56" s="15" t="s">
        <v>234</v>
      </c>
      <c r="C56" s="15"/>
      <c r="D56" s="15"/>
      <c r="E56" s="15"/>
      <c r="F56" s="15"/>
      <c r="G56" s="15"/>
      <c r="H56" s="15"/>
      <c r="I56" s="15"/>
      <c r="J56" s="16" t="s">
        <v>49</v>
      </c>
      <c r="K56" s="57"/>
      <c r="L56" s="40"/>
      <c r="M56" s="16" t="str">
        <f t="shared" si="0"/>
        <v/>
      </c>
      <c r="N56" s="16" t="str">
        <f t="shared" si="1"/>
        <v/>
      </c>
      <c r="O56" s="16" t="str">
        <f t="shared" si="2"/>
        <v/>
      </c>
      <c r="P56" s="25" t="str">
        <f>IF(O56="","",VLOOKUP(O56,'bodovna lista'!$B$3:$C$8,2,1))</f>
        <v/>
      </c>
      <c r="R56" s="18" t="str">
        <f t="shared" si="3"/>
        <v/>
      </c>
      <c r="U56" s="18" t="str">
        <f t="shared" si="4"/>
        <v/>
      </c>
      <c r="X56" s="18" t="str">
        <f t="shared" si="5"/>
        <v/>
      </c>
      <c r="Y56" s="26" t="str">
        <f t="shared" si="6"/>
        <v/>
      </c>
      <c r="Z56" s="18" t="str">
        <f t="shared" si="7"/>
        <v/>
      </c>
    </row>
    <row r="57" spans="1:28" ht="14.25" customHeight="1">
      <c r="A57" s="15" t="s">
        <v>62</v>
      </c>
      <c r="B57" s="15" t="s">
        <v>235</v>
      </c>
      <c r="C57" s="15"/>
      <c r="D57" s="15"/>
      <c r="E57" s="15"/>
      <c r="F57" s="15"/>
      <c r="G57" s="15"/>
      <c r="H57" s="15"/>
      <c r="I57" s="15"/>
      <c r="J57" s="16">
        <v>13</v>
      </c>
      <c r="K57" s="57"/>
      <c r="L57" s="40"/>
      <c r="M57" s="16" t="str">
        <f t="shared" si="0"/>
        <v/>
      </c>
      <c r="N57" s="16" t="str">
        <f t="shared" si="1"/>
        <v/>
      </c>
      <c r="O57" s="16">
        <f t="shared" si="2"/>
        <v>13</v>
      </c>
      <c r="P57" s="25" t="str">
        <f>IF(O57="","",VLOOKUP(O57,'bodovna lista'!$B$3:$C$8,2,1))</f>
        <v>F</v>
      </c>
      <c r="R57" s="18">
        <f t="shared" si="3"/>
        <v>13</v>
      </c>
      <c r="U57" s="18" t="str">
        <f t="shared" si="4"/>
        <v/>
      </c>
      <c r="X57" s="18" t="str">
        <f t="shared" si="5"/>
        <v/>
      </c>
      <c r="Y57" s="26" t="str">
        <f t="shared" si="6"/>
        <v/>
      </c>
      <c r="Z57" s="18">
        <f t="shared" si="7"/>
        <v>13</v>
      </c>
    </row>
    <row r="58" spans="1:28" ht="14.25" customHeight="1">
      <c r="A58" s="15" t="s">
        <v>236</v>
      </c>
      <c r="B58" s="15" t="s">
        <v>237</v>
      </c>
      <c r="C58" s="15"/>
      <c r="D58" s="15"/>
      <c r="E58" s="15"/>
      <c r="F58" s="15"/>
      <c r="G58" s="15"/>
      <c r="H58" s="15"/>
      <c r="I58" s="15"/>
      <c r="J58" s="16" t="s">
        <v>49</v>
      </c>
      <c r="K58" s="57"/>
      <c r="L58" s="40"/>
      <c r="M58" s="16" t="str">
        <f t="shared" si="0"/>
        <v/>
      </c>
      <c r="N58" s="16" t="str">
        <f t="shared" si="1"/>
        <v/>
      </c>
      <c r="O58" s="16" t="str">
        <f t="shared" si="2"/>
        <v/>
      </c>
      <c r="P58" s="25" t="str">
        <f>IF(O58="","",VLOOKUP(O58,'bodovna lista'!$B$3:$C$8,2,1))</f>
        <v/>
      </c>
      <c r="R58" s="18" t="str">
        <f t="shared" si="3"/>
        <v/>
      </c>
      <c r="U58" s="18" t="str">
        <f t="shared" si="4"/>
        <v/>
      </c>
      <c r="X58" s="18" t="str">
        <f t="shared" si="5"/>
        <v/>
      </c>
      <c r="Y58" s="26" t="str">
        <f t="shared" si="6"/>
        <v/>
      </c>
      <c r="Z58" s="18" t="str">
        <f t="shared" si="7"/>
        <v/>
      </c>
    </row>
    <row r="59" spans="1:28" ht="14.25" customHeight="1">
      <c r="A59" s="15" t="s">
        <v>238</v>
      </c>
      <c r="B59" s="15" t="s">
        <v>239</v>
      </c>
      <c r="C59" s="15"/>
      <c r="D59" s="15"/>
      <c r="E59" s="15"/>
      <c r="F59" s="15"/>
      <c r="G59" s="15"/>
      <c r="H59" s="15"/>
      <c r="I59" s="15"/>
      <c r="J59" s="16" t="s">
        <v>49</v>
      </c>
      <c r="K59" s="57"/>
      <c r="L59" s="40"/>
      <c r="M59" s="16" t="str">
        <f t="shared" si="0"/>
        <v/>
      </c>
      <c r="N59" s="16" t="str">
        <f t="shared" si="1"/>
        <v/>
      </c>
      <c r="O59" s="16" t="str">
        <f t="shared" si="2"/>
        <v/>
      </c>
      <c r="P59" s="25" t="str">
        <f>IF(O59="","",VLOOKUP(O59,'bodovna lista'!$B$3:$C$8,2,1))</f>
        <v/>
      </c>
      <c r="R59" s="18" t="str">
        <f t="shared" si="3"/>
        <v/>
      </c>
      <c r="U59" s="18" t="str">
        <f t="shared" si="4"/>
        <v/>
      </c>
      <c r="X59" s="18" t="str">
        <f t="shared" si="5"/>
        <v/>
      </c>
      <c r="Y59" s="26" t="str">
        <f t="shared" si="6"/>
        <v/>
      </c>
      <c r="Z59" s="18" t="str">
        <f t="shared" si="7"/>
        <v/>
      </c>
    </row>
    <row r="60" spans="1:28" ht="14.25" customHeight="1">
      <c r="A60" s="15" t="s">
        <v>240</v>
      </c>
      <c r="B60" s="15" t="s">
        <v>241</v>
      </c>
      <c r="C60" s="15"/>
      <c r="D60" s="15"/>
      <c r="E60" s="15"/>
      <c r="F60" s="15"/>
      <c r="G60" s="15"/>
      <c r="H60" s="15"/>
      <c r="I60" s="15"/>
      <c r="J60" s="16" t="s">
        <v>49</v>
      </c>
      <c r="K60" s="57"/>
      <c r="L60" s="40"/>
      <c r="M60" s="16" t="str">
        <f t="shared" si="0"/>
        <v/>
      </c>
      <c r="N60" s="16" t="str">
        <f t="shared" si="1"/>
        <v/>
      </c>
      <c r="O60" s="16" t="str">
        <f t="shared" si="2"/>
        <v/>
      </c>
      <c r="P60" s="25" t="str">
        <f>IF(O60="","",VLOOKUP(O60,'bodovna lista'!$B$3:$C$8,2,1))</f>
        <v/>
      </c>
      <c r="R60" s="18" t="str">
        <f t="shared" si="3"/>
        <v/>
      </c>
      <c r="U60" s="18" t="str">
        <f t="shared" si="4"/>
        <v/>
      </c>
      <c r="X60" s="18" t="str">
        <f t="shared" si="5"/>
        <v/>
      </c>
      <c r="Y60" s="26" t="str">
        <f t="shared" si="6"/>
        <v/>
      </c>
      <c r="Z60" s="18" t="str">
        <f t="shared" si="7"/>
        <v/>
      </c>
    </row>
    <row r="61" spans="1:28" ht="14.25" customHeight="1">
      <c r="A61" s="15" t="s">
        <v>242</v>
      </c>
      <c r="B61" s="15" t="s">
        <v>243</v>
      </c>
      <c r="C61" s="15"/>
      <c r="D61" s="15"/>
      <c r="E61" s="15"/>
      <c r="F61" s="15"/>
      <c r="G61" s="15"/>
      <c r="H61" s="15"/>
      <c r="I61" s="15"/>
      <c r="J61" s="16" t="s">
        <v>49</v>
      </c>
      <c r="K61" s="57"/>
      <c r="L61" s="40"/>
      <c r="M61" s="16" t="str">
        <f t="shared" si="0"/>
        <v/>
      </c>
      <c r="N61" s="16" t="str">
        <f t="shared" si="1"/>
        <v/>
      </c>
      <c r="O61" s="16" t="str">
        <f t="shared" si="2"/>
        <v/>
      </c>
      <c r="P61" s="25" t="str">
        <f>IF(O61="","",VLOOKUP(O61,'bodovna lista'!$B$3:$C$8,2,1))</f>
        <v/>
      </c>
      <c r="R61" s="18" t="str">
        <f t="shared" si="3"/>
        <v/>
      </c>
      <c r="U61" s="18" t="str">
        <f t="shared" si="4"/>
        <v/>
      </c>
      <c r="X61" s="18" t="str">
        <f t="shared" si="5"/>
        <v/>
      </c>
      <c r="Y61" s="26" t="str">
        <f t="shared" si="6"/>
        <v/>
      </c>
      <c r="Z61" s="18" t="str">
        <f t="shared" si="7"/>
        <v/>
      </c>
    </row>
    <row r="62" spans="1:28" ht="14.25" customHeight="1">
      <c r="A62" s="15" t="s">
        <v>244</v>
      </c>
      <c r="B62" s="15" t="s">
        <v>245</v>
      </c>
      <c r="C62" s="15"/>
      <c r="D62" s="15"/>
      <c r="E62" s="15"/>
      <c r="F62" s="15"/>
      <c r="G62" s="15"/>
      <c r="H62" s="15"/>
      <c r="I62" s="15"/>
      <c r="J62" s="16" t="s">
        <v>49</v>
      </c>
      <c r="K62" s="57"/>
      <c r="L62" s="40"/>
      <c r="M62" s="16" t="str">
        <f t="shared" si="0"/>
        <v/>
      </c>
      <c r="N62" s="16" t="str">
        <f t="shared" si="1"/>
        <v/>
      </c>
      <c r="O62" s="16" t="str">
        <f t="shared" si="2"/>
        <v/>
      </c>
      <c r="P62" s="25" t="str">
        <f>IF(O62="","",VLOOKUP(O62,'bodovna lista'!$B$3:$C$8,2,1))</f>
        <v/>
      </c>
      <c r="R62" s="18" t="str">
        <f t="shared" si="3"/>
        <v/>
      </c>
      <c r="U62" s="18" t="str">
        <f t="shared" si="4"/>
        <v/>
      </c>
      <c r="X62" s="18" t="str">
        <f t="shared" si="5"/>
        <v/>
      </c>
      <c r="Y62" s="26" t="str">
        <f t="shared" si="6"/>
        <v/>
      </c>
      <c r="Z62" s="18" t="str">
        <f t="shared" si="7"/>
        <v/>
      </c>
    </row>
    <row r="63" spans="1:28" ht="14.25" customHeight="1">
      <c r="A63" s="15" t="s">
        <v>246</v>
      </c>
      <c r="B63" s="15" t="s">
        <v>247</v>
      </c>
      <c r="C63" s="15"/>
      <c r="D63" s="15"/>
      <c r="E63" s="15"/>
      <c r="F63" s="15"/>
      <c r="G63" s="15"/>
      <c r="H63" s="15"/>
      <c r="I63" s="15"/>
      <c r="J63" s="16">
        <v>3</v>
      </c>
      <c r="K63" s="57">
        <v>10</v>
      </c>
      <c r="L63" s="40"/>
      <c r="M63" s="16" t="str">
        <f t="shared" si="0"/>
        <v/>
      </c>
      <c r="N63" s="16" t="str">
        <f t="shared" si="1"/>
        <v/>
      </c>
      <c r="O63" s="16">
        <f t="shared" si="2"/>
        <v>10</v>
      </c>
      <c r="P63" s="25" t="str">
        <f>IF(O63="","",VLOOKUP(O63,'bodovna lista'!$B$3:$C$8,2,1))</f>
        <v>F</v>
      </c>
      <c r="R63" s="18">
        <f t="shared" si="3"/>
        <v>10</v>
      </c>
      <c r="U63" s="18" t="str">
        <f t="shared" si="4"/>
        <v/>
      </c>
      <c r="X63" s="18" t="str">
        <f t="shared" si="5"/>
        <v/>
      </c>
      <c r="Y63" s="26" t="str">
        <f t="shared" si="6"/>
        <v/>
      </c>
      <c r="Z63" s="18">
        <f t="shared" si="7"/>
        <v>10</v>
      </c>
    </row>
    <row r="64" spans="1:28" ht="14.25" customHeight="1">
      <c r="A64" s="15" t="s">
        <v>248</v>
      </c>
      <c r="B64" s="15" t="s">
        <v>249</v>
      </c>
      <c r="C64" s="15"/>
      <c r="D64" s="15"/>
      <c r="E64" s="15"/>
      <c r="F64" s="15"/>
      <c r="G64" s="15"/>
      <c r="H64" s="15"/>
      <c r="I64" s="15"/>
      <c r="J64" s="16" t="s">
        <v>49</v>
      </c>
      <c r="K64" s="57">
        <v>8</v>
      </c>
      <c r="L64" s="40"/>
      <c r="M64" s="16" t="str">
        <f t="shared" si="0"/>
        <v/>
      </c>
      <c r="N64" s="16" t="str">
        <f t="shared" si="1"/>
        <v/>
      </c>
      <c r="O64" s="16">
        <f t="shared" si="2"/>
        <v>8</v>
      </c>
      <c r="P64" s="25" t="str">
        <f>IF(O64="","",VLOOKUP(O64,'bodovna lista'!$B$3:$C$8,2,1))</f>
        <v>F</v>
      </c>
      <c r="R64" s="18">
        <f t="shared" si="3"/>
        <v>8</v>
      </c>
      <c r="U64" s="18" t="str">
        <f t="shared" si="4"/>
        <v/>
      </c>
      <c r="X64" s="18" t="str">
        <f t="shared" si="5"/>
        <v/>
      </c>
      <c r="Y64" s="26" t="str">
        <f t="shared" si="6"/>
        <v/>
      </c>
      <c r="Z64" s="18">
        <f t="shared" si="7"/>
        <v>8</v>
      </c>
    </row>
    <row r="65" spans="1:28" ht="14.25" customHeight="1">
      <c r="A65" s="15" t="s">
        <v>250</v>
      </c>
      <c r="B65" s="15" t="s">
        <v>251</v>
      </c>
      <c r="C65" s="15"/>
      <c r="D65" s="15"/>
      <c r="E65" s="15"/>
      <c r="F65" s="15"/>
      <c r="G65" s="15"/>
      <c r="H65" s="15"/>
      <c r="I65" s="15"/>
      <c r="J65" s="16" t="s">
        <v>49</v>
      </c>
      <c r="K65" s="57"/>
      <c r="L65" s="40"/>
      <c r="M65" s="16" t="str">
        <f t="shared" si="0"/>
        <v/>
      </c>
      <c r="N65" s="16" t="str">
        <f t="shared" si="1"/>
        <v/>
      </c>
      <c r="O65" s="16" t="str">
        <f t="shared" si="2"/>
        <v/>
      </c>
      <c r="P65" s="25" t="str">
        <f>IF(O65="","",VLOOKUP(O65,'bodovna lista'!$B$3:$C$8,2,1))</f>
        <v/>
      </c>
      <c r="R65" s="18" t="str">
        <f t="shared" si="3"/>
        <v/>
      </c>
      <c r="U65" s="18" t="str">
        <f t="shared" si="4"/>
        <v/>
      </c>
      <c r="X65" s="18" t="str">
        <f t="shared" si="5"/>
        <v/>
      </c>
      <c r="Y65" s="26" t="str">
        <f t="shared" si="6"/>
        <v/>
      </c>
      <c r="Z65" s="18" t="str">
        <f t="shared" si="7"/>
        <v/>
      </c>
    </row>
    <row r="66" spans="1:28" ht="14.25" customHeight="1">
      <c r="A66" s="15" t="s">
        <v>252</v>
      </c>
      <c r="B66" s="15" t="s">
        <v>253</v>
      </c>
      <c r="C66" s="15"/>
      <c r="D66" s="15"/>
      <c r="E66" s="15"/>
      <c r="F66" s="15"/>
      <c r="G66" s="15"/>
      <c r="H66" s="15"/>
      <c r="I66" s="15"/>
      <c r="J66" s="16" t="s">
        <v>49</v>
      </c>
      <c r="K66" s="57"/>
      <c r="L66" s="40"/>
      <c r="M66" s="16" t="str">
        <f t="shared" si="0"/>
        <v/>
      </c>
      <c r="N66" s="16" t="str">
        <f t="shared" si="1"/>
        <v/>
      </c>
      <c r="O66" s="16" t="str">
        <f t="shared" si="2"/>
        <v/>
      </c>
      <c r="P66" s="25" t="str">
        <f>IF(O66="","",VLOOKUP(O66,'bodovna lista'!$B$3:$C$8,2,1))</f>
        <v/>
      </c>
      <c r="R66" s="18" t="str">
        <f t="shared" si="3"/>
        <v/>
      </c>
      <c r="U66" s="18" t="str">
        <f t="shared" si="4"/>
        <v/>
      </c>
      <c r="X66" s="18" t="str">
        <f t="shared" si="5"/>
        <v/>
      </c>
      <c r="Y66" s="26" t="str">
        <f t="shared" si="6"/>
        <v/>
      </c>
      <c r="Z66" s="18" t="str">
        <f t="shared" si="7"/>
        <v/>
      </c>
    </row>
    <row r="67" spans="1:28" ht="14.25" customHeight="1">
      <c r="A67" s="15" t="s">
        <v>254</v>
      </c>
      <c r="B67" s="15" t="s">
        <v>255</v>
      </c>
      <c r="C67" s="15"/>
      <c r="D67" s="15"/>
      <c r="E67" s="15"/>
      <c r="F67" s="15"/>
      <c r="G67" s="15"/>
      <c r="H67" s="15"/>
      <c r="I67" s="15"/>
      <c r="J67" s="16" t="s">
        <v>49</v>
      </c>
      <c r="K67" s="57"/>
      <c r="L67" s="40"/>
      <c r="M67" s="16" t="str">
        <f t="shared" si="0"/>
        <v/>
      </c>
      <c r="N67" s="16" t="str">
        <f t="shared" si="1"/>
        <v/>
      </c>
      <c r="O67" s="16" t="str">
        <f t="shared" si="2"/>
        <v/>
      </c>
      <c r="P67" s="25" t="str">
        <f>IF(O67="","",VLOOKUP(O67,'bodovna lista'!$B$3:$C$8,2,1))</f>
        <v/>
      </c>
      <c r="R67" s="18" t="str">
        <f t="shared" si="3"/>
        <v/>
      </c>
      <c r="U67" s="18" t="str">
        <f t="shared" si="4"/>
        <v/>
      </c>
      <c r="X67" s="18" t="str">
        <f t="shared" si="5"/>
        <v/>
      </c>
      <c r="Y67" s="26" t="str">
        <f t="shared" si="6"/>
        <v/>
      </c>
      <c r="Z67" s="18" t="str">
        <f t="shared" si="7"/>
        <v/>
      </c>
    </row>
    <row r="68" spans="1:28" ht="14.25" customHeight="1">
      <c r="A68" s="15" t="s">
        <v>256</v>
      </c>
      <c r="B68" s="15" t="s">
        <v>257</v>
      </c>
      <c r="C68" s="15"/>
      <c r="D68" s="15"/>
      <c r="E68" s="15"/>
      <c r="F68" s="15"/>
      <c r="G68" s="15"/>
      <c r="H68" s="15"/>
      <c r="I68" s="15"/>
      <c r="J68" s="16">
        <v>16</v>
      </c>
      <c r="K68" s="57"/>
      <c r="L68" s="40"/>
      <c r="M68" s="16" t="str">
        <f t="shared" si="0"/>
        <v/>
      </c>
      <c r="N68" s="16" t="str">
        <f t="shared" si="1"/>
        <v/>
      </c>
      <c r="O68" s="16">
        <f t="shared" si="2"/>
        <v>16</v>
      </c>
      <c r="P68" s="25" t="str">
        <f>IF(O68="","",VLOOKUP(O68,'bodovna lista'!$B$3:$C$8,2,1))</f>
        <v>F</v>
      </c>
      <c r="R68" s="18">
        <f t="shared" si="3"/>
        <v>16</v>
      </c>
      <c r="U68" s="18" t="str">
        <f t="shared" si="4"/>
        <v/>
      </c>
      <c r="X68" s="18" t="str">
        <f t="shared" si="5"/>
        <v/>
      </c>
      <c r="Y68" s="26" t="str">
        <f t="shared" si="6"/>
        <v/>
      </c>
      <c r="Z68" s="18">
        <f t="shared" si="7"/>
        <v>16</v>
      </c>
    </row>
    <row r="69" spans="1:28" ht="14.25" customHeight="1">
      <c r="A69" s="15" t="s">
        <v>258</v>
      </c>
      <c r="B69" s="15" t="s">
        <v>259</v>
      </c>
      <c r="C69" s="15"/>
      <c r="D69" s="15"/>
      <c r="E69" s="15"/>
      <c r="F69" s="15"/>
      <c r="G69" s="15"/>
      <c r="H69" s="15"/>
      <c r="I69" s="15"/>
      <c r="J69" s="16">
        <v>13</v>
      </c>
      <c r="K69" s="57">
        <v>1</v>
      </c>
      <c r="L69" s="40"/>
      <c r="M69" s="16">
        <f t="shared" si="0"/>
        <v>0</v>
      </c>
      <c r="N69" s="16" t="str">
        <f t="shared" si="1"/>
        <v/>
      </c>
      <c r="O69" s="16">
        <f t="shared" si="2"/>
        <v>13</v>
      </c>
      <c r="P69" s="25" t="str">
        <f>IF(O69="","",VLOOKUP(O69,'bodovna lista'!$B$3:$C$8,2,1))</f>
        <v>F</v>
      </c>
      <c r="R69" s="18">
        <f t="shared" si="3"/>
        <v>13</v>
      </c>
      <c r="S69" s="18">
        <v>0</v>
      </c>
      <c r="T69" s="18">
        <v>0</v>
      </c>
      <c r="U69" s="18">
        <f t="shared" si="4"/>
        <v>0</v>
      </c>
      <c r="X69" s="18" t="str">
        <f t="shared" si="5"/>
        <v/>
      </c>
      <c r="Y69" s="26">
        <f t="shared" si="6"/>
        <v>0</v>
      </c>
      <c r="Z69" s="18">
        <f t="shared" si="7"/>
        <v>13</v>
      </c>
      <c r="AB69" s="18">
        <v>0</v>
      </c>
    </row>
    <row r="70" spans="1:28" ht="14.25" customHeight="1">
      <c r="A70" s="15" t="s">
        <v>260</v>
      </c>
      <c r="B70" s="15" t="s">
        <v>261</v>
      </c>
      <c r="C70" s="15"/>
      <c r="D70" s="15"/>
      <c r="E70" s="15"/>
      <c r="F70" s="15"/>
      <c r="G70" s="15"/>
      <c r="H70" s="15"/>
      <c r="I70" s="15"/>
      <c r="J70" s="16" t="s">
        <v>49</v>
      </c>
      <c r="K70" s="57"/>
      <c r="L70" s="40"/>
      <c r="M70" s="16" t="str">
        <f t="shared" si="0"/>
        <v/>
      </c>
      <c r="N70" s="16" t="str">
        <f t="shared" si="1"/>
        <v/>
      </c>
      <c r="O70" s="16" t="str">
        <f t="shared" si="2"/>
        <v/>
      </c>
      <c r="P70" s="25" t="str">
        <f>IF(O70="","",VLOOKUP(O70,'bodovna lista'!$B$3:$C$8,2,1))</f>
        <v/>
      </c>
      <c r="R70" s="18" t="str">
        <f t="shared" si="3"/>
        <v/>
      </c>
      <c r="U70" s="18" t="str">
        <f t="shared" si="4"/>
        <v/>
      </c>
      <c r="X70" s="18" t="str">
        <f t="shared" si="5"/>
        <v/>
      </c>
      <c r="Y70" s="26" t="str">
        <f t="shared" si="6"/>
        <v/>
      </c>
      <c r="Z70" s="18" t="str">
        <f t="shared" si="7"/>
        <v/>
      </c>
    </row>
    <row r="71" spans="1:28" ht="14.25" customHeight="1"/>
    <row r="72" spans="1:28" ht="14.25" customHeight="1"/>
    <row r="73" spans="1:28" ht="14.25" customHeight="1"/>
    <row r="74" spans="1:28" ht="14.25" customHeight="1"/>
    <row r="75" spans="1:28" ht="14.25" customHeight="1"/>
    <row r="76" spans="1:28" ht="14.25" customHeight="1"/>
    <row r="77" spans="1:28" ht="14.25" customHeight="1"/>
    <row r="78" spans="1:28" ht="14.25" customHeight="1"/>
    <row r="79" spans="1:28" ht="14.25" customHeight="1"/>
    <row r="80" spans="1:28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9">
    <mergeCell ref="K28:L28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K8:L8"/>
    <mergeCell ref="K9:L9"/>
    <mergeCell ref="K10:L10"/>
    <mergeCell ref="K11:L11"/>
    <mergeCell ref="K12:L12"/>
    <mergeCell ref="A5:A7"/>
    <mergeCell ref="B5:B7"/>
    <mergeCell ref="C6:C7"/>
    <mergeCell ref="D6:F6"/>
    <mergeCell ref="G6:I6"/>
    <mergeCell ref="Z6:Z7"/>
    <mergeCell ref="N4:P4"/>
    <mergeCell ref="O5:O7"/>
    <mergeCell ref="P5:P7"/>
    <mergeCell ref="M6:N6"/>
    <mergeCell ref="R6:R7"/>
    <mergeCell ref="S6:S7"/>
    <mergeCell ref="T6:T7"/>
    <mergeCell ref="C5:N5"/>
    <mergeCell ref="U6:U7"/>
    <mergeCell ref="V6:V7"/>
    <mergeCell ref="W6:W7"/>
    <mergeCell ref="X6:X7"/>
    <mergeCell ref="J6:L6"/>
    <mergeCell ref="K7:L7"/>
    <mergeCell ref="A1:P1"/>
    <mergeCell ref="A2:I2"/>
    <mergeCell ref="J2:P2"/>
    <mergeCell ref="C3:I3"/>
    <mergeCell ref="J3:M3"/>
    <mergeCell ref="N3:P3"/>
    <mergeCell ref="K66:L66"/>
    <mergeCell ref="K67:L67"/>
    <mergeCell ref="K68:L68"/>
    <mergeCell ref="K69:L69"/>
    <mergeCell ref="K70:L70"/>
    <mergeCell ref="K54:L54"/>
    <mergeCell ref="K55:L55"/>
    <mergeCell ref="K56:L56"/>
    <mergeCell ref="K64:L64"/>
    <mergeCell ref="K65:L65"/>
    <mergeCell ref="K57:L57"/>
    <mergeCell ref="K58:L58"/>
    <mergeCell ref="K59:L59"/>
    <mergeCell ref="K60:L60"/>
    <mergeCell ref="K61:L61"/>
    <mergeCell ref="K62:L62"/>
    <mergeCell ref="K63:L63"/>
    <mergeCell ref="K49:L49"/>
    <mergeCell ref="K50:L50"/>
    <mergeCell ref="K51:L51"/>
    <mergeCell ref="K52:L52"/>
    <mergeCell ref="K53:L53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</mergeCells>
  <conditionalFormatting sqref="P8:P70">
    <cfRule type="notContainsText" dxfId="0" priority="1" operator="notContains" text="F">
      <formula>ISERROR(SEARCH(("F"),(P8)))</formula>
    </cfRule>
  </conditionalFormatting>
  <pageMargins left="0.7" right="0.7" top="0.75" bottom="0.75" header="0" footer="0"/>
  <pageSetup orientation="landscape"/>
  <headerFooter>
    <oddFooter>&amp;Rpotpis nastavnika__________________________________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K1" sqref="K1:K1048576"/>
    </sheetView>
  </sheetViews>
  <sheetFormatPr defaultColWidth="14.44140625" defaultRowHeight="15" customHeight="1"/>
  <cols>
    <col min="1" max="1" width="8.6640625" customWidth="1"/>
    <col min="2" max="2" width="20.44140625" customWidth="1"/>
    <col min="3" max="3" width="10.6640625" customWidth="1"/>
    <col min="4" max="4" width="13.33203125" customWidth="1"/>
    <col min="5" max="5" width="11.109375" customWidth="1"/>
    <col min="6" max="6" width="9.109375" customWidth="1"/>
    <col min="7" max="7" width="8.5546875" customWidth="1"/>
    <col min="8" max="8" width="10.44140625" customWidth="1"/>
    <col min="9" max="9" width="13" customWidth="1"/>
    <col min="10" max="10" width="11.5546875" customWidth="1"/>
    <col min="11" max="11" width="9.44140625" hidden="1" customWidth="1"/>
    <col min="12" max="15" width="9.44140625" customWidth="1"/>
    <col min="16" max="16" width="4.33203125" customWidth="1"/>
    <col min="17" max="17" width="8.6640625" customWidth="1"/>
    <col min="18" max="18" width="16.77734375" customWidth="1"/>
    <col min="19" max="30" width="8.6640625" customWidth="1"/>
  </cols>
  <sheetData>
    <row r="1" spans="1:16" ht="14.25" customHeight="1"/>
    <row r="2" spans="1:16" ht="49.5" customHeight="1">
      <c r="A2" s="27" t="s">
        <v>262</v>
      </c>
      <c r="B2" s="27" t="s">
        <v>263</v>
      </c>
      <c r="C2" s="27" t="s">
        <v>264</v>
      </c>
      <c r="D2" s="27" t="s">
        <v>265</v>
      </c>
      <c r="E2" s="27" t="s">
        <v>266</v>
      </c>
      <c r="F2" s="27" t="s">
        <v>267</v>
      </c>
      <c r="G2" s="27" t="s">
        <v>268</v>
      </c>
      <c r="H2" s="27" t="s">
        <v>269</v>
      </c>
      <c r="I2" s="27" t="s">
        <v>270</v>
      </c>
      <c r="J2" s="27" t="s">
        <v>271</v>
      </c>
      <c r="K2" s="27" t="s">
        <v>272</v>
      </c>
      <c r="L2" s="75" t="s">
        <v>313</v>
      </c>
      <c r="M2" s="75" t="s">
        <v>308</v>
      </c>
      <c r="N2" s="75" t="s">
        <v>314</v>
      </c>
      <c r="O2" s="75"/>
      <c r="P2" s="27" t="s">
        <v>1</v>
      </c>
    </row>
    <row r="3" spans="1:16" ht="14.25" customHeight="1">
      <c r="A3" s="28" t="s">
        <v>273</v>
      </c>
      <c r="B3" s="18" t="s">
        <v>274</v>
      </c>
      <c r="C3" s="18">
        <v>5</v>
      </c>
      <c r="D3" s="18">
        <v>3</v>
      </c>
      <c r="G3" s="18" t="str">
        <f t="shared" ref="G3:G8" si="0">IF(E3="","",SUM(E3:F3))</f>
        <v/>
      </c>
      <c r="J3" s="18" t="str">
        <f>IF(H3="","",SUM(H3:I3))</f>
        <v/>
      </c>
      <c r="K3" s="18">
        <f>MAX(C3:D3)+MAX(G3,J3)</f>
        <v>5</v>
      </c>
      <c r="L3" s="18"/>
      <c r="M3" s="18"/>
      <c r="N3" s="18"/>
      <c r="O3" s="18"/>
      <c r="P3" s="18" t="str">
        <f>IF(K3="","",VLOOKUP(K3,'bodovna lista'!$B$3:$C$8,2,1))</f>
        <v>F</v>
      </c>
    </row>
    <row r="4" spans="1:16" ht="14.25" customHeight="1">
      <c r="A4" s="28" t="s">
        <v>275</v>
      </c>
      <c r="B4" s="18" t="s">
        <v>276</v>
      </c>
      <c r="C4" s="18">
        <v>3</v>
      </c>
      <c r="D4" s="18">
        <v>15</v>
      </c>
      <c r="E4" s="18">
        <v>8</v>
      </c>
      <c r="G4" s="18">
        <f t="shared" si="0"/>
        <v>8</v>
      </c>
      <c r="H4" s="13">
        <v>8</v>
      </c>
      <c r="I4" s="29">
        <v>17</v>
      </c>
      <c r="J4" s="18">
        <f>IF(H4="","",SUM(H4:I4))</f>
        <v>25</v>
      </c>
      <c r="K4" s="18">
        <f>MAX(C4:D4)+MAX(G4,J4)</f>
        <v>40</v>
      </c>
      <c r="L4" s="18">
        <v>14</v>
      </c>
      <c r="M4" s="18"/>
      <c r="N4" s="18"/>
      <c r="O4" s="18"/>
      <c r="P4" s="18" t="str">
        <f>IF(K4="","",VLOOKUP(K4,'bodovna lista'!$B$3:$C$8,2,1))</f>
        <v>F</v>
      </c>
    </row>
    <row r="5" spans="1:16" ht="14.25" customHeight="1">
      <c r="A5" s="28" t="s">
        <v>277</v>
      </c>
      <c r="B5" s="18" t="s">
        <v>278</v>
      </c>
      <c r="C5" s="18">
        <v>15</v>
      </c>
      <c r="D5" s="18">
        <v>2</v>
      </c>
      <c r="E5" s="18">
        <v>20</v>
      </c>
      <c r="F5" s="18">
        <v>1</v>
      </c>
      <c r="G5" s="18">
        <f t="shared" si="0"/>
        <v>21</v>
      </c>
      <c r="H5" s="13">
        <v>5</v>
      </c>
      <c r="I5" s="13">
        <v>4</v>
      </c>
      <c r="J5" s="18">
        <f>IF(H5="","",SUM(H5:I5))</f>
        <v>9</v>
      </c>
      <c r="K5" s="18">
        <f>MAX(C5:D5)+MAX(G5,J5)</f>
        <v>36</v>
      </c>
      <c r="L5" s="18">
        <v>17</v>
      </c>
      <c r="M5" s="18"/>
      <c r="N5" s="18"/>
      <c r="O5" s="18"/>
      <c r="P5" s="18" t="str">
        <f>IF(K5="","",VLOOKUP(K5,'bodovna lista'!$B$3:$C$8,2,1))</f>
        <v>F</v>
      </c>
    </row>
    <row r="6" spans="1:16" ht="14.25" customHeight="1">
      <c r="A6" s="28" t="s">
        <v>279</v>
      </c>
      <c r="B6" s="18" t="s">
        <v>280</v>
      </c>
      <c r="C6" s="18">
        <v>4</v>
      </c>
      <c r="G6" s="18" t="str">
        <f t="shared" si="0"/>
        <v/>
      </c>
      <c r="J6" s="18" t="str">
        <f>IF(H6="","",SUM(H6:I6))</f>
        <v/>
      </c>
      <c r="K6" s="18">
        <f>MAX(C6:D6)+MAX(G6,J6)</f>
        <v>4</v>
      </c>
      <c r="L6" s="18"/>
      <c r="M6" s="18"/>
      <c r="N6" s="18"/>
      <c r="O6" s="18"/>
      <c r="P6" s="18" t="str">
        <f>IF(K6="","",VLOOKUP(K6,'bodovna lista'!$B$3:$C$8,2,1))</f>
        <v>F</v>
      </c>
    </row>
    <row r="7" spans="1:16" ht="14.25" customHeight="1">
      <c r="A7" s="28" t="s">
        <v>281</v>
      </c>
      <c r="B7" s="18" t="s">
        <v>282</v>
      </c>
      <c r="C7" s="18">
        <v>22</v>
      </c>
      <c r="D7" s="18">
        <v>4</v>
      </c>
      <c r="E7" s="18">
        <v>3</v>
      </c>
      <c r="F7" s="18">
        <v>0</v>
      </c>
      <c r="G7" s="18">
        <f t="shared" si="0"/>
        <v>3</v>
      </c>
      <c r="H7" s="13">
        <v>6</v>
      </c>
      <c r="I7" s="13">
        <v>7</v>
      </c>
      <c r="J7" s="18">
        <f>IF(H7="","",SUM(H7:I7))</f>
        <v>13</v>
      </c>
      <c r="K7" s="18">
        <f>MAX(C7:D7)+MAX(G7,J7)</f>
        <v>35</v>
      </c>
      <c r="L7" s="18"/>
      <c r="M7" s="18"/>
      <c r="N7" s="18"/>
      <c r="O7" s="18"/>
      <c r="P7" s="18" t="str">
        <f>IF(K7="","",VLOOKUP(K7,'bodovna lista'!$B$3:$C$8,2,1))</f>
        <v>F</v>
      </c>
    </row>
    <row r="8" spans="1:16" ht="14.25" customHeight="1">
      <c r="A8" s="28" t="s">
        <v>283</v>
      </c>
      <c r="B8" s="18" t="s">
        <v>284</v>
      </c>
      <c r="D8" s="18">
        <v>12</v>
      </c>
      <c r="G8" s="18" t="str">
        <f t="shared" si="0"/>
        <v/>
      </c>
      <c r="H8" s="13">
        <v>2</v>
      </c>
      <c r="I8" s="13">
        <v>2</v>
      </c>
      <c r="J8" s="18">
        <f>IF(H8="","",SUM(H8:I8))</f>
        <v>4</v>
      </c>
      <c r="K8" s="18">
        <f>MAX(C8:D8)+MAX(G8,J8)</f>
        <v>16</v>
      </c>
      <c r="L8" s="18"/>
      <c r="M8" s="18"/>
      <c r="N8" s="18"/>
      <c r="O8" s="18"/>
      <c r="P8" s="18" t="str">
        <f>IF(K8="","",VLOOKUP(K8,'bodovna lista'!$B$3:$C$8,2,1))</f>
        <v>F</v>
      </c>
    </row>
    <row r="9" spans="1:16" ht="14.25" customHeight="1">
      <c r="A9" s="28"/>
    </row>
    <row r="10" spans="1:16" ht="14.25" customHeight="1">
      <c r="A10" s="28"/>
    </row>
    <row r="11" spans="1:16" ht="14.25" customHeight="1">
      <c r="A11" s="28"/>
    </row>
    <row r="12" spans="1:16" ht="14.25" customHeight="1">
      <c r="A12" s="28"/>
    </row>
    <row r="13" spans="1:16" ht="14.25" customHeight="1">
      <c r="A13" s="28"/>
    </row>
    <row r="14" spans="1:16" ht="14.25" customHeight="1"/>
    <row r="15" spans="1:16" ht="14.25" customHeight="1"/>
    <row r="16" spans="1: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0"/>
  <sheetViews>
    <sheetView workbookViewId="0"/>
  </sheetViews>
  <sheetFormatPr defaultColWidth="14.44140625" defaultRowHeight="15" customHeight="1"/>
  <cols>
    <col min="1" max="1" width="9.33203125" customWidth="1"/>
    <col min="3" max="3" width="25.6640625" customWidth="1"/>
    <col min="4" max="4" width="12.6640625" customWidth="1"/>
    <col min="5" max="5" width="14" customWidth="1"/>
    <col min="6" max="6" width="9" customWidth="1"/>
    <col min="7" max="7" width="12" customWidth="1"/>
  </cols>
  <sheetData>
    <row r="1" spans="1:11" ht="14.4">
      <c r="A1" s="62" t="s">
        <v>9</v>
      </c>
      <c r="B1" s="39"/>
      <c r="C1" s="39"/>
      <c r="D1" s="39"/>
      <c r="E1" s="39"/>
      <c r="F1" s="39"/>
      <c r="G1" s="40"/>
    </row>
    <row r="2" spans="1:11" ht="14.4">
      <c r="A2" s="62" t="s">
        <v>10</v>
      </c>
      <c r="B2" s="39"/>
      <c r="C2" s="40"/>
      <c r="D2" s="63" t="s">
        <v>285</v>
      </c>
      <c r="E2" s="39"/>
      <c r="F2" s="39"/>
      <c r="G2" s="40"/>
    </row>
    <row r="3" spans="1:11" ht="14.4">
      <c r="A3" s="62" t="s">
        <v>286</v>
      </c>
      <c r="B3" s="39"/>
      <c r="C3" s="40"/>
      <c r="D3" s="63" t="s">
        <v>13</v>
      </c>
      <c r="E3" s="39"/>
      <c r="F3" s="39"/>
      <c r="G3" s="40"/>
    </row>
    <row r="4" spans="1:11" ht="14.4">
      <c r="A4" s="30"/>
      <c r="B4" s="30"/>
      <c r="C4" s="30"/>
      <c r="D4" s="30"/>
      <c r="E4" s="30"/>
      <c r="F4" s="30"/>
      <c r="G4" s="30"/>
    </row>
    <row r="5" spans="1:11" ht="14.4">
      <c r="A5" s="60" t="s">
        <v>287</v>
      </c>
      <c r="B5" s="60" t="s">
        <v>288</v>
      </c>
      <c r="C5" s="60" t="s">
        <v>17</v>
      </c>
      <c r="D5" s="61" t="s">
        <v>289</v>
      </c>
      <c r="E5" s="39"/>
      <c r="F5" s="40"/>
      <c r="G5" s="60" t="s">
        <v>290</v>
      </c>
    </row>
    <row r="6" spans="1:11" ht="42.75" customHeight="1">
      <c r="A6" s="51"/>
      <c r="B6" s="51"/>
      <c r="C6" s="51"/>
      <c r="D6" s="31" t="s">
        <v>291</v>
      </c>
      <c r="E6" s="31" t="s">
        <v>292</v>
      </c>
      <c r="F6" s="31" t="s">
        <v>293</v>
      </c>
      <c r="G6" s="51"/>
      <c r="J6" s="13" t="s">
        <v>294</v>
      </c>
      <c r="K6" s="18">
        <f>COUNTIF(G7:G19,"=A")</f>
        <v>1</v>
      </c>
    </row>
    <row r="7" spans="1:11" ht="14.4">
      <c r="A7" s="32">
        <v>1</v>
      </c>
      <c r="B7" s="33" t="str">
        <f>'A evidencija'!A8</f>
        <v>3/2020</v>
      </c>
      <c r="C7" s="33" t="str">
        <f>'A evidencija'!B8</f>
        <v>Helena Perović</v>
      </c>
      <c r="D7" s="34">
        <f>'A evidencija'!V8</f>
        <v>47</v>
      </c>
      <c r="E7" s="34">
        <f>'A evidencija'!AC8</f>
        <v>47</v>
      </c>
      <c r="F7" s="34">
        <f>'A evidencija'!S8</f>
        <v>94</v>
      </c>
      <c r="G7" s="34" t="str">
        <f>'A evidencija'!T8</f>
        <v>A</v>
      </c>
      <c r="J7" s="13" t="s">
        <v>295</v>
      </c>
      <c r="K7" s="18">
        <f>COUNTIF(G7:G19,"=B")</f>
        <v>0</v>
      </c>
    </row>
    <row r="8" spans="1:11" ht="14.4">
      <c r="A8" s="34">
        <f t="shared" ref="A8:A19" si="0">A7+1</f>
        <v>2</v>
      </c>
      <c r="B8" s="33" t="str">
        <f>'A evidencija'!A9</f>
        <v>20/2020</v>
      </c>
      <c r="C8" s="33" t="str">
        <f>'A evidencija'!B9</f>
        <v>Danica Duković</v>
      </c>
      <c r="D8" s="34">
        <f>'A evidencija'!V9</f>
        <v>10</v>
      </c>
      <c r="E8" s="34">
        <f>'A evidencija'!AC9</f>
        <v>13</v>
      </c>
      <c r="F8" s="34">
        <f>'A evidencija'!S9</f>
        <v>30</v>
      </c>
      <c r="G8" s="34" t="str">
        <f>'A evidencija'!T9</f>
        <v>F</v>
      </c>
      <c r="J8" s="13" t="s">
        <v>296</v>
      </c>
      <c r="K8" s="18">
        <f>COUNTIF(G7:G19,"=C")</f>
        <v>0</v>
      </c>
    </row>
    <row r="9" spans="1:11" ht="14.4">
      <c r="A9" s="34">
        <f t="shared" si="0"/>
        <v>3</v>
      </c>
      <c r="B9" s="33" t="str">
        <f>'A evidencija'!A10</f>
        <v>21/2020</v>
      </c>
      <c r="C9" s="33" t="str">
        <f>'A evidencija'!B10</f>
        <v>Milica Uskoković</v>
      </c>
      <c r="D9" s="34" t="str">
        <f>'A evidencija'!V10</f>
        <v/>
      </c>
      <c r="E9" s="34" t="str">
        <f>'A evidencija'!AC10</f>
        <v/>
      </c>
      <c r="F9" s="34" t="str">
        <f>'A evidencija'!S10</f>
        <v/>
      </c>
      <c r="G9" s="34" t="str">
        <f>'A evidencija'!T10</f>
        <v/>
      </c>
      <c r="J9" s="13" t="s">
        <v>297</v>
      </c>
      <c r="K9" s="18">
        <f>COUNTIF(G7:G19,"=D")</f>
        <v>0</v>
      </c>
    </row>
    <row r="10" spans="1:11" ht="14.4">
      <c r="A10" s="34">
        <f t="shared" si="0"/>
        <v>4</v>
      </c>
      <c r="B10" s="33" t="str">
        <f>'A evidencija'!A11</f>
        <v>22/2020</v>
      </c>
      <c r="C10" s="33" t="str">
        <f>'A evidencija'!B11</f>
        <v>Maša Laban</v>
      </c>
      <c r="D10" s="34">
        <f>'A evidencija'!V11</f>
        <v>13</v>
      </c>
      <c r="E10" s="34">
        <f>'A evidencija'!AC11</f>
        <v>12</v>
      </c>
      <c r="F10" s="34">
        <f>'A evidencija'!S11</f>
        <v>35.5</v>
      </c>
      <c r="G10" s="34" t="str">
        <f>'A evidencija'!T11</f>
        <v>F</v>
      </c>
      <c r="J10" s="13" t="s">
        <v>298</v>
      </c>
      <c r="K10" s="18">
        <f>COUNTIF(G7:G19,"=E")</f>
        <v>0</v>
      </c>
    </row>
    <row r="11" spans="1:11" ht="14.4">
      <c r="A11" s="34">
        <f t="shared" si="0"/>
        <v>5</v>
      </c>
      <c r="B11" s="33" t="str">
        <f>'A evidencija'!A12</f>
        <v>23/2020</v>
      </c>
      <c r="C11" s="33" t="str">
        <f>'A evidencija'!B12</f>
        <v>Nemanja Kovačević</v>
      </c>
      <c r="D11" s="34" t="str">
        <f>'A evidencija'!V12</f>
        <v/>
      </c>
      <c r="E11" s="34" t="str">
        <f>'A evidencija'!AC12</f>
        <v/>
      </c>
      <c r="F11" s="34" t="str">
        <f>'A evidencija'!S12</f>
        <v/>
      </c>
      <c r="G11" s="34" t="str">
        <f>'A evidencija'!T12</f>
        <v/>
      </c>
      <c r="J11" s="13" t="s">
        <v>299</v>
      </c>
      <c r="K11" s="18">
        <f>COUNTIF(G7:G19,"=F")</f>
        <v>8</v>
      </c>
    </row>
    <row r="12" spans="1:11" ht="14.4">
      <c r="A12" s="34">
        <f t="shared" si="0"/>
        <v>6</v>
      </c>
      <c r="B12" s="33" t="str">
        <f>'A evidencija'!A13</f>
        <v>13/2019</v>
      </c>
      <c r="C12" s="33" t="str">
        <f>'A evidencija'!B13</f>
        <v>Marko Gogić</v>
      </c>
      <c r="D12" s="34">
        <f>'A evidencija'!V13</f>
        <v>7</v>
      </c>
      <c r="E12" s="34" t="str">
        <f>'A evidencija'!AC13</f>
        <v/>
      </c>
      <c r="F12" s="34">
        <f>'A evidencija'!S13</f>
        <v>7</v>
      </c>
      <c r="G12" s="34" t="str">
        <f>'A evidencija'!T13</f>
        <v>F</v>
      </c>
    </row>
    <row r="13" spans="1:11" ht="14.4">
      <c r="A13" s="34">
        <f t="shared" si="0"/>
        <v>7</v>
      </c>
      <c r="B13" s="33" t="str">
        <f>'A evidencija'!A14</f>
        <v>1/2018</v>
      </c>
      <c r="C13" s="33" t="str">
        <f>'A evidencija'!B14</f>
        <v>Anđela Zečević</v>
      </c>
      <c r="D13" s="34">
        <f>'A evidencija'!V14</f>
        <v>10</v>
      </c>
      <c r="E13" s="34" t="str">
        <f>'A evidencija'!AC14</f>
        <v/>
      </c>
      <c r="F13" s="34">
        <f>'A evidencija'!S14</f>
        <v>20</v>
      </c>
      <c r="G13" s="34" t="str">
        <f>'A evidencija'!T14</f>
        <v>F</v>
      </c>
    </row>
    <row r="14" spans="1:11" ht="14.4">
      <c r="A14" s="34">
        <f t="shared" si="0"/>
        <v>8</v>
      </c>
      <c r="B14" s="33" t="str">
        <f>'A evidencija'!A15</f>
        <v>8/2018</v>
      </c>
      <c r="C14" s="33" t="str">
        <f>'A evidencija'!B15</f>
        <v>Adnana Kurmemović</v>
      </c>
      <c r="D14" s="34">
        <f>'A evidencija'!V15</f>
        <v>17</v>
      </c>
      <c r="E14" s="34">
        <f>'A evidencija'!AC15</f>
        <v>18</v>
      </c>
      <c r="F14" s="34">
        <f>'A evidencija'!S15</f>
        <v>35</v>
      </c>
      <c r="G14" s="34" t="str">
        <f>'A evidencija'!T15</f>
        <v>F</v>
      </c>
    </row>
    <row r="15" spans="1:11" ht="14.4">
      <c r="A15" s="34">
        <f t="shared" si="0"/>
        <v>9</v>
      </c>
      <c r="B15" s="33" t="str">
        <f>'A evidencija'!A16</f>
        <v>4/2017</v>
      </c>
      <c r="C15" s="33" t="str">
        <f>'A evidencija'!B16</f>
        <v>Anja Ostojić</v>
      </c>
      <c r="D15" s="34">
        <f>'A evidencija'!V16</f>
        <v>7</v>
      </c>
      <c r="E15" s="34" t="str">
        <f>'A evidencija'!AC16</f>
        <v/>
      </c>
      <c r="F15" s="34">
        <f>'A evidencija'!S16</f>
        <v>7</v>
      </c>
      <c r="G15" s="34" t="str">
        <f>'A evidencija'!T16</f>
        <v>F</v>
      </c>
    </row>
    <row r="16" spans="1:11" ht="14.4">
      <c r="A16" s="34">
        <f t="shared" si="0"/>
        <v>10</v>
      </c>
      <c r="B16" s="33" t="str">
        <f>'A evidencija'!A17</f>
        <v>5/2017</v>
      </c>
      <c r="C16" s="33" t="str">
        <f>'A evidencija'!B17</f>
        <v>Marina Junčaj</v>
      </c>
      <c r="D16" s="34" t="str">
        <f>'A evidencija'!V17</f>
        <v/>
      </c>
      <c r="E16" s="34" t="str">
        <f>'A evidencija'!AC17</f>
        <v/>
      </c>
      <c r="F16" s="34" t="str">
        <f>'A evidencija'!S17</f>
        <v/>
      </c>
      <c r="G16" s="34" t="str">
        <f>'A evidencija'!T17</f>
        <v/>
      </c>
    </row>
    <row r="17" spans="1:7" ht="14.4">
      <c r="A17" s="34">
        <f t="shared" si="0"/>
        <v>11</v>
      </c>
      <c r="B17" s="33" t="str">
        <f>'A evidencija'!A18</f>
        <v>21/2017</v>
      </c>
      <c r="C17" s="33" t="str">
        <f>'A evidencija'!B18</f>
        <v>Jovana Klikovac</v>
      </c>
      <c r="D17" s="34" t="str">
        <f>'A evidencija'!V18</f>
        <v/>
      </c>
      <c r="E17" s="34" t="str">
        <f>'A evidencija'!AC18</f>
        <v/>
      </c>
      <c r="F17" s="34" t="str">
        <f>'A evidencija'!S18</f>
        <v/>
      </c>
      <c r="G17" s="34" t="str">
        <f>'A evidencija'!T18</f>
        <v/>
      </c>
    </row>
    <row r="18" spans="1:7" ht="14.4">
      <c r="A18" s="34">
        <f t="shared" si="0"/>
        <v>12</v>
      </c>
      <c r="B18" s="33" t="str">
        <f>'A evidencija'!A19</f>
        <v>22/2017</v>
      </c>
      <c r="C18" s="33" t="str">
        <f>'A evidencija'!B19</f>
        <v>Ivana Fatić</v>
      </c>
      <c r="D18" s="34">
        <f>'A evidencija'!V19</f>
        <v>10</v>
      </c>
      <c r="E18" s="34">
        <f>'A evidencija'!AC19</f>
        <v>8</v>
      </c>
      <c r="F18" s="34">
        <f>'A evidencija'!S19</f>
        <v>24</v>
      </c>
      <c r="G18" s="34" t="str">
        <f>'A evidencija'!T19</f>
        <v>F</v>
      </c>
    </row>
    <row r="19" spans="1:7" ht="14.4">
      <c r="A19" s="34">
        <f t="shared" si="0"/>
        <v>13</v>
      </c>
      <c r="B19" s="33" t="str">
        <f>'A evidencija'!A20</f>
        <v>704/2016</v>
      </c>
      <c r="C19" s="33" t="str">
        <f>'A evidencija'!B20</f>
        <v>Milica Obradović</v>
      </c>
      <c r="D19" s="34">
        <f>'A evidencija'!V20</f>
        <v>4</v>
      </c>
      <c r="E19" s="34" t="str">
        <f>'A evidencija'!AC20</f>
        <v/>
      </c>
      <c r="F19" s="34">
        <f>'A evidencija'!S20</f>
        <v>4</v>
      </c>
      <c r="G19" s="34" t="str">
        <f>'A evidencija'!T20</f>
        <v>F</v>
      </c>
    </row>
    <row r="20" spans="1:7" ht="14.4">
      <c r="B20" s="18">
        <f>'A evidencija'!A21</f>
        <v>0</v>
      </c>
    </row>
  </sheetData>
  <mergeCells count="10">
    <mergeCell ref="C5:C6"/>
    <mergeCell ref="D5:F5"/>
    <mergeCell ref="A1:G1"/>
    <mergeCell ref="A2:C2"/>
    <mergeCell ref="D2:G2"/>
    <mergeCell ref="A3:C3"/>
    <mergeCell ref="D3:G3"/>
    <mergeCell ref="A5:A6"/>
    <mergeCell ref="B5:B6"/>
    <mergeCell ref="G5:G6"/>
  </mergeCells>
  <pageMargins left="0.7" right="0.7" top="0.75" bottom="0.75" header="0" footer="0"/>
  <pageSetup orientation="portrait"/>
  <headerFooter>
    <oddFooter>&amp;RProdekan za nastavu___________________________________________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51"/>
  <sheetViews>
    <sheetView workbookViewId="0"/>
  </sheetViews>
  <sheetFormatPr defaultColWidth="14.44140625" defaultRowHeight="15" customHeight="1"/>
  <cols>
    <col min="1" max="1" width="9.33203125" customWidth="1"/>
    <col min="3" max="3" width="25.6640625" customWidth="1"/>
    <col min="4" max="4" width="12.6640625" customWidth="1"/>
    <col min="5" max="5" width="14" customWidth="1"/>
    <col min="6" max="6" width="9" customWidth="1"/>
    <col min="7" max="7" width="12" customWidth="1"/>
  </cols>
  <sheetData>
    <row r="1" spans="1:11" ht="14.4">
      <c r="A1" s="62" t="s">
        <v>300</v>
      </c>
      <c r="B1" s="39"/>
      <c r="C1" s="39"/>
      <c r="D1" s="39"/>
      <c r="E1" s="39"/>
      <c r="F1" s="39"/>
      <c r="G1" s="40"/>
    </row>
    <row r="2" spans="1:11" ht="14.4">
      <c r="A2" s="62" t="s">
        <v>10</v>
      </c>
      <c r="B2" s="39"/>
      <c r="C2" s="40"/>
      <c r="D2" s="63" t="s">
        <v>285</v>
      </c>
      <c r="E2" s="39"/>
      <c r="F2" s="39"/>
      <c r="G2" s="40"/>
    </row>
    <row r="3" spans="1:11" ht="14.4">
      <c r="A3" s="62" t="s">
        <v>286</v>
      </c>
      <c r="B3" s="39"/>
      <c r="C3" s="40"/>
      <c r="D3" s="63" t="s">
        <v>13</v>
      </c>
      <c r="E3" s="39"/>
      <c r="F3" s="39"/>
      <c r="G3" s="40"/>
    </row>
    <row r="4" spans="1:11" ht="14.4">
      <c r="A4" s="30"/>
      <c r="B4" s="30"/>
      <c r="C4" s="30"/>
      <c r="D4" s="30"/>
      <c r="E4" s="30"/>
      <c r="F4" s="30"/>
      <c r="G4" s="30"/>
    </row>
    <row r="5" spans="1:11" ht="14.4">
      <c r="A5" s="60" t="s">
        <v>287</v>
      </c>
      <c r="B5" s="60" t="s">
        <v>288</v>
      </c>
      <c r="C5" s="60" t="s">
        <v>17</v>
      </c>
      <c r="D5" s="64" t="s">
        <v>289</v>
      </c>
      <c r="E5" s="39"/>
      <c r="F5" s="40"/>
      <c r="G5" s="60" t="s">
        <v>290</v>
      </c>
    </row>
    <row r="6" spans="1:11" ht="42.75" customHeight="1">
      <c r="A6" s="52"/>
      <c r="B6" s="52"/>
      <c r="C6" s="52"/>
      <c r="D6" s="35" t="s">
        <v>291</v>
      </c>
      <c r="E6" s="35" t="s">
        <v>292</v>
      </c>
      <c r="F6" s="35" t="s">
        <v>293</v>
      </c>
      <c r="G6" s="52"/>
    </row>
    <row r="7" spans="1:11" ht="14.4">
      <c r="A7" s="32">
        <v>1</v>
      </c>
      <c r="B7" s="33" t="str">
        <f>'B evidencija'!A8</f>
        <v>39 /2021</v>
      </c>
      <c r="C7" s="33" t="str">
        <f>'B evidencija'!B8</f>
        <v>Vuk Radović</v>
      </c>
      <c r="D7" s="34">
        <f>'B evidencija'!V8</f>
        <v>26.5</v>
      </c>
      <c r="E7" s="34" t="str">
        <f>'B evidencija'!AC8</f>
        <v/>
      </c>
      <c r="F7" s="34">
        <f>'B evidencija'!S8</f>
        <v>26.5</v>
      </c>
      <c r="G7" s="34" t="str">
        <f>'B evidencija'!T8</f>
        <v>F</v>
      </c>
      <c r="J7" s="13" t="s">
        <v>294</v>
      </c>
      <c r="K7" s="18">
        <f>COUNTIF(G8:G50,"=A")</f>
        <v>1</v>
      </c>
    </row>
    <row r="8" spans="1:11" ht="14.4">
      <c r="A8" s="34">
        <f t="shared" ref="A8:A39" si="0">A7+1</f>
        <v>2</v>
      </c>
      <c r="B8" s="33" t="str">
        <f>'B evidencija'!A9</f>
        <v>40 /2021</v>
      </c>
      <c r="C8" s="33" t="str">
        <f>'B evidencija'!B9</f>
        <v>Nermina Ćeman</v>
      </c>
      <c r="D8" s="34">
        <f>'B evidencija'!V9</f>
        <v>14</v>
      </c>
      <c r="E8" s="34">
        <f>'B evidencija'!AC9</f>
        <v>13</v>
      </c>
      <c r="F8" s="34">
        <f>'B evidencija'!S9</f>
        <v>37.5</v>
      </c>
      <c r="G8" s="34" t="str">
        <f>'B evidencija'!T9</f>
        <v>F</v>
      </c>
      <c r="J8" s="13" t="s">
        <v>295</v>
      </c>
      <c r="K8" s="18">
        <f>COUNTIF(G8:G50,"=B")</f>
        <v>0</v>
      </c>
    </row>
    <row r="9" spans="1:11" ht="14.4">
      <c r="A9" s="34">
        <f t="shared" si="0"/>
        <v>3</v>
      </c>
      <c r="B9" s="33" t="str">
        <f>'B evidencija'!A10</f>
        <v>2 /2020</v>
      </c>
      <c r="C9" s="33" t="str">
        <f>'B evidencija'!B10</f>
        <v>Ivana Mijović</v>
      </c>
      <c r="D9" s="34">
        <f>'B evidencija'!V10</f>
        <v>24</v>
      </c>
      <c r="E9" s="34">
        <f>'B evidencija'!AC10</f>
        <v>21</v>
      </c>
      <c r="F9" s="34">
        <f>'B evidencija'!S10</f>
        <v>45</v>
      </c>
      <c r="G9" s="34" t="str">
        <f>'B evidencija'!T10</f>
        <v>E</v>
      </c>
      <c r="J9" s="13" t="s">
        <v>296</v>
      </c>
      <c r="K9" s="18">
        <f>COUNTIF(G8:G50,"=C")</f>
        <v>0</v>
      </c>
    </row>
    <row r="10" spans="1:11" ht="14.4">
      <c r="A10" s="34">
        <f t="shared" si="0"/>
        <v>4</v>
      </c>
      <c r="B10" s="33" t="str">
        <f>'B evidencija'!A11</f>
        <v>3 /2020</v>
      </c>
      <c r="C10" s="33" t="str">
        <f>'B evidencija'!B11</f>
        <v>Milica Popović</v>
      </c>
      <c r="D10" s="34">
        <f>'B evidencija'!V11</f>
        <v>31</v>
      </c>
      <c r="E10" s="34">
        <f>'B evidencija'!AC11</f>
        <v>33</v>
      </c>
      <c r="F10" s="34">
        <f>'B evidencija'!S11</f>
        <v>64</v>
      </c>
      <c r="G10" s="34" t="str">
        <f>'B evidencija'!T11</f>
        <v>D</v>
      </c>
      <c r="J10" s="13" t="s">
        <v>297</v>
      </c>
      <c r="K10" s="18">
        <f>COUNTIF(G8:G50,"=D")</f>
        <v>1</v>
      </c>
    </row>
    <row r="11" spans="1:11" ht="14.4">
      <c r="A11" s="34">
        <f t="shared" si="0"/>
        <v>5</v>
      </c>
      <c r="B11" s="33" t="str">
        <f>'B evidencija'!A12</f>
        <v>4 /2020</v>
      </c>
      <c r="C11" s="33" t="str">
        <f>'B evidencija'!B12</f>
        <v>Ajlan Zajmović</v>
      </c>
      <c r="D11" s="34">
        <f>'B evidencija'!V12</f>
        <v>46</v>
      </c>
      <c r="E11" s="34">
        <f>'B evidencija'!AC12</f>
        <v>44</v>
      </c>
      <c r="F11" s="34">
        <f>'B evidencija'!S12</f>
        <v>90</v>
      </c>
      <c r="G11" s="34" t="str">
        <f>'B evidencija'!T12</f>
        <v>A</v>
      </c>
      <c r="J11" s="13" t="s">
        <v>298</v>
      </c>
      <c r="K11" s="18">
        <f>COUNTIF(G8:G50,"=E")</f>
        <v>5</v>
      </c>
    </row>
    <row r="12" spans="1:11" ht="14.4">
      <c r="A12" s="34">
        <f t="shared" si="0"/>
        <v>6</v>
      </c>
      <c r="B12" s="33" t="str">
        <f>'B evidencija'!A13</f>
        <v>5 /2020</v>
      </c>
      <c r="C12" s="33" t="str">
        <f>'B evidencija'!B13</f>
        <v>Aćim Gogić</v>
      </c>
      <c r="D12" s="34">
        <f>'B evidencija'!V13</f>
        <v>24</v>
      </c>
      <c r="E12" s="34">
        <f>'B evidencija'!AC13</f>
        <v>21</v>
      </c>
      <c r="F12" s="34">
        <f>'B evidencija'!S13</f>
        <v>45</v>
      </c>
      <c r="G12" s="34" t="str">
        <f>'B evidencija'!T13</f>
        <v>E</v>
      </c>
      <c r="J12" s="13" t="s">
        <v>299</v>
      </c>
      <c r="K12" s="18">
        <f>COUNTIF(G7:G50,"=F")</f>
        <v>19</v>
      </c>
    </row>
    <row r="13" spans="1:11" ht="14.4">
      <c r="A13" s="34">
        <f t="shared" si="0"/>
        <v>7</v>
      </c>
      <c r="B13" s="33" t="str">
        <f>'B evidencija'!A14</f>
        <v>6 /2020</v>
      </c>
      <c r="C13" s="33" t="str">
        <f>'B evidencija'!B14</f>
        <v>Sara Perović</v>
      </c>
      <c r="D13" s="34">
        <f>'B evidencija'!V14</f>
        <v>24</v>
      </c>
      <c r="E13" s="34">
        <f>'B evidencija'!AC14</f>
        <v>21</v>
      </c>
      <c r="F13" s="34">
        <f>'B evidencija'!S14</f>
        <v>45</v>
      </c>
      <c r="G13" s="34" t="str">
        <f>'B evidencija'!T14</f>
        <v>E</v>
      </c>
      <c r="K13" s="18">
        <f>SUM(K7:K12)</f>
        <v>26</v>
      </c>
    </row>
    <row r="14" spans="1:11" ht="14.4">
      <c r="A14" s="34">
        <f t="shared" si="0"/>
        <v>8</v>
      </c>
      <c r="B14" s="33" t="str">
        <f>'B evidencija'!A15</f>
        <v>8 /2020</v>
      </c>
      <c r="C14" s="33" t="str">
        <f>'B evidencija'!B15</f>
        <v>Bekir Ramdedović</v>
      </c>
      <c r="D14" s="34">
        <f>'B evidencija'!V15</f>
        <v>18</v>
      </c>
      <c r="E14" s="34" t="str">
        <f>'B evidencija'!AC15</f>
        <v/>
      </c>
      <c r="F14" s="34">
        <f>'B evidencija'!S15</f>
        <v>18</v>
      </c>
      <c r="G14" s="34" t="str">
        <f>'B evidencija'!T15</f>
        <v>F</v>
      </c>
    </row>
    <row r="15" spans="1:11" ht="14.4">
      <c r="A15" s="34">
        <f t="shared" si="0"/>
        <v>9</v>
      </c>
      <c r="B15" s="33" t="str">
        <f>'B evidencija'!A16</f>
        <v>10 /2020</v>
      </c>
      <c r="C15" s="33" t="str">
        <f>'B evidencija'!B16</f>
        <v>Monika Novaković</v>
      </c>
      <c r="D15" s="34">
        <f>'B evidencija'!V16</f>
        <v>8</v>
      </c>
      <c r="E15" s="34" t="str">
        <f>'B evidencija'!AC16</f>
        <v/>
      </c>
      <c r="F15" s="34">
        <f>'B evidencija'!S16</f>
        <v>8</v>
      </c>
      <c r="G15" s="34" t="str">
        <f>'B evidencija'!T16</f>
        <v>F</v>
      </c>
    </row>
    <row r="16" spans="1:11" ht="14.4">
      <c r="A16" s="34">
        <f t="shared" si="0"/>
        <v>10</v>
      </c>
      <c r="B16" s="33" t="str">
        <f>'B evidencija'!A17</f>
        <v>12 /2020</v>
      </c>
      <c r="C16" s="33" t="str">
        <f>'B evidencija'!B17</f>
        <v>Mensud Radončić</v>
      </c>
      <c r="D16" s="34">
        <f>'B evidencija'!V17</f>
        <v>9</v>
      </c>
      <c r="E16" s="34" t="str">
        <f>'B evidencija'!AC17</f>
        <v/>
      </c>
      <c r="F16" s="34">
        <f>'B evidencija'!S17</f>
        <v>9</v>
      </c>
      <c r="G16" s="34" t="str">
        <f>'B evidencija'!T17</f>
        <v>F</v>
      </c>
      <c r="K16" s="18">
        <f>COUNTBLANK(G7:G39)</f>
        <v>7</v>
      </c>
    </row>
    <row r="17" spans="1:7" ht="14.4">
      <c r="A17" s="34">
        <f t="shared" si="0"/>
        <v>11</v>
      </c>
      <c r="B17" s="33" t="str">
        <f>'B evidencija'!A18</f>
        <v>15 /2020</v>
      </c>
      <c r="C17" s="33" t="str">
        <f>'B evidencija'!B18</f>
        <v>Nikolina Medojević</v>
      </c>
      <c r="D17" s="34" t="str">
        <f>'B evidencija'!V18</f>
        <v/>
      </c>
      <c r="E17" s="34" t="str">
        <f>'B evidencija'!AC18</f>
        <v/>
      </c>
      <c r="F17" s="34" t="str">
        <f>'B evidencija'!S18</f>
        <v/>
      </c>
      <c r="G17" s="34" t="str">
        <f>'B evidencija'!T18</f>
        <v/>
      </c>
    </row>
    <row r="18" spans="1:7" ht="14.4">
      <c r="A18" s="34">
        <f t="shared" si="0"/>
        <v>12</v>
      </c>
      <c r="B18" s="33" t="str">
        <f>'B evidencija'!A19</f>
        <v>25 /2020</v>
      </c>
      <c r="C18" s="33" t="str">
        <f>'B evidencija'!B19</f>
        <v>Petar Borozan</v>
      </c>
      <c r="D18" s="34" t="str">
        <f>'B evidencija'!V19</f>
        <v/>
      </c>
      <c r="E18" s="34" t="str">
        <f>'B evidencija'!AC19</f>
        <v/>
      </c>
      <c r="F18" s="34" t="str">
        <f>'B evidencija'!S19</f>
        <v/>
      </c>
      <c r="G18" s="34" t="str">
        <f>'B evidencija'!T19</f>
        <v/>
      </c>
    </row>
    <row r="19" spans="1:7" ht="14.4">
      <c r="A19" s="34">
        <f t="shared" si="0"/>
        <v>13</v>
      </c>
      <c r="B19" s="33" t="str">
        <f>'B evidencija'!A20</f>
        <v>31 /2020</v>
      </c>
      <c r="C19" s="33" t="str">
        <f>'B evidencija'!B20</f>
        <v>Mirjana Albijanić</v>
      </c>
      <c r="D19" s="34">
        <f>'B evidencija'!V20</f>
        <v>18</v>
      </c>
      <c r="E19" s="34">
        <f>'B evidencija'!AC20</f>
        <v>6</v>
      </c>
      <c r="F19" s="34">
        <f>'B evidencija'!S20</f>
        <v>24</v>
      </c>
      <c r="G19" s="34" t="str">
        <f>'B evidencija'!T20</f>
        <v>F</v>
      </c>
    </row>
    <row r="20" spans="1:7" ht="14.4">
      <c r="A20" s="34">
        <f t="shared" si="0"/>
        <v>14</v>
      </c>
      <c r="B20" s="33" t="str">
        <f>'B evidencija'!A21</f>
        <v>37 /2020</v>
      </c>
      <c r="C20" s="33" t="str">
        <f>'B evidencija'!B21</f>
        <v>Raduša Damjanović</v>
      </c>
      <c r="D20" s="34">
        <f>'B evidencija'!V21</f>
        <v>25</v>
      </c>
      <c r="E20" s="34">
        <f>'B evidencija'!AC21</f>
        <v>14</v>
      </c>
      <c r="F20" s="34">
        <f>'B evidencija'!S21</f>
        <v>45</v>
      </c>
      <c r="G20" s="34" t="str">
        <f>'B evidencija'!T21</f>
        <v>E</v>
      </c>
    </row>
    <row r="21" spans="1:7" ht="14.4">
      <c r="A21" s="34">
        <f t="shared" si="0"/>
        <v>15</v>
      </c>
      <c r="B21" s="33" t="str">
        <f>'B evidencija'!A22</f>
        <v>1 /2019</v>
      </c>
      <c r="C21" s="33" t="str">
        <f>'B evidencija'!B22</f>
        <v>Matija Bojanić</v>
      </c>
      <c r="D21" s="34">
        <f>'B evidencija'!V22</f>
        <v>13</v>
      </c>
      <c r="E21" s="34" t="str">
        <f>'B evidencija'!AC22</f>
        <v/>
      </c>
      <c r="F21" s="34">
        <f>'B evidencija'!S22</f>
        <v>13</v>
      </c>
      <c r="G21" s="34" t="str">
        <f>'B evidencija'!T22</f>
        <v>F</v>
      </c>
    </row>
    <row r="22" spans="1:7" ht="14.4">
      <c r="A22" s="34">
        <f t="shared" si="0"/>
        <v>16</v>
      </c>
      <c r="B22" s="33" t="str">
        <f>'B evidencija'!A23</f>
        <v>2 /2019</v>
      </c>
      <c r="C22" s="33" t="str">
        <f>'B evidencija'!B23</f>
        <v>Tijana Cvijović</v>
      </c>
      <c r="D22" s="34" t="str">
        <f>'B evidencija'!V23</f>
        <v/>
      </c>
      <c r="E22" s="34" t="str">
        <f>'B evidencija'!AC23</f>
        <v/>
      </c>
      <c r="F22" s="34" t="str">
        <f>'B evidencija'!S23</f>
        <v/>
      </c>
      <c r="G22" s="34" t="str">
        <f>'B evidencija'!T23</f>
        <v/>
      </c>
    </row>
    <row r="23" spans="1:7" ht="14.4">
      <c r="A23" s="34">
        <f t="shared" si="0"/>
        <v>17</v>
      </c>
      <c r="B23" s="33" t="str">
        <f>'B evidencija'!A24</f>
        <v>3 /2019</v>
      </c>
      <c r="C23" s="33" t="str">
        <f>'B evidencija'!B24</f>
        <v>Emina Krnić</v>
      </c>
      <c r="D23" s="34">
        <f>'B evidencija'!V24</f>
        <v>20</v>
      </c>
      <c r="E23" s="34">
        <f>'B evidencija'!AC24</f>
        <v>26</v>
      </c>
      <c r="F23" s="34">
        <f>'B evidencija'!S24</f>
        <v>46</v>
      </c>
      <c r="G23" s="34" t="str">
        <f>'B evidencija'!T24</f>
        <v>E</v>
      </c>
    </row>
    <row r="24" spans="1:7" ht="14.4">
      <c r="A24" s="34">
        <f t="shared" si="0"/>
        <v>18</v>
      </c>
      <c r="B24" s="33" t="str">
        <f>'B evidencija'!A25</f>
        <v>12 /2019</v>
      </c>
      <c r="C24" s="33" t="str">
        <f>'B evidencija'!B25</f>
        <v>Marina Vujanović</v>
      </c>
      <c r="D24" s="34" t="str">
        <f>'B evidencija'!V25</f>
        <v/>
      </c>
      <c r="E24" s="34" t="str">
        <f>'B evidencija'!AC25</f>
        <v/>
      </c>
      <c r="F24" s="34" t="str">
        <f>'B evidencija'!S25</f>
        <v/>
      </c>
      <c r="G24" s="34" t="str">
        <f>'B evidencija'!T25</f>
        <v/>
      </c>
    </row>
    <row r="25" spans="1:7" ht="14.4">
      <c r="A25" s="34">
        <f t="shared" si="0"/>
        <v>19</v>
      </c>
      <c r="B25" s="33" t="str">
        <f>'B evidencija'!A26</f>
        <v>13 /2019</v>
      </c>
      <c r="C25" s="33" t="str">
        <f>'B evidencija'!B26</f>
        <v>Nikolina Petranović</v>
      </c>
      <c r="D25" s="34">
        <f>'B evidencija'!V26</f>
        <v>8</v>
      </c>
      <c r="E25" s="34" t="str">
        <f>'B evidencija'!AC26</f>
        <v/>
      </c>
      <c r="F25" s="34">
        <f>'B evidencija'!S26</f>
        <v>8</v>
      </c>
      <c r="G25" s="34" t="str">
        <f>'B evidencija'!T26</f>
        <v>F</v>
      </c>
    </row>
    <row r="26" spans="1:7" ht="14.4">
      <c r="A26" s="34">
        <f t="shared" si="0"/>
        <v>20</v>
      </c>
      <c r="B26" s="33" t="str">
        <f>'B evidencija'!A27</f>
        <v>15 /2019</v>
      </c>
      <c r="C26" s="33" t="str">
        <f>'B evidencija'!B27</f>
        <v>Luka Šekularac</v>
      </c>
      <c r="D26" s="34" t="str">
        <f>'B evidencija'!V27</f>
        <v/>
      </c>
      <c r="E26" s="34" t="str">
        <f>'B evidencija'!AC27</f>
        <v/>
      </c>
      <c r="F26" s="34" t="str">
        <f>'B evidencija'!S27</f>
        <v/>
      </c>
      <c r="G26" s="34" t="str">
        <f>'B evidencija'!T27</f>
        <v/>
      </c>
    </row>
    <row r="27" spans="1:7" ht="14.4">
      <c r="A27" s="34">
        <f t="shared" si="0"/>
        <v>21</v>
      </c>
      <c r="B27" s="33" t="str">
        <f>'B evidencija'!A28</f>
        <v>22 /2019</v>
      </c>
      <c r="C27" s="33" t="str">
        <f>'B evidencija'!B28</f>
        <v>Andrea Čabarkapa</v>
      </c>
      <c r="D27" s="34">
        <f>'B evidencija'!V28</f>
        <v>22</v>
      </c>
      <c r="E27" s="34" t="str">
        <f>'B evidencija'!AC28</f>
        <v/>
      </c>
      <c r="F27" s="34">
        <f>'B evidencija'!S28</f>
        <v>22</v>
      </c>
      <c r="G27" s="34" t="str">
        <f>'B evidencija'!T28</f>
        <v>F</v>
      </c>
    </row>
    <row r="28" spans="1:7" ht="14.4">
      <c r="A28" s="34">
        <f t="shared" si="0"/>
        <v>22</v>
      </c>
      <c r="B28" s="33" t="str">
        <f>'B evidencija'!A29</f>
        <v>31 /2019</v>
      </c>
      <c r="C28" s="33" t="str">
        <f>'B evidencija'!B29</f>
        <v>Martina Bulatović</v>
      </c>
      <c r="D28" s="34">
        <f>'B evidencija'!V29</f>
        <v>7</v>
      </c>
      <c r="E28" s="34" t="str">
        <f>'B evidencija'!AC29</f>
        <v/>
      </c>
      <c r="F28" s="34">
        <f>'B evidencija'!S29</f>
        <v>7</v>
      </c>
      <c r="G28" s="34" t="str">
        <f>'B evidencija'!T29</f>
        <v>F</v>
      </c>
    </row>
    <row r="29" spans="1:7" ht="14.4">
      <c r="A29" s="34">
        <f t="shared" si="0"/>
        <v>23</v>
      </c>
      <c r="B29" s="33" t="str">
        <f>'B evidencija'!A30</f>
        <v>39 /2019</v>
      </c>
      <c r="C29" s="33" t="str">
        <f>'B evidencija'!B30</f>
        <v>Tanja Prelević</v>
      </c>
      <c r="D29" s="34" t="str">
        <f>'B evidencija'!V30</f>
        <v/>
      </c>
      <c r="E29" s="34" t="str">
        <f>'B evidencija'!AC30</f>
        <v/>
      </c>
      <c r="F29" s="34" t="str">
        <f>'B evidencija'!S30</f>
        <v/>
      </c>
      <c r="G29" s="34" t="str">
        <f>'B evidencija'!T30</f>
        <v/>
      </c>
    </row>
    <row r="30" spans="1:7" ht="14.4">
      <c r="A30" s="34">
        <f t="shared" si="0"/>
        <v>24</v>
      </c>
      <c r="B30" s="33" t="str">
        <f>'B evidencija'!A31</f>
        <v>2 /2018</v>
      </c>
      <c r="C30" s="33" t="str">
        <f>'B evidencija'!B31</f>
        <v>Aleksandar Lazarević</v>
      </c>
      <c r="D30" s="34">
        <f>'B evidencija'!V31</f>
        <v>11</v>
      </c>
      <c r="E30" s="34" t="str">
        <f>'B evidencija'!AC31</f>
        <v/>
      </c>
      <c r="F30" s="34">
        <f>'B evidencija'!S31</f>
        <v>11</v>
      </c>
      <c r="G30" s="34" t="str">
        <f>'B evidencija'!T31</f>
        <v>F</v>
      </c>
    </row>
    <row r="31" spans="1:7" ht="14.4">
      <c r="A31" s="34">
        <f t="shared" si="0"/>
        <v>25</v>
      </c>
      <c r="B31" s="33" t="str">
        <f>'B evidencija'!A32</f>
        <v>22 /2018</v>
      </c>
      <c r="C31" s="33" t="str">
        <f>'B evidencija'!B32</f>
        <v>Dajla Šabović</v>
      </c>
      <c r="D31" s="34">
        <f>'B evidencija'!V32</f>
        <v>5</v>
      </c>
      <c r="E31" s="34" t="str">
        <f>'B evidencija'!AC32</f>
        <v/>
      </c>
      <c r="F31" s="34">
        <f>'B evidencija'!S32</f>
        <v>5</v>
      </c>
      <c r="G31" s="34" t="str">
        <f>'B evidencija'!T32</f>
        <v>F</v>
      </c>
    </row>
    <row r="32" spans="1:7" ht="14.4">
      <c r="A32" s="34">
        <f t="shared" si="0"/>
        <v>26</v>
      </c>
      <c r="B32" s="33" t="str">
        <f>'B evidencija'!A33</f>
        <v>25 /2018</v>
      </c>
      <c r="C32" s="33" t="str">
        <f>'B evidencija'!B33</f>
        <v>Ana Ivanović</v>
      </c>
      <c r="D32" s="34">
        <f>'B evidencija'!V33</f>
        <v>10</v>
      </c>
      <c r="E32" s="34" t="str">
        <f>'B evidencija'!AC33</f>
        <v/>
      </c>
      <c r="F32" s="34">
        <f>'B evidencija'!S33</f>
        <v>20</v>
      </c>
      <c r="G32" s="34" t="str">
        <f>'B evidencija'!T33</f>
        <v>F</v>
      </c>
    </row>
    <row r="33" spans="1:7" ht="14.4">
      <c r="A33" s="34">
        <f t="shared" si="0"/>
        <v>27</v>
      </c>
      <c r="B33" s="33" t="str">
        <f>'B evidencija'!A34</f>
        <v>26 /2018</v>
      </c>
      <c r="C33" s="33" t="str">
        <f>'B evidencija'!B34</f>
        <v>Jelena Hajduković</v>
      </c>
      <c r="D33" s="34">
        <f>'B evidencija'!V34</f>
        <v>6</v>
      </c>
      <c r="E33" s="34" t="str">
        <f>'B evidencija'!AC34</f>
        <v/>
      </c>
      <c r="F33" s="34">
        <f>'B evidencija'!S34</f>
        <v>6</v>
      </c>
      <c r="G33" s="34" t="str">
        <f>'B evidencija'!T34</f>
        <v>F</v>
      </c>
    </row>
    <row r="34" spans="1:7" ht="14.4">
      <c r="A34" s="34">
        <f t="shared" si="0"/>
        <v>28</v>
      </c>
      <c r="B34" s="33" t="str">
        <f>'B evidencija'!A35</f>
        <v>27 /2018</v>
      </c>
      <c r="C34" s="33" t="str">
        <f>'B evidencija'!B35</f>
        <v>Jovana Cerović</v>
      </c>
      <c r="D34" s="34">
        <f>'B evidencija'!V35</f>
        <v>6</v>
      </c>
      <c r="E34" s="34" t="str">
        <f>'B evidencija'!AC35</f>
        <v/>
      </c>
      <c r="F34" s="34">
        <f>'B evidencija'!S35</f>
        <v>6</v>
      </c>
      <c r="G34" s="34" t="str">
        <f>'B evidencija'!T35</f>
        <v>F</v>
      </c>
    </row>
    <row r="35" spans="1:7" ht="14.4">
      <c r="A35" s="34">
        <f t="shared" si="0"/>
        <v>29</v>
      </c>
      <c r="B35" s="33" t="str">
        <f>'B evidencija'!A36</f>
        <v>39 /2018</v>
      </c>
      <c r="C35" s="33" t="str">
        <f>'B evidencija'!B36</f>
        <v>Petar Janković</v>
      </c>
      <c r="D35" s="34">
        <f>'B evidencija'!V36</f>
        <v>13</v>
      </c>
      <c r="E35" s="34" t="str">
        <f>'B evidencija'!AC36</f>
        <v/>
      </c>
      <c r="F35" s="34">
        <f>'B evidencija'!S36</f>
        <v>13</v>
      </c>
      <c r="G35" s="34" t="str">
        <f>'B evidencija'!T36</f>
        <v>F</v>
      </c>
    </row>
    <row r="36" spans="1:7" ht="14.4">
      <c r="A36" s="34">
        <f t="shared" si="0"/>
        <v>30</v>
      </c>
      <c r="B36" s="33" t="str">
        <f>'B evidencija'!A37</f>
        <v>8 /2017</v>
      </c>
      <c r="C36" s="33" t="str">
        <f>'B evidencija'!B37</f>
        <v>Dijana Popović</v>
      </c>
      <c r="D36" s="34">
        <f>'B evidencija'!V37</f>
        <v>10</v>
      </c>
      <c r="E36" s="34" t="str">
        <f>'B evidencija'!AC37</f>
        <v/>
      </c>
      <c r="F36" s="34">
        <f>'B evidencija'!S37</f>
        <v>28</v>
      </c>
      <c r="G36" s="34" t="str">
        <f>'B evidencija'!T37</f>
        <v>F</v>
      </c>
    </row>
    <row r="37" spans="1:7" ht="14.4">
      <c r="A37" s="34">
        <f t="shared" si="0"/>
        <v>31</v>
      </c>
      <c r="B37" s="33" t="str">
        <f>'B evidencija'!A38</f>
        <v>13 /2017</v>
      </c>
      <c r="C37" s="33" t="str">
        <f>'B evidencija'!B38</f>
        <v>Bobana Danilović</v>
      </c>
      <c r="D37" s="34">
        <f>'B evidencija'!V38</f>
        <v>4</v>
      </c>
      <c r="E37" s="34" t="str">
        <f>'B evidencija'!AC38</f>
        <v/>
      </c>
      <c r="F37" s="34">
        <f>'B evidencija'!S38</f>
        <v>4</v>
      </c>
      <c r="G37" s="34" t="str">
        <f>'B evidencija'!T38</f>
        <v>F</v>
      </c>
    </row>
    <row r="38" spans="1:7" ht="14.4">
      <c r="A38" s="34">
        <f t="shared" si="0"/>
        <v>32</v>
      </c>
      <c r="B38" s="33" t="str">
        <f>'B evidencija'!A39</f>
        <v>709 /2016</v>
      </c>
      <c r="C38" s="33" t="str">
        <f>'B evidencija'!B39</f>
        <v>Ivana Dacić</v>
      </c>
      <c r="D38" s="34" t="str">
        <f>'B evidencija'!V39</f>
        <v/>
      </c>
      <c r="E38" s="34" t="str">
        <f>'B evidencija'!AC39</f>
        <v/>
      </c>
      <c r="F38" s="34" t="str">
        <f>'B evidencija'!S39</f>
        <v/>
      </c>
      <c r="G38" s="34" t="str">
        <f>'B evidencija'!T39</f>
        <v/>
      </c>
    </row>
    <row r="39" spans="1:7" ht="14.4">
      <c r="A39" s="34">
        <f t="shared" si="0"/>
        <v>33</v>
      </c>
      <c r="B39" s="33" t="str">
        <f>'B evidencija'!A40</f>
        <v>7032 /2016</v>
      </c>
      <c r="C39" s="33" t="str">
        <f>'B evidencija'!B40</f>
        <v>Marija Rakonjac</v>
      </c>
      <c r="D39" s="34">
        <f>'B evidencija'!V40</f>
        <v>16</v>
      </c>
      <c r="E39" s="34">
        <f>'B evidencija'!AC40</f>
        <v>4</v>
      </c>
      <c r="F39" s="34">
        <f>'B evidencija'!S40</f>
        <v>20</v>
      </c>
      <c r="G39" s="34" t="str">
        <f>'B evidencija'!T40</f>
        <v>F</v>
      </c>
    </row>
    <row r="40" spans="1:7" ht="14.4">
      <c r="B40" s="18">
        <f>'B evidencija'!A41</f>
        <v>0</v>
      </c>
    </row>
    <row r="41" spans="1:7" ht="14.4">
      <c r="B41" s="18">
        <f>'B evidencija'!A42</f>
        <v>0</v>
      </c>
    </row>
    <row r="42" spans="1:7" ht="14.4">
      <c r="B42" s="18">
        <f>'B evidencija'!A43</f>
        <v>0</v>
      </c>
    </row>
    <row r="43" spans="1:7" ht="14.4">
      <c r="B43" s="18">
        <f>'B evidencija'!A44</f>
        <v>0</v>
      </c>
    </row>
    <row r="44" spans="1:7" ht="14.4">
      <c r="B44" s="18">
        <f>'B evidencija'!A45</f>
        <v>0</v>
      </c>
    </row>
    <row r="45" spans="1:7" ht="14.4">
      <c r="B45" s="18">
        <f>'B evidencija'!A46</f>
        <v>0</v>
      </c>
    </row>
    <row r="46" spans="1:7" ht="14.4">
      <c r="B46" s="18">
        <f>'B evidencija'!A47</f>
        <v>0</v>
      </c>
    </row>
    <row r="47" spans="1:7" ht="14.4">
      <c r="B47" s="18">
        <f>'B evidencija'!A48</f>
        <v>0</v>
      </c>
    </row>
    <row r="48" spans="1:7" ht="14.4">
      <c r="B48" s="18">
        <f>'B evidencija'!A49</f>
        <v>0</v>
      </c>
    </row>
    <row r="49" spans="2:2" ht="14.4">
      <c r="B49" s="18">
        <f>'B evidencija'!A50</f>
        <v>0</v>
      </c>
    </row>
    <row r="50" spans="2:2" ht="14.4">
      <c r="B50" s="18">
        <f>'B evidencija'!A51</f>
        <v>0</v>
      </c>
    </row>
    <row r="51" spans="2:2" ht="14.4">
      <c r="B51" s="18">
        <f>'B evidencija'!A52</f>
        <v>0</v>
      </c>
    </row>
  </sheetData>
  <mergeCells count="10">
    <mergeCell ref="C5:C6"/>
    <mergeCell ref="D5:F5"/>
    <mergeCell ref="A1:G1"/>
    <mergeCell ref="A2:C2"/>
    <mergeCell ref="D2:G2"/>
    <mergeCell ref="A3:C3"/>
    <mergeCell ref="D3:G3"/>
    <mergeCell ref="A5:A6"/>
    <mergeCell ref="B5:B6"/>
    <mergeCell ref="G5:G6"/>
  </mergeCells>
  <pageMargins left="0.7" right="0.7" top="0.75" bottom="0.75" header="0" footer="0"/>
  <pageSetup orientation="portrait"/>
  <headerFooter>
    <oddFooter>&amp;RProdekan za nastavu______________________________________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84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/>
  <cols>
    <col min="1" max="1" width="9.33203125" customWidth="1"/>
    <col min="3" max="3" width="25.6640625" customWidth="1"/>
    <col min="4" max="4" width="12.6640625" customWidth="1"/>
    <col min="5" max="5" width="14" customWidth="1"/>
    <col min="6" max="6" width="9" customWidth="1"/>
    <col min="7" max="7" width="12" customWidth="1"/>
  </cols>
  <sheetData>
    <row r="1" spans="1:12" ht="14.4">
      <c r="A1" s="62" t="s">
        <v>138</v>
      </c>
      <c r="B1" s="39"/>
      <c r="C1" s="39"/>
      <c r="D1" s="39"/>
      <c r="E1" s="39"/>
      <c r="F1" s="39"/>
      <c r="G1" s="40"/>
    </row>
    <row r="2" spans="1:12" ht="14.4">
      <c r="A2" s="62" t="s">
        <v>10</v>
      </c>
      <c r="B2" s="39"/>
      <c r="C2" s="40"/>
      <c r="D2" s="63" t="s">
        <v>285</v>
      </c>
      <c r="E2" s="39"/>
      <c r="F2" s="39"/>
      <c r="G2" s="40"/>
    </row>
    <row r="3" spans="1:12" ht="14.4">
      <c r="A3" s="62" t="s">
        <v>286</v>
      </c>
      <c r="B3" s="39"/>
      <c r="C3" s="40"/>
      <c r="D3" s="63" t="s">
        <v>13</v>
      </c>
      <c r="E3" s="39"/>
      <c r="F3" s="39"/>
      <c r="G3" s="40"/>
    </row>
    <row r="4" spans="1:12" ht="14.4">
      <c r="A4" s="30"/>
      <c r="B4" s="30"/>
      <c r="C4" s="30"/>
      <c r="D4" s="30"/>
      <c r="E4" s="30"/>
      <c r="F4" s="30"/>
      <c r="G4" s="30"/>
    </row>
    <row r="5" spans="1:12" ht="14.4">
      <c r="A5" s="60" t="s">
        <v>287</v>
      </c>
      <c r="B5" s="60" t="s">
        <v>288</v>
      </c>
      <c r="C5" s="60" t="s">
        <v>17</v>
      </c>
      <c r="D5" s="61" t="s">
        <v>289</v>
      </c>
      <c r="E5" s="39"/>
      <c r="F5" s="40"/>
      <c r="G5" s="60" t="s">
        <v>290</v>
      </c>
    </row>
    <row r="6" spans="1:12" ht="42.75" customHeight="1">
      <c r="A6" s="51"/>
      <c r="B6" s="51"/>
      <c r="C6" s="51"/>
      <c r="D6" s="31" t="s">
        <v>291</v>
      </c>
      <c r="E6" s="31" t="s">
        <v>292</v>
      </c>
      <c r="F6" s="31" t="s">
        <v>293</v>
      </c>
      <c r="G6" s="51"/>
    </row>
    <row r="7" spans="1:12" ht="14.4">
      <c r="A7" s="32">
        <v>1</v>
      </c>
      <c r="B7" s="33" t="str">
        <f>'C evidencija'!A8</f>
        <v>51/2021</v>
      </c>
      <c r="C7" s="33" t="str">
        <f>'C evidencija'!B8</f>
        <v>Bogić Bulatović</v>
      </c>
      <c r="D7" s="34">
        <f>'C evidencija'!R8</f>
        <v>12</v>
      </c>
      <c r="E7" s="34" t="str">
        <f>'C evidencija'!Y8</f>
        <v/>
      </c>
      <c r="F7" s="34">
        <f>'C evidencija'!O8</f>
        <v>12</v>
      </c>
      <c r="G7" s="34" t="str">
        <f>'C evidencija'!P8</f>
        <v>F</v>
      </c>
    </row>
    <row r="8" spans="1:12" ht="14.4">
      <c r="A8" s="34">
        <f t="shared" ref="A8:A69" si="0">A7+1</f>
        <v>2</v>
      </c>
      <c r="B8" s="33" t="str">
        <f>'C evidencija'!A9</f>
        <v>52/2021</v>
      </c>
      <c r="C8" s="33" t="str">
        <f>'C evidencija'!B9</f>
        <v>Branislav Kasalica</v>
      </c>
      <c r="D8" s="34" t="str">
        <f>'C evidencija'!R9</f>
        <v/>
      </c>
      <c r="E8" s="34" t="str">
        <f>'C evidencija'!Y9</f>
        <v/>
      </c>
      <c r="F8" s="34" t="str">
        <f>'C evidencija'!O9</f>
        <v/>
      </c>
      <c r="G8" s="34" t="str">
        <f>'C evidencija'!P9</f>
        <v/>
      </c>
      <c r="K8" s="13" t="s">
        <v>294</v>
      </c>
      <c r="L8" s="18">
        <f>COUNTIF(G7:G69,"=A")</f>
        <v>1</v>
      </c>
    </row>
    <row r="9" spans="1:12" ht="14.4">
      <c r="A9" s="34">
        <f t="shared" si="0"/>
        <v>3</v>
      </c>
      <c r="B9" s="33" t="str">
        <f>'C evidencija'!A10</f>
        <v>53/2021</v>
      </c>
      <c r="C9" s="33" t="str">
        <f>'C evidencija'!B10</f>
        <v>Ivana Obradović</v>
      </c>
      <c r="D9" s="34">
        <f>'C evidencija'!R10</f>
        <v>4</v>
      </c>
      <c r="E9" s="34" t="str">
        <f>'C evidencija'!Y10</f>
        <v/>
      </c>
      <c r="F9" s="34">
        <f>'C evidencija'!O10</f>
        <v>4</v>
      </c>
      <c r="G9" s="34" t="str">
        <f>'C evidencija'!P10</f>
        <v>F</v>
      </c>
      <c r="K9" s="13" t="s">
        <v>295</v>
      </c>
      <c r="L9" s="18">
        <f>COUNTIF(G7:G69,"=B")</f>
        <v>0</v>
      </c>
    </row>
    <row r="10" spans="1:12" ht="14.4">
      <c r="A10" s="34">
        <f t="shared" si="0"/>
        <v>4</v>
      </c>
      <c r="B10" s="33" t="str">
        <f>'C evidencija'!A11</f>
        <v>1/2020</v>
      </c>
      <c r="C10" s="33" t="str">
        <f>'C evidencija'!B11</f>
        <v>Filip Jovanović</v>
      </c>
      <c r="D10" s="34">
        <f>'C evidencija'!R11</f>
        <v>40</v>
      </c>
      <c r="E10" s="34">
        <f>'C evidencija'!Y11</f>
        <v>9</v>
      </c>
      <c r="F10" s="34">
        <f>'C evidencija'!O11</f>
        <v>49</v>
      </c>
      <c r="G10" s="34" t="str">
        <f>'C evidencija'!P11</f>
        <v>E</v>
      </c>
      <c r="K10" s="13" t="s">
        <v>296</v>
      </c>
      <c r="L10" s="18">
        <f>COUNTIF(G7:G69,"=c")</f>
        <v>0</v>
      </c>
    </row>
    <row r="11" spans="1:12" ht="14.4">
      <c r="A11" s="34">
        <f t="shared" si="0"/>
        <v>5</v>
      </c>
      <c r="B11" s="33" t="str">
        <f>'C evidencija'!A12</f>
        <v>4/2020</v>
      </c>
      <c r="C11" s="33" t="str">
        <f>'C evidencija'!B12</f>
        <v>Mihailo Jocović</v>
      </c>
      <c r="D11" s="34">
        <f>'C evidencija'!R12</f>
        <v>19</v>
      </c>
      <c r="E11" s="34">
        <f>'C evidencija'!Y12</f>
        <v>0</v>
      </c>
      <c r="F11" s="34">
        <f>'C evidencija'!O12</f>
        <v>19</v>
      </c>
      <c r="G11" s="34" t="str">
        <f>'C evidencija'!P12</f>
        <v>F</v>
      </c>
      <c r="K11" s="13" t="s">
        <v>297</v>
      </c>
      <c r="L11" s="18">
        <f>COUNTIF(G7:G69,"=D")</f>
        <v>1</v>
      </c>
    </row>
    <row r="12" spans="1:12" ht="14.4">
      <c r="A12" s="34">
        <f t="shared" si="0"/>
        <v>6</v>
      </c>
      <c r="B12" s="33" t="str">
        <f>'C evidencija'!A13</f>
        <v>5/2020</v>
      </c>
      <c r="C12" s="33" t="str">
        <f>'C evidencija'!B13</f>
        <v>Nemanja Dragišić</v>
      </c>
      <c r="D12" s="34">
        <f>'C evidencija'!R13</f>
        <v>42</v>
      </c>
      <c r="E12" s="34">
        <f>'C evidencija'!Y13</f>
        <v>48</v>
      </c>
      <c r="F12" s="34">
        <f>'C evidencija'!O13</f>
        <v>90</v>
      </c>
      <c r="G12" s="34" t="str">
        <f>'C evidencija'!P13</f>
        <v>A</v>
      </c>
      <c r="K12" s="13" t="s">
        <v>298</v>
      </c>
      <c r="L12" s="18">
        <f>COUNTIF(G7:G69,"=E")</f>
        <v>11</v>
      </c>
    </row>
    <row r="13" spans="1:12" ht="14.4">
      <c r="A13" s="34">
        <f t="shared" si="0"/>
        <v>7</v>
      </c>
      <c r="B13" s="33" t="str">
        <f>'C evidencija'!A14</f>
        <v>8/2020</v>
      </c>
      <c r="C13" s="33" t="str">
        <f>'C evidencija'!B14</f>
        <v>Luka Murišić</v>
      </c>
      <c r="D13" s="34">
        <f>'C evidencija'!R14</f>
        <v>20</v>
      </c>
      <c r="E13" s="34">
        <f>'C evidencija'!Y14</f>
        <v>15</v>
      </c>
      <c r="F13" s="34">
        <f>'C evidencija'!O14</f>
        <v>35</v>
      </c>
      <c r="G13" s="34" t="str">
        <f>'C evidencija'!P14</f>
        <v>F</v>
      </c>
      <c r="K13" s="13" t="s">
        <v>299</v>
      </c>
      <c r="L13" s="18">
        <f>COUNTIF(G7:G69,"=F")</f>
        <v>32</v>
      </c>
    </row>
    <row r="14" spans="1:12" ht="14.4">
      <c r="A14" s="34">
        <f t="shared" si="0"/>
        <v>8</v>
      </c>
      <c r="B14" s="33" t="str">
        <f>'C evidencija'!A15</f>
        <v>9/2020</v>
      </c>
      <c r="C14" s="33" t="str">
        <f>'C evidencija'!B15</f>
        <v>Jovana Bošković</v>
      </c>
      <c r="D14" s="34">
        <f>'C evidencija'!R15</f>
        <v>20</v>
      </c>
      <c r="E14" s="34">
        <f>'C evidencija'!Y15</f>
        <v>20.5</v>
      </c>
      <c r="F14" s="34">
        <f>'C evidencija'!O15</f>
        <v>40.5</v>
      </c>
      <c r="G14" s="34" t="str">
        <f>'C evidencija'!P15</f>
        <v>F</v>
      </c>
      <c r="L14" s="18">
        <f>SUM(L8:L13)</f>
        <v>45</v>
      </c>
    </row>
    <row r="15" spans="1:12" ht="14.4">
      <c r="A15" s="34">
        <f t="shared" si="0"/>
        <v>9</v>
      </c>
      <c r="B15" s="33" t="str">
        <f>'C evidencija'!A16</f>
        <v>15/2020</v>
      </c>
      <c r="C15" s="33" t="str">
        <f>'C evidencija'!B16</f>
        <v>Simo Radović</v>
      </c>
      <c r="D15" s="34">
        <f>'C evidencija'!R16</f>
        <v>12</v>
      </c>
      <c r="E15" s="34" t="str">
        <f>'C evidencija'!Y16</f>
        <v/>
      </c>
      <c r="F15" s="34">
        <f>'C evidencija'!O16</f>
        <v>12</v>
      </c>
      <c r="G15" s="34" t="str">
        <f>'C evidencija'!P16</f>
        <v>F</v>
      </c>
    </row>
    <row r="16" spans="1:12" ht="14.4">
      <c r="A16" s="34">
        <f t="shared" si="0"/>
        <v>10</v>
      </c>
      <c r="B16" s="33" t="str">
        <f>'C evidencija'!A17</f>
        <v>16/2020</v>
      </c>
      <c r="C16" s="33" t="str">
        <f>'C evidencija'!B17</f>
        <v>Mia Alković</v>
      </c>
      <c r="D16" s="34">
        <f>'C evidencija'!R17</f>
        <v>14</v>
      </c>
      <c r="E16" s="34">
        <f>'C evidencija'!Y17</f>
        <v>36</v>
      </c>
      <c r="F16" s="34">
        <f>'C evidencija'!O17</f>
        <v>50</v>
      </c>
      <c r="G16" s="34" t="str">
        <f>'C evidencija'!P17</f>
        <v>E</v>
      </c>
    </row>
    <row r="17" spans="1:7" ht="14.4">
      <c r="A17" s="34">
        <f t="shared" si="0"/>
        <v>11</v>
      </c>
      <c r="B17" s="33" t="str">
        <f>'C evidencija'!A18</f>
        <v>18/2020</v>
      </c>
      <c r="C17" s="33" t="str">
        <f>'C evidencija'!B18</f>
        <v>Strahinja Đilas</v>
      </c>
      <c r="D17" s="34">
        <f>'C evidencija'!R18</f>
        <v>23</v>
      </c>
      <c r="E17" s="34">
        <f>'C evidencija'!Y18</f>
        <v>22</v>
      </c>
      <c r="F17" s="34">
        <f>'C evidencija'!O18</f>
        <v>45</v>
      </c>
      <c r="G17" s="34" t="str">
        <f>'C evidencija'!P18</f>
        <v>E</v>
      </c>
    </row>
    <row r="18" spans="1:7" ht="14.4">
      <c r="A18" s="34">
        <f t="shared" si="0"/>
        <v>12</v>
      </c>
      <c r="B18" s="33" t="str">
        <f>'C evidencija'!A19</f>
        <v>19/2020</v>
      </c>
      <c r="C18" s="33" t="str">
        <f>'C evidencija'!B19</f>
        <v>Jana Rakočević</v>
      </c>
      <c r="D18" s="34">
        <f>'C evidencija'!R19</f>
        <v>34</v>
      </c>
      <c r="E18" s="34">
        <f>'C evidencija'!Y19</f>
        <v>22</v>
      </c>
      <c r="F18" s="34">
        <f>'C evidencija'!O19</f>
        <v>56</v>
      </c>
      <c r="G18" s="34" t="str">
        <f>'C evidencija'!P19</f>
        <v>E</v>
      </c>
    </row>
    <row r="19" spans="1:7" ht="14.4">
      <c r="A19" s="34">
        <f t="shared" si="0"/>
        <v>13</v>
      </c>
      <c r="B19" s="33" t="str">
        <f>'C evidencija'!A20</f>
        <v>20/2020</v>
      </c>
      <c r="C19" s="33" t="str">
        <f>'C evidencija'!B20</f>
        <v>Marija Milačić</v>
      </c>
      <c r="D19" s="34">
        <f>'C evidencija'!R20</f>
        <v>10</v>
      </c>
      <c r="E19" s="34" t="str">
        <f>'C evidencija'!Y20</f>
        <v/>
      </c>
      <c r="F19" s="34">
        <f>'C evidencija'!O20</f>
        <v>10</v>
      </c>
      <c r="G19" s="34" t="str">
        <f>'C evidencija'!P20</f>
        <v>F</v>
      </c>
    </row>
    <row r="20" spans="1:7" ht="14.4">
      <c r="A20" s="34">
        <f t="shared" si="0"/>
        <v>14</v>
      </c>
      <c r="B20" s="33" t="str">
        <f>'C evidencija'!A21</f>
        <v>21/2020</v>
      </c>
      <c r="C20" s="33" t="str">
        <f>'C evidencija'!B21</f>
        <v>Milica Jović</v>
      </c>
      <c r="D20" s="34">
        <f>'C evidencija'!R21</f>
        <v>19</v>
      </c>
      <c r="E20" s="34">
        <f>'C evidencija'!Y21</f>
        <v>26</v>
      </c>
      <c r="F20" s="34">
        <f>'C evidencija'!O21</f>
        <v>45</v>
      </c>
      <c r="G20" s="34" t="str">
        <f>'C evidencija'!P21</f>
        <v>E</v>
      </c>
    </row>
    <row r="21" spans="1:7" ht="14.4">
      <c r="A21" s="34">
        <f t="shared" si="0"/>
        <v>15</v>
      </c>
      <c r="B21" s="33" t="str">
        <f>'C evidencija'!A22</f>
        <v>22/2020</v>
      </c>
      <c r="C21" s="33" t="str">
        <f>'C evidencija'!B22</f>
        <v>Milutin Kankaraš</v>
      </c>
      <c r="D21" s="34">
        <f>'C evidencija'!R22</f>
        <v>25</v>
      </c>
      <c r="E21" s="34">
        <f>'C evidencija'!Y22</f>
        <v>1</v>
      </c>
      <c r="F21" s="34">
        <f>'C evidencija'!O22</f>
        <v>26</v>
      </c>
      <c r="G21" s="34" t="str">
        <f>'C evidencija'!P22</f>
        <v>F</v>
      </c>
    </row>
    <row r="22" spans="1:7" ht="14.4">
      <c r="A22" s="34">
        <f t="shared" si="0"/>
        <v>16</v>
      </c>
      <c r="B22" s="33" t="str">
        <f>'C evidencija'!A23</f>
        <v>25/2020</v>
      </c>
      <c r="C22" s="33" t="str">
        <f>'C evidencija'!B23</f>
        <v>Balša Bubanja</v>
      </c>
      <c r="D22" s="34">
        <f>'C evidencija'!R23</f>
        <v>22</v>
      </c>
      <c r="E22" s="34">
        <f>'C evidencija'!Y23</f>
        <v>23</v>
      </c>
      <c r="F22" s="34">
        <f>'C evidencija'!O23</f>
        <v>45</v>
      </c>
      <c r="G22" s="34" t="str">
        <f>'C evidencija'!P23</f>
        <v>E</v>
      </c>
    </row>
    <row r="23" spans="1:7" ht="14.4">
      <c r="A23" s="34">
        <f t="shared" si="0"/>
        <v>17</v>
      </c>
      <c r="B23" s="33" t="str">
        <f>'C evidencija'!A24</f>
        <v>26/2020</v>
      </c>
      <c r="C23" s="33" t="str">
        <f>'C evidencija'!B24</f>
        <v>Danilo Marković</v>
      </c>
      <c r="D23" s="34">
        <f>'C evidencija'!R24</f>
        <v>21.5</v>
      </c>
      <c r="E23" s="34">
        <f>'C evidencija'!Y24</f>
        <v>24</v>
      </c>
      <c r="F23" s="34">
        <f>'C evidencija'!O24</f>
        <v>45.5</v>
      </c>
      <c r="G23" s="34" t="str">
        <f>'C evidencija'!P24</f>
        <v>E</v>
      </c>
    </row>
    <row r="24" spans="1:7" ht="14.4">
      <c r="A24" s="34">
        <f t="shared" si="0"/>
        <v>18</v>
      </c>
      <c r="B24" s="33" t="str">
        <f>'C evidencija'!A25</f>
        <v>31/2020</v>
      </c>
      <c r="C24" s="33" t="str">
        <f>'C evidencija'!B25</f>
        <v>Luka Tovjanin</v>
      </c>
      <c r="D24" s="34">
        <f>'C evidencija'!R25</f>
        <v>21</v>
      </c>
      <c r="E24" s="34">
        <f>'C evidencija'!Y25</f>
        <v>32</v>
      </c>
      <c r="F24" s="34">
        <f>'C evidencija'!O25</f>
        <v>53</v>
      </c>
      <c r="G24" s="34" t="str">
        <f>'C evidencija'!P25</f>
        <v>E</v>
      </c>
    </row>
    <row r="25" spans="1:7" ht="14.4">
      <c r="A25" s="34">
        <f t="shared" si="0"/>
        <v>19</v>
      </c>
      <c r="B25" s="33" t="str">
        <f>'C evidencija'!A26</f>
        <v>34/2020</v>
      </c>
      <c r="C25" s="33" t="str">
        <f>'C evidencija'!B26</f>
        <v>Nikola Todorović</v>
      </c>
      <c r="D25" s="34">
        <f>'C evidencija'!R26</f>
        <v>12</v>
      </c>
      <c r="E25" s="34">
        <f>'C evidencija'!Y26</f>
        <v>15.5</v>
      </c>
      <c r="F25" s="34">
        <f>'C evidencija'!O26</f>
        <v>27.5</v>
      </c>
      <c r="G25" s="34" t="str">
        <f>'C evidencija'!P26</f>
        <v>F</v>
      </c>
    </row>
    <row r="26" spans="1:7" ht="14.4">
      <c r="A26" s="34">
        <f t="shared" si="0"/>
        <v>20</v>
      </c>
      <c r="B26" s="33" t="str">
        <f>'C evidencija'!A27</f>
        <v>35/2020</v>
      </c>
      <c r="C26" s="33" t="str">
        <f>'C evidencija'!B27</f>
        <v>Ivana Bulajić</v>
      </c>
      <c r="D26" s="34">
        <f>'C evidencija'!R27</f>
        <v>22</v>
      </c>
      <c r="E26" s="34">
        <f>'C evidencija'!Y27</f>
        <v>12</v>
      </c>
      <c r="F26" s="34">
        <f>'C evidencija'!O27</f>
        <v>34</v>
      </c>
      <c r="G26" s="34" t="str">
        <f>'C evidencija'!P27</f>
        <v>F</v>
      </c>
    </row>
    <row r="27" spans="1:7" ht="14.4">
      <c r="A27" s="34">
        <f t="shared" si="0"/>
        <v>21</v>
      </c>
      <c r="B27" s="33" t="str">
        <f>'C evidencija'!A28</f>
        <v>37/2020</v>
      </c>
      <c r="C27" s="33" t="str">
        <f>'C evidencija'!B28</f>
        <v>Andrea Mrdović</v>
      </c>
      <c r="D27" s="34">
        <f>'C evidencija'!R28</f>
        <v>17</v>
      </c>
      <c r="E27" s="34">
        <f>'C evidencija'!Y28</f>
        <v>15</v>
      </c>
      <c r="F27" s="34">
        <f>'C evidencija'!O28</f>
        <v>32</v>
      </c>
      <c r="G27" s="34" t="str">
        <f>'C evidencija'!P28</f>
        <v>F</v>
      </c>
    </row>
    <row r="28" spans="1:7" ht="14.4">
      <c r="A28" s="34">
        <f t="shared" si="0"/>
        <v>22</v>
      </c>
      <c r="B28" s="33" t="str">
        <f>'C evidencija'!A29</f>
        <v>38/2020</v>
      </c>
      <c r="C28" s="33" t="str">
        <f>'C evidencija'!B29</f>
        <v>Lucija Jovanović</v>
      </c>
      <c r="D28" s="34">
        <f>'C evidencija'!R29</f>
        <v>26</v>
      </c>
      <c r="E28" s="34">
        <f>'C evidencija'!Y29</f>
        <v>28.5</v>
      </c>
      <c r="F28" s="34">
        <f>'C evidencija'!O29</f>
        <v>54.5</v>
      </c>
      <c r="G28" s="34" t="str">
        <f>'C evidencija'!P29</f>
        <v>E</v>
      </c>
    </row>
    <row r="29" spans="1:7" ht="14.4">
      <c r="A29" s="34">
        <f t="shared" si="0"/>
        <v>23</v>
      </c>
      <c r="B29" s="33" t="str">
        <f>'C evidencija'!A30</f>
        <v>40/2020</v>
      </c>
      <c r="C29" s="33" t="str">
        <f>'C evidencija'!B30</f>
        <v>Sara Raičević</v>
      </c>
      <c r="D29" s="34">
        <f>'C evidencija'!R30</f>
        <v>28</v>
      </c>
      <c r="E29" s="34">
        <f>'C evidencija'!Y30</f>
        <v>24</v>
      </c>
      <c r="F29" s="34">
        <f>'C evidencija'!O30</f>
        <v>52</v>
      </c>
      <c r="G29" s="34" t="str">
        <f>'C evidencija'!P30</f>
        <v>E</v>
      </c>
    </row>
    <row r="30" spans="1:7" ht="14.4">
      <c r="A30" s="34">
        <f t="shared" si="0"/>
        <v>24</v>
      </c>
      <c r="B30" s="33" t="str">
        <f>'C evidencija'!A31</f>
        <v>42/2020</v>
      </c>
      <c r="C30" s="33" t="str">
        <f>'C evidencija'!B31</f>
        <v>Ivona Ćetković</v>
      </c>
      <c r="D30" s="34">
        <f>'C evidencija'!R31</f>
        <v>24</v>
      </c>
      <c r="E30" s="34">
        <f>'C evidencija'!Y31</f>
        <v>8</v>
      </c>
      <c r="F30" s="34">
        <f>'C evidencija'!O31</f>
        <v>32</v>
      </c>
      <c r="G30" s="34" t="str">
        <f>'C evidencija'!P31</f>
        <v>F</v>
      </c>
    </row>
    <row r="31" spans="1:7" ht="14.4">
      <c r="A31" s="34">
        <f t="shared" si="0"/>
        <v>25</v>
      </c>
      <c r="B31" s="33" t="str">
        <f>'C evidencija'!A32</f>
        <v>45/2020</v>
      </c>
      <c r="C31" s="33" t="str">
        <f>'C evidencija'!B32</f>
        <v>Hamza Hot</v>
      </c>
      <c r="D31" s="34">
        <f>'C evidencija'!R32</f>
        <v>34</v>
      </c>
      <c r="E31" s="34">
        <f>'C evidencija'!Y32</f>
        <v>19</v>
      </c>
      <c r="F31" s="34">
        <f>'C evidencija'!O32</f>
        <v>53</v>
      </c>
      <c r="G31" s="34" t="str">
        <f>'C evidencija'!P32</f>
        <v>E</v>
      </c>
    </row>
    <row r="32" spans="1:7" ht="14.4">
      <c r="A32" s="34">
        <f t="shared" si="0"/>
        <v>26</v>
      </c>
      <c r="B32" s="33" t="str">
        <f>'C evidencija'!A33</f>
        <v>48/2020</v>
      </c>
      <c r="C32" s="33" t="str">
        <f>'C evidencija'!B33</f>
        <v>Pavle Bazović</v>
      </c>
      <c r="D32" s="34">
        <f>'C evidencija'!R33</f>
        <v>24</v>
      </c>
      <c r="E32" s="34">
        <f>'C evidencija'!Y33</f>
        <v>17</v>
      </c>
      <c r="F32" s="34">
        <f>'C evidencija'!O33</f>
        <v>41</v>
      </c>
      <c r="G32" s="34" t="str">
        <f>'C evidencija'!P33</f>
        <v>F</v>
      </c>
    </row>
    <row r="33" spans="1:7" ht="14.4">
      <c r="A33" s="34">
        <f t="shared" si="0"/>
        <v>27</v>
      </c>
      <c r="B33" s="33" t="str">
        <f>'C evidencija'!A34</f>
        <v>50/2020</v>
      </c>
      <c r="C33" s="33" t="str">
        <f>'C evidencija'!B34</f>
        <v>Vladana Stijović</v>
      </c>
      <c r="D33" s="34">
        <f>'C evidencija'!R34</f>
        <v>15</v>
      </c>
      <c r="E33" s="34">
        <f>'C evidencija'!Y34</f>
        <v>24</v>
      </c>
      <c r="F33" s="34">
        <f>'C evidencija'!O34</f>
        <v>39</v>
      </c>
      <c r="G33" s="34" t="str">
        <f>'C evidencija'!P34</f>
        <v>F</v>
      </c>
    </row>
    <row r="34" spans="1:7" ht="14.4">
      <c r="A34" s="34">
        <f t="shared" si="0"/>
        <v>28</v>
      </c>
      <c r="B34" s="33" t="str">
        <f>'C evidencija'!A35</f>
        <v>54/2020</v>
      </c>
      <c r="C34" s="33" t="str">
        <f>'C evidencija'!B35</f>
        <v>Emir Hadžajlić</v>
      </c>
      <c r="D34" s="34">
        <f>'C evidencija'!R35</f>
        <v>33</v>
      </c>
      <c r="E34" s="34">
        <f>'C evidencija'!Y35</f>
        <v>27</v>
      </c>
      <c r="F34" s="34">
        <f>'C evidencija'!O35</f>
        <v>60</v>
      </c>
      <c r="G34" s="34" t="str">
        <f>'C evidencija'!P35</f>
        <v>D</v>
      </c>
    </row>
    <row r="35" spans="1:7" ht="14.4">
      <c r="A35" s="34">
        <f t="shared" si="0"/>
        <v>29</v>
      </c>
      <c r="B35" s="33" t="str">
        <f>'C evidencija'!A36</f>
        <v>3/2019</v>
      </c>
      <c r="C35" s="33" t="str">
        <f>'C evidencija'!B36</f>
        <v>Marina Radulović</v>
      </c>
      <c r="D35" s="34">
        <f>'C evidencija'!R36</f>
        <v>14</v>
      </c>
      <c r="E35" s="34" t="str">
        <f>'C evidencija'!Y36</f>
        <v/>
      </c>
      <c r="F35" s="34">
        <f>'C evidencija'!O36</f>
        <v>14</v>
      </c>
      <c r="G35" s="34" t="str">
        <f>'C evidencija'!P36</f>
        <v>F</v>
      </c>
    </row>
    <row r="36" spans="1:7" ht="14.4">
      <c r="A36" s="34">
        <f t="shared" si="0"/>
        <v>30</v>
      </c>
      <c r="B36" s="33" t="str">
        <f>'C evidencija'!A37</f>
        <v>8/2019</v>
      </c>
      <c r="C36" s="33" t="str">
        <f>'C evidencija'!B37</f>
        <v>Ksenija Peruničić</v>
      </c>
      <c r="D36" s="34">
        <f>'C evidencija'!R37</f>
        <v>16</v>
      </c>
      <c r="E36" s="34" t="str">
        <f>'C evidencija'!Y37</f>
        <v/>
      </c>
      <c r="F36" s="34">
        <f>'C evidencija'!O37</f>
        <v>16</v>
      </c>
      <c r="G36" s="34" t="str">
        <f>'C evidencija'!P37</f>
        <v>F</v>
      </c>
    </row>
    <row r="37" spans="1:7" ht="14.4">
      <c r="A37" s="34">
        <f t="shared" si="0"/>
        <v>31</v>
      </c>
      <c r="B37" s="33" t="str">
        <f>'C evidencija'!A38</f>
        <v>10/2019</v>
      </c>
      <c r="C37" s="33" t="str">
        <f>'C evidencija'!B38</f>
        <v>Vasilije Rakočević</v>
      </c>
      <c r="D37" s="34">
        <f>'C evidencija'!R38</f>
        <v>15</v>
      </c>
      <c r="E37" s="34" t="str">
        <f>'C evidencija'!Y38</f>
        <v/>
      </c>
      <c r="F37" s="34">
        <f>'C evidencija'!O38</f>
        <v>15</v>
      </c>
      <c r="G37" s="34" t="str">
        <f>'C evidencija'!P38</f>
        <v>F</v>
      </c>
    </row>
    <row r="38" spans="1:7" ht="14.4">
      <c r="A38" s="34">
        <f t="shared" si="0"/>
        <v>32</v>
      </c>
      <c r="B38" s="33" t="str">
        <f>'C evidencija'!A39</f>
        <v>11/2019</v>
      </c>
      <c r="C38" s="33" t="str">
        <f>'C evidencija'!B39</f>
        <v>Nikola Lešić</v>
      </c>
      <c r="D38" s="34" t="str">
        <f>'C evidencija'!R39</f>
        <v/>
      </c>
      <c r="E38" s="34" t="str">
        <f>'C evidencija'!Y39</f>
        <v/>
      </c>
      <c r="F38" s="34" t="str">
        <f>'C evidencija'!O39</f>
        <v/>
      </c>
      <c r="G38" s="34" t="str">
        <f>'C evidencija'!P39</f>
        <v/>
      </c>
    </row>
    <row r="39" spans="1:7" ht="14.4">
      <c r="A39" s="34">
        <f t="shared" si="0"/>
        <v>33</v>
      </c>
      <c r="B39" s="33" t="str">
        <f>'C evidencija'!A40</f>
        <v>12/2019</v>
      </c>
      <c r="C39" s="33" t="str">
        <f>'C evidencija'!B40</f>
        <v>Aleksa Rabrenović</v>
      </c>
      <c r="D39" s="34" t="str">
        <f>'C evidencija'!R40</f>
        <v/>
      </c>
      <c r="E39" s="34" t="str">
        <f>'C evidencija'!Y40</f>
        <v/>
      </c>
      <c r="F39" s="34" t="str">
        <f>'C evidencija'!O40</f>
        <v/>
      </c>
      <c r="G39" s="34" t="str">
        <f>'C evidencija'!P40</f>
        <v/>
      </c>
    </row>
    <row r="40" spans="1:7" ht="14.4">
      <c r="A40" s="34">
        <f t="shared" si="0"/>
        <v>34</v>
      </c>
      <c r="B40" s="33" t="str">
        <f>'C evidencija'!A41</f>
        <v>14/2019</v>
      </c>
      <c r="C40" s="33" t="str">
        <f>'C evidencija'!B41</f>
        <v>Marija Stijović</v>
      </c>
      <c r="D40" s="34">
        <f>'C evidencija'!R41</f>
        <v>10</v>
      </c>
      <c r="E40" s="34">
        <f>'C evidencija'!Y41</f>
        <v>10</v>
      </c>
      <c r="F40" s="34">
        <f>'C evidencija'!O41</f>
        <v>20</v>
      </c>
      <c r="G40" s="34" t="str">
        <f>'C evidencija'!P41</f>
        <v>F</v>
      </c>
    </row>
    <row r="41" spans="1:7" ht="14.4">
      <c r="A41" s="34">
        <f t="shared" si="0"/>
        <v>35</v>
      </c>
      <c r="B41" s="33" t="str">
        <f>'C evidencija'!A42</f>
        <v>22/2019</v>
      </c>
      <c r="C41" s="33" t="str">
        <f>'C evidencija'!B42</f>
        <v>Savo Drobnjak</v>
      </c>
      <c r="D41" s="34" t="str">
        <f>'C evidencija'!R42</f>
        <v/>
      </c>
      <c r="E41" s="34" t="str">
        <f>'C evidencija'!Y42</f>
        <v/>
      </c>
      <c r="F41" s="34" t="str">
        <f>'C evidencija'!O42</f>
        <v/>
      </c>
      <c r="G41" s="34" t="str">
        <f>'C evidencija'!P42</f>
        <v/>
      </c>
    </row>
    <row r="42" spans="1:7" ht="14.4">
      <c r="A42" s="34">
        <f t="shared" si="0"/>
        <v>36</v>
      </c>
      <c r="B42" s="33" t="str">
        <f>'C evidencija'!A43</f>
        <v>25/2019</v>
      </c>
      <c r="C42" s="33" t="str">
        <f>'C evidencija'!B43</f>
        <v>Nataša Mijatović</v>
      </c>
      <c r="D42" s="34" t="str">
        <f>'C evidencija'!R43</f>
        <v/>
      </c>
      <c r="E42" s="34" t="str">
        <f>'C evidencija'!Y43</f>
        <v/>
      </c>
      <c r="F42" s="34" t="str">
        <f>'C evidencija'!O43</f>
        <v/>
      </c>
      <c r="G42" s="34" t="str">
        <f>'C evidencija'!P43</f>
        <v/>
      </c>
    </row>
    <row r="43" spans="1:7" ht="14.4">
      <c r="A43" s="34">
        <f t="shared" si="0"/>
        <v>37</v>
      </c>
      <c r="B43" s="33" t="str">
        <f>'C evidencija'!A44</f>
        <v>29/2019</v>
      </c>
      <c r="C43" s="33" t="str">
        <f>'C evidencija'!B44</f>
        <v>Andrija Petrović</v>
      </c>
      <c r="D43" s="34">
        <f>'C evidencija'!R44</f>
        <v>12</v>
      </c>
      <c r="E43" s="34" t="str">
        <f>'C evidencija'!Y44</f>
        <v/>
      </c>
      <c r="F43" s="34">
        <f>'C evidencija'!O44</f>
        <v>12</v>
      </c>
      <c r="G43" s="34" t="str">
        <f>'C evidencija'!P44</f>
        <v>F</v>
      </c>
    </row>
    <row r="44" spans="1:7" ht="14.4">
      <c r="A44" s="34">
        <f t="shared" si="0"/>
        <v>38</v>
      </c>
      <c r="B44" s="33" t="str">
        <f>'C evidencija'!A45</f>
        <v>35/2019</v>
      </c>
      <c r="C44" s="33" t="str">
        <f>'C evidencija'!B45</f>
        <v>Vedad Selmanović</v>
      </c>
      <c r="D44" s="34">
        <f>'C evidencija'!R45</f>
        <v>13</v>
      </c>
      <c r="E44" s="34" t="str">
        <f>'C evidencija'!Y45</f>
        <v/>
      </c>
      <c r="F44" s="34">
        <f>'C evidencija'!O45</f>
        <v>13</v>
      </c>
      <c r="G44" s="34" t="str">
        <f>'C evidencija'!P45</f>
        <v>F</v>
      </c>
    </row>
    <row r="45" spans="1:7" ht="14.4">
      <c r="A45" s="34">
        <f t="shared" si="0"/>
        <v>39</v>
      </c>
      <c r="B45" s="33" t="str">
        <f>'C evidencija'!A46</f>
        <v>37/2019</v>
      </c>
      <c r="C45" s="33" t="str">
        <f>'C evidencija'!B46</f>
        <v>Milica Fatić</v>
      </c>
      <c r="D45" s="34">
        <f>'C evidencija'!R46</f>
        <v>7.5</v>
      </c>
      <c r="E45" s="34" t="str">
        <f>'C evidencija'!Y46</f>
        <v/>
      </c>
      <c r="F45" s="34">
        <f>'C evidencija'!O46</f>
        <v>7.5</v>
      </c>
      <c r="G45" s="34" t="str">
        <f>'C evidencija'!P46</f>
        <v>F</v>
      </c>
    </row>
    <row r="46" spans="1:7" ht="14.4">
      <c r="A46" s="34">
        <f t="shared" si="0"/>
        <v>40</v>
      </c>
      <c r="B46" s="33" t="str">
        <f>'C evidencija'!A47</f>
        <v>41/2019</v>
      </c>
      <c r="C46" s="33" t="str">
        <f>'C evidencija'!B47</f>
        <v>Vido Mandić</v>
      </c>
      <c r="D46" s="34" t="str">
        <f>'C evidencija'!R47</f>
        <v/>
      </c>
      <c r="E46" s="34" t="str">
        <f>'C evidencija'!Y47</f>
        <v/>
      </c>
      <c r="F46" s="34" t="str">
        <f>'C evidencija'!O47</f>
        <v/>
      </c>
      <c r="G46" s="34" t="str">
        <f>'C evidencija'!P47</f>
        <v/>
      </c>
    </row>
    <row r="47" spans="1:7" ht="14.4">
      <c r="A47" s="34">
        <f t="shared" si="0"/>
        <v>41</v>
      </c>
      <c r="B47" s="33" t="str">
        <f>'C evidencija'!A48</f>
        <v>46/2019</v>
      </c>
      <c r="C47" s="33" t="str">
        <f>'C evidencija'!B48</f>
        <v>Mia Mijailović</v>
      </c>
      <c r="D47" s="34" t="str">
        <f>'C evidencija'!R48</f>
        <v/>
      </c>
      <c r="E47" s="34" t="str">
        <f>'C evidencija'!Y48</f>
        <v/>
      </c>
      <c r="F47" s="34" t="str">
        <f>'C evidencija'!O48</f>
        <v/>
      </c>
      <c r="G47" s="34" t="str">
        <f>'C evidencija'!P48</f>
        <v/>
      </c>
    </row>
    <row r="48" spans="1:7" ht="14.4">
      <c r="A48" s="34">
        <f t="shared" si="0"/>
        <v>42</v>
      </c>
      <c r="B48" s="33" t="str">
        <f>'C evidencija'!A49</f>
        <v>5/2018</v>
      </c>
      <c r="C48" s="33" t="str">
        <f>'C evidencija'!B49</f>
        <v>Luka Vučinić</v>
      </c>
      <c r="D48" s="34">
        <f>'C evidencija'!R49</f>
        <v>23</v>
      </c>
      <c r="E48" s="34">
        <f>'C evidencija'!Y49</f>
        <v>8</v>
      </c>
      <c r="F48" s="34">
        <f>'C evidencija'!O49</f>
        <v>31</v>
      </c>
      <c r="G48" s="34" t="str">
        <f>'C evidencija'!P49</f>
        <v>F</v>
      </c>
    </row>
    <row r="49" spans="1:7" ht="14.4">
      <c r="A49" s="34">
        <f t="shared" si="0"/>
        <v>43</v>
      </c>
      <c r="B49" s="33" t="str">
        <f>'C evidencija'!A50</f>
        <v>13/2018</v>
      </c>
      <c r="C49" s="33" t="str">
        <f>'C evidencija'!B50</f>
        <v>Milica Knežević</v>
      </c>
      <c r="D49" s="34" t="str">
        <f>'C evidencija'!R50</f>
        <v/>
      </c>
      <c r="E49" s="34" t="str">
        <f>'C evidencija'!Y50</f>
        <v/>
      </c>
      <c r="F49" s="34" t="str">
        <f>'C evidencija'!O50</f>
        <v/>
      </c>
      <c r="G49" s="34" t="str">
        <f>'C evidencija'!P50</f>
        <v/>
      </c>
    </row>
    <row r="50" spans="1:7" ht="14.4">
      <c r="A50" s="34">
        <f t="shared" si="0"/>
        <v>44</v>
      </c>
      <c r="B50" s="33" t="str">
        <f>'C evidencija'!A51</f>
        <v>19/2018</v>
      </c>
      <c r="C50" s="33" t="str">
        <f>'C evidencija'!B51</f>
        <v>Milovan Kadić</v>
      </c>
      <c r="D50" s="34">
        <f>'C evidencija'!R51</f>
        <v>12</v>
      </c>
      <c r="E50" s="34">
        <f>'C evidencija'!Y51</f>
        <v>16</v>
      </c>
      <c r="F50" s="34">
        <f>'C evidencija'!O51</f>
        <v>28</v>
      </c>
      <c r="G50" s="34" t="str">
        <f>'C evidencija'!P51</f>
        <v>F</v>
      </c>
    </row>
    <row r="51" spans="1:7" ht="14.4">
      <c r="A51" s="34">
        <f t="shared" si="0"/>
        <v>45</v>
      </c>
      <c r="B51" s="33" t="str">
        <f>'C evidencija'!A52</f>
        <v>20/2018</v>
      </c>
      <c r="C51" s="33" t="str">
        <f>'C evidencija'!B52</f>
        <v>Nemanja Novović</v>
      </c>
      <c r="D51" s="34">
        <f>'C evidencija'!R52</f>
        <v>2</v>
      </c>
      <c r="E51" s="34" t="str">
        <f>'C evidencija'!Y52</f>
        <v/>
      </c>
      <c r="F51" s="34">
        <f>'C evidencija'!O52</f>
        <v>2</v>
      </c>
      <c r="G51" s="34" t="str">
        <f>'C evidencija'!P52</f>
        <v>F</v>
      </c>
    </row>
    <row r="52" spans="1:7" ht="14.4">
      <c r="A52" s="34">
        <f t="shared" si="0"/>
        <v>46</v>
      </c>
      <c r="B52" s="33" t="str">
        <f>'C evidencija'!A53</f>
        <v>32/2018</v>
      </c>
      <c r="C52" s="33" t="str">
        <f>'C evidencija'!B53</f>
        <v>Vasilisa Pejović</v>
      </c>
      <c r="D52" s="34">
        <f>'C evidencija'!R53</f>
        <v>0</v>
      </c>
      <c r="E52" s="34" t="str">
        <f>'C evidencija'!Y53</f>
        <v/>
      </c>
      <c r="F52" s="34">
        <f>'C evidencija'!O53</f>
        <v>0</v>
      </c>
      <c r="G52" s="34" t="str">
        <f>'C evidencija'!P53</f>
        <v>F</v>
      </c>
    </row>
    <row r="53" spans="1:7" ht="14.4">
      <c r="A53" s="34">
        <f t="shared" si="0"/>
        <v>47</v>
      </c>
      <c r="B53" s="33" t="str">
        <f>'C evidencija'!A54</f>
        <v>34/2018</v>
      </c>
      <c r="C53" s="33" t="str">
        <f>'C evidencija'!B54</f>
        <v>Ana Radulović</v>
      </c>
      <c r="D53" s="34">
        <f>'C evidencija'!R54</f>
        <v>0</v>
      </c>
      <c r="E53" s="34" t="str">
        <f>'C evidencija'!Y54</f>
        <v/>
      </c>
      <c r="F53" s="34">
        <f>'C evidencija'!O54</f>
        <v>0</v>
      </c>
      <c r="G53" s="34" t="str">
        <f>'C evidencija'!P54</f>
        <v>F</v>
      </c>
    </row>
    <row r="54" spans="1:7" ht="14.4">
      <c r="A54" s="34">
        <f t="shared" si="0"/>
        <v>48</v>
      </c>
      <c r="B54" s="33" t="str">
        <f>'C evidencija'!A55</f>
        <v>41/2018</v>
      </c>
      <c r="C54" s="33" t="str">
        <f>'C evidencija'!B55</f>
        <v>Milka Dedeić</v>
      </c>
      <c r="D54" s="34">
        <f>'C evidencija'!R55</f>
        <v>24</v>
      </c>
      <c r="E54" s="34">
        <f>'C evidencija'!Y55</f>
        <v>6.5</v>
      </c>
      <c r="F54" s="34">
        <f>'C evidencija'!O55</f>
        <v>30.5</v>
      </c>
      <c r="G54" s="34" t="str">
        <f>'C evidencija'!P55</f>
        <v>F</v>
      </c>
    </row>
    <row r="55" spans="1:7" ht="14.4">
      <c r="A55" s="34">
        <f t="shared" si="0"/>
        <v>49</v>
      </c>
      <c r="B55" s="33" t="str">
        <f>'C evidencija'!A56</f>
        <v>43/2018</v>
      </c>
      <c r="C55" s="33" t="str">
        <f>'C evidencija'!B56</f>
        <v>Dunja Cmiljanić</v>
      </c>
      <c r="D55" s="34" t="str">
        <f>'C evidencija'!R56</f>
        <v/>
      </c>
      <c r="E55" s="34" t="str">
        <f>'C evidencija'!Y56</f>
        <v/>
      </c>
      <c r="F55" s="34" t="str">
        <f>'C evidencija'!O56</f>
        <v/>
      </c>
      <c r="G55" s="34" t="str">
        <f>'C evidencija'!P56</f>
        <v/>
      </c>
    </row>
    <row r="56" spans="1:7" ht="14.4">
      <c r="A56" s="34">
        <f t="shared" si="0"/>
        <v>50</v>
      </c>
      <c r="B56" s="33" t="str">
        <f>'C evidencija'!A57</f>
        <v>5/2017</v>
      </c>
      <c r="C56" s="33" t="str">
        <f>'C evidencija'!B57</f>
        <v>Dražen Vuletić</v>
      </c>
      <c r="D56" s="34">
        <f>'C evidencija'!R57</f>
        <v>13</v>
      </c>
      <c r="E56" s="34" t="str">
        <f>'C evidencija'!Y57</f>
        <v/>
      </c>
      <c r="F56" s="34">
        <f>'C evidencija'!O57</f>
        <v>13</v>
      </c>
      <c r="G56" s="34" t="str">
        <f>'C evidencija'!P57</f>
        <v>F</v>
      </c>
    </row>
    <row r="57" spans="1:7" ht="14.4">
      <c r="A57" s="34">
        <f t="shared" si="0"/>
        <v>51</v>
      </c>
      <c r="B57" s="33" t="str">
        <f>'C evidencija'!A58</f>
        <v>24/2017</v>
      </c>
      <c r="C57" s="33" t="str">
        <f>'C evidencija'!B58</f>
        <v>Aleksa Radnić</v>
      </c>
      <c r="D57" s="34" t="str">
        <f>'C evidencija'!R58</f>
        <v/>
      </c>
      <c r="E57" s="34" t="str">
        <f>'C evidencija'!Y58</f>
        <v/>
      </c>
      <c r="F57" s="34" t="str">
        <f>'C evidencija'!O58</f>
        <v/>
      </c>
      <c r="G57" s="34" t="str">
        <f>'C evidencija'!P58</f>
        <v/>
      </c>
    </row>
    <row r="58" spans="1:7" ht="14.4">
      <c r="A58" s="34">
        <f t="shared" si="0"/>
        <v>52</v>
      </c>
      <c r="B58" s="33" t="str">
        <f>'C evidencija'!A59</f>
        <v>36/2017</v>
      </c>
      <c r="C58" s="33" t="str">
        <f>'C evidencija'!B59</f>
        <v>Almin Kalač</v>
      </c>
      <c r="D58" s="34" t="str">
        <f>'C evidencija'!R59</f>
        <v/>
      </c>
      <c r="E58" s="34" t="str">
        <f>'C evidencija'!Y59</f>
        <v/>
      </c>
      <c r="F58" s="34" t="str">
        <f>'C evidencija'!O59</f>
        <v/>
      </c>
      <c r="G58" s="34" t="str">
        <f>'C evidencija'!P59</f>
        <v/>
      </c>
    </row>
    <row r="59" spans="1:7" ht="14.4">
      <c r="A59" s="34">
        <f t="shared" si="0"/>
        <v>53</v>
      </c>
      <c r="B59" s="33" t="str">
        <f>'C evidencija'!A60</f>
        <v>46/2017</v>
      </c>
      <c r="C59" s="33" t="str">
        <f>'C evidencija'!B60</f>
        <v>Jovana Rakočević</v>
      </c>
      <c r="D59" s="34" t="str">
        <f>'C evidencija'!R60</f>
        <v/>
      </c>
      <c r="E59" s="34" t="str">
        <f>'C evidencija'!Y60</f>
        <v/>
      </c>
      <c r="F59" s="34" t="str">
        <f>'C evidencija'!O60</f>
        <v/>
      </c>
      <c r="G59" s="34" t="str">
        <f>'C evidencija'!P60</f>
        <v/>
      </c>
    </row>
    <row r="60" spans="1:7" ht="14.4">
      <c r="A60" s="34">
        <f t="shared" si="0"/>
        <v>54</v>
      </c>
      <c r="B60" s="33" t="str">
        <f>'C evidencija'!A61</f>
        <v>47/2017</v>
      </c>
      <c r="C60" s="33" t="str">
        <f>'C evidencija'!B61</f>
        <v>Miloš Lakićević</v>
      </c>
      <c r="D60" s="34" t="str">
        <f>'C evidencija'!R61</f>
        <v/>
      </c>
      <c r="E60" s="34" t="str">
        <f>'C evidencija'!Y61</f>
        <v/>
      </c>
      <c r="F60" s="34" t="str">
        <f>'C evidencija'!O61</f>
        <v/>
      </c>
      <c r="G60" s="34" t="str">
        <f>'C evidencija'!P61</f>
        <v/>
      </c>
    </row>
    <row r="61" spans="1:7" ht="14.4">
      <c r="A61" s="34">
        <f t="shared" si="0"/>
        <v>55</v>
      </c>
      <c r="B61" s="33" t="str">
        <f>'C evidencija'!A62</f>
        <v>5/2016</v>
      </c>
      <c r="C61" s="33" t="str">
        <f>'C evidencija'!B62</f>
        <v>Pavle Raičević</v>
      </c>
      <c r="D61" s="34" t="str">
        <f>'C evidencija'!R62</f>
        <v/>
      </c>
      <c r="E61" s="34" t="str">
        <f>'C evidencija'!Y62</f>
        <v/>
      </c>
      <c r="F61" s="34" t="str">
        <f>'C evidencija'!O62</f>
        <v/>
      </c>
      <c r="G61" s="34" t="str">
        <f>'C evidencija'!P62</f>
        <v/>
      </c>
    </row>
    <row r="62" spans="1:7" ht="14.4">
      <c r="A62" s="34">
        <f t="shared" si="0"/>
        <v>56</v>
      </c>
      <c r="B62" s="33" t="str">
        <f>'C evidencija'!A63</f>
        <v>50/2016</v>
      </c>
      <c r="C62" s="33" t="str">
        <f>'C evidencija'!B63</f>
        <v>Aleksa Vujošević</v>
      </c>
      <c r="D62" s="34">
        <f>'C evidencija'!R63</f>
        <v>10</v>
      </c>
      <c r="E62" s="34" t="str">
        <f>'C evidencija'!Y63</f>
        <v/>
      </c>
      <c r="F62" s="34">
        <f>'C evidencija'!O63</f>
        <v>10</v>
      </c>
      <c r="G62" s="34" t="str">
        <f>'C evidencija'!P63</f>
        <v>F</v>
      </c>
    </row>
    <row r="63" spans="1:7" ht="14.4">
      <c r="A63" s="34">
        <f t="shared" si="0"/>
        <v>57</v>
      </c>
      <c r="B63" s="33" t="str">
        <f>'C evidencija'!A64</f>
        <v>6/2015</v>
      </c>
      <c r="C63" s="33" t="str">
        <f>'C evidencija'!B64</f>
        <v>Amin Odžić</v>
      </c>
      <c r="D63" s="34">
        <f>'C evidencija'!R64</f>
        <v>8</v>
      </c>
      <c r="E63" s="34" t="str">
        <f>'C evidencija'!Y64</f>
        <v/>
      </c>
      <c r="F63" s="34">
        <f>'C evidencija'!O64</f>
        <v>8</v>
      </c>
      <c r="G63" s="34" t="str">
        <f>'C evidencija'!P64</f>
        <v>F</v>
      </c>
    </row>
    <row r="64" spans="1:7" ht="14.4">
      <c r="A64" s="34">
        <f t="shared" si="0"/>
        <v>58</v>
      </c>
      <c r="B64" s="33" t="str">
        <f>'C evidencija'!A65</f>
        <v>7012/2015</v>
      </c>
      <c r="C64" s="33" t="str">
        <f>'C evidencija'!B65</f>
        <v>Sofija Vlahović</v>
      </c>
      <c r="D64" s="34" t="str">
        <f>'C evidencija'!R65</f>
        <v/>
      </c>
      <c r="E64" s="34" t="str">
        <f>'C evidencija'!Y65</f>
        <v/>
      </c>
      <c r="F64" s="34" t="str">
        <f>'C evidencija'!O65</f>
        <v/>
      </c>
      <c r="G64" s="34" t="str">
        <f>'C evidencija'!P65</f>
        <v/>
      </c>
    </row>
    <row r="65" spans="1:7" ht="14.4">
      <c r="A65" s="34">
        <f t="shared" si="0"/>
        <v>59</v>
      </c>
      <c r="B65" s="33" t="str">
        <f>'C evidencija'!A66</f>
        <v>48/2014</v>
      </c>
      <c r="C65" s="33" t="str">
        <f>'C evidencija'!B66</f>
        <v>Ivana Praščević</v>
      </c>
      <c r="D65" s="34" t="str">
        <f>'C evidencija'!R66</f>
        <v/>
      </c>
      <c r="E65" s="34" t="str">
        <f>'C evidencija'!Y66</f>
        <v/>
      </c>
      <c r="F65" s="34" t="str">
        <f>'C evidencija'!O66</f>
        <v/>
      </c>
      <c r="G65" s="34" t="str">
        <f>'C evidencija'!P66</f>
        <v/>
      </c>
    </row>
    <row r="66" spans="1:7" ht="14.4">
      <c r="A66" s="34">
        <f t="shared" si="0"/>
        <v>60</v>
      </c>
      <c r="B66" s="33" t="str">
        <f>'C evidencija'!A67</f>
        <v>7041/2014</v>
      </c>
      <c r="C66" s="33" t="str">
        <f>'C evidencija'!B67</f>
        <v>Aleksa Doderović</v>
      </c>
      <c r="D66" s="34" t="str">
        <f>'C evidencija'!R67</f>
        <v/>
      </c>
      <c r="E66" s="34" t="str">
        <f>'C evidencija'!Y67</f>
        <v/>
      </c>
      <c r="F66" s="34" t="str">
        <f>'C evidencija'!O67</f>
        <v/>
      </c>
      <c r="G66" s="34" t="str">
        <f>'C evidencija'!P67</f>
        <v/>
      </c>
    </row>
    <row r="67" spans="1:7" ht="14.4">
      <c r="A67" s="34">
        <f t="shared" si="0"/>
        <v>61</v>
      </c>
      <c r="B67" s="33" t="str">
        <f>'C evidencija'!A68</f>
        <v>17/2013</v>
      </c>
      <c r="C67" s="33" t="str">
        <f>'C evidencija'!B68</f>
        <v>Boris Golubović</v>
      </c>
      <c r="D67" s="34">
        <f>'C evidencija'!R68</f>
        <v>16</v>
      </c>
      <c r="E67" s="34" t="str">
        <f>'C evidencija'!Y68</f>
        <v/>
      </c>
      <c r="F67" s="34">
        <f>'C evidencija'!O68</f>
        <v>16</v>
      </c>
      <c r="G67" s="34" t="str">
        <f>'C evidencija'!P68</f>
        <v>F</v>
      </c>
    </row>
    <row r="68" spans="1:7" ht="14.4">
      <c r="A68" s="34">
        <f t="shared" si="0"/>
        <v>62</v>
      </c>
      <c r="B68" s="33" t="str">
        <f>'C evidencija'!A69</f>
        <v>42/2013</v>
      </c>
      <c r="C68" s="33" t="str">
        <f>'C evidencija'!B69</f>
        <v>Milena Dragić</v>
      </c>
      <c r="D68" s="34">
        <f>'C evidencija'!R69</f>
        <v>13</v>
      </c>
      <c r="E68" s="34">
        <f>'C evidencija'!Y69</f>
        <v>0</v>
      </c>
      <c r="F68" s="34">
        <f>'C evidencija'!O69</f>
        <v>13</v>
      </c>
      <c r="G68" s="34" t="str">
        <f>'C evidencija'!P69</f>
        <v>F</v>
      </c>
    </row>
    <row r="69" spans="1:7" ht="14.4">
      <c r="A69" s="34">
        <f t="shared" si="0"/>
        <v>63</v>
      </c>
      <c r="B69" s="33" t="str">
        <f>'C evidencija'!A70</f>
        <v>7036/2012</v>
      </c>
      <c r="C69" s="33" t="str">
        <f>'C evidencija'!B70</f>
        <v>Milica Maksimović</v>
      </c>
      <c r="D69" s="34" t="str">
        <f>'C evidencija'!R70</f>
        <v/>
      </c>
      <c r="E69" s="34" t="str">
        <f>'C evidencija'!Y70</f>
        <v/>
      </c>
      <c r="F69" s="34" t="str">
        <f>'C evidencija'!O70</f>
        <v/>
      </c>
      <c r="G69" s="34" t="str">
        <f>'C evidencija'!P70</f>
        <v/>
      </c>
    </row>
    <row r="70" spans="1:7" ht="14.4">
      <c r="B70" s="18">
        <f>'C evidencija'!A71</f>
        <v>0</v>
      </c>
    </row>
    <row r="71" spans="1:7" ht="14.4">
      <c r="B71" s="18">
        <f>'C evidencija'!A72</f>
        <v>0</v>
      </c>
    </row>
    <row r="72" spans="1:7" ht="14.4">
      <c r="B72" s="18">
        <f>'C evidencija'!A73</f>
        <v>0</v>
      </c>
    </row>
    <row r="73" spans="1:7" ht="14.4">
      <c r="B73" s="18">
        <f>'C evidencija'!A74</f>
        <v>0</v>
      </c>
    </row>
    <row r="74" spans="1:7" ht="14.4">
      <c r="B74" s="18">
        <f>'C evidencija'!A75</f>
        <v>0</v>
      </c>
    </row>
    <row r="75" spans="1:7" ht="14.4">
      <c r="B75" s="18">
        <f>'C evidencija'!A76</f>
        <v>0</v>
      </c>
    </row>
    <row r="76" spans="1:7" ht="14.4">
      <c r="B76" s="18">
        <f>'C evidencija'!A77</f>
        <v>0</v>
      </c>
    </row>
    <row r="77" spans="1:7" ht="14.4">
      <c r="B77" s="18">
        <f>'C evidencija'!A78</f>
        <v>0</v>
      </c>
    </row>
    <row r="78" spans="1:7" ht="14.4">
      <c r="B78" s="18">
        <f>'C evidencija'!A79</f>
        <v>0</v>
      </c>
    </row>
    <row r="79" spans="1:7" ht="14.4">
      <c r="B79" s="18">
        <f>'C evidencija'!A80</f>
        <v>0</v>
      </c>
    </row>
    <row r="80" spans="1:7" ht="14.4">
      <c r="B80" s="18">
        <f>'C evidencija'!A81</f>
        <v>0</v>
      </c>
    </row>
    <row r="81" spans="2:2" ht="14.4">
      <c r="B81" s="18">
        <f>'C evidencija'!A82</f>
        <v>0</v>
      </c>
    </row>
    <row r="82" spans="2:2" ht="14.4">
      <c r="B82" s="18">
        <f>'C evidencija'!A83</f>
        <v>0</v>
      </c>
    </row>
    <row r="83" spans="2:2" ht="14.4">
      <c r="B83" s="18">
        <f>'C evidencija'!A84</f>
        <v>0</v>
      </c>
    </row>
    <row r="84" spans="2:2" ht="14.4">
      <c r="B84" s="18">
        <f>'C evidencija'!A85</f>
        <v>0</v>
      </c>
    </row>
  </sheetData>
  <mergeCells count="10">
    <mergeCell ref="C5:C6"/>
    <mergeCell ref="D5:F5"/>
    <mergeCell ref="A1:G1"/>
    <mergeCell ref="A2:C2"/>
    <mergeCell ref="D2:G2"/>
    <mergeCell ref="A3:C3"/>
    <mergeCell ref="D3:G3"/>
    <mergeCell ref="A5:A6"/>
    <mergeCell ref="B5:B6"/>
    <mergeCell ref="G5:G6"/>
  </mergeCells>
  <pageMargins left="0.7" right="0.7" top="0.75" bottom="0.75" header="0" footer="0"/>
  <pageSetup orientation="portrait"/>
  <headerFooter>
    <oddFooter>&amp;RProdekan za nastavu___________________________________________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bodovna lista</vt:lpstr>
      <vt:lpstr>A evidencija</vt:lpstr>
      <vt:lpstr>B evidencija</vt:lpstr>
      <vt:lpstr>C evidencija</vt:lpstr>
      <vt:lpstr>stariji studenti</vt:lpstr>
      <vt:lpstr>zakljucneA</vt:lpstr>
      <vt:lpstr>zakljucneB</vt:lpstr>
      <vt:lpstr>zakljucneC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created xsi:type="dcterms:W3CDTF">2006-09-16T00:00:00Z</dcterms:created>
  <dcterms:modified xsi:type="dcterms:W3CDTF">2022-08-30T21:01:54Z</dcterms:modified>
</cp:coreProperties>
</file>