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 activeTab="1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_FilterDatabase" localSheetId="1" hidden="1">'Tabela 2'!$A$1:$X$1</definedName>
    <definedName name="_xlnm.Print_Titles" localSheetId="2">Evidencija!$1:$7</definedName>
    <definedName name="_xlnm.Print_Titles" localSheetId="3">Zaključne!$1:$6</definedName>
  </definedNames>
  <calcPr calcId="152511"/>
</workbook>
</file>

<file path=xl/calcChain.xml><?xml version="1.0" encoding="utf-8"?>
<calcChain xmlns="http://schemas.openxmlformats.org/spreadsheetml/2006/main">
  <c r="AC3" i="2" l="1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" i="2"/>
  <c r="AB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" i="2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" i="2"/>
  <c r="J8" i="2" l="1"/>
  <c r="J8" i="3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G2" i="2"/>
  <c r="G9" i="2"/>
  <c r="G10" i="2"/>
  <c r="G11" i="3" s="1"/>
  <c r="G11" i="2"/>
  <c r="G12" i="2"/>
  <c r="G13" i="2"/>
  <c r="G3" i="2"/>
  <c r="G15" i="3" s="1"/>
  <c r="G4" i="2"/>
  <c r="G5" i="2"/>
  <c r="G14" i="2"/>
  <c r="G6" i="2"/>
  <c r="G7" i="2"/>
  <c r="G20" i="3" s="1"/>
  <c r="G15" i="2"/>
  <c r="G16" i="2"/>
  <c r="G17" i="2"/>
  <c r="G23" i="3" s="1"/>
  <c r="G18" i="2"/>
  <c r="G24" i="3" s="1"/>
  <c r="G19" i="2"/>
  <c r="G25" i="3" s="1"/>
  <c r="G20" i="2"/>
  <c r="G21" i="2"/>
  <c r="G27" i="3" s="1"/>
  <c r="G22" i="2"/>
  <c r="G28" i="3" s="1"/>
  <c r="G23" i="2"/>
  <c r="G24" i="2"/>
  <c r="G25" i="2"/>
  <c r="G31" i="3" s="1"/>
  <c r="G26" i="2"/>
  <c r="G32" i="3" s="1"/>
  <c r="G27" i="2"/>
  <c r="G33" i="3" s="1"/>
  <c r="G28" i="2"/>
  <c r="G29" i="2"/>
  <c r="G35" i="3" s="1"/>
  <c r="G30" i="2"/>
  <c r="G36" i="3" s="1"/>
  <c r="G31" i="2"/>
  <c r="G32" i="2"/>
  <c r="G33" i="2"/>
  <c r="G39" i="3" s="1"/>
  <c r="G34" i="2"/>
  <c r="G40" i="3" s="1"/>
  <c r="G35" i="2"/>
  <c r="G41" i="3" s="1"/>
  <c r="G36" i="2"/>
  <c r="G37" i="2"/>
  <c r="G43" i="3" s="1"/>
  <c r="G38" i="2"/>
  <c r="G44" i="3" s="1"/>
  <c r="G39" i="2"/>
  <c r="G40" i="2"/>
  <c r="G46" i="3" s="1"/>
  <c r="G41" i="2"/>
  <c r="G47" i="3" s="1"/>
  <c r="G42" i="2"/>
  <c r="G48" i="3" s="1"/>
  <c r="G43" i="2"/>
  <c r="G49" i="3" s="1"/>
  <c r="G44" i="2"/>
  <c r="G45" i="2"/>
  <c r="G46" i="2"/>
  <c r="G52" i="3" s="1"/>
  <c r="G47" i="2"/>
  <c r="G48" i="2"/>
  <c r="G54" i="3" s="1"/>
  <c r="G49" i="2"/>
  <c r="G55" i="3" s="1"/>
  <c r="G50" i="2"/>
  <c r="G56" i="3" s="1"/>
  <c r="G51" i="2"/>
  <c r="G57" i="3" s="1"/>
  <c r="G52" i="2"/>
  <c r="G53" i="2"/>
  <c r="G59" i="3" s="1"/>
  <c r="G54" i="2"/>
  <c r="G60" i="3" s="1"/>
  <c r="G55" i="2"/>
  <c r="G56" i="2"/>
  <c r="G8" i="2"/>
  <c r="J2" i="2"/>
  <c r="J9" i="2"/>
  <c r="J10" i="2"/>
  <c r="J11" i="2"/>
  <c r="J12" i="3" s="1"/>
  <c r="J12" i="2"/>
  <c r="J13" i="2"/>
  <c r="J3" i="2"/>
  <c r="J4" i="2"/>
  <c r="J16" i="3" s="1"/>
  <c r="J5" i="2"/>
  <c r="J14" i="2"/>
  <c r="J6" i="2"/>
  <c r="J19" i="3" s="1"/>
  <c r="J7" i="2"/>
  <c r="J15" i="2"/>
  <c r="J21" i="3" s="1"/>
  <c r="J16" i="2"/>
  <c r="J22" i="3" s="1"/>
  <c r="J17" i="2"/>
  <c r="J18" i="2"/>
  <c r="J24" i="3" s="1"/>
  <c r="J19" i="2"/>
  <c r="J20" i="2"/>
  <c r="J26" i="3" s="1"/>
  <c r="J21" i="2"/>
  <c r="J27" i="3" s="1"/>
  <c r="J22" i="2"/>
  <c r="J28" i="3" s="1"/>
  <c r="J23" i="2"/>
  <c r="J29" i="3" s="1"/>
  <c r="J24" i="2"/>
  <c r="J30" i="3" s="1"/>
  <c r="J25" i="2"/>
  <c r="J31" i="3" s="1"/>
  <c r="J26" i="2"/>
  <c r="J32" i="3" s="1"/>
  <c r="J27" i="2"/>
  <c r="J28" i="2"/>
  <c r="J34" i="3" s="1"/>
  <c r="J29" i="2"/>
  <c r="J35" i="3" s="1"/>
  <c r="J30" i="2"/>
  <c r="J36" i="3" s="1"/>
  <c r="J31" i="2"/>
  <c r="J37" i="3" s="1"/>
  <c r="J32" i="2"/>
  <c r="J38" i="3" s="1"/>
  <c r="J33" i="2"/>
  <c r="J34" i="2"/>
  <c r="J40" i="3" s="1"/>
  <c r="J35" i="2"/>
  <c r="J41" i="3" s="1"/>
  <c r="J36" i="2"/>
  <c r="J42" i="3" s="1"/>
  <c r="J37" i="2"/>
  <c r="J43" i="3" s="1"/>
  <c r="J38" i="2"/>
  <c r="J44" i="3" s="1"/>
  <c r="J39" i="2"/>
  <c r="J45" i="3" s="1"/>
  <c r="J40" i="2"/>
  <c r="J46" i="3" s="1"/>
  <c r="J41" i="2"/>
  <c r="J42" i="2"/>
  <c r="J48" i="3" s="1"/>
  <c r="J43" i="2"/>
  <c r="J49" i="3" s="1"/>
  <c r="J44" i="2"/>
  <c r="J50" i="3" s="1"/>
  <c r="J45" i="2"/>
  <c r="J51" i="3" s="1"/>
  <c r="J46" i="2"/>
  <c r="J52" i="3" s="1"/>
  <c r="J47" i="2"/>
  <c r="J53" i="3" s="1"/>
  <c r="J48" i="2"/>
  <c r="J54" i="3" s="1"/>
  <c r="J49" i="2"/>
  <c r="J50" i="2"/>
  <c r="J56" i="3" s="1"/>
  <c r="J51" i="2"/>
  <c r="J57" i="3" s="1"/>
  <c r="J52" i="2"/>
  <c r="J58" i="3" s="1"/>
  <c r="J53" i="2"/>
  <c r="J59" i="3" s="1"/>
  <c r="J54" i="2"/>
  <c r="J60" i="3" s="1"/>
  <c r="J55" i="2"/>
  <c r="J61" i="3" s="1"/>
  <c r="J56" i="2"/>
  <c r="J62" i="3" s="1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C36" i="4" s="1"/>
  <c r="B38" i="3"/>
  <c r="C37" i="4" s="1"/>
  <c r="B39" i="3"/>
  <c r="C38" i="4" s="1"/>
  <c r="B40" i="3"/>
  <c r="C39" i="4" s="1"/>
  <c r="B41" i="3"/>
  <c r="C40" i="4" s="1"/>
  <c r="B42" i="3"/>
  <c r="C41" i="4" s="1"/>
  <c r="B43" i="3"/>
  <c r="C42" i="4" s="1"/>
  <c r="B44" i="3"/>
  <c r="C43" i="4" s="1"/>
  <c r="B45" i="3"/>
  <c r="C44" i="4" s="1"/>
  <c r="B46" i="3"/>
  <c r="C45" i="4" s="1"/>
  <c r="B47" i="3"/>
  <c r="C46" i="4" s="1"/>
  <c r="B48" i="3"/>
  <c r="C47" i="4" s="1"/>
  <c r="B49" i="3"/>
  <c r="C48" i="4" s="1"/>
  <c r="B50" i="3"/>
  <c r="C49" i="4" s="1"/>
  <c r="B51" i="3"/>
  <c r="C50" i="4" s="1"/>
  <c r="B52" i="3"/>
  <c r="C51" i="4" s="1"/>
  <c r="B53" i="3"/>
  <c r="C52" i="4" s="1"/>
  <c r="B54" i="3"/>
  <c r="C53" i="4" s="1"/>
  <c r="B55" i="3"/>
  <c r="C54" i="4" s="1"/>
  <c r="B56" i="3"/>
  <c r="C55" i="4" s="1"/>
  <c r="B57" i="3"/>
  <c r="C56" i="4" s="1"/>
  <c r="B58" i="3"/>
  <c r="C57" i="4" s="1"/>
  <c r="B59" i="3"/>
  <c r="C58" i="4" s="1"/>
  <c r="B60" i="3"/>
  <c r="C59" i="4" s="1"/>
  <c r="B61" i="3"/>
  <c r="C60" i="4" s="1"/>
  <c r="B62" i="3"/>
  <c r="C61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A38" i="3"/>
  <c r="B37" i="4" s="1"/>
  <c r="A39" i="3"/>
  <c r="B38" i="4" s="1"/>
  <c r="A40" i="3"/>
  <c r="B39" i="4" s="1"/>
  <c r="A41" i="3"/>
  <c r="B40" i="4" s="1"/>
  <c r="A42" i="3"/>
  <c r="B41" i="4" s="1"/>
  <c r="A43" i="3"/>
  <c r="B42" i="4" s="1"/>
  <c r="A44" i="3"/>
  <c r="B43" i="4" s="1"/>
  <c r="A45" i="3"/>
  <c r="B44" i="4" s="1"/>
  <c r="A46" i="3"/>
  <c r="B45" i="4" s="1"/>
  <c r="A47" i="3"/>
  <c r="B46" i="4" s="1"/>
  <c r="A48" i="3"/>
  <c r="B47" i="4" s="1"/>
  <c r="A49" i="3"/>
  <c r="B48" i="4" s="1"/>
  <c r="A50" i="3"/>
  <c r="B49" i="4" s="1"/>
  <c r="A51" i="3"/>
  <c r="B50" i="4" s="1"/>
  <c r="A52" i="3"/>
  <c r="B51" i="4" s="1"/>
  <c r="A53" i="3"/>
  <c r="B52" i="4" s="1"/>
  <c r="A54" i="3"/>
  <c r="B53" i="4" s="1"/>
  <c r="A55" i="3"/>
  <c r="B54" i="4" s="1"/>
  <c r="A56" i="3"/>
  <c r="B55" i="4" s="1"/>
  <c r="A57" i="3"/>
  <c r="B56" i="4" s="1"/>
  <c r="A58" i="3"/>
  <c r="B57" i="4" s="1"/>
  <c r="A59" i="3"/>
  <c r="B58" i="4" s="1"/>
  <c r="A60" i="3"/>
  <c r="B59" i="4" s="1"/>
  <c r="A61" i="3"/>
  <c r="B60" i="4" s="1"/>
  <c r="A62" i="3"/>
  <c r="B61" i="4" s="1"/>
  <c r="J15" i="3" l="1"/>
  <c r="J20" i="3"/>
  <c r="G19" i="3"/>
  <c r="G14" i="3"/>
  <c r="J14" i="3"/>
  <c r="J13" i="3"/>
  <c r="G12" i="3"/>
  <c r="J11" i="3"/>
  <c r="J18" i="3"/>
  <c r="J10" i="3"/>
  <c r="G17" i="3"/>
  <c r="G9" i="3"/>
  <c r="J17" i="3"/>
  <c r="G16" i="3"/>
  <c r="K49" i="2"/>
  <c r="D54" i="4" s="1"/>
  <c r="K41" i="2"/>
  <c r="D46" i="4" s="1"/>
  <c r="K33" i="2"/>
  <c r="D38" i="4" s="1"/>
  <c r="K17" i="2"/>
  <c r="D22" i="4" s="1"/>
  <c r="K56" i="2"/>
  <c r="D61" i="4" s="1"/>
  <c r="K32" i="2"/>
  <c r="D37" i="4" s="1"/>
  <c r="K24" i="2"/>
  <c r="D29" i="4" s="1"/>
  <c r="K16" i="2"/>
  <c r="D21" i="4" s="1"/>
  <c r="K48" i="2"/>
  <c r="D53" i="4" s="1"/>
  <c r="G62" i="3"/>
  <c r="K43" i="2"/>
  <c r="D48" i="4" s="1"/>
  <c r="K27" i="2"/>
  <c r="D32" i="4" s="1"/>
  <c r="J33" i="3"/>
  <c r="G38" i="3"/>
  <c r="K35" i="2"/>
  <c r="D40" i="4" s="1"/>
  <c r="K55" i="2"/>
  <c r="D60" i="4" s="1"/>
  <c r="K47" i="2"/>
  <c r="D52" i="4" s="1"/>
  <c r="K39" i="2"/>
  <c r="D44" i="4" s="1"/>
  <c r="K31" i="2"/>
  <c r="D36" i="4" s="1"/>
  <c r="K23" i="2"/>
  <c r="D28" i="4" s="1"/>
  <c r="K15" i="2"/>
  <c r="D20" i="4" s="1"/>
  <c r="K12" i="2"/>
  <c r="D12" i="4" s="1"/>
  <c r="K25" i="2"/>
  <c r="D30" i="4" s="1"/>
  <c r="K40" i="2"/>
  <c r="D45" i="4" s="1"/>
  <c r="K13" i="2"/>
  <c r="G30" i="3"/>
  <c r="K53" i="2"/>
  <c r="D58" i="4" s="1"/>
  <c r="K45" i="2"/>
  <c r="D50" i="4" s="1"/>
  <c r="K37" i="2"/>
  <c r="D42" i="4" s="1"/>
  <c r="K29" i="2"/>
  <c r="D34" i="4" s="1"/>
  <c r="K10" i="2"/>
  <c r="D10" i="4" s="1"/>
  <c r="G51" i="3"/>
  <c r="G22" i="3"/>
  <c r="K5" i="2"/>
  <c r="K51" i="2"/>
  <c r="D56" i="4" s="1"/>
  <c r="K19" i="2"/>
  <c r="D24" i="4" s="1"/>
  <c r="K2" i="2"/>
  <c r="K21" i="2"/>
  <c r="D26" i="4" s="1"/>
  <c r="K6" i="2"/>
  <c r="K8" i="2"/>
  <c r="D7" i="4" s="1"/>
  <c r="J25" i="3"/>
  <c r="J9" i="3"/>
  <c r="K3" i="2"/>
  <c r="D14" i="4" s="1"/>
  <c r="J55" i="3"/>
  <c r="J47" i="3"/>
  <c r="J39" i="3"/>
  <c r="J23" i="3"/>
  <c r="K54" i="2"/>
  <c r="D59" i="4" s="1"/>
  <c r="K46" i="2"/>
  <c r="D51" i="4" s="1"/>
  <c r="K38" i="2"/>
  <c r="D43" i="4" s="1"/>
  <c r="K30" i="2"/>
  <c r="D35" i="4" s="1"/>
  <c r="K22" i="2"/>
  <c r="D27" i="4" s="1"/>
  <c r="K7" i="2"/>
  <c r="K11" i="2"/>
  <c r="K20" i="2"/>
  <c r="D25" i="4" s="1"/>
  <c r="K36" i="2"/>
  <c r="D41" i="4" s="1"/>
  <c r="K14" i="2"/>
  <c r="K52" i="2"/>
  <c r="D57" i="4" s="1"/>
  <c r="K44" i="2"/>
  <c r="D49" i="4" s="1"/>
  <c r="K28" i="2"/>
  <c r="D33" i="4" s="1"/>
  <c r="K9" i="2"/>
  <c r="G61" i="3"/>
  <c r="G53" i="3"/>
  <c r="G45" i="3"/>
  <c r="G37" i="3"/>
  <c r="G29" i="3"/>
  <c r="G21" i="3"/>
  <c r="G13" i="3"/>
  <c r="K50" i="2"/>
  <c r="D55" i="4" s="1"/>
  <c r="K42" i="2"/>
  <c r="D47" i="4" s="1"/>
  <c r="K34" i="2"/>
  <c r="D39" i="4" s="1"/>
  <c r="K26" i="2"/>
  <c r="D31" i="4" s="1"/>
  <c r="K18" i="2"/>
  <c r="D23" i="4" s="1"/>
  <c r="K4" i="2"/>
  <c r="G58" i="3"/>
  <c r="G50" i="3"/>
  <c r="G42" i="3"/>
  <c r="G34" i="3"/>
  <c r="G26" i="3"/>
  <c r="G18" i="3"/>
  <c r="G10" i="3"/>
  <c r="G8" i="3"/>
  <c r="R2" i="2"/>
  <c r="N9" i="3" s="1"/>
  <c r="R9" i="2"/>
  <c r="N10" i="3" s="1"/>
  <c r="R10" i="2"/>
  <c r="R11" i="2"/>
  <c r="N12" i="3" s="1"/>
  <c r="R12" i="2"/>
  <c r="N13" i="3" s="1"/>
  <c r="R13" i="2"/>
  <c r="R3" i="2"/>
  <c r="R4" i="2"/>
  <c r="N16" i="3" s="1"/>
  <c r="R5" i="2"/>
  <c r="N17" i="3" s="1"/>
  <c r="R14" i="2"/>
  <c r="R6" i="2"/>
  <c r="R7" i="2"/>
  <c r="R15" i="2"/>
  <c r="N21" i="3" s="1"/>
  <c r="R16" i="2"/>
  <c r="N22" i="3" s="1"/>
  <c r="R17" i="2"/>
  <c r="N23" i="3" s="1"/>
  <c r="R18" i="2"/>
  <c r="N24" i="3" s="1"/>
  <c r="R19" i="2"/>
  <c r="N25" i="3" s="1"/>
  <c r="R20" i="2"/>
  <c r="N26" i="3" s="1"/>
  <c r="R21" i="2"/>
  <c r="N27" i="3" s="1"/>
  <c r="R22" i="2"/>
  <c r="N28" i="3" s="1"/>
  <c r="R23" i="2"/>
  <c r="N29" i="3" s="1"/>
  <c r="R24" i="2"/>
  <c r="N30" i="3" s="1"/>
  <c r="R25" i="2"/>
  <c r="N31" i="3" s="1"/>
  <c r="R26" i="2"/>
  <c r="N32" i="3" s="1"/>
  <c r="R27" i="2"/>
  <c r="N33" i="3" s="1"/>
  <c r="R28" i="2"/>
  <c r="N34" i="3" s="1"/>
  <c r="R29" i="2"/>
  <c r="N35" i="3" s="1"/>
  <c r="R30" i="2"/>
  <c r="N36" i="3" s="1"/>
  <c r="R31" i="2"/>
  <c r="N37" i="3" s="1"/>
  <c r="R32" i="2"/>
  <c r="N38" i="3" s="1"/>
  <c r="R33" i="2"/>
  <c r="N39" i="3" s="1"/>
  <c r="R34" i="2"/>
  <c r="N40" i="3" s="1"/>
  <c r="R35" i="2"/>
  <c r="N41" i="3" s="1"/>
  <c r="R36" i="2"/>
  <c r="N42" i="3" s="1"/>
  <c r="R37" i="2"/>
  <c r="N43" i="3" s="1"/>
  <c r="R38" i="2"/>
  <c r="N44" i="3" s="1"/>
  <c r="R39" i="2"/>
  <c r="N45" i="3" s="1"/>
  <c r="R40" i="2"/>
  <c r="N46" i="3" s="1"/>
  <c r="R41" i="2"/>
  <c r="N47" i="3" s="1"/>
  <c r="R42" i="2"/>
  <c r="N48" i="3" s="1"/>
  <c r="R43" i="2"/>
  <c r="N49" i="3" s="1"/>
  <c r="R44" i="2"/>
  <c r="N50" i="3" s="1"/>
  <c r="R45" i="2"/>
  <c r="N51" i="3" s="1"/>
  <c r="R46" i="2"/>
  <c r="N52" i="3" s="1"/>
  <c r="R47" i="2"/>
  <c r="N53" i="3" s="1"/>
  <c r="R48" i="2"/>
  <c r="N54" i="3" s="1"/>
  <c r="R49" i="2"/>
  <c r="N55" i="3" s="1"/>
  <c r="R50" i="2"/>
  <c r="N56" i="3" s="1"/>
  <c r="R51" i="2"/>
  <c r="R52" i="2"/>
  <c r="N58" i="3" s="1"/>
  <c r="R53" i="2"/>
  <c r="N59" i="3" s="1"/>
  <c r="R54" i="2"/>
  <c r="N60" i="3" s="1"/>
  <c r="R55" i="2"/>
  <c r="N61" i="3" s="1"/>
  <c r="R56" i="2"/>
  <c r="N62" i="3" s="1"/>
  <c r="R8" i="2"/>
  <c r="O8" i="2"/>
  <c r="O2" i="2"/>
  <c r="O9" i="2"/>
  <c r="O10" i="2"/>
  <c r="O11" i="2"/>
  <c r="O12" i="2"/>
  <c r="O13" i="2"/>
  <c r="O3" i="2"/>
  <c r="O4" i="2"/>
  <c r="O5" i="2"/>
  <c r="O14" i="2"/>
  <c r="O6" i="2"/>
  <c r="O7" i="2"/>
  <c r="O15" i="2"/>
  <c r="O16" i="2"/>
  <c r="O17" i="2"/>
  <c r="O18" i="2"/>
  <c r="O19" i="2"/>
  <c r="T19" i="2" s="1"/>
  <c r="U19" i="2" s="1"/>
  <c r="O20" i="2"/>
  <c r="T20" i="2" s="1"/>
  <c r="U20" i="2" s="1"/>
  <c r="O21" i="2"/>
  <c r="T21" i="2" s="1"/>
  <c r="U21" i="2" s="1"/>
  <c r="O22" i="2"/>
  <c r="O23" i="2"/>
  <c r="T23" i="2" s="1"/>
  <c r="U23" i="2" s="1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M57" i="3" s="1"/>
  <c r="O52" i="2"/>
  <c r="O53" i="2"/>
  <c r="O54" i="2"/>
  <c r="O55" i="2"/>
  <c r="O56" i="2"/>
  <c r="N14" i="3" l="1"/>
  <c r="D18" i="4"/>
  <c r="D19" i="4"/>
  <c r="N18" i="3"/>
  <c r="D11" i="4"/>
  <c r="N19" i="3"/>
  <c r="N11" i="3"/>
  <c r="D9" i="4"/>
  <c r="D8" i="4"/>
  <c r="D15" i="4"/>
  <c r="D16" i="4"/>
  <c r="N8" i="3"/>
  <c r="N15" i="3"/>
  <c r="D17" i="4"/>
  <c r="D13" i="4"/>
  <c r="N20" i="3"/>
  <c r="T22" i="2"/>
  <c r="U22" i="2" s="1"/>
  <c r="O56" i="3"/>
  <c r="S50" i="2"/>
  <c r="E55" i="4" s="1"/>
  <c r="M56" i="3"/>
  <c r="T4" i="2"/>
  <c r="S4" i="2"/>
  <c r="M16" i="3"/>
  <c r="S33" i="2"/>
  <c r="E38" i="4" s="1"/>
  <c r="M39" i="3"/>
  <c r="T17" i="2"/>
  <c r="O23" i="3" s="1"/>
  <c r="S17" i="2"/>
  <c r="E22" i="4" s="1"/>
  <c r="M23" i="3"/>
  <c r="S56" i="2"/>
  <c r="E61" i="4" s="1"/>
  <c r="M62" i="3"/>
  <c r="O46" i="3"/>
  <c r="M46" i="3"/>
  <c r="S40" i="2"/>
  <c r="E45" i="4" s="1"/>
  <c r="F37" i="4"/>
  <c r="S32" i="2"/>
  <c r="E37" i="4" s="1"/>
  <c r="M38" i="3"/>
  <c r="M30" i="3"/>
  <c r="S24" i="2"/>
  <c r="E29" i="4" s="1"/>
  <c r="T16" i="2"/>
  <c r="F21" i="4" s="1"/>
  <c r="S16" i="2"/>
  <c r="E21" i="4" s="1"/>
  <c r="M22" i="3"/>
  <c r="T13" i="2"/>
  <c r="S13" i="2"/>
  <c r="M14" i="3"/>
  <c r="S26" i="2"/>
  <c r="E31" i="4" s="1"/>
  <c r="M32" i="3"/>
  <c r="M55" i="3"/>
  <c r="S49" i="2"/>
  <c r="E54" i="4" s="1"/>
  <c r="S25" i="2"/>
  <c r="E30" i="4" s="1"/>
  <c r="M31" i="3"/>
  <c r="T3" i="2"/>
  <c r="S3" i="2"/>
  <c r="M15" i="3"/>
  <c r="S48" i="2"/>
  <c r="E53" i="4" s="1"/>
  <c r="M54" i="3"/>
  <c r="M61" i="3"/>
  <c r="S55" i="2"/>
  <c r="E60" i="4" s="1"/>
  <c r="F52" i="4"/>
  <c r="S47" i="2"/>
  <c r="E52" i="4" s="1"/>
  <c r="M53" i="3"/>
  <c r="F44" i="4"/>
  <c r="S39" i="2"/>
  <c r="E44" i="4" s="1"/>
  <c r="M45" i="3"/>
  <c r="S31" i="2"/>
  <c r="E36" i="4" s="1"/>
  <c r="M37" i="3"/>
  <c r="O29" i="3"/>
  <c r="S23" i="2"/>
  <c r="E28" i="4" s="1"/>
  <c r="M29" i="3"/>
  <c r="T15" i="2"/>
  <c r="O21" i="3" s="1"/>
  <c r="S15" i="2"/>
  <c r="E20" i="4" s="1"/>
  <c r="M21" i="3"/>
  <c r="S12" i="2"/>
  <c r="M13" i="3"/>
  <c r="S22" i="2"/>
  <c r="E27" i="4" s="1"/>
  <c r="M28" i="3"/>
  <c r="T8" i="2"/>
  <c r="U8" i="2" s="1"/>
  <c r="S8" i="2"/>
  <c r="E7" i="4" s="1"/>
  <c r="M8" i="3"/>
  <c r="F51" i="4"/>
  <c r="M52" i="3"/>
  <c r="S46" i="2"/>
  <c r="E51" i="4" s="1"/>
  <c r="T7" i="2"/>
  <c r="M20" i="3"/>
  <c r="S7" i="2"/>
  <c r="M59" i="3"/>
  <c r="S53" i="2"/>
  <c r="E58" i="4" s="1"/>
  <c r="F50" i="4"/>
  <c r="S45" i="2"/>
  <c r="E50" i="4" s="1"/>
  <c r="M51" i="3"/>
  <c r="F42" i="4"/>
  <c r="S37" i="2"/>
  <c r="E42" i="4" s="1"/>
  <c r="M43" i="3"/>
  <c r="S29" i="2"/>
  <c r="E34" i="4" s="1"/>
  <c r="M35" i="3"/>
  <c r="F26" i="4"/>
  <c r="S21" i="2"/>
  <c r="E26" i="4" s="1"/>
  <c r="M27" i="3"/>
  <c r="S6" i="2"/>
  <c r="M19" i="3"/>
  <c r="T10" i="2"/>
  <c r="S10" i="2"/>
  <c r="M11" i="3"/>
  <c r="S34" i="2"/>
  <c r="E39" i="4" s="1"/>
  <c r="M40" i="3"/>
  <c r="F59" i="4"/>
  <c r="S54" i="2"/>
  <c r="E59" i="4" s="1"/>
  <c r="M60" i="3"/>
  <c r="O36" i="3"/>
  <c r="S30" i="2"/>
  <c r="E35" i="4" s="1"/>
  <c r="M36" i="3"/>
  <c r="T11" i="2"/>
  <c r="F11" i="4" s="1"/>
  <c r="S11" i="2"/>
  <c r="M12" i="3"/>
  <c r="M58" i="3"/>
  <c r="S52" i="2"/>
  <c r="E57" i="4" s="1"/>
  <c r="O50" i="3"/>
  <c r="M50" i="3"/>
  <c r="S44" i="2"/>
  <c r="E49" i="4" s="1"/>
  <c r="M42" i="3"/>
  <c r="S36" i="2"/>
  <c r="E41" i="4" s="1"/>
  <c r="M34" i="3"/>
  <c r="S28" i="2"/>
  <c r="E33" i="4" s="1"/>
  <c r="M26" i="3"/>
  <c r="S20" i="2"/>
  <c r="E25" i="4" s="1"/>
  <c r="T14" i="2"/>
  <c r="M18" i="3"/>
  <c r="S14" i="2"/>
  <c r="T9" i="2"/>
  <c r="M10" i="3"/>
  <c r="S9" i="2"/>
  <c r="E9" i="4" s="1"/>
  <c r="O48" i="3"/>
  <c r="S42" i="2"/>
  <c r="E47" i="4" s="1"/>
  <c r="M48" i="3"/>
  <c r="T18" i="2"/>
  <c r="F23" i="4" s="1"/>
  <c r="S18" i="2"/>
  <c r="E23" i="4" s="1"/>
  <c r="M24" i="3"/>
  <c r="O47" i="3"/>
  <c r="M47" i="3"/>
  <c r="S41" i="2"/>
  <c r="E46" i="4" s="1"/>
  <c r="M44" i="3"/>
  <c r="S38" i="2"/>
  <c r="E43" i="4" s="1"/>
  <c r="S43" i="2"/>
  <c r="E48" i="4" s="1"/>
  <c r="M49" i="3"/>
  <c r="F40" i="4"/>
  <c r="S35" i="2"/>
  <c r="E40" i="4" s="1"/>
  <c r="M41" i="3"/>
  <c r="O33" i="3"/>
  <c r="S27" i="2"/>
  <c r="E32" i="4" s="1"/>
  <c r="M33" i="3"/>
  <c r="F24" i="4"/>
  <c r="S19" i="2"/>
  <c r="E24" i="4" s="1"/>
  <c r="M25" i="3"/>
  <c r="S5" i="2"/>
  <c r="M17" i="3"/>
  <c r="T2" i="2"/>
  <c r="O9" i="3" s="1"/>
  <c r="S2" i="2"/>
  <c r="E8" i="4" s="1"/>
  <c r="M9" i="3"/>
  <c r="F34" i="4"/>
  <c r="O35" i="3"/>
  <c r="O58" i="3"/>
  <c r="F57" i="4"/>
  <c r="O42" i="3"/>
  <c r="F41" i="4"/>
  <c r="O34" i="3"/>
  <c r="F33" i="4"/>
  <c r="O26" i="3"/>
  <c r="F25" i="4"/>
  <c r="O59" i="3"/>
  <c r="F58" i="4"/>
  <c r="F32" i="4"/>
  <c r="O32" i="3"/>
  <c r="F31" i="4"/>
  <c r="O31" i="3"/>
  <c r="F30" i="4"/>
  <c r="F22" i="4"/>
  <c r="O41" i="3"/>
  <c r="F61" i="4"/>
  <c r="O62" i="3"/>
  <c r="F13" i="4"/>
  <c r="O14" i="3"/>
  <c r="F55" i="4"/>
  <c r="O55" i="3"/>
  <c r="F54" i="4"/>
  <c r="O39" i="3"/>
  <c r="F38" i="4"/>
  <c r="F29" i="4"/>
  <c r="O30" i="3"/>
  <c r="F60" i="4"/>
  <c r="O61" i="3"/>
  <c r="O45" i="3"/>
  <c r="F36" i="4"/>
  <c r="O37" i="3"/>
  <c r="O43" i="3"/>
  <c r="O49" i="3"/>
  <c r="F48" i="4"/>
  <c r="O60" i="3"/>
  <c r="O52" i="3"/>
  <c r="F43" i="4"/>
  <c r="O44" i="3"/>
  <c r="F35" i="4"/>
  <c r="S51" i="2"/>
  <c r="E56" i="4" s="1"/>
  <c r="N57" i="3"/>
  <c r="T12" i="2"/>
  <c r="F17" i="4" s="1"/>
  <c r="T6" i="2"/>
  <c r="T5" i="2"/>
  <c r="E15" i="4" l="1"/>
  <c r="O16" i="3"/>
  <c r="E17" i="4"/>
  <c r="O15" i="3"/>
  <c r="E13" i="4"/>
  <c r="O20" i="3"/>
  <c r="E16" i="4"/>
  <c r="O18" i="3"/>
  <c r="E10" i="4"/>
  <c r="F20" i="4"/>
  <c r="O11" i="3"/>
  <c r="E19" i="4"/>
  <c r="E14" i="4"/>
  <c r="E18" i="4"/>
  <c r="F7" i="4"/>
  <c r="O10" i="3"/>
  <c r="E11" i="4"/>
  <c r="E12" i="4"/>
  <c r="F27" i="4"/>
  <c r="F10" i="4"/>
  <c r="O24" i="3"/>
  <c r="U18" i="2"/>
  <c r="O22" i="3"/>
  <c r="O8" i="3"/>
  <c r="F19" i="4"/>
  <c r="F15" i="4"/>
  <c r="F9" i="4"/>
  <c r="F45" i="4"/>
  <c r="O25" i="3"/>
  <c r="O28" i="3"/>
  <c r="F46" i="4"/>
  <c r="F49" i="4"/>
  <c r="O27" i="3"/>
  <c r="O12" i="3"/>
  <c r="F47" i="4"/>
  <c r="O53" i="3"/>
  <c r="O38" i="3"/>
  <c r="O51" i="3"/>
  <c r="F8" i="4"/>
  <c r="F28" i="4"/>
  <c r="F14" i="4"/>
  <c r="F12" i="4"/>
  <c r="O13" i="3"/>
  <c r="F53" i="4"/>
  <c r="O54" i="3"/>
  <c r="F18" i="4"/>
  <c r="O19" i="3"/>
  <c r="G7" i="4"/>
  <c r="O40" i="3"/>
  <c r="F39" i="4"/>
  <c r="O17" i="3"/>
  <c r="F16" i="4"/>
  <c r="O57" i="3"/>
  <c r="F56" i="4"/>
  <c r="U2" i="2"/>
  <c r="P8" i="3" s="1"/>
  <c r="U9" i="2"/>
  <c r="U10" i="2"/>
  <c r="U11" i="2"/>
  <c r="U12" i="2"/>
  <c r="U13" i="2"/>
  <c r="U3" i="2"/>
  <c r="U4" i="2"/>
  <c r="U5" i="2"/>
  <c r="U14" i="2"/>
  <c r="U6" i="2"/>
  <c r="U7" i="2"/>
  <c r="U15" i="2"/>
  <c r="U16" i="2"/>
  <c r="U17" i="2"/>
  <c r="P11" i="3" l="1"/>
  <c r="G10" i="4"/>
  <c r="P50" i="3"/>
  <c r="G49" i="4"/>
  <c r="P10" i="3"/>
  <c r="G9" i="4"/>
  <c r="P49" i="3"/>
  <c r="G48" i="4"/>
  <c r="P41" i="3"/>
  <c r="G40" i="4"/>
  <c r="P33" i="3"/>
  <c r="G32" i="4"/>
  <c r="P25" i="3"/>
  <c r="G24" i="4"/>
  <c r="P17" i="3"/>
  <c r="G16" i="4"/>
  <c r="P9" i="3"/>
  <c r="G8" i="4"/>
  <c r="P51" i="3"/>
  <c r="G50" i="4"/>
  <c r="P27" i="3"/>
  <c r="G26" i="4"/>
  <c r="P58" i="3"/>
  <c r="G57" i="4"/>
  <c r="P26" i="3"/>
  <c r="G25" i="4"/>
  <c r="P56" i="3"/>
  <c r="G55" i="4"/>
  <c r="P48" i="3"/>
  <c r="G47" i="4"/>
  <c r="P40" i="3"/>
  <c r="G39" i="4"/>
  <c r="P32" i="3"/>
  <c r="G31" i="4"/>
  <c r="P24" i="3"/>
  <c r="G23" i="4"/>
  <c r="P16" i="3"/>
  <c r="G15" i="4"/>
  <c r="P59" i="3"/>
  <c r="G58" i="4"/>
  <c r="P35" i="3"/>
  <c r="G34" i="4"/>
  <c r="P42" i="3"/>
  <c r="G41" i="4"/>
  <c r="P18" i="3"/>
  <c r="G17" i="4"/>
  <c r="P55" i="3"/>
  <c r="G54" i="4"/>
  <c r="P47" i="3"/>
  <c r="G46" i="4"/>
  <c r="P39" i="3"/>
  <c r="G38" i="4"/>
  <c r="P31" i="3"/>
  <c r="G30" i="4"/>
  <c r="P23" i="3"/>
  <c r="G22" i="4"/>
  <c r="P15" i="3"/>
  <c r="G14" i="4"/>
  <c r="P53" i="3"/>
  <c r="G52" i="4"/>
  <c r="P43" i="3"/>
  <c r="G42" i="4"/>
  <c r="P19" i="3"/>
  <c r="G18" i="4"/>
  <c r="P34" i="3"/>
  <c r="G33" i="4"/>
  <c r="P62" i="3"/>
  <c r="G61" i="4"/>
  <c r="P54" i="3"/>
  <c r="G53" i="4"/>
  <c r="P46" i="3"/>
  <c r="G45" i="4"/>
  <c r="P38" i="3"/>
  <c r="G37" i="4"/>
  <c r="P30" i="3"/>
  <c r="G29" i="4"/>
  <c r="P22" i="3"/>
  <c r="G21" i="4"/>
  <c r="P14" i="3"/>
  <c r="G13" i="4"/>
  <c r="P61" i="3"/>
  <c r="G60" i="4"/>
  <c r="P45" i="3"/>
  <c r="G44" i="4"/>
  <c r="P37" i="3"/>
  <c r="G36" i="4"/>
  <c r="P29" i="3"/>
  <c r="G28" i="4"/>
  <c r="P21" i="3"/>
  <c r="G20" i="4"/>
  <c r="P13" i="3"/>
  <c r="G12" i="4"/>
  <c r="P60" i="3"/>
  <c r="G59" i="4"/>
  <c r="P52" i="3"/>
  <c r="G51" i="4"/>
  <c r="P44" i="3"/>
  <c r="G43" i="4"/>
  <c r="P36" i="3"/>
  <c r="G35" i="4"/>
  <c r="P28" i="3"/>
  <c r="G27" i="4"/>
  <c r="P20" i="3"/>
  <c r="G19" i="4"/>
  <c r="P12" i="3"/>
  <c r="G11" i="4"/>
  <c r="P57" i="3"/>
  <c r="G56" i="4"/>
  <c r="L15" i="5" l="1"/>
  <c r="J15" i="5"/>
  <c r="H15" i="5"/>
  <c r="F15" i="5"/>
  <c r="D15" i="5"/>
  <c r="N15" i="5"/>
  <c r="R15" i="5" s="1"/>
  <c r="P15" i="5" l="1"/>
  <c r="C15" i="5"/>
  <c r="K15" i="5" s="1"/>
  <c r="M15" i="5" l="1"/>
  <c r="G15" i="5"/>
  <c r="I15" i="5"/>
  <c r="E15" i="5"/>
  <c r="Q15" i="5"/>
  <c r="O15" i="5" l="1"/>
  <c r="S15" i="5" s="1"/>
</calcChain>
</file>

<file path=xl/sharedStrings.xml><?xml version="1.0" encoding="utf-8"?>
<sst xmlns="http://schemas.openxmlformats.org/spreadsheetml/2006/main" count="183" uniqueCount="151">
  <si>
    <t>Predmet</t>
  </si>
  <si>
    <t>Studije</t>
  </si>
  <si>
    <t>OSN</t>
  </si>
  <si>
    <t>Program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</si>
  <si>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</si>
  <si>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</si>
  <si>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</si>
  <si>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</si>
  <si>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</si>
  <si>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</si>
  <si>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</si>
  <si>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</si>
  <si>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</si>
  <si>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</si>
  <si>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Jovana</t>
  </si>
  <si>
    <t>Ivana</t>
  </si>
  <si>
    <t>kolokvijum</t>
  </si>
  <si>
    <t>zavrsni teorija</t>
  </si>
  <si>
    <t>zavrsni zadaci</t>
  </si>
  <si>
    <t>ukupno</t>
  </si>
  <si>
    <t>A</t>
  </si>
  <si>
    <t>B</t>
  </si>
  <si>
    <t>C</t>
  </si>
  <si>
    <t>D</t>
  </si>
  <si>
    <t>E</t>
  </si>
  <si>
    <t>F</t>
  </si>
  <si>
    <t>predlog ocjene</t>
  </si>
  <si>
    <t>Redovni završni (ukupno)</t>
  </si>
  <si>
    <t>Popravni zavrsni zadaci</t>
  </si>
  <si>
    <t>Popravni zavrsni teorija</t>
  </si>
  <si>
    <t>Popravni zavrsni (ukupno)</t>
  </si>
  <si>
    <t>popravni kol.</t>
  </si>
  <si>
    <t>OBRAZAC za evidenciju osvojenih poena na predmetu i predlog ocjene, studijske 2020/2021. zimski semestar</t>
  </si>
  <si>
    <t>STUDIJE: Osnovne akademske</t>
  </si>
  <si>
    <t>PREDMET: Matematika I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</si>
  <si>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</si>
  <si>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</si>
  <si>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</si>
  <si>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</si>
  <si>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</si>
  <si>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</si>
  <si>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</si>
  <si>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</si>
  <si>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Kolokvijumi</t>
  </si>
  <si>
    <t>Završni ispit</t>
  </si>
  <si>
    <t>I</t>
  </si>
  <si>
    <t>II</t>
  </si>
  <si>
    <t>III</t>
  </si>
  <si>
    <t>Redovni</t>
  </si>
  <si>
    <t>Popravni</t>
  </si>
  <si>
    <t>kolokvijum konacno</t>
  </si>
  <si>
    <t>Testovi</t>
  </si>
  <si>
    <t>test konacni</t>
  </si>
  <si>
    <t>STUDIJSKI PROGRAM: Računarske nauke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</si>
  <si>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</si>
  <si>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</si>
  <si>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</si>
  <si>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</si>
  <si>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</si>
  <si>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</si>
  <si>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</si>
  <si>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</si>
  <si>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</si>
  <si>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</si>
  <si>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</si>
  <si>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</si>
  <si>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</si>
  <si>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</si>
  <si>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r>
      <t>PREDMET:</t>
    </r>
    <r>
      <rPr>
        <sz val="11"/>
        <color theme="1"/>
        <rFont val="Arial"/>
        <family val="2"/>
      </rPr>
      <t xml:space="preserve"> Diskretna matematika I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</si>
  <si>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</si>
  <si>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</si>
  <si>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</si>
  <si>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</si>
  <si>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</si>
  <si>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</si>
  <si>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</si>
  <si>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</si>
  <si>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</si>
  <si>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</si>
  <si>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</si>
  <si>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</si>
  <si>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</si>
  <si>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</si>
  <si>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</si>
  <si>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</si>
  <si>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</si>
  <si>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</si>
  <si>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</si>
  <si>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</si>
  <si>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</si>
  <si>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</si>
  <si>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program:Diskretna matematika I</t>
  </si>
  <si>
    <t>NASTAVNIK: Prof. dr Žana Vukićević-Kovijanić</t>
  </si>
  <si>
    <r>
      <t>NASTAVNIK:</t>
    </r>
    <r>
      <rPr>
        <sz val="11"/>
        <color theme="1"/>
        <rFont val="Arial"/>
        <family val="2"/>
      </rPr>
      <t xml:space="preserve"> Prof. dr Žana Vukićević-Kovijanić</t>
    </r>
  </si>
  <si>
    <t>Prof. dr Žana Vukićević-Kovijanić</t>
  </si>
  <si>
    <t>_____________________________</t>
  </si>
  <si>
    <t>Marija</t>
  </si>
  <si>
    <t>Ana</t>
  </si>
  <si>
    <t>DISKRETNA MATEMATIKA 2</t>
  </si>
  <si>
    <t xml:space="preserve">MATEMATIKA </t>
  </si>
  <si>
    <t>Danica</t>
  </si>
  <si>
    <t>Duković</t>
  </si>
  <si>
    <t>Milica</t>
  </si>
  <si>
    <t>Uskoković</t>
  </si>
  <si>
    <t>Maša</t>
  </si>
  <si>
    <t>Laban</t>
  </si>
  <si>
    <t>Nemanja</t>
  </si>
  <si>
    <t>Kovačević</t>
  </si>
  <si>
    <t>Ilija</t>
  </si>
  <si>
    <t>Gračanin</t>
  </si>
  <si>
    <t>Semra</t>
  </si>
  <si>
    <t>Jonuz</t>
  </si>
  <si>
    <t>Anđela</t>
  </si>
  <si>
    <t>Zečević</t>
  </si>
  <si>
    <t>Ralević</t>
  </si>
  <si>
    <t>Adnana</t>
  </si>
  <si>
    <t>Kurmemović</t>
  </si>
  <si>
    <t>Vuk</t>
  </si>
  <si>
    <t>Radović</t>
  </si>
  <si>
    <t>Anja</t>
  </si>
  <si>
    <t>Ostojić</t>
  </si>
  <si>
    <t>Sanja</t>
  </si>
  <si>
    <t>Strunjaš</t>
  </si>
  <si>
    <t>Pejović</t>
  </si>
  <si>
    <t>Klikovac</t>
  </si>
  <si>
    <t>Fatić</t>
  </si>
  <si>
    <t>Ćirić</t>
  </si>
  <si>
    <t>Pavle</t>
  </si>
  <si>
    <t>Bukilić</t>
  </si>
  <si>
    <t xml:space="preserve">Anida </t>
  </si>
  <si>
    <t>Vesković</t>
  </si>
  <si>
    <t>"4/15</t>
  </si>
  <si>
    <t>nije na spisku</t>
  </si>
  <si>
    <t xml:space="preserve">Tamara </t>
  </si>
  <si>
    <t>Racković</t>
  </si>
  <si>
    <t>"5/15</t>
  </si>
  <si>
    <t xml:space="preserve">Elma </t>
  </si>
  <si>
    <t>Škrijelj</t>
  </si>
  <si>
    <t>27/14</t>
  </si>
  <si>
    <t xml:space="preserve">Marija </t>
  </si>
  <si>
    <t>Pepđonović</t>
  </si>
  <si>
    <t>19/16</t>
  </si>
  <si>
    <t>Almina</t>
  </si>
  <si>
    <t>Drpljanin</t>
  </si>
  <si>
    <t>"8/12</t>
  </si>
  <si>
    <t>septembar1 teorija</t>
  </si>
  <si>
    <t>kolokvijum sept1</t>
  </si>
  <si>
    <t>indikator</t>
  </si>
  <si>
    <t>septembar1  zadaci</t>
  </si>
  <si>
    <t>1. termin zavrsni 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</si>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</sst>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57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0" borderId="0"/>
    <xf numFmtId="0" fontId="33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</cellStyleXfs>
  <cellXfs count="94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23" fillId="0" borderId="14" xfId="0" applyFont="1" applyBorder="1" applyAlignment="1">
      <alignment horizontal="center"/>
    </xf>
    <xf numFmtId="0" fontId="27" fillId="0" borderId="0" xfId="0" applyFont="1" applyAlignment="1">
      <alignment wrapText="1"/>
    </xf>
    <xf numFmtId="0" fontId="28" fillId="0" borderId="0" xfId="0" applyFont="1"/>
    <xf numFmtId="0" fontId="21" fillId="0" borderId="0" xfId="0" applyFont="1"/>
    <xf numFmtId="0" fontId="25" fillId="0" borderId="22" xfId="0" applyNumberFormat="1" applyFont="1" applyBorder="1" applyAlignment="1"/>
    <xf numFmtId="0" fontId="25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5" fillId="0" borderId="39" xfId="0" applyFont="1" applyBorder="1" applyAlignment="1">
      <alignment horizontal="center" vertical="center" wrapText="1"/>
    </xf>
    <xf numFmtId="0" fontId="25" fillId="0" borderId="39" xfId="0" applyNumberFormat="1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4" fillId="0" borderId="14" xfId="0" applyNumberFormat="1" applyFont="1" applyBorder="1" applyAlignment="1"/>
    <xf numFmtId="0" fontId="29" fillId="0" borderId="14" xfId="0" applyFont="1" applyBorder="1" applyAlignment="1">
      <alignment wrapText="1"/>
    </xf>
    <xf numFmtId="0" fontId="2" fillId="0" borderId="0" xfId="42"/>
    <xf numFmtId="0" fontId="1" fillId="0" borderId="0" xfId="42" applyFont="1"/>
    <xf numFmtId="16" fontId="1" fillId="0" borderId="0" xfId="42" applyNumberFormat="1" applyFont="1"/>
    <xf numFmtId="0" fontId="2" fillId="0" borderId="0" xfId="42" applyFill="1"/>
    <xf numFmtId="0" fontId="25" fillId="0" borderId="15" xfId="0" applyFont="1" applyBorder="1" applyAlignment="1">
      <alignment horizontal="center" wrapText="1"/>
    </xf>
    <xf numFmtId="0" fontId="25" fillId="0" borderId="16" xfId="0" applyFont="1" applyBorder="1" applyAlignment="1">
      <alignment horizontal="center" wrapText="1"/>
    </xf>
    <xf numFmtId="0" fontId="25" fillId="0" borderId="17" xfId="0" applyFont="1" applyBorder="1" applyAlignment="1">
      <alignment horizontal="center" wrapText="1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4" fillId="0" borderId="13" xfId="0" applyFont="1" applyBorder="1" applyAlignment="1">
      <alignment horizontal="left"/>
    </xf>
    <xf numFmtId="0" fontId="24" fillId="0" borderId="23" xfId="0" applyFont="1" applyBorder="1" applyAlignment="1">
      <alignment horizontal="left"/>
    </xf>
    <xf numFmtId="0" fontId="25" fillId="0" borderId="14" xfId="0" applyNumberFormat="1" applyFont="1" applyBorder="1" applyAlignment="1">
      <alignment horizontal="center"/>
    </xf>
    <xf numFmtId="0" fontId="23" fillId="0" borderId="14" xfId="0" applyNumberFormat="1" applyFont="1" applyBorder="1"/>
    <xf numFmtId="0" fontId="25" fillId="0" borderId="14" xfId="0" applyFont="1" applyBorder="1" applyAlignment="1">
      <alignment horizontal="center" wrapText="1"/>
    </xf>
    <xf numFmtId="0" fontId="23" fillId="0" borderId="14" xfId="0" applyFont="1" applyBorder="1" applyAlignment="1">
      <alignment wrapText="1"/>
    </xf>
    <xf numFmtId="0" fontId="26" fillId="0" borderId="14" xfId="0" applyFont="1" applyBorder="1" applyAlignment="1">
      <alignment horizontal="center"/>
    </xf>
    <xf numFmtId="0" fontId="23" fillId="0" borderId="14" xfId="0" applyFont="1" applyBorder="1"/>
    <xf numFmtId="0" fontId="25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3" fillId="0" borderId="19" xfId="0" applyFont="1" applyBorder="1"/>
    <xf numFmtId="0" fontId="23" fillId="0" borderId="20" xfId="0" applyFont="1" applyBorder="1"/>
    <xf numFmtId="0" fontId="24" fillId="0" borderId="51" xfId="0" applyFont="1" applyBorder="1" applyAlignment="1">
      <alignment horizontal="left"/>
    </xf>
    <xf numFmtId="0" fontId="23" fillId="0" borderId="49" xfId="0" applyFont="1" applyBorder="1"/>
    <xf numFmtId="0" fontId="23" fillId="0" borderId="50" xfId="0" applyFont="1" applyBorder="1"/>
    <xf numFmtId="0" fontId="24" fillId="0" borderId="11" xfId="0" applyFont="1" applyBorder="1" applyAlignment="1">
      <alignment horizontal="left"/>
    </xf>
    <xf numFmtId="0" fontId="23" fillId="0" borderId="11" xfId="0" applyFont="1" applyBorder="1"/>
    <xf numFmtId="0" fontId="23" fillId="0" borderId="21" xfId="0" applyFont="1" applyBorder="1"/>
    <xf numFmtId="0" fontId="24" fillId="0" borderId="14" xfId="0" applyFont="1" applyBorder="1" applyAlignment="1">
      <alignment horizontal="center"/>
    </xf>
    <xf numFmtId="0" fontId="24" fillId="0" borderId="11" xfId="0" applyFont="1" applyBorder="1" applyAlignment="1">
      <alignment horizontal="left" wrapText="1"/>
    </xf>
    <xf numFmtId="0" fontId="23" fillId="0" borderId="11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23" fillId="0" borderId="21" xfId="0" applyFont="1" applyBorder="1" applyAlignment="1">
      <alignment wrapText="1"/>
    </xf>
    <xf numFmtId="0" fontId="24" fillId="0" borderId="24" xfId="0" applyFont="1" applyBorder="1" applyAlignment="1">
      <alignment horizontal="left" vertical="center"/>
    </xf>
    <xf numFmtId="0" fontId="23" fillId="0" borderId="25" xfId="0" applyFont="1" applyBorder="1"/>
    <xf numFmtId="0" fontId="23" fillId="0" borderId="12" xfId="0" applyFont="1" applyBorder="1"/>
    <xf numFmtId="0" fontId="24" fillId="0" borderId="10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3" fillId="0" borderId="27" xfId="0" applyFont="1" applyBorder="1"/>
    <xf numFmtId="0" fontId="23" fillId="0" borderId="28" xfId="0" applyFont="1" applyBorder="1"/>
    <xf numFmtId="0" fontId="24" fillId="0" borderId="29" xfId="0" applyFont="1" applyBorder="1" applyAlignment="1">
      <alignment horizontal="left" vertical="center" wrapText="1"/>
    </xf>
    <xf numFmtId="0" fontId="23" fillId="0" borderId="30" xfId="0" applyFont="1" applyBorder="1"/>
    <xf numFmtId="0" fontId="25" fillId="0" borderId="31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5" fillId="0" borderId="32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/>
    </xf>
    <xf numFmtId="0" fontId="26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5" fillId="0" borderId="36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25" fillId="0" borderId="1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0" fillId="0" borderId="0" xfId="0" applyFont="1" applyAlignment="1"/>
    <xf numFmtId="0" fontId="30" fillId="0" borderId="0" xfId="0" applyFont="1" applyAlignment="1">
      <alignment horizontal="center" vertical="center"/>
    </xf>
    <xf numFmtId="0" fontId="23" fillId="0" borderId="40" xfId="0" applyFont="1" applyBorder="1"/>
    <xf numFmtId="0" fontId="23" fillId="0" borderId="37" xfId="0" applyFont="1" applyBorder="1"/>
    <xf numFmtId="0" fontId="23" fillId="0" borderId="41" xfId="0" applyFont="1" applyBorder="1"/>
    <xf numFmtId="0" fontId="23" fillId="0" borderId="38" xfId="0" applyFont="1" applyBorder="1"/>
    <xf numFmtId="0" fontId="25" fillId="0" borderId="33" xfId="0" applyFont="1" applyBorder="1" applyAlignment="1">
      <alignment horizontal="center" vertical="center" wrapText="1"/>
    </xf>
    <xf numFmtId="0" fontId="23" fillId="0" borderId="34" xfId="0" applyFont="1" applyBorder="1"/>
    <xf numFmtId="0" fontId="23" fillId="0" borderId="35" xfId="0" applyFont="1" applyBorder="1"/>
    <xf numFmtId="0" fontId="23" fillId="0" borderId="43" xfId="0" applyFont="1" applyBorder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</cellXfs>
  <cellStyles count="57">
    <cellStyle name="20% - Accent1" xfId="19" builtinId="30" customBuiltin="1"/>
    <cellStyle name="20% - Accent1 2" xfId="45"/>
    <cellStyle name="20% - Accent2" xfId="23" builtinId="34" customBuiltin="1"/>
    <cellStyle name="20% - Accent2 2" xfId="47"/>
    <cellStyle name="20% - Accent3" xfId="27" builtinId="38" customBuiltin="1"/>
    <cellStyle name="20% - Accent3 2" xfId="49"/>
    <cellStyle name="20% - Accent4" xfId="31" builtinId="42" customBuiltin="1"/>
    <cellStyle name="20% - Accent4 2" xfId="51"/>
    <cellStyle name="20% - Accent5" xfId="35" builtinId="46" customBuiltin="1"/>
    <cellStyle name="20% - Accent5 2" xfId="53"/>
    <cellStyle name="20% - Accent6" xfId="39" builtinId="50" customBuiltin="1"/>
    <cellStyle name="20% - Accent6 2" xfId="55"/>
    <cellStyle name="40% - Accent1" xfId="20" builtinId="31" customBuiltin="1"/>
    <cellStyle name="40% - Accent1 2" xfId="46"/>
    <cellStyle name="40% - Accent2" xfId="24" builtinId="35" customBuiltin="1"/>
    <cellStyle name="40% - Accent2 2" xfId="48"/>
    <cellStyle name="40% - Accent3" xfId="28" builtinId="39" customBuiltin="1"/>
    <cellStyle name="40% - Accent3 2" xfId="50"/>
    <cellStyle name="40% - Accent4" xfId="32" builtinId="43" customBuiltin="1"/>
    <cellStyle name="40% - Accent4 2" xfId="52"/>
    <cellStyle name="40% - Accent5" xfId="36" builtinId="47" customBuiltin="1"/>
    <cellStyle name="40% - Accent5 2" xfId="54"/>
    <cellStyle name="40% - Accent6" xfId="40" builtinId="51" customBuiltin="1"/>
    <cellStyle name="40% - Accent6 2" xfId="56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Note 2" xfId="44"/>
    <cellStyle name="Output" xfId="10" builtinId="21" customBuiltin="1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4" sqref="B4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98</v>
      </c>
    </row>
    <row r="2" spans="1:6" ht="14.7" customHeight="1" x14ac:dyDescent="0.3">
      <c r="A2" t="s">
        <v>1</v>
      </c>
      <c r="B2" t="s">
        <v>2</v>
      </c>
    </row>
    <row r="3" spans="1:6" ht="14.7" customHeight="1" x14ac:dyDescent="0.3">
      <c r="A3" t="s">
        <v>3</v>
      </c>
      <c r="B3" t="s">
        <v>99</v>
      </c>
    </row>
    <row r="4" spans="1:6" ht="14.7" customHeight="1" x14ac:dyDescent="0.3">
      <c r="A4" t="s">
        <v>4</v>
      </c>
      <c r="B4" t="s">
        <v>5</v>
      </c>
      <c r="E4">
        <v>0</v>
      </c>
      <c r="F4" t="s">
        <v>25</v>
      </c>
    </row>
    <row r="5" spans="1:6" ht="14.7" customHeight="1" x14ac:dyDescent="0.3">
      <c r="A5" t="s">
        <v>6</v>
      </c>
      <c r="B5" t="s">
        <v>7</v>
      </c>
      <c r="E5">
        <v>45</v>
      </c>
      <c r="F5" s="1" t="s">
        <v>24</v>
      </c>
    </row>
    <row r="6" spans="1:6" ht="14.7" customHeight="1" x14ac:dyDescent="0.3">
      <c r="E6">
        <v>60</v>
      </c>
      <c r="F6" s="1" t="s">
        <v>23</v>
      </c>
    </row>
    <row r="7" spans="1:6" ht="14.7" customHeight="1" x14ac:dyDescent="0.3">
      <c r="E7">
        <v>70</v>
      </c>
      <c r="F7" s="1" t="s">
        <v>22</v>
      </c>
    </row>
    <row r="8" spans="1:6" ht="14.7" customHeight="1" x14ac:dyDescent="0.3">
      <c r="E8">
        <v>80</v>
      </c>
      <c r="F8" s="1" t="s">
        <v>21</v>
      </c>
    </row>
    <row r="9" spans="1:6" ht="14.7" customHeight="1" x14ac:dyDescent="0.3">
      <c r="E9">
        <v>90</v>
      </c>
      <c r="F9" s="1" t="s">
        <v>20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tabSelected="1" workbookViewId="0">
      <selection activeCell="AD4" sqref="AD4"/>
    </sheetView>
  </sheetViews>
  <sheetFormatPr defaultColWidth="8.6640625" defaultRowHeight="14.7" customHeight="1" x14ac:dyDescent="0.3"/>
  <cols>
    <col min="1" max="1" width="7.33203125" bestFit="1" customWidth="1"/>
    <col min="2" max="3" width="11.109375" bestFit="1" customWidth="1"/>
    <col min="4" max="4" width="12.33203125" customWidth="1"/>
    <col min="5" max="5" width="6.6640625" hidden="1" customWidth="1"/>
    <col min="6" max="6" width="9.33203125" hidden="1" customWidth="1"/>
    <col min="7" max="7" width="9.33203125" customWidth="1"/>
    <col min="8" max="8" width="11.6640625" hidden="1" customWidth="1"/>
    <col min="9" max="9" width="9.109375" hidden="1" customWidth="1"/>
    <col min="10" max="10" width="9.109375" style="8" customWidth="1"/>
    <col min="11" max="12" width="9.109375" style="8" hidden="1" customWidth="1"/>
    <col min="13" max="13" width="9" hidden="1" customWidth="1"/>
    <col min="14" max="14" width="9.33203125" hidden="1" customWidth="1"/>
    <col min="15" max="15" width="11.109375" hidden="1" customWidth="1"/>
    <col min="16" max="17" width="8.6640625" hidden="1" customWidth="1"/>
    <col min="18" max="18" width="8.88671875" hidden="1" customWidth="1"/>
    <col min="19" max="19" width="8.88671875" customWidth="1"/>
    <col min="20" max="20" width="0" hidden="1" customWidth="1"/>
    <col min="21" max="21" width="16.6640625" hidden="1" customWidth="1"/>
    <col min="22" max="22" width="16.6640625" customWidth="1"/>
    <col min="23" max="23" width="12.33203125" customWidth="1"/>
    <col min="24" max="24" width="0" hidden="1" customWidth="1"/>
  </cols>
  <sheetData>
    <row r="1" spans="1:30" ht="39.6" customHeight="1" x14ac:dyDescent="0.3">
      <c r="A1" t="s">
        <v>8</v>
      </c>
      <c r="B1" t="s">
        <v>9</v>
      </c>
      <c r="C1" s="1" t="s">
        <v>10</v>
      </c>
      <c r="D1" s="1" t="s">
        <v>11</v>
      </c>
      <c r="E1" s="1" t="s">
        <v>12</v>
      </c>
      <c r="F1" s="4" t="s">
        <v>13</v>
      </c>
      <c r="G1" s="7" t="s">
        <v>52</v>
      </c>
      <c r="H1" s="2" t="s">
        <v>16</v>
      </c>
      <c r="I1" s="4" t="s">
        <v>31</v>
      </c>
      <c r="J1" s="7" t="s">
        <v>50</v>
      </c>
      <c r="K1" s="7" t="s">
        <v>65</v>
      </c>
      <c r="L1" s="7"/>
      <c r="M1" s="4" t="s">
        <v>17</v>
      </c>
      <c r="N1" s="4" t="s">
        <v>18</v>
      </c>
      <c r="O1" s="4" t="s">
        <v>27</v>
      </c>
      <c r="P1" s="4" t="s">
        <v>29</v>
      </c>
      <c r="Q1" s="4" t="s">
        <v>28</v>
      </c>
      <c r="R1" s="4" t="s">
        <v>30</v>
      </c>
      <c r="S1" s="7" t="s">
        <v>66</v>
      </c>
      <c r="T1" s="1" t="s">
        <v>19</v>
      </c>
      <c r="U1" s="1" t="s">
        <v>26</v>
      </c>
      <c r="V1" s="1" t="s">
        <v>146</v>
      </c>
      <c r="W1" s="5" t="s">
        <v>145</v>
      </c>
      <c r="X1" s="1" t="s">
        <v>147</v>
      </c>
      <c r="Y1" s="4" t="s">
        <v>148</v>
      </c>
      <c r="Z1" s="5" t="s">
        <v>149</v>
      </c>
      <c r="AA1" s="4" t="s">
        <v>16</v>
      </c>
      <c r="AB1" s="4" t="s">
        <v>66</v>
      </c>
      <c r="AC1" s="5" t="s">
        <v>19</v>
      </c>
      <c r="AD1" s="5" t="s">
        <v>150</v>
      </c>
    </row>
    <row r="2" spans="1:30" ht="14.7" customHeight="1" x14ac:dyDescent="0.3">
      <c r="A2" s="25">
        <v>21</v>
      </c>
      <c r="B2" s="25">
        <v>2020</v>
      </c>
      <c r="C2" s="25" t="s">
        <v>102</v>
      </c>
      <c r="D2" s="25" t="s">
        <v>103</v>
      </c>
      <c r="E2">
        <v>10.5</v>
      </c>
      <c r="F2" s="28">
        <v>9</v>
      </c>
      <c r="G2">
        <f>IF(AND(E2="",F2=""),"",MAX(E2:F2))</f>
        <v>10.5</v>
      </c>
      <c r="H2">
        <v>0</v>
      </c>
      <c r="I2">
        <v>1</v>
      </c>
      <c r="J2" s="9">
        <f>IF(AND(H2="",I2=""),"",MAX(H2:I2))</f>
        <v>1</v>
      </c>
      <c r="K2" s="9">
        <f>IF(AND(G2="",J2=""),"",SUM(G2,J2))</f>
        <v>11.5</v>
      </c>
      <c r="L2" s="9"/>
      <c r="O2" t="str">
        <f>IF(AND(M2="",N2=""),"",M2+N2)</f>
        <v/>
      </c>
      <c r="R2" t="str">
        <f>IF(AND(P2="",Q2=""),"",P2+Q2)</f>
        <v/>
      </c>
      <c r="S2" t="str">
        <f>IF(AND(O2="",R2=""),"",MAX(O2,R2))</f>
        <v/>
      </c>
      <c r="T2" s="1">
        <f>+MAX(E2:F2)+MAX(H2:I2)+MAX(O2,R2)</f>
        <v>11.5</v>
      </c>
      <c r="U2" s="2" t="str">
        <f>+VLOOKUP(T2,'Detalji 1'!$E$4:$F$9,2,TRUE)</f>
        <v>F</v>
      </c>
      <c r="V2" s="2"/>
      <c r="X2">
        <v>1</v>
      </c>
      <c r="Z2" t="str">
        <f>IF(NOT(W2=""),W2+Y2,"")</f>
        <v/>
      </c>
      <c r="AA2">
        <f>IF(V2="",J2,V2)</f>
        <v>1</v>
      </c>
      <c r="AB2" t="str">
        <f>IF(Z2="",S2,Z2)</f>
        <v/>
      </c>
      <c r="AC2">
        <f>SUM(AA2,G2,AB2)</f>
        <v>11.5</v>
      </c>
    </row>
    <row r="3" spans="1:30" ht="14.7" customHeight="1" x14ac:dyDescent="0.3">
      <c r="A3" s="25">
        <v>5</v>
      </c>
      <c r="B3" s="25">
        <v>2018</v>
      </c>
      <c r="C3" s="25" t="s">
        <v>102</v>
      </c>
      <c r="D3" s="25" t="s">
        <v>114</v>
      </c>
      <c r="E3">
        <v>8.5</v>
      </c>
      <c r="F3" s="28">
        <v>8</v>
      </c>
      <c r="G3">
        <f>IF(AND(E3="",F3=""),"",MAX(E3:F3))</f>
        <v>8.5</v>
      </c>
      <c r="H3">
        <v>8</v>
      </c>
      <c r="I3">
        <v>11</v>
      </c>
      <c r="J3" s="9">
        <f>IF(AND(H3="",I3=""),"",MAX(H3:I3))</f>
        <v>11</v>
      </c>
      <c r="K3" s="9">
        <f>IF(AND(G3="",J3=""),"",SUM(G3,J3))</f>
        <v>19.5</v>
      </c>
      <c r="L3" s="9"/>
      <c r="M3">
        <v>14</v>
      </c>
      <c r="N3">
        <v>7</v>
      </c>
      <c r="O3">
        <f>IF(AND(M3="",N3=""),"",M3+N3)</f>
        <v>21</v>
      </c>
      <c r="P3">
        <v>7</v>
      </c>
      <c r="Q3">
        <v>2</v>
      </c>
      <c r="R3">
        <f>IF(AND(P3="",Q3=""),"",P3+Q3)</f>
        <v>9</v>
      </c>
      <c r="S3">
        <f>IF(AND(O3="",R3=""),"",MAX(O3,R3))</f>
        <v>21</v>
      </c>
      <c r="T3" s="1">
        <f>+MAX(E3:F3)+MAX(H3:I3)+MAX(O3,R3)</f>
        <v>40.5</v>
      </c>
      <c r="U3" s="2" t="str">
        <f>+VLOOKUP(T3,'Detalji 1'!$E$4:$F$9,2,TRUE)</f>
        <v>F</v>
      </c>
      <c r="V3" s="2">
        <v>15.5</v>
      </c>
      <c r="X3">
        <v>1</v>
      </c>
      <c r="Z3" t="str">
        <f t="shared" ref="Z3:Z23" si="0">IF(NOT(W3=""),W3+Y3,"")</f>
        <v/>
      </c>
      <c r="AA3">
        <f t="shared" ref="AA3:AA23" si="1">IF(V3="",J3,V3)</f>
        <v>15.5</v>
      </c>
      <c r="AB3">
        <f t="shared" ref="AB3:AB23" si="2">IF(Z3="",S3,Z3)</f>
        <v>21</v>
      </c>
      <c r="AC3">
        <f t="shared" ref="AC3:AC23" si="3">SUM(AA3,G3,AB3)</f>
        <v>45</v>
      </c>
      <c r="AD3" t="s">
        <v>24</v>
      </c>
    </row>
    <row r="4" spans="1:30" ht="14.7" customHeight="1" x14ac:dyDescent="0.3">
      <c r="A4" s="25">
        <v>8</v>
      </c>
      <c r="B4" s="25">
        <v>2018</v>
      </c>
      <c r="C4" s="25" t="s">
        <v>115</v>
      </c>
      <c r="D4" s="25" t="s">
        <v>116</v>
      </c>
      <c r="E4">
        <v>7.5</v>
      </c>
      <c r="F4" s="28">
        <v>5</v>
      </c>
      <c r="G4">
        <f>IF(AND(E4="",F4=""),"",MAX(E4:F4))</f>
        <v>7.5</v>
      </c>
      <c r="H4">
        <v>0</v>
      </c>
      <c r="I4">
        <v>6</v>
      </c>
      <c r="J4" s="9">
        <f>IF(AND(H4="",I4=""),"",MAX(H4:I4))</f>
        <v>6</v>
      </c>
      <c r="K4" s="9">
        <f>IF(AND(G4="",J4=""),"",SUM(G4,J4))</f>
        <v>13.5</v>
      </c>
      <c r="L4" s="9"/>
      <c r="O4" t="str">
        <f>IF(AND(M4="",N4=""),"",M4+N4)</f>
        <v/>
      </c>
      <c r="R4" t="str">
        <f>IF(AND(P4="",Q4=""),"",P4+Q4)</f>
        <v/>
      </c>
      <c r="S4" t="str">
        <f>IF(AND(O4="",R4=""),"",MAX(O4,R4))</f>
        <v/>
      </c>
      <c r="T4">
        <f>+MAX(E4:F4)+MAX(H4:I4)+MAX(O4,R4)</f>
        <v>13.5</v>
      </c>
      <c r="U4" s="3" t="str">
        <f>+VLOOKUP(T4,'Detalji 1'!$E$4:$F$9,2,TRUE)</f>
        <v>F</v>
      </c>
      <c r="V4" s="3"/>
      <c r="X4">
        <v>1</v>
      </c>
      <c r="Z4" t="str">
        <f t="shared" si="0"/>
        <v/>
      </c>
      <c r="AA4">
        <f t="shared" si="1"/>
        <v>6</v>
      </c>
      <c r="AB4" t="str">
        <f t="shared" si="2"/>
        <v/>
      </c>
      <c r="AC4">
        <f t="shared" si="3"/>
        <v>13.5</v>
      </c>
    </row>
    <row r="5" spans="1:30" ht="14.7" customHeight="1" x14ac:dyDescent="0.3">
      <c r="A5" s="25">
        <v>9</v>
      </c>
      <c r="B5" s="25">
        <v>2018</v>
      </c>
      <c r="C5" s="25" t="s">
        <v>117</v>
      </c>
      <c r="D5" s="25" t="s">
        <v>118</v>
      </c>
      <c r="G5" t="str">
        <f>IF(AND(E5="",F5=""),"",MAX(E5:F5))</f>
        <v/>
      </c>
      <c r="J5" s="9" t="str">
        <f>IF(AND(H5="",I5=""),"",MAX(H5:I5))</f>
        <v/>
      </c>
      <c r="K5" s="9" t="str">
        <f>IF(AND(G5="",J5=""),"",SUM(G5,J5))</f>
        <v/>
      </c>
      <c r="L5" s="9"/>
      <c r="O5" t="str">
        <f>IF(AND(M5="",N5=""),"",M5+N5)</f>
        <v/>
      </c>
      <c r="R5" t="str">
        <f>IF(AND(P5="",Q5=""),"",P5+Q5)</f>
        <v/>
      </c>
      <c r="S5" t="str">
        <f>IF(AND(O5="",R5=""),"",MAX(O5,R5))</f>
        <v/>
      </c>
      <c r="T5" s="1">
        <f>+MAX(E5:F5)+MAX(H5:I5)+MAX(O5,R5)</f>
        <v>0</v>
      </c>
      <c r="U5" s="2" t="str">
        <f>+VLOOKUP(T5,'Detalji 1'!$E$4:$F$9,2,TRUE)</f>
        <v>F</v>
      </c>
      <c r="V5" s="2"/>
      <c r="X5">
        <v>1</v>
      </c>
      <c r="Z5" t="str">
        <f t="shared" si="0"/>
        <v/>
      </c>
      <c r="AA5" t="str">
        <f t="shared" si="1"/>
        <v/>
      </c>
      <c r="AB5" t="str">
        <f t="shared" si="2"/>
        <v/>
      </c>
      <c r="AC5">
        <f t="shared" si="3"/>
        <v>0</v>
      </c>
    </row>
    <row r="6" spans="1:30" ht="14.7" customHeight="1" x14ac:dyDescent="0.3">
      <c r="A6" s="25">
        <v>10</v>
      </c>
      <c r="B6" s="25">
        <v>2017</v>
      </c>
      <c r="C6" s="25" t="s">
        <v>121</v>
      </c>
      <c r="D6" s="25" t="s">
        <v>122</v>
      </c>
      <c r="E6">
        <v>9</v>
      </c>
      <c r="F6" s="28">
        <v>2</v>
      </c>
      <c r="G6">
        <f>IF(AND(E6="",F6=""),"",MAX(E6:F6))</f>
        <v>9</v>
      </c>
      <c r="H6">
        <v>5</v>
      </c>
      <c r="I6">
        <v>4</v>
      </c>
      <c r="J6" s="9">
        <f>IF(AND(H6="",I6=""),"",MAX(H6:I6))</f>
        <v>5</v>
      </c>
      <c r="K6" s="9">
        <f>IF(AND(G6="",J6=""),"",SUM(G6,J6))</f>
        <v>14</v>
      </c>
      <c r="L6" s="9"/>
      <c r="O6" t="str">
        <f>IF(AND(M6="",N6=""),"",M6+N6)</f>
        <v/>
      </c>
      <c r="R6" t="str">
        <f>IF(AND(P6="",Q6=""),"",P6+Q6)</f>
        <v/>
      </c>
      <c r="S6" t="str">
        <f>IF(AND(O6="",R6=""),"",MAX(O6,R6))</f>
        <v/>
      </c>
      <c r="T6" s="1">
        <f>+MAX(E6:F6)+MAX(H6:I6)+MAX(O6,R6)</f>
        <v>14</v>
      </c>
      <c r="U6" s="2" t="str">
        <f>+VLOOKUP(T6,'Detalji 1'!$E$4:$F$9,2,TRUE)</f>
        <v>F</v>
      </c>
      <c r="V6" s="2">
        <v>9</v>
      </c>
      <c r="W6">
        <v>6</v>
      </c>
      <c r="X6">
        <v>1</v>
      </c>
      <c r="Y6">
        <v>3</v>
      </c>
      <c r="Z6">
        <f t="shared" si="0"/>
        <v>9</v>
      </c>
      <c r="AA6">
        <f t="shared" si="1"/>
        <v>9</v>
      </c>
      <c r="AB6">
        <f t="shared" si="2"/>
        <v>9</v>
      </c>
      <c r="AC6">
        <f t="shared" si="3"/>
        <v>27</v>
      </c>
    </row>
    <row r="7" spans="1:30" ht="14.7" customHeight="1" x14ac:dyDescent="0.3">
      <c r="A7" s="25">
        <v>16</v>
      </c>
      <c r="B7" s="25">
        <v>2017</v>
      </c>
      <c r="C7" s="25" t="s">
        <v>97</v>
      </c>
      <c r="D7" s="25" t="s">
        <v>123</v>
      </c>
      <c r="E7">
        <v>7.5</v>
      </c>
      <c r="F7" s="28">
        <v>3</v>
      </c>
      <c r="G7">
        <f>IF(AND(E7="",F7=""),"",MAX(E7:F7))</f>
        <v>7.5</v>
      </c>
      <c r="H7">
        <v>6</v>
      </c>
      <c r="I7">
        <v>4</v>
      </c>
      <c r="J7" s="9">
        <f>IF(AND(H7="",I7=""),"",MAX(H7:I7))</f>
        <v>6</v>
      </c>
      <c r="K7" s="9">
        <f>IF(AND(G7="",J7=""),"",SUM(G7,J7))</f>
        <v>13.5</v>
      </c>
      <c r="L7" s="9"/>
      <c r="O7" t="str">
        <f>IF(AND(M7="",N7=""),"",M7+N7)</f>
        <v/>
      </c>
      <c r="P7">
        <v>0</v>
      </c>
      <c r="Q7">
        <v>5</v>
      </c>
      <c r="R7">
        <f>IF(AND(P7="",Q7=""),"",P7+Q7)</f>
        <v>5</v>
      </c>
      <c r="S7">
        <f>IF(AND(O7="",R7=""),"",MAX(O7,R7))</f>
        <v>5</v>
      </c>
      <c r="T7" s="1">
        <f>+MAX(E7:F7)+MAX(H7:I7)+MAX(O7,R7)</f>
        <v>18.5</v>
      </c>
      <c r="U7" s="2" t="str">
        <f>+VLOOKUP(T7,'Detalji 1'!$E$4:$F$9,2,TRUE)</f>
        <v>F</v>
      </c>
      <c r="V7" s="2"/>
      <c r="X7">
        <v>1</v>
      </c>
      <c r="Z7" t="str">
        <f t="shared" si="0"/>
        <v/>
      </c>
      <c r="AA7">
        <f t="shared" si="1"/>
        <v>6</v>
      </c>
      <c r="AB7">
        <f t="shared" si="2"/>
        <v>5</v>
      </c>
      <c r="AC7">
        <f t="shared" si="3"/>
        <v>18.5</v>
      </c>
    </row>
    <row r="8" spans="1:30" ht="14.7" hidden="1" customHeight="1" x14ac:dyDescent="0.3">
      <c r="A8" s="25">
        <v>20</v>
      </c>
      <c r="B8" s="25">
        <v>2020</v>
      </c>
      <c r="C8" s="25" t="s">
        <v>100</v>
      </c>
      <c r="D8" s="25" t="s">
        <v>101</v>
      </c>
      <c r="E8">
        <v>5.5</v>
      </c>
      <c r="F8" s="28">
        <v>6</v>
      </c>
      <c r="G8">
        <f>IF(AND(E8="",F8=""),"",MAX(E8:F8))</f>
        <v>6</v>
      </c>
      <c r="H8">
        <v>0</v>
      </c>
      <c r="J8" s="9">
        <f>IF(AND(H8="",I8=""),"",MAX(H8:I8))</f>
        <v>0</v>
      </c>
      <c r="K8" s="9">
        <f>IF(AND(G8="",J8=""),"",SUM(G8,J8))</f>
        <v>6</v>
      </c>
      <c r="L8" s="9"/>
      <c r="O8" t="str">
        <f>IF(AND(M8="",N8=""),"",M8+N8)</f>
        <v/>
      </c>
      <c r="R8" t="str">
        <f>IF(AND(P8="",Q8=""),"",P8+Q8)</f>
        <v/>
      </c>
      <c r="S8" t="str">
        <f>IF(AND(O8="",R8=""),"",MAX(O8,R8))</f>
        <v/>
      </c>
      <c r="T8" s="1">
        <f>+MAX(E8:F8)+MAX(H8:I8)+MAX(O8,R8)</f>
        <v>6</v>
      </c>
      <c r="U8" s="2" t="str">
        <f>+VLOOKUP(T8,'Detalji 1'!$E$4:$F$9,2,TRUE)</f>
        <v>F</v>
      </c>
      <c r="V8" s="2"/>
      <c r="Z8" t="str">
        <f t="shared" si="0"/>
        <v/>
      </c>
      <c r="AA8">
        <f t="shared" si="1"/>
        <v>0</v>
      </c>
      <c r="AB8" t="str">
        <f t="shared" si="2"/>
        <v/>
      </c>
      <c r="AC8">
        <f t="shared" si="3"/>
        <v>6</v>
      </c>
    </row>
    <row r="9" spans="1:30" ht="14.7" hidden="1" customHeight="1" x14ac:dyDescent="0.3">
      <c r="A9" s="25">
        <v>22</v>
      </c>
      <c r="B9" s="25">
        <v>2020</v>
      </c>
      <c r="C9" s="25" t="s">
        <v>104</v>
      </c>
      <c r="D9" s="25" t="s">
        <v>105</v>
      </c>
      <c r="E9">
        <v>6</v>
      </c>
      <c r="G9">
        <f>IF(AND(E9="",F9=""),"",MAX(E9:F9))</f>
        <v>6</v>
      </c>
      <c r="H9">
        <v>0</v>
      </c>
      <c r="J9" s="9">
        <f>IF(AND(H9="",I9=""),"",MAX(H9:I9))</f>
        <v>0</v>
      </c>
      <c r="K9" s="9">
        <f>IF(AND(G9="",J9=""),"",SUM(G9,J9))</f>
        <v>6</v>
      </c>
      <c r="L9" s="9"/>
      <c r="O9" t="str">
        <f>IF(AND(M9="",N9=""),"",M9+N9)</f>
        <v/>
      </c>
      <c r="R9" t="str">
        <f>IF(AND(P9="",Q9=""),"",P9+Q9)</f>
        <v/>
      </c>
      <c r="S9" t="str">
        <f>IF(AND(O9="",R9=""),"",MAX(O9,R9))</f>
        <v/>
      </c>
      <c r="T9" s="1">
        <f>+MAX(E9:F9)+MAX(H9:I9)+MAX(O9,R9)</f>
        <v>6</v>
      </c>
      <c r="U9" s="2" t="str">
        <f>+VLOOKUP(T9,'Detalji 1'!$E$4:$F$9,2,TRUE)</f>
        <v>F</v>
      </c>
      <c r="V9" s="2"/>
      <c r="Z9" t="str">
        <f t="shared" si="0"/>
        <v/>
      </c>
      <c r="AA9">
        <f t="shared" si="1"/>
        <v>0</v>
      </c>
      <c r="AB9" t="str">
        <f t="shared" si="2"/>
        <v/>
      </c>
      <c r="AC9">
        <f t="shared" si="3"/>
        <v>6</v>
      </c>
    </row>
    <row r="10" spans="1:30" ht="14.7" hidden="1" customHeight="1" x14ac:dyDescent="0.3">
      <c r="A10" s="25">
        <v>23</v>
      </c>
      <c r="B10" s="25">
        <v>2020</v>
      </c>
      <c r="C10" s="25" t="s">
        <v>106</v>
      </c>
      <c r="D10" s="25" t="s">
        <v>107</v>
      </c>
      <c r="G10" t="str">
        <f>IF(AND(E10="",F10=""),"",MAX(E10:F10))</f>
        <v/>
      </c>
      <c r="J10" s="9" t="str">
        <f>IF(AND(H10="",I10=""),"",MAX(H10:I10))</f>
        <v/>
      </c>
      <c r="K10" s="9" t="str">
        <f>IF(AND(G10="",J10=""),"",SUM(G10,J10))</f>
        <v/>
      </c>
      <c r="L10" s="9"/>
      <c r="O10" t="str">
        <f>IF(AND(M10="",N10=""),"",M10+N10)</f>
        <v/>
      </c>
      <c r="R10" t="str">
        <f>IF(AND(P10="",Q10=""),"",P10+Q10)</f>
        <v/>
      </c>
      <c r="S10" t="str">
        <f>IF(AND(O10="",R10=""),"",MAX(O10,R10))</f>
        <v/>
      </c>
      <c r="T10" s="1">
        <f>+MAX(E10:F10)+MAX(H10:I10)+MAX(O10,R10)</f>
        <v>0</v>
      </c>
      <c r="U10" s="2" t="str">
        <f>+VLOOKUP(T10,'Detalji 1'!$E$4:$F$9,2,TRUE)</f>
        <v>F</v>
      </c>
      <c r="V10" s="2"/>
      <c r="Z10" t="str">
        <f t="shared" si="0"/>
        <v/>
      </c>
      <c r="AA10" t="str">
        <f t="shared" si="1"/>
        <v/>
      </c>
      <c r="AB10" t="str">
        <f t="shared" si="2"/>
        <v/>
      </c>
      <c r="AC10">
        <f t="shared" si="3"/>
        <v>0</v>
      </c>
    </row>
    <row r="11" spans="1:30" ht="14.7" hidden="1" customHeight="1" x14ac:dyDescent="0.3">
      <c r="A11" s="25">
        <v>24</v>
      </c>
      <c r="B11" s="25">
        <v>2020</v>
      </c>
      <c r="C11" s="25" t="s">
        <v>108</v>
      </c>
      <c r="D11" s="25" t="s">
        <v>109</v>
      </c>
      <c r="E11">
        <v>15</v>
      </c>
      <c r="F11" s="28">
        <v>8</v>
      </c>
      <c r="G11">
        <f>IF(AND(E11="",F11=""),"",MAX(E11:F11))</f>
        <v>15</v>
      </c>
      <c r="H11">
        <v>12</v>
      </c>
      <c r="I11">
        <v>37</v>
      </c>
      <c r="J11" s="9">
        <f>IF(AND(H11="",I11=""),"",MAX(H11:I11))</f>
        <v>37</v>
      </c>
      <c r="K11" s="9">
        <f>IF(AND(G11="",J11=""),"",SUM(G11,J11))</f>
        <v>52</v>
      </c>
      <c r="L11" s="9"/>
      <c r="M11">
        <v>20</v>
      </c>
      <c r="N11">
        <v>18</v>
      </c>
      <c r="O11">
        <f>IF(AND(M11="",N11=""),"",M11+N11)</f>
        <v>38</v>
      </c>
      <c r="R11" t="str">
        <f>IF(AND(P11="",Q11=""),"",P11+Q11)</f>
        <v/>
      </c>
      <c r="S11">
        <f>IF(AND(O11="",R11=""),"",MAX(O11,R11))</f>
        <v>38</v>
      </c>
      <c r="T11">
        <f>+MAX(E11:F11)+MAX(H11:I11)+MAX(O11,R11)</f>
        <v>90</v>
      </c>
      <c r="U11" s="3" t="str">
        <f>+VLOOKUP(T11,'Detalji 1'!$E$4:$F$9,2,TRUE)</f>
        <v>A</v>
      </c>
      <c r="V11" s="3"/>
      <c r="Z11" t="str">
        <f t="shared" si="0"/>
        <v/>
      </c>
      <c r="AA11">
        <f t="shared" si="1"/>
        <v>37</v>
      </c>
      <c r="AB11">
        <f t="shared" si="2"/>
        <v>38</v>
      </c>
      <c r="AC11">
        <f t="shared" si="3"/>
        <v>90</v>
      </c>
    </row>
    <row r="12" spans="1:30" ht="14.7" hidden="1" customHeight="1" x14ac:dyDescent="0.3">
      <c r="A12" s="25">
        <v>16</v>
      </c>
      <c r="B12" s="25">
        <v>2019</v>
      </c>
      <c r="C12" s="25" t="s">
        <v>110</v>
      </c>
      <c r="D12" s="25" t="s">
        <v>111</v>
      </c>
      <c r="G12" t="str">
        <f>IF(AND(E12="",F12=""),"",MAX(E12:F12))</f>
        <v/>
      </c>
      <c r="J12" s="9" t="str">
        <f>IF(AND(H12="",I12=""),"",MAX(H12:I12))</f>
        <v/>
      </c>
      <c r="K12" s="9" t="str">
        <f>IF(AND(G12="",J12=""),"",SUM(G12,J12))</f>
        <v/>
      </c>
      <c r="L12" s="9"/>
      <c r="O12" t="str">
        <f>IF(AND(M12="",N12=""),"",M12+N12)</f>
        <v/>
      </c>
      <c r="R12" t="str">
        <f>IF(AND(P12="",Q12=""),"",P12+Q12)</f>
        <v/>
      </c>
      <c r="S12" t="str">
        <f>IF(AND(O12="",R12=""),"",MAX(O12,R12))</f>
        <v/>
      </c>
      <c r="T12" s="1">
        <f>+MAX(E12:F12)+MAX(H12:I12)+MAX(O12,R12)</f>
        <v>0</v>
      </c>
      <c r="U12" s="2" t="str">
        <f>+VLOOKUP(T12,'Detalji 1'!$E$4:$F$9,2,TRUE)</f>
        <v>F</v>
      </c>
      <c r="V12" s="2"/>
      <c r="Z12" t="str">
        <f t="shared" si="0"/>
        <v/>
      </c>
      <c r="AA12" t="str">
        <f t="shared" si="1"/>
        <v/>
      </c>
      <c r="AB12" t="str">
        <f t="shared" si="2"/>
        <v/>
      </c>
      <c r="AC12">
        <f t="shared" si="3"/>
        <v>0</v>
      </c>
    </row>
    <row r="13" spans="1:30" ht="14.7" hidden="1" customHeight="1" x14ac:dyDescent="0.3">
      <c r="A13" s="25">
        <v>1</v>
      </c>
      <c r="B13" s="25">
        <v>2018</v>
      </c>
      <c r="C13" s="25" t="s">
        <v>112</v>
      </c>
      <c r="D13" s="25" t="s">
        <v>113</v>
      </c>
      <c r="G13" t="str">
        <f>IF(AND(E13="",F13=""),"",MAX(E13:F13))</f>
        <v/>
      </c>
      <c r="J13" s="9" t="str">
        <f>IF(AND(H13="",I13=""),"",MAX(H13:I13))</f>
        <v/>
      </c>
      <c r="K13" s="9" t="str">
        <f>IF(AND(G13="",J13=""),"",SUM(G13,J13))</f>
        <v/>
      </c>
      <c r="L13" s="9"/>
      <c r="O13" t="str">
        <f>IF(AND(M13="",N13=""),"",M13+N13)</f>
        <v/>
      </c>
      <c r="R13" t="str">
        <f>IF(AND(P13="",Q13=""),"",P13+Q13)</f>
        <v/>
      </c>
      <c r="S13" t="str">
        <f>IF(AND(O13="",R13=""),"",MAX(O13,R13))</f>
        <v/>
      </c>
      <c r="T13">
        <f>+MAX(E13:F13)+MAX(H13:I13)+MAX(O13,R13)</f>
        <v>0</v>
      </c>
      <c r="U13" s="3" t="str">
        <f>+VLOOKUP(T13,'Detalji 1'!$E$4:$F$9,2,TRUE)</f>
        <v>F</v>
      </c>
      <c r="V13" s="3"/>
      <c r="Z13" t="str">
        <f t="shared" si="0"/>
        <v/>
      </c>
      <c r="AA13" t="str">
        <f t="shared" si="1"/>
        <v/>
      </c>
      <c r="AB13" t="str">
        <f t="shared" si="2"/>
        <v/>
      </c>
      <c r="AC13">
        <f t="shared" si="3"/>
        <v>0</v>
      </c>
    </row>
    <row r="14" spans="1:30" ht="14.7" hidden="1" customHeight="1" x14ac:dyDescent="0.3">
      <c r="A14" s="25">
        <v>4</v>
      </c>
      <c r="B14" s="25">
        <v>2017</v>
      </c>
      <c r="C14" s="25" t="s">
        <v>119</v>
      </c>
      <c r="D14" s="25" t="s">
        <v>120</v>
      </c>
      <c r="G14" t="str">
        <f>IF(AND(E14="",F14=""),"",MAX(E14:F14))</f>
        <v/>
      </c>
      <c r="J14" s="9" t="str">
        <f>IF(AND(H14="",I14=""),"",MAX(H14:I14))</f>
        <v/>
      </c>
      <c r="K14" s="9" t="str">
        <f>IF(AND(G14="",J14=""),"",SUM(G14,J14))</f>
        <v/>
      </c>
      <c r="L14" s="9"/>
      <c r="O14" t="str">
        <f>IF(AND(M14="",N14=""),"",M14+N14)</f>
        <v/>
      </c>
      <c r="R14" t="str">
        <f>IF(AND(P14="",Q14=""),"",P14+Q14)</f>
        <v/>
      </c>
      <c r="S14" t="str">
        <f>IF(AND(O14="",R14=""),"",MAX(O14,R14))</f>
        <v/>
      </c>
      <c r="T14" s="1">
        <f>+MAX(E14:F14)+MAX(H14:I14)+MAX(O14,R14)</f>
        <v>0</v>
      </c>
      <c r="U14" s="2" t="str">
        <f>+VLOOKUP(T14,'Detalji 1'!$E$4:$F$9,2,TRUE)</f>
        <v>F</v>
      </c>
      <c r="V14" s="2"/>
      <c r="Z14" t="str">
        <f t="shared" si="0"/>
        <v/>
      </c>
      <c r="AA14" t="str">
        <f t="shared" si="1"/>
        <v/>
      </c>
      <c r="AB14" t="str">
        <f t="shared" si="2"/>
        <v/>
      </c>
      <c r="AC14">
        <f t="shared" si="3"/>
        <v>0</v>
      </c>
    </row>
    <row r="15" spans="1:30" ht="14.7" hidden="1" customHeight="1" x14ac:dyDescent="0.3">
      <c r="A15" s="25">
        <v>21</v>
      </c>
      <c r="B15" s="25">
        <v>2017</v>
      </c>
      <c r="C15" s="25" t="s">
        <v>14</v>
      </c>
      <c r="D15" s="25" t="s">
        <v>124</v>
      </c>
      <c r="G15" t="str">
        <f>IF(AND(E15="",F15=""),"",MAX(E15:F15))</f>
        <v/>
      </c>
      <c r="J15" s="9" t="str">
        <f>IF(AND(H15="",I15=""),"",MAX(H15:I15))</f>
        <v/>
      </c>
      <c r="K15" s="9" t="str">
        <f>IF(AND(G15="",J15=""),"",SUM(G15,J15))</f>
        <v/>
      </c>
      <c r="L15" s="9"/>
      <c r="O15" t="str">
        <f>IF(AND(M15="",N15=""),"",M15+N15)</f>
        <v/>
      </c>
      <c r="R15" t="str">
        <f>IF(AND(P15="",Q15=""),"",P15+Q15)</f>
        <v/>
      </c>
      <c r="S15" t="str">
        <f>IF(AND(O15="",R15=""),"",MAX(O15,R15))</f>
        <v/>
      </c>
      <c r="T15">
        <f>+MAX(E15:F15)+MAX(H15:I15)+MAX(O15,R15)</f>
        <v>0</v>
      </c>
      <c r="U15" s="3" t="str">
        <f>+VLOOKUP(T15,'Detalji 1'!$E$4:$F$9,2,TRUE)</f>
        <v>F</v>
      </c>
      <c r="V15" s="3"/>
      <c r="Z15" t="str">
        <f t="shared" si="0"/>
        <v/>
      </c>
      <c r="AA15" t="str">
        <f t="shared" si="1"/>
        <v/>
      </c>
      <c r="AB15" t="str">
        <f t="shared" si="2"/>
        <v/>
      </c>
      <c r="AC15">
        <f t="shared" si="3"/>
        <v>0</v>
      </c>
    </row>
    <row r="16" spans="1:30" ht="14.7" hidden="1" customHeight="1" x14ac:dyDescent="0.3">
      <c r="A16" s="25">
        <v>22</v>
      </c>
      <c r="B16" s="25">
        <v>2017</v>
      </c>
      <c r="C16" s="25" t="s">
        <v>15</v>
      </c>
      <c r="D16" s="25" t="s">
        <v>125</v>
      </c>
      <c r="E16">
        <v>5</v>
      </c>
      <c r="F16" s="28">
        <v>3</v>
      </c>
      <c r="G16">
        <f>IF(AND(E16="",F16=""),"",MAX(E16:F16))</f>
        <v>5</v>
      </c>
      <c r="I16">
        <v>3</v>
      </c>
      <c r="J16" s="9">
        <f>IF(AND(H16="",I16=""),"",MAX(H16:I16))</f>
        <v>3</v>
      </c>
      <c r="K16" s="9">
        <f>IF(AND(G16="",J16=""),"",SUM(G16,J16))</f>
        <v>8</v>
      </c>
      <c r="L16" s="9"/>
      <c r="O16" t="str">
        <f>IF(AND(M16="",N16=""),"",M16+N16)</f>
        <v/>
      </c>
      <c r="P16">
        <v>0</v>
      </c>
      <c r="Q16">
        <v>0</v>
      </c>
      <c r="R16">
        <f>IF(AND(P16="",Q16=""),"",P16+Q16)</f>
        <v>0</v>
      </c>
      <c r="S16">
        <f>IF(AND(O16="",R16=""),"",MAX(O16,R16))</f>
        <v>0</v>
      </c>
      <c r="T16" s="1">
        <f>+MAX(E16:F16)+MAX(H16:I16)+MAX(O16,R16)</f>
        <v>8</v>
      </c>
      <c r="U16" s="2" t="str">
        <f>+VLOOKUP(T16,'Detalji 1'!$E$4:$F$9,2,TRUE)</f>
        <v>F</v>
      </c>
      <c r="V16" s="2"/>
      <c r="Z16" t="str">
        <f t="shared" si="0"/>
        <v/>
      </c>
      <c r="AA16">
        <f t="shared" si="1"/>
        <v>3</v>
      </c>
      <c r="AB16">
        <f t="shared" si="2"/>
        <v>0</v>
      </c>
      <c r="AC16">
        <f t="shared" si="3"/>
        <v>8</v>
      </c>
    </row>
    <row r="17" spans="1:29" ht="14.7" hidden="1" customHeight="1" x14ac:dyDescent="0.3">
      <c r="A17" s="25">
        <v>706</v>
      </c>
      <c r="B17" s="25">
        <v>2016</v>
      </c>
      <c r="C17" s="25" t="s">
        <v>96</v>
      </c>
      <c r="D17" s="25" t="s">
        <v>126</v>
      </c>
      <c r="G17" t="str">
        <f>IF(AND(E17="",F17=""),"",MAX(E17:F17))</f>
        <v/>
      </c>
      <c r="J17" s="9" t="str">
        <f>IF(AND(H17="",I17=""),"",MAX(H17:I17))</f>
        <v/>
      </c>
      <c r="K17" s="9" t="str">
        <f>IF(AND(G17="",J17=""),"",SUM(G17,J17))</f>
        <v/>
      </c>
      <c r="L17" s="9"/>
      <c r="O17" t="str">
        <f>IF(AND(M17="",N17=""),"",M17+N17)</f>
        <v/>
      </c>
      <c r="R17" t="str">
        <f>IF(AND(P17="",Q17=""),"",P17+Q17)</f>
        <v/>
      </c>
      <c r="S17" t="str">
        <f>IF(AND(O17="",R17=""),"",MAX(O17,R17))</f>
        <v/>
      </c>
      <c r="T17">
        <f>+MAX(E17:F17)+MAX(H17:I17)+MAX(O17,R17)</f>
        <v>0</v>
      </c>
      <c r="U17" s="3" t="str">
        <f>+VLOOKUP(T17,'Detalji 1'!$E$4:$F$9,2,TRUE)</f>
        <v>F</v>
      </c>
      <c r="V17" s="3"/>
      <c r="Z17" t="str">
        <f t="shared" si="0"/>
        <v/>
      </c>
      <c r="AA17" t="str">
        <f t="shared" si="1"/>
        <v/>
      </c>
      <c r="AB17" t="str">
        <f t="shared" si="2"/>
        <v/>
      </c>
      <c r="AC17">
        <f t="shared" si="3"/>
        <v>0</v>
      </c>
    </row>
    <row r="18" spans="1:29" ht="14.7" hidden="1" customHeight="1" x14ac:dyDescent="0.3">
      <c r="A18" s="25">
        <v>7013</v>
      </c>
      <c r="B18" s="25">
        <v>2016</v>
      </c>
      <c r="C18" s="25" t="s">
        <v>127</v>
      </c>
      <c r="D18" s="25" t="s">
        <v>128</v>
      </c>
      <c r="G18" t="str">
        <f>IF(AND(E18="",F18=""),"",MAX(E18:F18))</f>
        <v/>
      </c>
      <c r="J18" s="9" t="str">
        <f>IF(AND(H18="",I18=""),"",MAX(H18:I18))</f>
        <v/>
      </c>
      <c r="K18" s="9" t="str">
        <f>IF(AND(G18="",J18=""),"",SUM(G18,J18))</f>
        <v/>
      </c>
      <c r="L18" s="9"/>
      <c r="O18" t="str">
        <f>IF(AND(M18="",N18=""),"",M18+N18)</f>
        <v/>
      </c>
      <c r="R18" t="str">
        <f>IF(AND(P18="",Q18=""),"",P18+Q18)</f>
        <v/>
      </c>
      <c r="S18" t="str">
        <f>IF(AND(O18="",R18=""),"",MAX(O18,R18))</f>
        <v/>
      </c>
      <c r="T18" s="1">
        <f>+MAX(E18:F18)+MAX(H18:I18)+MAX(O18,R18)</f>
        <v>0</v>
      </c>
      <c r="U18" s="2" t="str">
        <f>+VLOOKUP(T18,'Detalji 1'!$E$4:$F$9,2,TRUE)</f>
        <v>F</v>
      </c>
      <c r="V18" s="2"/>
      <c r="Z18" t="str">
        <f t="shared" si="0"/>
        <v/>
      </c>
      <c r="AA18" t="str">
        <f t="shared" si="1"/>
        <v/>
      </c>
      <c r="AB18" t="str">
        <f t="shared" si="2"/>
        <v/>
      </c>
      <c r="AC18">
        <f t="shared" si="3"/>
        <v>0</v>
      </c>
    </row>
    <row r="19" spans="1:29" ht="14.7" customHeight="1" x14ac:dyDescent="0.3">
      <c r="A19" s="27" t="s">
        <v>131</v>
      </c>
      <c r="B19" s="26" t="s">
        <v>132</v>
      </c>
      <c r="C19" s="26" t="s">
        <v>129</v>
      </c>
      <c r="D19" s="26" t="s">
        <v>130</v>
      </c>
      <c r="E19">
        <v>9</v>
      </c>
      <c r="F19">
        <v>8</v>
      </c>
      <c r="G19">
        <f>IF(AND(E19="",F19=""),"",MAX(E19:F19))</f>
        <v>9</v>
      </c>
      <c r="H19">
        <v>0</v>
      </c>
      <c r="I19">
        <v>1</v>
      </c>
      <c r="J19" s="9">
        <f>IF(AND(H19="",I19=""),"",MAX(H19:I19))</f>
        <v>1</v>
      </c>
      <c r="K19" s="9">
        <f>IF(AND(G19="",J19=""),"",SUM(G19,J19))</f>
        <v>10</v>
      </c>
      <c r="L19" s="9"/>
      <c r="O19" t="str">
        <f>IF(AND(M19="",N19=""),"",M19+N19)</f>
        <v/>
      </c>
      <c r="R19" t="str">
        <f>IF(AND(P19="",Q19=""),"",P19+Q19)</f>
        <v/>
      </c>
      <c r="S19" t="str">
        <f>IF(AND(O19="",R19=""),"",MAX(O19,R19))</f>
        <v/>
      </c>
      <c r="T19" s="1">
        <f>+MAX(E19:F19)+MAX(H19:I19)+MAX(O19,R19)</f>
        <v>10</v>
      </c>
      <c r="U19" s="2" t="str">
        <f>+VLOOKUP(T19,'Detalji 1'!$E$4:$F$9,2,TRUE)</f>
        <v>F</v>
      </c>
      <c r="V19" s="2"/>
      <c r="Z19" t="str">
        <f t="shared" si="0"/>
        <v/>
      </c>
      <c r="AA19">
        <f t="shared" si="1"/>
        <v>1</v>
      </c>
      <c r="AB19" t="str">
        <f t="shared" si="2"/>
        <v/>
      </c>
      <c r="AC19">
        <f t="shared" si="3"/>
        <v>10</v>
      </c>
    </row>
    <row r="20" spans="1:29" ht="14.7" customHeight="1" x14ac:dyDescent="0.3">
      <c r="A20" s="27" t="s">
        <v>135</v>
      </c>
      <c r="B20" s="26" t="s">
        <v>132</v>
      </c>
      <c r="C20" s="26" t="s">
        <v>133</v>
      </c>
      <c r="D20" s="26" t="s">
        <v>134</v>
      </c>
      <c r="E20">
        <v>6</v>
      </c>
      <c r="G20">
        <f>IF(AND(E20="",F20=""),"",MAX(E20:F20))</f>
        <v>6</v>
      </c>
      <c r="H20">
        <v>0</v>
      </c>
      <c r="J20" s="9">
        <f>IF(AND(H20="",I20=""),"",MAX(H20:I20))</f>
        <v>0</v>
      </c>
      <c r="K20" s="9">
        <f>IF(AND(G20="",J20=""),"",SUM(G20,J20))</f>
        <v>6</v>
      </c>
      <c r="L20" s="9"/>
      <c r="O20" t="str">
        <f>IF(AND(M20="",N20=""),"",M20+N20)</f>
        <v/>
      </c>
      <c r="R20" t="str">
        <f>IF(AND(P20="",Q20=""),"",P20+Q20)</f>
        <v/>
      </c>
      <c r="S20" t="str">
        <f>IF(AND(O20="",R20=""),"",MAX(O20,R20))</f>
        <v/>
      </c>
      <c r="T20" s="1">
        <f>+MAX(E20:F20)+MAX(H20:I20)+MAX(O20,R20)</f>
        <v>6</v>
      </c>
      <c r="U20" s="2" t="str">
        <f>+VLOOKUP(T20,'Detalji 1'!$E$4:$F$9,2,TRUE)</f>
        <v>F</v>
      </c>
      <c r="V20" s="2">
        <v>7</v>
      </c>
      <c r="Z20" t="str">
        <f t="shared" si="0"/>
        <v/>
      </c>
      <c r="AA20">
        <f t="shared" si="1"/>
        <v>7</v>
      </c>
      <c r="AB20" t="str">
        <f t="shared" si="2"/>
        <v/>
      </c>
      <c r="AC20">
        <f t="shared" si="3"/>
        <v>13</v>
      </c>
    </row>
    <row r="21" spans="1:29" ht="14.7" customHeight="1" x14ac:dyDescent="0.3">
      <c r="A21" s="26" t="s">
        <v>138</v>
      </c>
      <c r="B21" s="26" t="s">
        <v>132</v>
      </c>
      <c r="C21" s="26" t="s">
        <v>136</v>
      </c>
      <c r="D21" s="26" t="s">
        <v>137</v>
      </c>
      <c r="E21">
        <v>9</v>
      </c>
      <c r="G21">
        <f>IF(AND(E21="",F21=""),"",MAX(E21:F21))</f>
        <v>9</v>
      </c>
      <c r="H21">
        <v>1</v>
      </c>
      <c r="J21" s="9">
        <f>IF(AND(H21="",I21=""),"",MAX(H21:I21))</f>
        <v>1</v>
      </c>
      <c r="K21" s="9">
        <f>IF(AND(G21="",J21=""),"",SUM(G21,J21))</f>
        <v>10</v>
      </c>
      <c r="L21" s="9"/>
      <c r="O21" t="str">
        <f>IF(AND(M21="",N21=""),"",M21+N21)</f>
        <v/>
      </c>
      <c r="R21" t="str">
        <f>IF(AND(P21="",Q21=""),"",P21+Q21)</f>
        <v/>
      </c>
      <c r="S21" t="str">
        <f>IF(AND(O21="",R21=""),"",MAX(O21,R21))</f>
        <v/>
      </c>
      <c r="T21" s="1">
        <f>+MAX(E21:F21)+MAX(H21:I21)+MAX(O21,R21)</f>
        <v>10</v>
      </c>
      <c r="U21" s="2" t="str">
        <f>+VLOOKUP(T21,'Detalji 1'!$E$4:$F$9,2,TRUE)</f>
        <v>F</v>
      </c>
      <c r="V21" s="2"/>
      <c r="Z21" t="str">
        <f t="shared" si="0"/>
        <v/>
      </c>
      <c r="AA21">
        <f t="shared" si="1"/>
        <v>1</v>
      </c>
      <c r="AB21" t="str">
        <f t="shared" si="2"/>
        <v/>
      </c>
      <c r="AC21">
        <f t="shared" si="3"/>
        <v>10</v>
      </c>
    </row>
    <row r="22" spans="1:29" ht="14.7" customHeight="1" x14ac:dyDescent="0.3">
      <c r="A22" s="26" t="s">
        <v>141</v>
      </c>
      <c r="B22" s="26" t="s">
        <v>132</v>
      </c>
      <c r="C22" s="26" t="s">
        <v>139</v>
      </c>
      <c r="D22" s="26" t="s">
        <v>140</v>
      </c>
      <c r="E22">
        <v>7.5</v>
      </c>
      <c r="F22">
        <v>11</v>
      </c>
      <c r="G22">
        <f>IF(AND(E22="",F22=""),"",MAX(E22:F22))</f>
        <v>11</v>
      </c>
      <c r="H22">
        <v>4</v>
      </c>
      <c r="I22">
        <v>9</v>
      </c>
      <c r="J22" s="9">
        <f>IF(AND(H22="",I22=""),"",MAX(H22:I22))</f>
        <v>9</v>
      </c>
      <c r="K22" s="9">
        <f>IF(AND(G22="",J22=""),"",SUM(G22,J22))</f>
        <v>20</v>
      </c>
      <c r="L22" s="9"/>
      <c r="O22" t="str">
        <f>IF(AND(M22="",N22=""),"",M22+N22)</f>
        <v/>
      </c>
      <c r="P22">
        <v>11</v>
      </c>
      <c r="Q22">
        <v>3</v>
      </c>
      <c r="R22">
        <f>IF(AND(P22="",Q22=""),"",P22+Q22)</f>
        <v>14</v>
      </c>
      <c r="S22">
        <f>IF(AND(O22="",R22=""),"",MAX(O22,R22))</f>
        <v>14</v>
      </c>
      <c r="T22" s="1">
        <f>+MAX(E22:F22)+MAX(H22:I22)+MAX(O22,R22)</f>
        <v>34</v>
      </c>
      <c r="U22" s="2" t="str">
        <f>+VLOOKUP(T22,'Detalji 1'!$E$4:$F$9,2,TRUE)</f>
        <v>F</v>
      </c>
      <c r="V22" s="2"/>
      <c r="Z22" t="str">
        <f t="shared" si="0"/>
        <v/>
      </c>
      <c r="AA22">
        <f t="shared" si="1"/>
        <v>9</v>
      </c>
      <c r="AB22">
        <f t="shared" si="2"/>
        <v>14</v>
      </c>
      <c r="AC22">
        <f t="shared" si="3"/>
        <v>34</v>
      </c>
    </row>
    <row r="23" spans="1:29" ht="14.7" customHeight="1" x14ac:dyDescent="0.3">
      <c r="A23" s="27" t="s">
        <v>144</v>
      </c>
      <c r="B23" s="26" t="s">
        <v>132</v>
      </c>
      <c r="C23" s="26" t="s">
        <v>142</v>
      </c>
      <c r="D23" s="26" t="s">
        <v>143</v>
      </c>
      <c r="E23">
        <v>9.5</v>
      </c>
      <c r="F23">
        <v>4</v>
      </c>
      <c r="G23">
        <f>IF(AND(E23="",F23=""),"",MAX(E23:F23))</f>
        <v>9.5</v>
      </c>
      <c r="H23">
        <v>3</v>
      </c>
      <c r="I23">
        <v>5</v>
      </c>
      <c r="J23" s="9">
        <f>IF(AND(H23="",I23=""),"",MAX(H23:I23))</f>
        <v>5</v>
      </c>
      <c r="K23" s="9">
        <f>IF(AND(G23="",J23=""),"",SUM(G23,J23))</f>
        <v>14.5</v>
      </c>
      <c r="L23" s="9"/>
      <c r="O23" t="str">
        <f>IF(AND(M23="",N23=""),"",M23+N23)</f>
        <v/>
      </c>
      <c r="R23" t="str">
        <f>IF(AND(P23="",Q23=""),"",P23+Q23)</f>
        <v/>
      </c>
      <c r="S23" t="str">
        <f>IF(AND(O23="",R23=""),"",MAX(O23,R23))</f>
        <v/>
      </c>
      <c r="T23" s="1">
        <f>+MAX(E23:F23)+MAX(H23:I23)+MAX(O23,R23)</f>
        <v>14.5</v>
      </c>
      <c r="U23" s="2" t="str">
        <f>+VLOOKUP(T23,'Detalji 1'!$E$4:$F$9,2,TRUE)</f>
        <v>F</v>
      </c>
      <c r="V23" s="2">
        <v>5</v>
      </c>
      <c r="W23">
        <v>7</v>
      </c>
      <c r="Y23">
        <v>6</v>
      </c>
      <c r="Z23">
        <f t="shared" si="0"/>
        <v>13</v>
      </c>
      <c r="AA23">
        <f t="shared" si="1"/>
        <v>5</v>
      </c>
      <c r="AB23">
        <f t="shared" si="2"/>
        <v>13</v>
      </c>
      <c r="AC23">
        <f t="shared" si="3"/>
        <v>27.5</v>
      </c>
    </row>
    <row r="24" spans="1:29" ht="14.7" customHeight="1" x14ac:dyDescent="0.3">
      <c r="A24" s="25"/>
      <c r="B24" s="25"/>
      <c r="C24" s="25"/>
      <c r="D24" s="25"/>
      <c r="G24" t="str">
        <f>IF(AND(E24="",F24=""),"",MAX(E24:F24))</f>
        <v/>
      </c>
      <c r="J24" s="9" t="str">
        <f>IF(AND(H24="",I24=""),"",MAX(H24:I24))</f>
        <v/>
      </c>
      <c r="K24" s="9" t="str">
        <f>IF(AND(G24="",J24=""),"",SUM(G24,J24))</f>
        <v/>
      </c>
      <c r="L24" s="9"/>
      <c r="O24" t="str">
        <f>IF(AND(M24="",N24=""),"",M24+N24)</f>
        <v/>
      </c>
      <c r="R24" t="str">
        <f>IF(AND(P24="",Q24=""),"",P24+Q24)</f>
        <v/>
      </c>
      <c r="S24" t="str">
        <f>IF(AND(O24="",R24=""),"",MAX(O24,R24))</f>
        <v/>
      </c>
      <c r="T24" s="1"/>
      <c r="U24" s="2"/>
      <c r="V24" s="2"/>
    </row>
    <row r="25" spans="1:29" ht="14.7" customHeight="1" x14ac:dyDescent="0.3">
      <c r="A25" s="25"/>
      <c r="B25" s="25"/>
      <c r="C25" s="25"/>
      <c r="D25" s="25"/>
      <c r="G25" t="str">
        <f>IF(AND(E25="",F25=""),"",MAX(E25:F25))</f>
        <v/>
      </c>
      <c r="J25" s="9" t="str">
        <f>IF(AND(H25="",I25=""),"",MAX(H25:I25))</f>
        <v/>
      </c>
      <c r="K25" s="9" t="str">
        <f>IF(AND(G25="",J25=""),"",SUM(G25,J25))</f>
        <v/>
      </c>
      <c r="L25" s="9"/>
      <c r="O25" t="str">
        <f>IF(AND(M25="",N25=""),"",M25+N25)</f>
        <v/>
      </c>
      <c r="R25" t="str">
        <f>IF(AND(P25="",Q25=""),"",P25+Q25)</f>
        <v/>
      </c>
      <c r="S25" t="str">
        <f>IF(AND(O25="",R25=""),"",MAX(O25,R25))</f>
        <v/>
      </c>
      <c r="T25" s="1"/>
      <c r="U25" s="2"/>
      <c r="V25" s="2"/>
    </row>
    <row r="26" spans="1:29" ht="14.7" customHeight="1" x14ac:dyDescent="0.3">
      <c r="A26" s="25"/>
      <c r="B26" s="25"/>
      <c r="C26" s="25"/>
      <c r="D26" s="25"/>
      <c r="G26" t="str">
        <f>IF(AND(E26="",F26=""),"",MAX(E26:F26))</f>
        <v/>
      </c>
      <c r="J26" s="9" t="str">
        <f>IF(AND(H26="",I26=""),"",MAX(H26:I26))</f>
        <v/>
      </c>
      <c r="K26" s="9" t="str">
        <f>IF(AND(G26="",J26=""),"",SUM(G26,J26))</f>
        <v/>
      </c>
      <c r="L26" s="9"/>
      <c r="O26" t="str">
        <f>IF(AND(M26="",N26=""),"",M26+N26)</f>
        <v/>
      </c>
      <c r="Q26" s="5"/>
      <c r="R26" t="str">
        <f>IF(AND(P26="",Q26=""),"",P26+Q26)</f>
        <v/>
      </c>
      <c r="S26" t="str">
        <f>IF(AND(O26="",R26=""),"",MAX(O26,R26))</f>
        <v/>
      </c>
      <c r="U26" s="3"/>
      <c r="V26" s="3"/>
    </row>
    <row r="27" spans="1:29" ht="14.7" customHeight="1" x14ac:dyDescent="0.3">
      <c r="A27" s="25"/>
      <c r="B27" s="25"/>
      <c r="C27" s="25"/>
      <c r="D27" s="25"/>
      <c r="G27" t="str">
        <f>IF(AND(E27="",F27=""),"",MAX(E27:F27))</f>
        <v/>
      </c>
      <c r="J27" s="9" t="str">
        <f>IF(AND(H27="",I27=""),"",MAX(H27:I27))</f>
        <v/>
      </c>
      <c r="K27" s="9" t="str">
        <f>IF(AND(G27="",J27=""),"",SUM(G27,J27))</f>
        <v/>
      </c>
      <c r="L27" s="9"/>
      <c r="O27" t="str">
        <f>IF(AND(M27="",N27=""),"",M27+N27)</f>
        <v/>
      </c>
      <c r="R27" t="str">
        <f>IF(AND(P27="",Q27=""),"",P27+Q27)</f>
        <v/>
      </c>
      <c r="S27" t="str">
        <f>IF(AND(O27="",R27=""),"",MAX(O27,R27))</f>
        <v/>
      </c>
      <c r="U27" s="3"/>
      <c r="V27" s="3"/>
    </row>
    <row r="28" spans="1:29" ht="14.7" customHeight="1" x14ac:dyDescent="0.3">
      <c r="G28" t="str">
        <f>IF(AND(E28="",F28=""),"",MAX(E28:F28))</f>
        <v/>
      </c>
      <c r="J28" s="9" t="str">
        <f>IF(AND(H28="",I28=""),"",MAX(H28:I28))</f>
        <v/>
      </c>
      <c r="K28" s="9" t="str">
        <f>IF(AND(G28="",J28=""),"",SUM(G28,J28))</f>
        <v/>
      </c>
      <c r="L28" s="9"/>
      <c r="O28" t="str">
        <f>IF(AND(M28="",N28=""),"",M28+N28)</f>
        <v/>
      </c>
      <c r="R28" t="str">
        <f>IF(AND(P28="",Q28=""),"",P28+Q28)</f>
        <v/>
      </c>
      <c r="S28" t="str">
        <f>IF(AND(O28="",R28=""),"",MAX(O28,R28))</f>
        <v/>
      </c>
      <c r="T28" s="1"/>
      <c r="U28" s="2"/>
      <c r="V28" s="2"/>
    </row>
    <row r="29" spans="1:29" ht="14.7" customHeight="1" x14ac:dyDescent="0.3">
      <c r="G29" t="str">
        <f>IF(AND(E29="",F29=""),"",MAX(E29:F29))</f>
        <v/>
      </c>
      <c r="J29" s="9" t="str">
        <f>IF(AND(H29="",I29=""),"",MAX(H29:I29))</f>
        <v/>
      </c>
      <c r="K29" s="9" t="str">
        <f>IF(AND(G29="",J29=""),"",SUM(G29,J29))</f>
        <v/>
      </c>
      <c r="L29" s="9"/>
      <c r="O29" t="str">
        <f>IF(AND(M29="",N29=""),"",M29+N29)</f>
        <v/>
      </c>
      <c r="R29" t="str">
        <f>IF(AND(P29="",Q29=""),"",P29+Q29)</f>
        <v/>
      </c>
      <c r="S29" t="str">
        <f>IF(AND(O29="",R29=""),"",MAX(O29,R29))</f>
        <v/>
      </c>
      <c r="T29" s="1"/>
      <c r="U29" s="2"/>
      <c r="V29" s="2"/>
    </row>
    <row r="30" spans="1:29" ht="14.7" customHeight="1" x14ac:dyDescent="0.3">
      <c r="G30" t="str">
        <f>IF(AND(E30="",F30=""),"",MAX(E30:F30))</f>
        <v/>
      </c>
      <c r="J30" s="9" t="str">
        <f>IF(AND(H30="",I30=""),"",MAX(H30:I30))</f>
        <v/>
      </c>
      <c r="K30" s="9" t="str">
        <f>IF(AND(G30="",J30=""),"",SUM(G30,J30))</f>
        <v/>
      </c>
      <c r="L30" s="9"/>
      <c r="O30" t="str">
        <f>IF(AND(M30="",N30=""),"",M30+N30)</f>
        <v/>
      </c>
      <c r="R30" t="str">
        <f>IF(AND(P30="",Q30=""),"",P30+Q30)</f>
        <v/>
      </c>
      <c r="S30" t="str">
        <f>IF(AND(O30="",R30=""),"",MAX(O30,R30))</f>
        <v/>
      </c>
      <c r="U30" s="3"/>
      <c r="V30" s="3"/>
    </row>
    <row r="31" spans="1:29" ht="14.7" customHeight="1" x14ac:dyDescent="0.3">
      <c r="G31" t="str">
        <f>IF(AND(E31="",F31=""),"",MAX(E31:F31))</f>
        <v/>
      </c>
      <c r="J31" s="9" t="str">
        <f>IF(AND(H31="",I31=""),"",MAX(H31:I31))</f>
        <v/>
      </c>
      <c r="K31" s="9" t="str">
        <f>IF(AND(G31="",J31=""),"",SUM(G31,J31))</f>
        <v/>
      </c>
      <c r="L31" s="9"/>
      <c r="O31" t="str">
        <f>IF(AND(M31="",N31=""),"",M31+N31)</f>
        <v/>
      </c>
      <c r="R31" t="str">
        <f>IF(AND(P31="",Q31=""),"",P31+Q31)</f>
        <v/>
      </c>
      <c r="S31" t="str">
        <f>IF(AND(O31="",R31=""),"",MAX(O31,R31))</f>
        <v/>
      </c>
      <c r="U31" s="3"/>
      <c r="V31" s="3"/>
    </row>
    <row r="32" spans="1:29" ht="14.7" customHeight="1" x14ac:dyDescent="0.3">
      <c r="G32" t="str">
        <f>IF(AND(E32="",F32=""),"",MAX(E32:F32))</f>
        <v/>
      </c>
      <c r="J32" s="9" t="str">
        <f>IF(AND(H32="",I32=""),"",MAX(H32:I32))</f>
        <v/>
      </c>
      <c r="K32" s="9" t="str">
        <f>IF(AND(G32="",J32=""),"",SUM(G32,J32))</f>
        <v/>
      </c>
      <c r="L32" s="9"/>
      <c r="O32" t="str">
        <f>IF(AND(M32="",N32=""),"",M32+N32)</f>
        <v/>
      </c>
      <c r="R32" t="str">
        <f>IF(AND(P32="",Q32=""),"",P32+Q32)</f>
        <v/>
      </c>
      <c r="S32" t="str">
        <f>IF(AND(O32="",R32=""),"",MAX(O32,R32))</f>
        <v/>
      </c>
      <c r="U32" s="3"/>
      <c r="V32" s="3"/>
    </row>
    <row r="33" spans="7:22" ht="14.7" customHeight="1" x14ac:dyDescent="0.3">
      <c r="G33" t="str">
        <f>IF(AND(E33="",F33=""),"",MAX(E33:F33))</f>
        <v/>
      </c>
      <c r="J33" s="9" t="str">
        <f>IF(AND(H33="",I33=""),"",MAX(H33:I33))</f>
        <v/>
      </c>
      <c r="K33" s="9" t="str">
        <f>IF(AND(G33="",J33=""),"",SUM(G33,J33))</f>
        <v/>
      </c>
      <c r="L33" s="9"/>
      <c r="O33" t="str">
        <f>IF(AND(M33="",N33=""),"",M33+N33)</f>
        <v/>
      </c>
      <c r="R33" t="str">
        <f>IF(AND(P33="",Q33=""),"",P33+Q33)</f>
        <v/>
      </c>
      <c r="S33" t="str">
        <f>IF(AND(O33="",R33=""),"",MAX(O33,R33))</f>
        <v/>
      </c>
      <c r="T33" s="1"/>
      <c r="U33" s="2"/>
      <c r="V33" s="2"/>
    </row>
    <row r="34" spans="7:22" ht="14.7" customHeight="1" x14ac:dyDescent="0.3">
      <c r="G34" t="str">
        <f>IF(AND(E34="",F34=""),"",MAX(E34:F34))</f>
        <v/>
      </c>
      <c r="J34" s="9" t="str">
        <f>IF(AND(H34="",I34=""),"",MAX(H34:I34))</f>
        <v/>
      </c>
      <c r="K34" s="9" t="str">
        <f>IF(AND(G34="",J34=""),"",SUM(G34,J34))</f>
        <v/>
      </c>
      <c r="L34" s="9"/>
      <c r="O34" t="str">
        <f>IF(AND(M34="",N34=""),"",M34+N34)</f>
        <v/>
      </c>
      <c r="R34" t="str">
        <f>IF(AND(P34="",Q34=""),"",P34+Q34)</f>
        <v/>
      </c>
      <c r="S34" t="str">
        <f>IF(AND(O34="",R34=""),"",MAX(O34,R34))</f>
        <v/>
      </c>
      <c r="T34" s="1"/>
      <c r="U34" s="2"/>
      <c r="V34" s="2"/>
    </row>
    <row r="35" spans="7:22" ht="14.7" customHeight="1" x14ac:dyDescent="0.3">
      <c r="G35" t="str">
        <f>IF(AND(E35="",F35=""),"",MAX(E35:F35))</f>
        <v/>
      </c>
      <c r="J35" s="9" t="str">
        <f>IF(AND(H35="",I35=""),"",MAX(H35:I35))</f>
        <v/>
      </c>
      <c r="K35" s="9" t="str">
        <f>IF(AND(G35="",J35=""),"",SUM(G35,J35))</f>
        <v/>
      </c>
      <c r="L35" s="9"/>
      <c r="O35" t="str">
        <f>IF(AND(M35="",N35=""),"",M35+N35)</f>
        <v/>
      </c>
      <c r="R35" t="str">
        <f>IF(AND(P35="",Q35=""),"",P35+Q35)</f>
        <v/>
      </c>
      <c r="S35" t="str">
        <f>IF(AND(O35="",R35=""),"",MAX(O35,R35))</f>
        <v/>
      </c>
      <c r="T35" s="1"/>
      <c r="U35" s="2"/>
      <c r="V35" s="2"/>
    </row>
    <row r="36" spans="7:22" ht="14.7" customHeight="1" x14ac:dyDescent="0.3">
      <c r="G36" t="str">
        <f>IF(AND(E36="",F36=""),"",MAX(E36:F36))</f>
        <v/>
      </c>
      <c r="J36" s="9" t="str">
        <f>IF(AND(H36="",I36=""),"",MAX(H36:I36))</f>
        <v/>
      </c>
      <c r="K36" s="9" t="str">
        <f>IF(AND(G36="",J36=""),"",SUM(G36,J36))</f>
        <v/>
      </c>
      <c r="L36" s="9"/>
      <c r="O36" t="str">
        <f>IF(AND(M36="",N36=""),"",M36+N36)</f>
        <v/>
      </c>
      <c r="R36" t="str">
        <f>IF(AND(P36="",Q36=""),"",P36+Q36)</f>
        <v/>
      </c>
      <c r="S36" t="str">
        <f>IF(AND(O36="",R36=""),"",MAX(O36,R36))</f>
        <v/>
      </c>
      <c r="U36" s="3"/>
      <c r="V36" s="3"/>
    </row>
    <row r="37" spans="7:22" ht="14.7" customHeight="1" x14ac:dyDescent="0.3">
      <c r="G37" t="str">
        <f>IF(AND(E37="",F37=""),"",MAX(E37:F37))</f>
        <v/>
      </c>
      <c r="J37" s="9" t="str">
        <f>IF(AND(H37="",I37=""),"",MAX(H37:I37))</f>
        <v/>
      </c>
      <c r="K37" s="9" t="str">
        <f>IF(AND(G37="",J37=""),"",SUM(G37,J37))</f>
        <v/>
      </c>
      <c r="L37" s="9"/>
      <c r="O37" t="str">
        <f>IF(AND(M37="",N37=""),"",M37+N37)</f>
        <v/>
      </c>
      <c r="R37" t="str">
        <f>IF(AND(P37="",Q37=""),"",P37+Q37)</f>
        <v/>
      </c>
      <c r="S37" t="str">
        <f>IF(AND(O37="",R37=""),"",MAX(O37,R37))</f>
        <v/>
      </c>
      <c r="U37" s="3"/>
      <c r="V37" s="3"/>
    </row>
    <row r="38" spans="7:22" ht="14.7" customHeight="1" x14ac:dyDescent="0.3">
      <c r="G38" t="str">
        <f>IF(AND(E38="",F38=""),"",MAX(E38:F38))</f>
        <v/>
      </c>
      <c r="J38" s="9" t="str">
        <f>IF(AND(H38="",I38=""),"",MAX(H38:I38))</f>
        <v/>
      </c>
      <c r="K38" s="9" t="str">
        <f>IF(AND(G38="",J38=""),"",SUM(G38,J38))</f>
        <v/>
      </c>
      <c r="L38" s="9"/>
      <c r="O38" t="str">
        <f>IF(AND(M38="",N38=""),"",M38+N38)</f>
        <v/>
      </c>
      <c r="R38" t="str">
        <f>IF(AND(P38="",Q38=""),"",P38+Q38)</f>
        <v/>
      </c>
      <c r="S38" t="str">
        <f>IF(AND(O38="",R38=""),"",MAX(O38,R38))</f>
        <v/>
      </c>
      <c r="U38" s="3"/>
      <c r="V38" s="3"/>
    </row>
    <row r="39" spans="7:22" ht="14.7" customHeight="1" x14ac:dyDescent="0.3">
      <c r="G39" t="str">
        <f>IF(AND(E39="",F39=""),"",MAX(E39:F39))</f>
        <v/>
      </c>
      <c r="J39" s="9" t="str">
        <f>IF(AND(H39="",I39=""),"",MAX(H39:I39))</f>
        <v/>
      </c>
      <c r="K39" s="9" t="str">
        <f>IF(AND(G39="",J39=""),"",SUM(G39,J39))</f>
        <v/>
      </c>
      <c r="L39" s="9"/>
      <c r="O39" t="str">
        <f>IF(AND(M39="",N39=""),"",M39+N39)</f>
        <v/>
      </c>
      <c r="R39" t="str">
        <f>IF(AND(P39="",Q39=""),"",P39+Q39)</f>
        <v/>
      </c>
      <c r="S39" t="str">
        <f>IF(AND(O39="",R39=""),"",MAX(O39,R39))</f>
        <v/>
      </c>
      <c r="U39" s="3"/>
      <c r="V39" s="3"/>
    </row>
    <row r="40" spans="7:22" ht="14.7" customHeight="1" x14ac:dyDescent="0.3">
      <c r="G40" t="str">
        <f>IF(AND(E40="",F40=""),"",MAX(E40:F40))</f>
        <v/>
      </c>
      <c r="J40" s="9" t="str">
        <f>IF(AND(H40="",I40=""),"",MAX(H40:I40))</f>
        <v/>
      </c>
      <c r="K40" s="9" t="str">
        <f>IF(AND(G40="",J40=""),"",SUM(G40,J40))</f>
        <v/>
      </c>
      <c r="L40" s="9"/>
      <c r="O40" t="str">
        <f>IF(AND(M40="",N40=""),"",M40+N40)</f>
        <v/>
      </c>
      <c r="R40" t="str">
        <f>IF(AND(P40="",Q40=""),"",P40+Q40)</f>
        <v/>
      </c>
      <c r="S40" t="str">
        <f>IF(AND(O40="",R40=""),"",MAX(O40,R40))</f>
        <v/>
      </c>
      <c r="U40" s="3"/>
      <c r="V40" s="3"/>
    </row>
    <row r="41" spans="7:22" ht="14.7" customHeight="1" x14ac:dyDescent="0.3">
      <c r="G41" t="str">
        <f>IF(AND(E41="",F41=""),"",MAX(E41:F41))</f>
        <v/>
      </c>
      <c r="J41" s="9" t="str">
        <f>IF(AND(H41="",I41=""),"",MAX(H41:I41))</f>
        <v/>
      </c>
      <c r="K41" s="9" t="str">
        <f>IF(AND(G41="",J41=""),"",SUM(G41,J41))</f>
        <v/>
      </c>
      <c r="L41" s="9"/>
      <c r="O41" t="str">
        <f>IF(AND(M41="",N41=""),"",M41+N41)</f>
        <v/>
      </c>
      <c r="R41" t="str">
        <f>IF(AND(P41="",Q41=""),"",P41+Q41)</f>
        <v/>
      </c>
      <c r="S41" t="str">
        <f>IF(AND(O41="",R41=""),"",MAX(O41,R41))</f>
        <v/>
      </c>
      <c r="U41" s="3"/>
      <c r="V41" s="3"/>
    </row>
    <row r="42" spans="7:22" ht="14.7" customHeight="1" x14ac:dyDescent="0.3">
      <c r="G42" t="str">
        <f>IF(AND(E42="",F42=""),"",MAX(E42:F42))</f>
        <v/>
      </c>
      <c r="J42" s="9" t="str">
        <f>IF(AND(H42="",I42=""),"",MAX(H42:I42))</f>
        <v/>
      </c>
      <c r="K42" s="9" t="str">
        <f>IF(AND(G42="",J42=""),"",SUM(G42,J42))</f>
        <v/>
      </c>
      <c r="L42" s="9"/>
      <c r="O42" t="str">
        <f>IF(AND(M42="",N42=""),"",M42+N42)</f>
        <v/>
      </c>
      <c r="R42" t="str">
        <f>IF(AND(P42="",Q42=""),"",P42+Q42)</f>
        <v/>
      </c>
      <c r="S42" t="str">
        <f>IF(AND(O42="",R42=""),"",MAX(O42,R42))</f>
        <v/>
      </c>
      <c r="U42" s="3"/>
      <c r="V42" s="3"/>
    </row>
    <row r="43" spans="7:22" ht="14.7" customHeight="1" x14ac:dyDescent="0.3">
      <c r="G43" t="str">
        <f>IF(AND(E43="",F43=""),"",MAX(E43:F43))</f>
        <v/>
      </c>
      <c r="J43" s="9" t="str">
        <f>IF(AND(H43="",I43=""),"",MAX(H43:I43))</f>
        <v/>
      </c>
      <c r="K43" s="9" t="str">
        <f>IF(AND(G43="",J43=""),"",SUM(G43,J43))</f>
        <v/>
      </c>
      <c r="L43" s="9"/>
      <c r="O43" t="str">
        <f>IF(AND(M43="",N43=""),"",M43+N43)</f>
        <v/>
      </c>
      <c r="R43" t="str">
        <f>IF(AND(P43="",Q43=""),"",P43+Q43)</f>
        <v/>
      </c>
      <c r="S43" t="str">
        <f>IF(AND(O43="",R43=""),"",MAX(O43,R43))</f>
        <v/>
      </c>
      <c r="U43" s="3"/>
      <c r="V43" s="3"/>
    </row>
    <row r="44" spans="7:22" ht="14.7" customHeight="1" x14ac:dyDescent="0.3">
      <c r="G44" t="str">
        <f>IF(AND(E44="",F44=""),"",MAX(E44:F44))</f>
        <v/>
      </c>
      <c r="J44" s="9" t="str">
        <f>IF(AND(H44="",I44=""),"",MAX(H44:I44))</f>
        <v/>
      </c>
      <c r="K44" s="9" t="str">
        <f>IF(AND(G44="",J44=""),"",SUM(G44,J44))</f>
        <v/>
      </c>
      <c r="L44" s="9"/>
      <c r="O44" t="str">
        <f>IF(AND(M44="",N44=""),"",M44+N44)</f>
        <v/>
      </c>
      <c r="R44" t="str">
        <f>IF(AND(P44="",Q44=""),"",P44+Q44)</f>
        <v/>
      </c>
      <c r="S44" t="str">
        <f>IF(AND(O44="",R44=""),"",MAX(O44,R44))</f>
        <v/>
      </c>
      <c r="U44" s="3"/>
      <c r="V44" s="3"/>
    </row>
    <row r="45" spans="7:22" ht="14.7" customHeight="1" x14ac:dyDescent="0.3">
      <c r="G45" t="str">
        <f>IF(AND(E45="",F45=""),"",MAX(E45:F45))</f>
        <v/>
      </c>
      <c r="J45" s="9" t="str">
        <f>IF(AND(H45="",I45=""),"",MAX(H45:I45))</f>
        <v/>
      </c>
      <c r="K45" s="9" t="str">
        <f>IF(AND(G45="",J45=""),"",SUM(G45,J45))</f>
        <v/>
      </c>
      <c r="L45" s="9"/>
      <c r="O45" t="str">
        <f>IF(AND(M45="",N45=""),"",M45+N45)</f>
        <v/>
      </c>
      <c r="R45" t="str">
        <f>IF(AND(P45="",Q45=""),"",P45+Q45)</f>
        <v/>
      </c>
      <c r="S45" t="str">
        <f>IF(AND(O45="",R45=""),"",MAX(O45,R45))</f>
        <v/>
      </c>
      <c r="U45" s="3"/>
      <c r="V45" s="3"/>
    </row>
    <row r="46" spans="7:22" ht="14.7" customHeight="1" x14ac:dyDescent="0.3">
      <c r="G46" t="str">
        <f>IF(AND(E46="",F46=""),"",MAX(E46:F46))</f>
        <v/>
      </c>
      <c r="J46" s="9" t="str">
        <f>IF(AND(H46="",I46=""),"",MAX(H46:I46))</f>
        <v/>
      </c>
      <c r="K46" s="9" t="str">
        <f>IF(AND(G46="",J46=""),"",SUM(G46,J46))</f>
        <v/>
      </c>
      <c r="L46" s="9"/>
      <c r="O46" t="str">
        <f>IF(AND(M46="",N46=""),"",M46+N46)</f>
        <v/>
      </c>
      <c r="R46" t="str">
        <f>IF(AND(P46="",Q46=""),"",P46+Q46)</f>
        <v/>
      </c>
      <c r="S46" t="str">
        <f>IF(AND(O46="",R46=""),"",MAX(O46,R46))</f>
        <v/>
      </c>
      <c r="U46" s="3"/>
      <c r="V46" s="3"/>
    </row>
    <row r="47" spans="7:22" ht="14.7" customHeight="1" x14ac:dyDescent="0.3">
      <c r="G47" t="str">
        <f>IF(AND(E47="",F47=""),"",MAX(E47:F47))</f>
        <v/>
      </c>
      <c r="J47" s="9" t="str">
        <f>IF(AND(H47="",I47=""),"",MAX(H47:I47))</f>
        <v/>
      </c>
      <c r="K47" s="9" t="str">
        <f>IF(AND(G47="",J47=""),"",SUM(G47,J47))</f>
        <v/>
      </c>
      <c r="L47" s="9"/>
      <c r="O47" t="str">
        <f>IF(AND(M47="",N47=""),"",M47+N47)</f>
        <v/>
      </c>
      <c r="R47" t="str">
        <f>IF(AND(P47="",Q47=""),"",P47+Q47)</f>
        <v/>
      </c>
      <c r="S47" t="str">
        <f>IF(AND(O47="",R47=""),"",MAX(O47,R47))</f>
        <v/>
      </c>
      <c r="U47" s="3"/>
      <c r="V47" s="3"/>
    </row>
    <row r="48" spans="7:22" ht="14.7" customHeight="1" x14ac:dyDescent="0.3">
      <c r="G48" t="str">
        <f>IF(AND(E48="",F48=""),"",MAX(E48:F48))</f>
        <v/>
      </c>
      <c r="J48" s="9" t="str">
        <f>IF(AND(H48="",I48=""),"",MAX(H48:I48))</f>
        <v/>
      </c>
      <c r="K48" s="9" t="str">
        <f>IF(AND(G48="",J48=""),"",SUM(G48,J48))</f>
        <v/>
      </c>
      <c r="L48" s="9"/>
      <c r="O48" t="str">
        <f>IF(AND(M48="",N48=""),"",M48+N48)</f>
        <v/>
      </c>
      <c r="R48" t="str">
        <f>IF(AND(P48="",Q48=""),"",P48+Q48)</f>
        <v/>
      </c>
      <c r="S48" t="str">
        <f>IF(AND(O48="",R48=""),"",MAX(O48,R48))</f>
        <v/>
      </c>
      <c r="T48" s="1"/>
      <c r="U48" s="2"/>
      <c r="V48" s="2"/>
    </row>
    <row r="49" spans="7:22" ht="14.7" customHeight="1" x14ac:dyDescent="0.3">
      <c r="G49" t="str">
        <f>IF(AND(E49="",F49=""),"",MAX(E49:F49))</f>
        <v/>
      </c>
      <c r="J49" s="9" t="str">
        <f>IF(AND(H49="",I49=""),"",MAX(H49:I49))</f>
        <v/>
      </c>
      <c r="K49" s="9" t="str">
        <f>IF(AND(G49="",J49=""),"",SUM(G49,J49))</f>
        <v/>
      </c>
      <c r="L49" s="9"/>
      <c r="O49" t="str">
        <f>IF(AND(M49="",N49=""),"",M49+N49)</f>
        <v/>
      </c>
      <c r="R49" t="str">
        <f>IF(AND(P49="",Q49=""),"",P49+Q49)</f>
        <v/>
      </c>
      <c r="S49" t="str">
        <f>IF(AND(O49="",R49=""),"",MAX(O49,R49))</f>
        <v/>
      </c>
      <c r="U49" s="3"/>
      <c r="V49" s="3"/>
    </row>
    <row r="50" spans="7:22" ht="14.7" customHeight="1" x14ac:dyDescent="0.3">
      <c r="G50" t="str">
        <f>IF(AND(E50="",F50=""),"",MAX(E50:F50))</f>
        <v/>
      </c>
      <c r="J50" s="9" t="str">
        <f>IF(AND(H50="",I50=""),"",MAX(H50:I50))</f>
        <v/>
      </c>
      <c r="K50" s="9" t="str">
        <f>IF(AND(G50="",J50=""),"",SUM(G50,J50))</f>
        <v/>
      </c>
      <c r="L50" s="9"/>
      <c r="O50" t="str">
        <f>IF(AND(M50="",N50=""),"",M50+N50)</f>
        <v/>
      </c>
      <c r="R50" t="str">
        <f>IF(AND(P50="",Q50=""),"",P50+Q50)</f>
        <v/>
      </c>
      <c r="S50" t="str">
        <f>IF(AND(O50="",R50=""),"",MAX(O50,R50))</f>
        <v/>
      </c>
      <c r="U50" s="3"/>
      <c r="V50" s="3"/>
    </row>
    <row r="51" spans="7:22" ht="14.7" customHeight="1" x14ac:dyDescent="0.3">
      <c r="G51" t="str">
        <f>IF(AND(E51="",F51=""),"",MAX(E51:F51))</f>
        <v/>
      </c>
      <c r="J51" s="9" t="str">
        <f>IF(AND(H51="",I51=""),"",MAX(H51:I51))</f>
        <v/>
      </c>
      <c r="K51" s="9" t="str">
        <f>IF(AND(G51="",J51=""),"",SUM(G51,J51))</f>
        <v/>
      </c>
      <c r="L51" s="9"/>
      <c r="O51" t="str">
        <f>IF(AND(M51="",N51=""),"",M51+N51)</f>
        <v/>
      </c>
      <c r="R51" t="str">
        <f>IF(AND(P51="",Q51=""),"",P51+Q51)</f>
        <v/>
      </c>
      <c r="S51" t="str">
        <f>IF(AND(O51="",R51=""),"",MAX(O51,R51))</f>
        <v/>
      </c>
      <c r="U51" s="3"/>
      <c r="V51" s="3"/>
    </row>
    <row r="52" spans="7:22" ht="14.7" customHeight="1" x14ac:dyDescent="0.3">
      <c r="G52" t="str">
        <f>IF(AND(E52="",F52=""),"",MAX(E52:F52))</f>
        <v/>
      </c>
      <c r="J52" s="9" t="str">
        <f>IF(AND(H52="",I52=""),"",MAX(H52:I52))</f>
        <v/>
      </c>
      <c r="K52" s="9" t="str">
        <f>IF(AND(G52="",J52=""),"",SUM(G52,J52))</f>
        <v/>
      </c>
      <c r="L52" s="9"/>
      <c r="O52" t="str">
        <f>IF(AND(M52="",N52=""),"",M52+N52)</f>
        <v/>
      </c>
      <c r="R52" t="str">
        <f>IF(AND(P52="",Q52=""),"",P52+Q52)</f>
        <v/>
      </c>
      <c r="S52" t="str">
        <f>IF(AND(O52="",R52=""),"",MAX(O52,R52))</f>
        <v/>
      </c>
      <c r="U52" s="3"/>
      <c r="V52" s="3"/>
    </row>
    <row r="53" spans="7:22" ht="14.7" customHeight="1" x14ac:dyDescent="0.3">
      <c r="G53" t="str">
        <f>IF(AND(E53="",F53=""),"",MAX(E53:F53))</f>
        <v/>
      </c>
      <c r="J53" s="9" t="str">
        <f>IF(AND(H53="",I53=""),"",MAX(H53:I53))</f>
        <v/>
      </c>
      <c r="K53" s="9" t="str">
        <f>IF(AND(G53="",J53=""),"",SUM(G53,J53))</f>
        <v/>
      </c>
      <c r="L53" s="9"/>
      <c r="O53" t="str">
        <f>IF(AND(M53="",N53=""),"",M53+N53)</f>
        <v/>
      </c>
      <c r="R53" t="str">
        <f>IF(AND(P53="",Q53=""),"",P53+Q53)</f>
        <v/>
      </c>
      <c r="S53" t="str">
        <f>IF(AND(O53="",R53=""),"",MAX(O53,R53))</f>
        <v/>
      </c>
      <c r="U53" s="3"/>
      <c r="V53" s="3"/>
    </row>
    <row r="54" spans="7:22" ht="14.7" customHeight="1" x14ac:dyDescent="0.3">
      <c r="G54" t="str">
        <f>IF(AND(E54="",F54=""),"",MAX(E54:F54))</f>
        <v/>
      </c>
      <c r="J54" s="9" t="str">
        <f>IF(AND(H54="",I54=""),"",MAX(H54:I54))</f>
        <v/>
      </c>
      <c r="K54" s="9" t="str">
        <f>IF(AND(G54="",J54=""),"",SUM(G54,J54))</f>
        <v/>
      </c>
      <c r="L54" s="9"/>
      <c r="O54" t="str">
        <f>IF(AND(M54="",N54=""),"",M54+N54)</f>
        <v/>
      </c>
      <c r="R54" t="str">
        <f>IF(AND(P54="",Q54=""),"",P54+Q54)</f>
        <v/>
      </c>
      <c r="S54" t="str">
        <f>IF(AND(O54="",R54=""),"",MAX(O54,R54))</f>
        <v/>
      </c>
      <c r="U54" s="3"/>
      <c r="V54" s="3"/>
    </row>
    <row r="55" spans="7:22" ht="14.7" customHeight="1" x14ac:dyDescent="0.3">
      <c r="G55" t="str">
        <f>IF(AND(E55="",F55=""),"",MAX(E55:F55))</f>
        <v/>
      </c>
      <c r="J55" s="9" t="str">
        <f>IF(AND(H55="",I55=""),"",MAX(H55:I55))</f>
        <v/>
      </c>
      <c r="K55" s="9" t="str">
        <f>IF(AND(G55="",J55=""),"",SUM(G55,J55))</f>
        <v/>
      </c>
      <c r="L55" s="9"/>
      <c r="O55" t="str">
        <f>IF(AND(M55="",N55=""),"",M55+N55)</f>
        <v/>
      </c>
      <c r="R55" t="str">
        <f>IF(AND(P55="",Q55=""),"",P55+Q55)</f>
        <v/>
      </c>
      <c r="S55" t="str">
        <f>IF(AND(O55="",R55=""),"",MAX(O55,R55))</f>
        <v/>
      </c>
      <c r="U55" s="3"/>
      <c r="V55" s="3"/>
    </row>
    <row r="56" spans="7:22" ht="14.7" customHeight="1" x14ac:dyDescent="0.3">
      <c r="G56" t="str">
        <f>IF(AND(E56="",F56=""),"",MAX(E56:F56))</f>
        <v/>
      </c>
      <c r="J56" s="9" t="str">
        <f>IF(AND(H56="",I56=""),"",MAX(H56:I56))</f>
        <v/>
      </c>
      <c r="K56" s="9" t="str">
        <f>IF(AND(G56="",J56=""),"",SUM(G56,J56))</f>
        <v/>
      </c>
      <c r="L56" s="9"/>
      <c r="O56" t="str">
        <f>IF(AND(M56="",N56=""),"",M56+N56)</f>
        <v/>
      </c>
      <c r="R56" t="str">
        <f>IF(AND(P56="",Q56=""),"",P56+Q56)</f>
        <v/>
      </c>
      <c r="S56" t="str">
        <f>IF(AND(O56="",R56=""),"",MAX(O56,R56))</f>
        <v/>
      </c>
      <c r="U56" s="3"/>
      <c r="V56" s="3"/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24" workbookViewId="0">
      <selection activeCell="C53" sqref="C53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6640625" customWidth="1"/>
    <col min="7" max="9" width="4.6640625" customWidth="1"/>
    <col min="11" max="11" width="5.6640625" customWidth="1"/>
    <col min="12" max="12" width="5.33203125" customWidth="1"/>
    <col min="13" max="13" width="7" customWidth="1"/>
    <col min="14" max="14" width="8.33203125" customWidth="1"/>
    <col min="15" max="15" width="7.109375" customWidth="1"/>
    <col min="16" max="16" width="10" customWidth="1"/>
  </cols>
  <sheetData>
    <row r="1" spans="1:16" ht="15.6" x14ac:dyDescent="0.3">
      <c r="A1" s="46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x14ac:dyDescent="0.3">
      <c r="A2" s="49" t="s">
        <v>53</v>
      </c>
      <c r="B2" s="50"/>
      <c r="C2" s="50"/>
      <c r="D2" s="50"/>
      <c r="E2" s="50"/>
      <c r="F2" s="50"/>
      <c r="G2" s="50"/>
      <c r="H2" s="50"/>
      <c r="I2" s="51"/>
      <c r="J2" s="52" t="s">
        <v>33</v>
      </c>
      <c r="K2" s="53"/>
      <c r="L2" s="53"/>
      <c r="M2" s="53"/>
      <c r="N2" s="53"/>
      <c r="O2" s="53"/>
      <c r="P2" s="54"/>
    </row>
    <row r="3" spans="1:16" ht="28.95" customHeight="1" x14ac:dyDescent="0.3">
      <c r="A3" s="23" t="s">
        <v>34</v>
      </c>
      <c r="B3" s="24" t="s">
        <v>54</v>
      </c>
      <c r="C3" s="55" t="s">
        <v>55</v>
      </c>
      <c r="D3" s="55"/>
      <c r="E3" s="55"/>
      <c r="F3" s="55"/>
      <c r="G3" s="55"/>
      <c r="H3" s="55"/>
      <c r="I3" s="55"/>
      <c r="J3" s="56" t="s">
        <v>92</v>
      </c>
      <c r="K3" s="57"/>
      <c r="L3" s="57"/>
      <c r="M3" s="58"/>
      <c r="N3" s="56" t="s">
        <v>35</v>
      </c>
      <c r="O3" s="57"/>
      <c r="P3" s="59"/>
    </row>
    <row r="4" spans="1:16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35"/>
      <c r="O4" s="35"/>
      <c r="P4" s="36"/>
    </row>
    <row r="5" spans="1:16" x14ac:dyDescent="0.3">
      <c r="A5" s="37" t="s">
        <v>36</v>
      </c>
      <c r="B5" s="39" t="s">
        <v>37</v>
      </c>
      <c r="C5" s="41" t="s">
        <v>38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 t="s">
        <v>39</v>
      </c>
      <c r="P5" s="39" t="s">
        <v>40</v>
      </c>
    </row>
    <row r="6" spans="1:16" ht="28.2" customHeight="1" x14ac:dyDescent="0.3">
      <c r="A6" s="38"/>
      <c r="B6" s="40"/>
      <c r="C6" s="39" t="s">
        <v>41</v>
      </c>
      <c r="D6" s="29" t="s">
        <v>42</v>
      </c>
      <c r="E6" s="30"/>
      <c r="F6" s="31"/>
      <c r="G6" s="32" t="s">
        <v>51</v>
      </c>
      <c r="H6" s="33"/>
      <c r="I6" s="34"/>
      <c r="J6" s="45" t="s">
        <v>43</v>
      </c>
      <c r="K6" s="42"/>
      <c r="L6" s="42"/>
      <c r="M6" s="45" t="s">
        <v>44</v>
      </c>
      <c r="N6" s="42"/>
      <c r="O6" s="44"/>
      <c r="P6" s="40"/>
    </row>
    <row r="7" spans="1:16" x14ac:dyDescent="0.3">
      <c r="A7" s="38"/>
      <c r="B7" s="40"/>
      <c r="C7" s="40"/>
      <c r="D7" s="6" t="s">
        <v>45</v>
      </c>
      <c r="E7" s="6" t="s">
        <v>46</v>
      </c>
      <c r="F7" s="6" t="s">
        <v>47</v>
      </c>
      <c r="G7" s="6" t="s">
        <v>45</v>
      </c>
      <c r="H7" s="6" t="s">
        <v>46</v>
      </c>
      <c r="I7" s="6" t="s">
        <v>47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44"/>
      <c r="P7" s="40"/>
    </row>
    <row r="8" spans="1:16" x14ac:dyDescent="0.3">
      <c r="A8" s="12" t="str">
        <f>CONCATENATE(CONCATENATE('Tabela 2'!A2,"/"),'Tabela 2'!B2)</f>
        <v>21/2020</v>
      </c>
      <c r="B8" s="12" t="str">
        <f>CONCATENATE(CONCATENATE('Tabela 2'!C2," "),'Tabela 2'!D2)</f>
        <v>Milica Uskoković</v>
      </c>
      <c r="C8" s="12"/>
      <c r="D8" s="12"/>
      <c r="E8" s="12"/>
      <c r="F8" s="12"/>
      <c r="G8" s="12">
        <f>'Tabela 2'!G2</f>
        <v>10.5</v>
      </c>
      <c r="H8" s="12"/>
      <c r="I8" s="12"/>
      <c r="J8" s="12">
        <f>'Tabela 2'!J2</f>
        <v>1</v>
      </c>
      <c r="K8" s="12"/>
      <c r="L8" s="12"/>
      <c r="M8" s="12" t="str">
        <f>'Tabela 2'!O2</f>
        <v/>
      </c>
      <c r="N8" s="12" t="str">
        <f>'Tabela 2'!R2</f>
        <v/>
      </c>
      <c r="O8" s="12">
        <f>'Tabela 2'!T2</f>
        <v>11.5</v>
      </c>
      <c r="P8" s="13" t="str">
        <f>'Tabela 2'!U2</f>
        <v>F</v>
      </c>
    </row>
    <row r="9" spans="1:16" x14ac:dyDescent="0.3">
      <c r="A9" s="12" t="str">
        <f>CONCATENATE(CONCATENATE('Tabela 2'!A3,"/"),'Tabela 2'!B3)</f>
        <v>5/2018</v>
      </c>
      <c r="B9" s="12" t="str">
        <f>CONCATENATE(CONCATENATE('Tabela 2'!C3," "),'Tabela 2'!D3)</f>
        <v>Milica Ralević</v>
      </c>
      <c r="C9" s="12"/>
      <c r="D9" s="12"/>
      <c r="E9" s="12"/>
      <c r="F9" s="12"/>
      <c r="G9" s="12">
        <f>'Tabela 2'!G3</f>
        <v>8.5</v>
      </c>
      <c r="H9" s="12"/>
      <c r="I9" s="12"/>
      <c r="J9" s="12">
        <f>'Tabela 2'!J3</f>
        <v>11</v>
      </c>
      <c r="K9" s="12"/>
      <c r="L9" s="12"/>
      <c r="M9" s="12">
        <f>'Tabela 2'!O3</f>
        <v>21</v>
      </c>
      <c r="N9" s="12">
        <f>'Tabela 2'!R3</f>
        <v>9</v>
      </c>
      <c r="O9" s="12">
        <f>'Tabela 2'!T3</f>
        <v>40.5</v>
      </c>
      <c r="P9" s="13" t="str">
        <f>'Tabela 2'!U3</f>
        <v>F</v>
      </c>
    </row>
    <row r="10" spans="1:16" x14ac:dyDescent="0.3">
      <c r="A10" s="12" t="str">
        <f>CONCATENATE(CONCATENATE('Tabela 2'!A4,"/"),'Tabela 2'!B4)</f>
        <v>8/2018</v>
      </c>
      <c r="B10" s="12" t="str">
        <f>CONCATENATE(CONCATENATE('Tabela 2'!C4," "),'Tabela 2'!D4)</f>
        <v>Adnana Kurmemović</v>
      </c>
      <c r="C10" s="12"/>
      <c r="D10" s="12"/>
      <c r="E10" s="12"/>
      <c r="F10" s="12"/>
      <c r="G10" s="12">
        <f>'Tabela 2'!G4</f>
        <v>7.5</v>
      </c>
      <c r="H10" s="12"/>
      <c r="I10" s="12"/>
      <c r="J10" s="12">
        <f>'Tabela 2'!J4</f>
        <v>6</v>
      </c>
      <c r="K10" s="12"/>
      <c r="L10" s="12"/>
      <c r="M10" s="12" t="str">
        <f>'Tabela 2'!O4</f>
        <v/>
      </c>
      <c r="N10" s="12" t="str">
        <f>'Tabela 2'!R4</f>
        <v/>
      </c>
      <c r="O10" s="12">
        <f>'Tabela 2'!T4</f>
        <v>13.5</v>
      </c>
      <c r="P10" s="13" t="str">
        <f>'Tabela 2'!U4</f>
        <v>F</v>
      </c>
    </row>
    <row r="11" spans="1:16" x14ac:dyDescent="0.3">
      <c r="A11" s="12" t="str">
        <f>CONCATENATE(CONCATENATE('Tabela 2'!A5,"/"),'Tabela 2'!B5)</f>
        <v>9/2018</v>
      </c>
      <c r="B11" s="12" t="str">
        <f>CONCATENATE(CONCATENATE('Tabela 2'!C5," "),'Tabela 2'!D5)</f>
        <v>Vuk Radović</v>
      </c>
      <c r="C11" s="12"/>
      <c r="D11" s="12"/>
      <c r="E11" s="12"/>
      <c r="F11" s="12"/>
      <c r="G11" s="12" t="str">
        <f>'Tabela 2'!G5</f>
        <v/>
      </c>
      <c r="H11" s="12"/>
      <c r="I11" s="12"/>
      <c r="J11" s="12" t="str">
        <f>'Tabela 2'!J5</f>
        <v/>
      </c>
      <c r="K11" s="12"/>
      <c r="L11" s="12"/>
      <c r="M11" s="12" t="str">
        <f>'Tabela 2'!O5</f>
        <v/>
      </c>
      <c r="N11" s="12" t="str">
        <f>'Tabela 2'!R5</f>
        <v/>
      </c>
      <c r="O11" s="12">
        <f>'Tabela 2'!T5</f>
        <v>0</v>
      </c>
      <c r="P11" s="13" t="str">
        <f>'Tabela 2'!U5</f>
        <v>F</v>
      </c>
    </row>
    <row r="12" spans="1:16" x14ac:dyDescent="0.3">
      <c r="A12" s="12" t="str">
        <f>CONCATENATE(CONCATENATE('Tabela 2'!A6,"/"),'Tabela 2'!B6)</f>
        <v>10/2017</v>
      </c>
      <c r="B12" s="12" t="str">
        <f>CONCATENATE(CONCATENATE('Tabela 2'!C6," "),'Tabela 2'!D6)</f>
        <v>Sanja Strunjaš</v>
      </c>
      <c r="C12" s="12"/>
      <c r="D12" s="12"/>
      <c r="E12" s="12"/>
      <c r="F12" s="12"/>
      <c r="G12" s="12">
        <f>'Tabela 2'!G6</f>
        <v>9</v>
      </c>
      <c r="H12" s="12"/>
      <c r="I12" s="12"/>
      <c r="J12" s="12">
        <f>'Tabela 2'!J6</f>
        <v>5</v>
      </c>
      <c r="K12" s="12"/>
      <c r="L12" s="12"/>
      <c r="M12" s="12" t="str">
        <f>'Tabela 2'!O6</f>
        <v/>
      </c>
      <c r="N12" s="12" t="str">
        <f>'Tabela 2'!R6</f>
        <v/>
      </c>
      <c r="O12" s="12">
        <f>'Tabela 2'!T6</f>
        <v>14</v>
      </c>
      <c r="P12" s="13" t="str">
        <f>'Tabela 2'!U6</f>
        <v>F</v>
      </c>
    </row>
    <row r="13" spans="1:16" x14ac:dyDescent="0.3">
      <c r="A13" s="12" t="str">
        <f>CONCATENATE(CONCATENATE('Tabela 2'!A7,"/"),'Tabela 2'!B7)</f>
        <v>16/2017</v>
      </c>
      <c r="B13" s="12" t="str">
        <f>CONCATENATE(CONCATENATE('Tabela 2'!C7," "),'Tabela 2'!D7)</f>
        <v>Ana Pejović</v>
      </c>
      <c r="C13" s="12"/>
      <c r="D13" s="12"/>
      <c r="E13" s="12"/>
      <c r="F13" s="12"/>
      <c r="G13" s="12">
        <f>'Tabela 2'!G7</f>
        <v>7.5</v>
      </c>
      <c r="H13" s="12"/>
      <c r="I13" s="12"/>
      <c r="J13" s="12">
        <f>'Tabela 2'!J7</f>
        <v>6</v>
      </c>
      <c r="K13" s="12"/>
      <c r="L13" s="12"/>
      <c r="M13" s="12" t="str">
        <f>'Tabela 2'!O7</f>
        <v/>
      </c>
      <c r="N13" s="12">
        <f>'Tabela 2'!R7</f>
        <v>5</v>
      </c>
      <c r="O13" s="12">
        <f>'Tabela 2'!T7</f>
        <v>18.5</v>
      </c>
      <c r="P13" s="13" t="str">
        <f>'Tabela 2'!U7</f>
        <v>F</v>
      </c>
    </row>
    <row r="14" spans="1:16" x14ac:dyDescent="0.3">
      <c r="A14" s="12" t="str">
        <f>CONCATENATE(CONCATENATE('Tabela 2'!A8,"/"),'Tabela 2'!B8)</f>
        <v>20/2020</v>
      </c>
      <c r="B14" s="12" t="str">
        <f>CONCATENATE(CONCATENATE('Tabela 2'!C8," "),'Tabela 2'!D8)</f>
        <v>Danica Duković</v>
      </c>
      <c r="C14" s="12"/>
      <c r="D14" s="12"/>
      <c r="E14" s="12"/>
      <c r="F14" s="12"/>
      <c r="G14" s="12">
        <f>'Tabela 2'!G8</f>
        <v>6</v>
      </c>
      <c r="H14" s="12"/>
      <c r="I14" s="12"/>
      <c r="J14" s="12">
        <f>'Tabela 2'!J8</f>
        <v>0</v>
      </c>
      <c r="K14" s="12"/>
      <c r="L14" s="12"/>
      <c r="M14" s="12" t="str">
        <f>'Tabela 2'!O8</f>
        <v/>
      </c>
      <c r="N14" s="12" t="str">
        <f>'Tabela 2'!R8</f>
        <v/>
      </c>
      <c r="O14" s="12">
        <f>'Tabela 2'!T8</f>
        <v>6</v>
      </c>
      <c r="P14" s="13" t="str">
        <f>'Tabela 2'!U8</f>
        <v>F</v>
      </c>
    </row>
    <row r="15" spans="1:16" x14ac:dyDescent="0.3">
      <c r="A15" s="12" t="str">
        <f>CONCATENATE(CONCATENATE('Tabela 2'!A9,"/"),'Tabela 2'!B9)</f>
        <v>22/2020</v>
      </c>
      <c r="B15" s="12" t="str">
        <f>CONCATENATE(CONCATENATE('Tabela 2'!C9," "),'Tabela 2'!D9)</f>
        <v>Maša Laban</v>
      </c>
      <c r="C15" s="12"/>
      <c r="D15" s="12"/>
      <c r="E15" s="12"/>
      <c r="F15" s="12"/>
      <c r="G15" s="12">
        <f>'Tabela 2'!G9</f>
        <v>6</v>
      </c>
      <c r="H15" s="12"/>
      <c r="I15" s="12"/>
      <c r="J15" s="12">
        <f>'Tabela 2'!J9</f>
        <v>0</v>
      </c>
      <c r="K15" s="12"/>
      <c r="L15" s="12"/>
      <c r="M15" s="12" t="str">
        <f>'Tabela 2'!O9</f>
        <v/>
      </c>
      <c r="N15" s="12" t="str">
        <f>'Tabela 2'!R9</f>
        <v/>
      </c>
      <c r="O15" s="12">
        <f>'Tabela 2'!T9</f>
        <v>6</v>
      </c>
      <c r="P15" s="13" t="str">
        <f>'Tabela 2'!U9</f>
        <v>F</v>
      </c>
    </row>
    <row r="16" spans="1:16" x14ac:dyDescent="0.3">
      <c r="A16" s="12" t="str">
        <f>CONCATENATE(CONCATENATE('Tabela 2'!A10,"/"),'Tabela 2'!B10)</f>
        <v>23/2020</v>
      </c>
      <c r="B16" s="12" t="str">
        <f>CONCATENATE(CONCATENATE('Tabela 2'!C10," "),'Tabela 2'!D10)</f>
        <v>Nemanja Kovačević</v>
      </c>
      <c r="C16" s="12"/>
      <c r="D16" s="12"/>
      <c r="E16" s="12"/>
      <c r="F16" s="12"/>
      <c r="G16" s="12" t="str">
        <f>'Tabela 2'!G10</f>
        <v/>
      </c>
      <c r="H16" s="12"/>
      <c r="I16" s="12"/>
      <c r="J16" s="12" t="str">
        <f>'Tabela 2'!J10</f>
        <v/>
      </c>
      <c r="K16" s="12"/>
      <c r="L16" s="12"/>
      <c r="M16" s="12" t="str">
        <f>'Tabela 2'!O10</f>
        <v/>
      </c>
      <c r="N16" s="12" t="str">
        <f>'Tabela 2'!R10</f>
        <v/>
      </c>
      <c r="O16" s="12">
        <f>'Tabela 2'!T10</f>
        <v>0</v>
      </c>
      <c r="P16" s="13" t="str">
        <f>'Tabela 2'!U10</f>
        <v>F</v>
      </c>
    </row>
    <row r="17" spans="1:16" x14ac:dyDescent="0.3">
      <c r="A17" s="12" t="str">
        <f>CONCATENATE(CONCATENATE('Tabela 2'!A11,"/"),'Tabela 2'!B11)</f>
        <v>24/2020</v>
      </c>
      <c r="B17" s="12" t="str">
        <f>CONCATENATE(CONCATENATE('Tabela 2'!C11," "),'Tabela 2'!D11)</f>
        <v>Ilija Gračanin</v>
      </c>
      <c r="C17" s="12"/>
      <c r="D17" s="12"/>
      <c r="E17" s="12"/>
      <c r="F17" s="12"/>
      <c r="G17" s="12">
        <f>'Tabela 2'!G11</f>
        <v>15</v>
      </c>
      <c r="H17" s="12"/>
      <c r="I17" s="12"/>
      <c r="J17" s="12">
        <f>'Tabela 2'!J11</f>
        <v>37</v>
      </c>
      <c r="K17" s="12"/>
      <c r="L17" s="12"/>
      <c r="M17" s="12">
        <f>'Tabela 2'!O11</f>
        <v>38</v>
      </c>
      <c r="N17" s="12" t="str">
        <f>'Tabela 2'!R11</f>
        <v/>
      </c>
      <c r="O17" s="12">
        <f>'Tabela 2'!T11</f>
        <v>90</v>
      </c>
      <c r="P17" s="13" t="str">
        <f>'Tabela 2'!U11</f>
        <v>A</v>
      </c>
    </row>
    <row r="18" spans="1:16" x14ac:dyDescent="0.3">
      <c r="A18" s="12" t="str">
        <f>CONCATENATE(CONCATENATE('Tabela 2'!A12,"/"),'Tabela 2'!B12)</f>
        <v>16/2019</v>
      </c>
      <c r="B18" s="12" t="str">
        <f>CONCATENATE(CONCATENATE('Tabela 2'!C12," "),'Tabela 2'!D12)</f>
        <v>Semra Jonuz</v>
      </c>
      <c r="C18" s="12"/>
      <c r="D18" s="12"/>
      <c r="E18" s="12"/>
      <c r="F18" s="12"/>
      <c r="G18" s="12" t="str">
        <f>'Tabela 2'!G12</f>
        <v/>
      </c>
      <c r="H18" s="12"/>
      <c r="I18" s="12"/>
      <c r="J18" s="12" t="str">
        <f>'Tabela 2'!J12</f>
        <v/>
      </c>
      <c r="K18" s="12"/>
      <c r="L18" s="12"/>
      <c r="M18" s="12" t="str">
        <f>'Tabela 2'!O12</f>
        <v/>
      </c>
      <c r="N18" s="12" t="str">
        <f>'Tabela 2'!R12</f>
        <v/>
      </c>
      <c r="O18" s="12">
        <f>'Tabela 2'!T12</f>
        <v>0</v>
      </c>
      <c r="P18" s="13" t="str">
        <f>'Tabela 2'!U12</f>
        <v>F</v>
      </c>
    </row>
    <row r="19" spans="1:16" x14ac:dyDescent="0.3">
      <c r="A19" s="12" t="str">
        <f>CONCATENATE(CONCATENATE('Tabela 2'!A13,"/"),'Tabela 2'!B13)</f>
        <v>1/2018</v>
      </c>
      <c r="B19" s="12" t="str">
        <f>CONCATENATE(CONCATENATE('Tabela 2'!C13," "),'Tabela 2'!D13)</f>
        <v>Anđela Zečević</v>
      </c>
      <c r="C19" s="12"/>
      <c r="D19" s="12"/>
      <c r="E19" s="12"/>
      <c r="F19" s="12"/>
      <c r="G19" s="12" t="str">
        <f>'Tabela 2'!G13</f>
        <v/>
      </c>
      <c r="H19" s="12"/>
      <c r="I19" s="12"/>
      <c r="J19" s="12" t="str">
        <f>'Tabela 2'!J13</f>
        <v/>
      </c>
      <c r="K19" s="12"/>
      <c r="L19" s="12"/>
      <c r="M19" s="12" t="str">
        <f>'Tabela 2'!O13</f>
        <v/>
      </c>
      <c r="N19" s="12" t="str">
        <f>'Tabela 2'!R13</f>
        <v/>
      </c>
      <c r="O19" s="12">
        <f>'Tabela 2'!T13</f>
        <v>0</v>
      </c>
      <c r="P19" s="13" t="str">
        <f>'Tabela 2'!U13</f>
        <v>F</v>
      </c>
    </row>
    <row r="20" spans="1:16" x14ac:dyDescent="0.3">
      <c r="A20" s="12" t="str">
        <f>CONCATENATE(CONCATENATE('Tabela 2'!A14,"/"),'Tabela 2'!B14)</f>
        <v>4/2017</v>
      </c>
      <c r="B20" s="12" t="str">
        <f>CONCATENATE(CONCATENATE('Tabela 2'!C14," "),'Tabela 2'!D14)</f>
        <v>Anja Ostojić</v>
      </c>
      <c r="C20" s="12"/>
      <c r="D20" s="12"/>
      <c r="E20" s="12"/>
      <c r="F20" s="12"/>
      <c r="G20" s="12" t="str">
        <f>'Tabela 2'!G14</f>
        <v/>
      </c>
      <c r="H20" s="12"/>
      <c r="I20" s="12"/>
      <c r="J20" s="12" t="str">
        <f>'Tabela 2'!J14</f>
        <v/>
      </c>
      <c r="K20" s="12"/>
      <c r="L20" s="12"/>
      <c r="M20" s="12" t="str">
        <f>'Tabela 2'!O14</f>
        <v/>
      </c>
      <c r="N20" s="12" t="str">
        <f>'Tabela 2'!R14</f>
        <v/>
      </c>
      <c r="O20" s="12">
        <f>'Tabela 2'!T14</f>
        <v>0</v>
      </c>
      <c r="P20" s="13" t="str">
        <f>'Tabela 2'!U14</f>
        <v>F</v>
      </c>
    </row>
    <row r="21" spans="1:16" x14ac:dyDescent="0.3">
      <c r="A21" s="12" t="str">
        <f>CONCATENATE(CONCATENATE('Tabela 2'!A15,"/"),'Tabela 2'!B15)</f>
        <v>21/2017</v>
      </c>
      <c r="B21" s="12" t="str">
        <f>CONCATENATE(CONCATENATE('Tabela 2'!C15," "),'Tabela 2'!D15)</f>
        <v>Jovana Klikovac</v>
      </c>
      <c r="C21" s="12"/>
      <c r="D21" s="12"/>
      <c r="E21" s="12"/>
      <c r="F21" s="12"/>
      <c r="G21" s="12" t="str">
        <f>'Tabela 2'!G15</f>
        <v/>
      </c>
      <c r="H21" s="12"/>
      <c r="I21" s="12"/>
      <c r="J21" s="12" t="str">
        <f>'Tabela 2'!J15</f>
        <v/>
      </c>
      <c r="K21" s="12"/>
      <c r="L21" s="12"/>
      <c r="M21" s="12" t="str">
        <f>'Tabela 2'!O15</f>
        <v/>
      </c>
      <c r="N21" s="12" t="str">
        <f>'Tabela 2'!R15</f>
        <v/>
      </c>
      <c r="O21" s="12">
        <f>'Tabela 2'!T15</f>
        <v>0</v>
      </c>
      <c r="P21" s="13" t="str">
        <f>'Tabela 2'!U15</f>
        <v>F</v>
      </c>
    </row>
    <row r="22" spans="1:16" x14ac:dyDescent="0.3">
      <c r="A22" s="12" t="str">
        <f>CONCATENATE(CONCATENATE('Tabela 2'!A16,"/"),'Tabela 2'!B16)</f>
        <v>22/2017</v>
      </c>
      <c r="B22" s="12" t="str">
        <f>CONCATENATE(CONCATENATE('Tabela 2'!C16," "),'Tabela 2'!D16)</f>
        <v>Ivana Fatić</v>
      </c>
      <c r="C22" s="12"/>
      <c r="D22" s="12"/>
      <c r="E22" s="12"/>
      <c r="F22" s="12"/>
      <c r="G22" s="12">
        <f>'Tabela 2'!G16</f>
        <v>5</v>
      </c>
      <c r="H22" s="12"/>
      <c r="I22" s="12"/>
      <c r="J22" s="12">
        <f>'Tabela 2'!J16</f>
        <v>3</v>
      </c>
      <c r="K22" s="12"/>
      <c r="L22" s="12"/>
      <c r="M22" s="12" t="str">
        <f>'Tabela 2'!O16</f>
        <v/>
      </c>
      <c r="N22" s="12">
        <f>'Tabela 2'!R16</f>
        <v>0</v>
      </c>
      <c r="O22" s="12">
        <f>'Tabela 2'!T16</f>
        <v>8</v>
      </c>
      <c r="P22" s="13" t="str">
        <f>'Tabela 2'!U16</f>
        <v>F</v>
      </c>
    </row>
    <row r="23" spans="1:16" x14ac:dyDescent="0.3">
      <c r="A23" s="12" t="str">
        <f>CONCATENATE(CONCATENATE('Tabela 2'!A17,"/"),'Tabela 2'!B17)</f>
        <v>706/2016</v>
      </c>
      <c r="B23" s="12" t="str">
        <f>CONCATENATE(CONCATENATE('Tabela 2'!C17," "),'Tabela 2'!D17)</f>
        <v>Marija Ćirić</v>
      </c>
      <c r="C23" s="12"/>
      <c r="D23" s="12"/>
      <c r="E23" s="12"/>
      <c r="F23" s="12"/>
      <c r="G23" s="12" t="str">
        <f>'Tabela 2'!G17</f>
        <v/>
      </c>
      <c r="H23" s="12"/>
      <c r="I23" s="12"/>
      <c r="J23" s="12" t="str">
        <f>'Tabela 2'!J17</f>
        <v/>
      </c>
      <c r="K23" s="12"/>
      <c r="L23" s="12"/>
      <c r="M23" s="12" t="str">
        <f>'Tabela 2'!O17</f>
        <v/>
      </c>
      <c r="N23" s="12" t="str">
        <f>'Tabela 2'!R17</f>
        <v/>
      </c>
      <c r="O23" s="12">
        <f>'Tabela 2'!T17</f>
        <v>0</v>
      </c>
      <c r="P23" s="13" t="str">
        <f>'Tabela 2'!U17</f>
        <v>F</v>
      </c>
    </row>
    <row r="24" spans="1:16" x14ac:dyDescent="0.3">
      <c r="A24" s="12" t="str">
        <f>CONCATENATE(CONCATENATE('Tabela 2'!A18,"/"),'Tabela 2'!B18)</f>
        <v>7013/2016</v>
      </c>
      <c r="B24" s="12" t="str">
        <f>CONCATENATE(CONCATENATE('Tabela 2'!C18," "),'Tabela 2'!D18)</f>
        <v>Pavle Bukilić</v>
      </c>
      <c r="C24" s="12"/>
      <c r="D24" s="12"/>
      <c r="E24" s="12"/>
      <c r="F24" s="12"/>
      <c r="G24" s="12" t="str">
        <f>'Tabela 2'!G18</f>
        <v/>
      </c>
      <c r="H24" s="12"/>
      <c r="I24" s="12"/>
      <c r="J24" s="12" t="str">
        <f>'Tabela 2'!J18</f>
        <v/>
      </c>
      <c r="K24" s="12"/>
      <c r="L24" s="12"/>
      <c r="M24" s="12" t="str">
        <f>'Tabela 2'!O18</f>
        <v/>
      </c>
      <c r="N24" s="12" t="str">
        <f>'Tabela 2'!R18</f>
        <v/>
      </c>
      <c r="O24" s="12">
        <f>'Tabela 2'!T18</f>
        <v>0</v>
      </c>
      <c r="P24" s="13" t="str">
        <f>'Tabela 2'!U18</f>
        <v>F</v>
      </c>
    </row>
    <row r="25" spans="1:16" x14ac:dyDescent="0.3">
      <c r="A25" s="12" t="str">
        <f>CONCATENATE(CONCATENATE('Tabela 2'!A19,"/"),'Tabela 2'!B19)</f>
        <v>"4/15/nije na spisku</v>
      </c>
      <c r="B25" s="12" t="str">
        <f>CONCATENATE(CONCATENATE('Tabela 2'!C19," "),'Tabela 2'!D19)</f>
        <v>Anida  Vesković</v>
      </c>
      <c r="C25" s="12"/>
      <c r="D25" s="12"/>
      <c r="E25" s="12"/>
      <c r="F25" s="12"/>
      <c r="G25" s="12">
        <f>'Tabela 2'!G19</f>
        <v>9</v>
      </c>
      <c r="H25" s="12"/>
      <c r="I25" s="12"/>
      <c r="J25" s="12">
        <f>'Tabela 2'!J19</f>
        <v>1</v>
      </c>
      <c r="K25" s="12"/>
      <c r="L25" s="12"/>
      <c r="M25" s="12" t="str">
        <f>'Tabela 2'!O19</f>
        <v/>
      </c>
      <c r="N25" s="12" t="str">
        <f>'Tabela 2'!R19</f>
        <v/>
      </c>
      <c r="O25" s="12">
        <f>'Tabela 2'!T19</f>
        <v>10</v>
      </c>
      <c r="P25" s="13" t="str">
        <f>'Tabela 2'!U19</f>
        <v>F</v>
      </c>
    </row>
    <row r="26" spans="1:16" x14ac:dyDescent="0.3">
      <c r="A26" s="12" t="str">
        <f>CONCATENATE(CONCATENATE('Tabela 2'!A20,"/"),'Tabela 2'!B20)</f>
        <v>"5/15/nije na spisku</v>
      </c>
      <c r="B26" s="12" t="str">
        <f>CONCATENATE(CONCATENATE('Tabela 2'!C20," "),'Tabela 2'!D20)</f>
        <v>Tamara  Racković</v>
      </c>
      <c r="C26" s="12"/>
      <c r="D26" s="12"/>
      <c r="E26" s="12"/>
      <c r="F26" s="12"/>
      <c r="G26" s="12">
        <f>'Tabela 2'!G20</f>
        <v>6</v>
      </c>
      <c r="H26" s="12"/>
      <c r="I26" s="12"/>
      <c r="J26" s="12">
        <f>'Tabela 2'!J20</f>
        <v>0</v>
      </c>
      <c r="K26" s="12"/>
      <c r="L26" s="12"/>
      <c r="M26" s="12" t="str">
        <f>'Tabela 2'!O20</f>
        <v/>
      </c>
      <c r="N26" s="12" t="str">
        <f>'Tabela 2'!R20</f>
        <v/>
      </c>
      <c r="O26" s="12">
        <f>'Tabela 2'!T20</f>
        <v>6</v>
      </c>
      <c r="P26" s="13" t="str">
        <f>'Tabela 2'!U20</f>
        <v>F</v>
      </c>
    </row>
    <row r="27" spans="1:16" x14ac:dyDescent="0.3">
      <c r="A27" s="12" t="str">
        <f>CONCATENATE(CONCATENATE('Tabela 2'!A21,"/"),'Tabela 2'!B21)</f>
        <v>27/14/nije na spisku</v>
      </c>
      <c r="B27" s="12" t="str">
        <f>CONCATENATE(CONCATENATE('Tabela 2'!C21," "),'Tabela 2'!D21)</f>
        <v>Elma  Škrijelj</v>
      </c>
      <c r="C27" s="12"/>
      <c r="D27" s="12"/>
      <c r="E27" s="12"/>
      <c r="F27" s="12"/>
      <c r="G27" s="12">
        <f>'Tabela 2'!G21</f>
        <v>9</v>
      </c>
      <c r="H27" s="12"/>
      <c r="I27" s="12"/>
      <c r="J27" s="12">
        <f>'Tabela 2'!J21</f>
        <v>1</v>
      </c>
      <c r="K27" s="12"/>
      <c r="L27" s="12"/>
      <c r="M27" s="12" t="str">
        <f>'Tabela 2'!O21</f>
        <v/>
      </c>
      <c r="N27" s="12" t="str">
        <f>'Tabela 2'!R21</f>
        <v/>
      </c>
      <c r="O27" s="12">
        <f>'Tabela 2'!T21</f>
        <v>10</v>
      </c>
      <c r="P27" s="13" t="str">
        <f>'Tabela 2'!U21</f>
        <v>F</v>
      </c>
    </row>
    <row r="28" spans="1:16" x14ac:dyDescent="0.3">
      <c r="A28" s="12" t="str">
        <f>CONCATENATE(CONCATENATE('Tabela 2'!A22,"/"),'Tabela 2'!B22)</f>
        <v>19/16/nije na spisku</v>
      </c>
      <c r="B28" s="12" t="str">
        <f>CONCATENATE(CONCATENATE('Tabela 2'!C22," "),'Tabela 2'!D22)</f>
        <v>Marija  Pepđonović</v>
      </c>
      <c r="C28" s="12"/>
      <c r="D28" s="12"/>
      <c r="E28" s="12"/>
      <c r="F28" s="12"/>
      <c r="G28" s="12">
        <f>'Tabela 2'!G22</f>
        <v>11</v>
      </c>
      <c r="H28" s="12"/>
      <c r="I28" s="12"/>
      <c r="J28" s="12">
        <f>'Tabela 2'!J22</f>
        <v>9</v>
      </c>
      <c r="K28" s="12"/>
      <c r="L28" s="12"/>
      <c r="M28" s="12" t="str">
        <f>'Tabela 2'!O22</f>
        <v/>
      </c>
      <c r="N28" s="12">
        <f>'Tabela 2'!R22</f>
        <v>14</v>
      </c>
      <c r="O28" s="12">
        <f>'Tabela 2'!T22</f>
        <v>34</v>
      </c>
      <c r="P28" s="13" t="str">
        <f>'Tabela 2'!U22</f>
        <v>F</v>
      </c>
    </row>
    <row r="29" spans="1:16" x14ac:dyDescent="0.3">
      <c r="A29" s="12" t="str">
        <f>CONCATENATE(CONCATENATE('Tabela 2'!A23,"/"),'Tabela 2'!B23)</f>
        <v>"8/12/nije na spisku</v>
      </c>
      <c r="B29" s="12" t="str">
        <f>CONCATENATE(CONCATENATE('Tabela 2'!C23," "),'Tabela 2'!D23)</f>
        <v>Almina Drpljanin</v>
      </c>
      <c r="C29" s="12"/>
      <c r="D29" s="12"/>
      <c r="E29" s="12"/>
      <c r="F29" s="12"/>
      <c r="G29" s="12">
        <f>'Tabela 2'!G23</f>
        <v>9.5</v>
      </c>
      <c r="H29" s="12"/>
      <c r="I29" s="12"/>
      <c r="J29" s="12">
        <f>'Tabela 2'!J23</f>
        <v>5</v>
      </c>
      <c r="K29" s="12"/>
      <c r="L29" s="12"/>
      <c r="M29" s="12" t="str">
        <f>'Tabela 2'!O23</f>
        <v/>
      </c>
      <c r="N29" s="12" t="str">
        <f>'Tabela 2'!R23</f>
        <v/>
      </c>
      <c r="O29" s="12">
        <f>'Tabela 2'!T23</f>
        <v>14.5</v>
      </c>
      <c r="P29" s="13" t="str">
        <f>'Tabela 2'!U23</f>
        <v>F</v>
      </c>
    </row>
    <row r="30" spans="1:16" x14ac:dyDescent="0.3">
      <c r="A30" s="12" t="str">
        <f>CONCATENATE(CONCATENATE('Tabela 2'!A24,"/"),'Tabela 2'!B24)</f>
        <v>/</v>
      </c>
      <c r="B30" s="12" t="str">
        <f>CONCATENATE(CONCATENATE('Tabela 2'!C24," "),'Tabela 2'!D24)</f>
        <v xml:space="preserve"> </v>
      </c>
      <c r="C30" s="12"/>
      <c r="D30" s="12"/>
      <c r="E30" s="12"/>
      <c r="F30" s="12"/>
      <c r="G30" s="12" t="str">
        <f>'Tabela 2'!G24</f>
        <v/>
      </c>
      <c r="H30" s="12"/>
      <c r="I30" s="12"/>
      <c r="J30" s="12" t="str">
        <f>'Tabela 2'!J24</f>
        <v/>
      </c>
      <c r="K30" s="12"/>
      <c r="L30" s="12"/>
      <c r="M30" s="12" t="str">
        <f>'Tabela 2'!O24</f>
        <v/>
      </c>
      <c r="N30" s="12" t="str">
        <f>'Tabela 2'!R24</f>
        <v/>
      </c>
      <c r="O30" s="12">
        <f>'Tabela 2'!T24</f>
        <v>0</v>
      </c>
      <c r="P30" s="13">
        <f>'Tabela 2'!U24</f>
        <v>0</v>
      </c>
    </row>
    <row r="31" spans="1:16" x14ac:dyDescent="0.3">
      <c r="A31" s="12" t="str">
        <f>CONCATENATE(CONCATENATE('Tabela 2'!A25,"/"),'Tabela 2'!B25)</f>
        <v>/</v>
      </c>
      <c r="B31" s="12" t="str">
        <f>CONCATENATE(CONCATENATE('Tabela 2'!C25," "),'Tabela 2'!D25)</f>
        <v xml:space="preserve"> </v>
      </c>
      <c r="C31" s="12"/>
      <c r="D31" s="12"/>
      <c r="E31" s="12"/>
      <c r="F31" s="12"/>
      <c r="G31" s="12" t="str">
        <f>'Tabela 2'!G25</f>
        <v/>
      </c>
      <c r="H31" s="12"/>
      <c r="I31" s="12"/>
      <c r="J31" s="12" t="str">
        <f>'Tabela 2'!J25</f>
        <v/>
      </c>
      <c r="K31" s="12"/>
      <c r="L31" s="12"/>
      <c r="M31" s="12" t="str">
        <f>'Tabela 2'!O25</f>
        <v/>
      </c>
      <c r="N31" s="12" t="str">
        <f>'Tabela 2'!R25</f>
        <v/>
      </c>
      <c r="O31" s="12">
        <f>'Tabela 2'!T25</f>
        <v>0</v>
      </c>
      <c r="P31" s="13">
        <f>'Tabela 2'!U25</f>
        <v>0</v>
      </c>
    </row>
    <row r="32" spans="1:16" x14ac:dyDescent="0.3">
      <c r="A32" s="12" t="str">
        <f>CONCATENATE(CONCATENATE('Tabela 2'!A26,"/"),'Tabela 2'!B26)</f>
        <v>/</v>
      </c>
      <c r="B32" s="12" t="str">
        <f>CONCATENATE(CONCATENATE('Tabela 2'!C26," "),'Tabela 2'!D26)</f>
        <v xml:space="preserve"> </v>
      </c>
      <c r="C32" s="12"/>
      <c r="D32" s="12"/>
      <c r="E32" s="12"/>
      <c r="F32" s="12"/>
      <c r="G32" s="12" t="str">
        <f>'Tabela 2'!G26</f>
        <v/>
      </c>
      <c r="H32" s="12"/>
      <c r="I32" s="12"/>
      <c r="J32" s="12" t="str">
        <f>'Tabela 2'!J26</f>
        <v/>
      </c>
      <c r="K32" s="12"/>
      <c r="L32" s="12"/>
      <c r="M32" s="12" t="str">
        <f>'Tabela 2'!O26</f>
        <v/>
      </c>
      <c r="N32" s="12" t="str">
        <f>'Tabela 2'!R26</f>
        <v/>
      </c>
      <c r="O32" s="12">
        <f>'Tabela 2'!T26</f>
        <v>0</v>
      </c>
      <c r="P32" s="13">
        <f>'Tabela 2'!U26</f>
        <v>0</v>
      </c>
    </row>
    <row r="33" spans="1:16" x14ac:dyDescent="0.3">
      <c r="A33" s="12" t="str">
        <f>CONCATENATE(CONCATENATE('Tabela 2'!A27,"/"),'Tabela 2'!B27)</f>
        <v>/</v>
      </c>
      <c r="B33" s="12" t="str">
        <f>CONCATENATE(CONCATENATE('Tabela 2'!C27," "),'Tabela 2'!D27)</f>
        <v xml:space="preserve"> </v>
      </c>
      <c r="C33" s="12"/>
      <c r="D33" s="12"/>
      <c r="E33" s="12"/>
      <c r="F33" s="12"/>
      <c r="G33" s="12" t="str">
        <f>'Tabela 2'!G27</f>
        <v/>
      </c>
      <c r="H33" s="12"/>
      <c r="I33" s="12"/>
      <c r="J33" s="12" t="str">
        <f>'Tabela 2'!J27</f>
        <v/>
      </c>
      <c r="K33" s="12"/>
      <c r="L33" s="12"/>
      <c r="M33" s="12" t="str">
        <f>'Tabela 2'!O27</f>
        <v/>
      </c>
      <c r="N33" s="12" t="str">
        <f>'Tabela 2'!R27</f>
        <v/>
      </c>
      <c r="O33" s="12">
        <f>'Tabela 2'!T27</f>
        <v>0</v>
      </c>
      <c r="P33" s="13">
        <f>'Tabela 2'!U27</f>
        <v>0</v>
      </c>
    </row>
    <row r="34" spans="1:16" x14ac:dyDescent="0.3">
      <c r="A34" s="12" t="str">
        <f>CONCATENATE(CONCATENATE('Tabela 2'!A28,"/"),'Tabela 2'!B28)</f>
        <v>/</v>
      </c>
      <c r="B34" s="12" t="str">
        <f>CONCATENATE(CONCATENATE('Tabela 2'!C28," "),'Tabela 2'!D28)</f>
        <v xml:space="preserve"> </v>
      </c>
      <c r="C34" s="12"/>
      <c r="D34" s="12"/>
      <c r="E34" s="12"/>
      <c r="F34" s="12"/>
      <c r="G34" s="12" t="str">
        <f>'Tabela 2'!G28</f>
        <v/>
      </c>
      <c r="H34" s="12"/>
      <c r="I34" s="12"/>
      <c r="J34" s="12" t="str">
        <f>'Tabela 2'!J28</f>
        <v/>
      </c>
      <c r="K34" s="12"/>
      <c r="L34" s="12"/>
      <c r="M34" s="12" t="str">
        <f>'Tabela 2'!O28</f>
        <v/>
      </c>
      <c r="N34" s="12" t="str">
        <f>'Tabela 2'!R28</f>
        <v/>
      </c>
      <c r="O34" s="12">
        <f>'Tabela 2'!T28</f>
        <v>0</v>
      </c>
      <c r="P34" s="13">
        <f>'Tabela 2'!U28</f>
        <v>0</v>
      </c>
    </row>
    <row r="35" spans="1:16" x14ac:dyDescent="0.3">
      <c r="A35" s="12" t="str">
        <f>CONCATENATE(CONCATENATE('Tabela 2'!A29,"/"),'Tabela 2'!B29)</f>
        <v>/</v>
      </c>
      <c r="B35" s="12" t="str">
        <f>CONCATENATE(CONCATENATE('Tabela 2'!C29," "),'Tabela 2'!D29)</f>
        <v xml:space="preserve"> </v>
      </c>
      <c r="C35" s="12"/>
      <c r="D35" s="12"/>
      <c r="E35" s="12"/>
      <c r="F35" s="12"/>
      <c r="G35" s="12" t="str">
        <f>'Tabela 2'!G29</f>
        <v/>
      </c>
      <c r="H35" s="12"/>
      <c r="I35" s="12"/>
      <c r="J35" s="12" t="str">
        <f>'Tabela 2'!J29</f>
        <v/>
      </c>
      <c r="K35" s="12"/>
      <c r="L35" s="12"/>
      <c r="M35" s="12" t="str">
        <f>'Tabela 2'!O29</f>
        <v/>
      </c>
      <c r="N35" s="12" t="str">
        <f>'Tabela 2'!R29</f>
        <v/>
      </c>
      <c r="O35" s="12">
        <f>'Tabela 2'!T29</f>
        <v>0</v>
      </c>
      <c r="P35" s="13">
        <f>'Tabela 2'!U29</f>
        <v>0</v>
      </c>
    </row>
    <row r="36" spans="1:16" x14ac:dyDescent="0.3">
      <c r="A36" s="12" t="str">
        <f>CONCATENATE(CONCATENATE('Tabela 2'!A30,"/"),'Tabela 2'!B30)</f>
        <v>/</v>
      </c>
      <c r="B36" s="12" t="str">
        <f>CONCATENATE(CONCATENATE('Tabela 2'!C30," "),'Tabela 2'!D30)</f>
        <v xml:space="preserve"> </v>
      </c>
      <c r="C36" s="12"/>
      <c r="D36" s="12"/>
      <c r="E36" s="12"/>
      <c r="F36" s="12"/>
      <c r="G36" s="12" t="str">
        <f>'Tabela 2'!G30</f>
        <v/>
      </c>
      <c r="H36" s="12"/>
      <c r="I36" s="12"/>
      <c r="J36" s="12" t="str">
        <f>'Tabela 2'!J30</f>
        <v/>
      </c>
      <c r="K36" s="12"/>
      <c r="L36" s="12"/>
      <c r="M36" s="12" t="str">
        <f>'Tabela 2'!O30</f>
        <v/>
      </c>
      <c r="N36" s="12" t="str">
        <f>'Tabela 2'!R30</f>
        <v/>
      </c>
      <c r="O36" s="12">
        <f>'Tabela 2'!T30</f>
        <v>0</v>
      </c>
      <c r="P36" s="13">
        <f>'Tabela 2'!U30</f>
        <v>0</v>
      </c>
    </row>
    <row r="37" spans="1:16" x14ac:dyDescent="0.3">
      <c r="A37" s="12" t="str">
        <f>CONCATENATE(CONCATENATE('Tabela 2'!A31,"/"),'Tabela 2'!B31)</f>
        <v>/</v>
      </c>
      <c r="B37" s="12" t="str">
        <f>CONCATENATE(CONCATENATE('Tabela 2'!C31," "),'Tabela 2'!D31)</f>
        <v xml:space="preserve"> </v>
      </c>
      <c r="C37" s="12"/>
      <c r="D37" s="12"/>
      <c r="E37" s="12"/>
      <c r="F37" s="12"/>
      <c r="G37" s="12" t="str">
        <f>'Tabela 2'!G31</f>
        <v/>
      </c>
      <c r="H37" s="12"/>
      <c r="I37" s="12"/>
      <c r="J37" s="12" t="str">
        <f>'Tabela 2'!J31</f>
        <v/>
      </c>
      <c r="K37" s="12"/>
      <c r="L37" s="12"/>
      <c r="M37" s="12" t="str">
        <f>'Tabela 2'!O31</f>
        <v/>
      </c>
      <c r="N37" s="12" t="str">
        <f>'Tabela 2'!R31</f>
        <v/>
      </c>
      <c r="O37" s="12">
        <f>'Tabela 2'!T31</f>
        <v>0</v>
      </c>
      <c r="P37" s="13">
        <f>'Tabela 2'!U31</f>
        <v>0</v>
      </c>
    </row>
    <row r="38" spans="1:16" x14ac:dyDescent="0.3">
      <c r="A38" s="12" t="str">
        <f>CONCATENATE(CONCATENATE('Tabela 2'!A32,"/"),'Tabela 2'!B32)</f>
        <v>/</v>
      </c>
      <c r="B38" s="12" t="str">
        <f>CONCATENATE(CONCATENATE('Tabela 2'!C32," "),'Tabela 2'!D32)</f>
        <v xml:space="preserve"> </v>
      </c>
      <c r="C38" s="12"/>
      <c r="D38" s="12"/>
      <c r="E38" s="12"/>
      <c r="F38" s="12"/>
      <c r="G38" s="12" t="str">
        <f>'Tabela 2'!G32</f>
        <v/>
      </c>
      <c r="H38" s="12"/>
      <c r="I38" s="12"/>
      <c r="J38" s="12" t="str">
        <f>'Tabela 2'!J32</f>
        <v/>
      </c>
      <c r="K38" s="12"/>
      <c r="L38" s="12"/>
      <c r="M38" s="12" t="str">
        <f>'Tabela 2'!O32</f>
        <v/>
      </c>
      <c r="N38" s="12" t="str">
        <f>'Tabela 2'!R32</f>
        <v/>
      </c>
      <c r="O38" s="12">
        <f>'Tabela 2'!T32</f>
        <v>0</v>
      </c>
      <c r="P38" s="13">
        <f>'Tabela 2'!U32</f>
        <v>0</v>
      </c>
    </row>
    <row r="39" spans="1:16" x14ac:dyDescent="0.3">
      <c r="A39" s="12" t="str">
        <f>CONCATENATE(CONCATENATE('Tabela 2'!A33,"/"),'Tabela 2'!B33)</f>
        <v>/</v>
      </c>
      <c r="B39" s="12" t="str">
        <f>CONCATENATE(CONCATENATE('Tabela 2'!C33," "),'Tabela 2'!D33)</f>
        <v xml:space="preserve"> </v>
      </c>
      <c r="C39" s="12"/>
      <c r="D39" s="12"/>
      <c r="E39" s="12"/>
      <c r="F39" s="12"/>
      <c r="G39" s="12" t="str">
        <f>'Tabela 2'!G33</f>
        <v/>
      </c>
      <c r="H39" s="12"/>
      <c r="I39" s="12"/>
      <c r="J39" s="12" t="str">
        <f>'Tabela 2'!J33</f>
        <v/>
      </c>
      <c r="K39" s="12"/>
      <c r="L39" s="12"/>
      <c r="M39" s="12" t="str">
        <f>'Tabela 2'!O33</f>
        <v/>
      </c>
      <c r="N39" s="12" t="str">
        <f>'Tabela 2'!R33</f>
        <v/>
      </c>
      <c r="O39" s="12">
        <f>'Tabela 2'!T33</f>
        <v>0</v>
      </c>
      <c r="P39" s="13">
        <f>'Tabela 2'!U33</f>
        <v>0</v>
      </c>
    </row>
    <row r="40" spans="1:16" x14ac:dyDescent="0.3">
      <c r="A40" s="12" t="str">
        <f>CONCATENATE(CONCATENATE('Tabela 2'!A34,"/"),'Tabela 2'!B34)</f>
        <v>/</v>
      </c>
      <c r="B40" s="12" t="str">
        <f>CONCATENATE(CONCATENATE('Tabela 2'!C34," "),'Tabela 2'!D34)</f>
        <v xml:space="preserve"> </v>
      </c>
      <c r="C40" s="12"/>
      <c r="D40" s="12"/>
      <c r="E40" s="12"/>
      <c r="F40" s="12"/>
      <c r="G40" s="12" t="str">
        <f>'Tabela 2'!G34</f>
        <v/>
      </c>
      <c r="H40" s="12"/>
      <c r="I40" s="12"/>
      <c r="J40" s="12" t="str">
        <f>'Tabela 2'!J34</f>
        <v/>
      </c>
      <c r="K40" s="12"/>
      <c r="L40" s="12"/>
      <c r="M40" s="12" t="str">
        <f>'Tabela 2'!O34</f>
        <v/>
      </c>
      <c r="N40" s="12" t="str">
        <f>'Tabela 2'!R34</f>
        <v/>
      </c>
      <c r="O40" s="12">
        <f>'Tabela 2'!T34</f>
        <v>0</v>
      </c>
      <c r="P40" s="13">
        <f>'Tabela 2'!U34</f>
        <v>0</v>
      </c>
    </row>
    <row r="41" spans="1:16" x14ac:dyDescent="0.3">
      <c r="A41" s="12" t="str">
        <f>CONCATENATE(CONCATENATE('Tabela 2'!A35,"/"),'Tabela 2'!B35)</f>
        <v>/</v>
      </c>
      <c r="B41" s="12" t="str">
        <f>CONCATENATE(CONCATENATE('Tabela 2'!C35," "),'Tabela 2'!D35)</f>
        <v xml:space="preserve"> </v>
      </c>
      <c r="C41" s="12"/>
      <c r="D41" s="12"/>
      <c r="E41" s="12"/>
      <c r="F41" s="12"/>
      <c r="G41" s="12" t="str">
        <f>'Tabela 2'!G35</f>
        <v/>
      </c>
      <c r="H41" s="12"/>
      <c r="I41" s="12"/>
      <c r="J41" s="12" t="str">
        <f>'Tabela 2'!J35</f>
        <v/>
      </c>
      <c r="K41" s="12"/>
      <c r="L41" s="12"/>
      <c r="M41" s="12" t="str">
        <f>'Tabela 2'!O35</f>
        <v/>
      </c>
      <c r="N41" s="12" t="str">
        <f>'Tabela 2'!R35</f>
        <v/>
      </c>
      <c r="O41" s="12">
        <f>'Tabela 2'!T35</f>
        <v>0</v>
      </c>
      <c r="P41" s="13">
        <f>'Tabela 2'!U35</f>
        <v>0</v>
      </c>
    </row>
    <row r="42" spans="1:16" x14ac:dyDescent="0.3">
      <c r="A42" s="12" t="str">
        <f>CONCATENATE(CONCATENATE('Tabela 2'!A36,"/"),'Tabela 2'!B36)</f>
        <v>/</v>
      </c>
      <c r="B42" s="12" t="str">
        <f>CONCATENATE(CONCATENATE('Tabela 2'!C36," "),'Tabela 2'!D36)</f>
        <v xml:space="preserve"> </v>
      </c>
      <c r="C42" s="12"/>
      <c r="D42" s="12"/>
      <c r="E42" s="12"/>
      <c r="F42" s="12"/>
      <c r="G42" s="12" t="str">
        <f>'Tabela 2'!G36</f>
        <v/>
      </c>
      <c r="H42" s="12"/>
      <c r="I42" s="12"/>
      <c r="J42" s="12" t="str">
        <f>'Tabela 2'!J36</f>
        <v/>
      </c>
      <c r="K42" s="12"/>
      <c r="L42" s="12"/>
      <c r="M42" s="12" t="str">
        <f>'Tabela 2'!O36</f>
        <v/>
      </c>
      <c r="N42" s="12" t="str">
        <f>'Tabela 2'!R36</f>
        <v/>
      </c>
      <c r="O42" s="12">
        <f>'Tabela 2'!T36</f>
        <v>0</v>
      </c>
      <c r="P42" s="13">
        <f>'Tabela 2'!U36</f>
        <v>0</v>
      </c>
    </row>
    <row r="43" spans="1:16" x14ac:dyDescent="0.3">
      <c r="A43" s="12" t="str">
        <f>CONCATENATE(CONCATENATE('Tabela 2'!A37,"/"),'Tabela 2'!B37)</f>
        <v>/</v>
      </c>
      <c r="B43" s="12" t="str">
        <f>CONCATENATE(CONCATENATE('Tabela 2'!C37," "),'Tabela 2'!D37)</f>
        <v xml:space="preserve"> </v>
      </c>
      <c r="C43" s="12"/>
      <c r="D43" s="12"/>
      <c r="E43" s="12"/>
      <c r="F43" s="12"/>
      <c r="G43" s="12" t="str">
        <f>'Tabela 2'!G37</f>
        <v/>
      </c>
      <c r="H43" s="12"/>
      <c r="I43" s="12"/>
      <c r="J43" s="12" t="str">
        <f>'Tabela 2'!J37</f>
        <v/>
      </c>
      <c r="K43" s="12"/>
      <c r="L43" s="12"/>
      <c r="M43" s="12" t="str">
        <f>'Tabela 2'!O37</f>
        <v/>
      </c>
      <c r="N43" s="12" t="str">
        <f>'Tabela 2'!R37</f>
        <v/>
      </c>
      <c r="O43" s="12">
        <f>'Tabela 2'!T37</f>
        <v>0</v>
      </c>
      <c r="P43" s="13">
        <f>'Tabela 2'!U37</f>
        <v>0</v>
      </c>
    </row>
    <row r="44" spans="1:16" x14ac:dyDescent="0.3">
      <c r="A44" s="12" t="str">
        <f>CONCATENATE(CONCATENATE('Tabela 2'!A38,"/"),'Tabela 2'!B38)</f>
        <v>/</v>
      </c>
      <c r="B44" s="12" t="str">
        <f>CONCATENATE(CONCATENATE('Tabela 2'!C38," "),'Tabela 2'!D38)</f>
        <v xml:space="preserve"> </v>
      </c>
      <c r="C44" s="12"/>
      <c r="D44" s="12"/>
      <c r="E44" s="12"/>
      <c r="F44" s="12"/>
      <c r="G44" s="12" t="str">
        <f>'Tabela 2'!G38</f>
        <v/>
      </c>
      <c r="H44" s="12"/>
      <c r="I44" s="12"/>
      <c r="J44" s="12" t="str">
        <f>'Tabela 2'!J38</f>
        <v/>
      </c>
      <c r="K44" s="12"/>
      <c r="L44" s="12"/>
      <c r="M44" s="12" t="str">
        <f>'Tabela 2'!O38</f>
        <v/>
      </c>
      <c r="N44" s="12" t="str">
        <f>'Tabela 2'!R38</f>
        <v/>
      </c>
      <c r="O44" s="12">
        <f>'Tabela 2'!T38</f>
        <v>0</v>
      </c>
      <c r="P44" s="13">
        <f>'Tabela 2'!U38</f>
        <v>0</v>
      </c>
    </row>
    <row r="45" spans="1:16" x14ac:dyDescent="0.3">
      <c r="A45" s="12" t="str">
        <f>CONCATENATE(CONCATENATE('Tabela 2'!A39,"/"),'Tabela 2'!B39)</f>
        <v>/</v>
      </c>
      <c r="B45" s="12" t="str">
        <f>CONCATENATE(CONCATENATE('Tabela 2'!C39," "),'Tabela 2'!D39)</f>
        <v xml:space="preserve"> </v>
      </c>
      <c r="C45" s="12"/>
      <c r="D45" s="12"/>
      <c r="E45" s="12"/>
      <c r="F45" s="12"/>
      <c r="G45" s="12" t="str">
        <f>'Tabela 2'!G39</f>
        <v/>
      </c>
      <c r="H45" s="12"/>
      <c r="I45" s="12"/>
      <c r="J45" s="12" t="str">
        <f>'Tabela 2'!J39</f>
        <v/>
      </c>
      <c r="K45" s="12"/>
      <c r="L45" s="12"/>
      <c r="M45" s="12" t="str">
        <f>'Tabela 2'!O39</f>
        <v/>
      </c>
      <c r="N45" s="12" t="str">
        <f>'Tabela 2'!R39</f>
        <v/>
      </c>
      <c r="O45" s="12">
        <f>'Tabela 2'!T39</f>
        <v>0</v>
      </c>
      <c r="P45" s="13">
        <f>'Tabela 2'!U39</f>
        <v>0</v>
      </c>
    </row>
    <row r="46" spans="1:16" x14ac:dyDescent="0.3">
      <c r="A46" s="12" t="str">
        <f>CONCATENATE(CONCATENATE('Tabela 2'!A40,"/"),'Tabela 2'!B40)</f>
        <v>/</v>
      </c>
      <c r="B46" s="12" t="str">
        <f>CONCATENATE(CONCATENATE('Tabela 2'!C40," "),'Tabela 2'!D40)</f>
        <v xml:space="preserve"> </v>
      </c>
      <c r="C46" s="12"/>
      <c r="D46" s="12"/>
      <c r="E46" s="12"/>
      <c r="F46" s="12"/>
      <c r="G46" s="12" t="str">
        <f>'Tabela 2'!G40</f>
        <v/>
      </c>
      <c r="H46" s="12"/>
      <c r="I46" s="12"/>
      <c r="J46" s="12" t="str">
        <f>'Tabela 2'!J40</f>
        <v/>
      </c>
      <c r="K46" s="12"/>
      <c r="L46" s="12"/>
      <c r="M46" s="12" t="str">
        <f>'Tabela 2'!O40</f>
        <v/>
      </c>
      <c r="N46" s="12" t="str">
        <f>'Tabela 2'!R40</f>
        <v/>
      </c>
      <c r="O46" s="12">
        <f>'Tabela 2'!T40</f>
        <v>0</v>
      </c>
      <c r="P46" s="13">
        <f>'Tabela 2'!U40</f>
        <v>0</v>
      </c>
    </row>
    <row r="47" spans="1:16" x14ac:dyDescent="0.3">
      <c r="A47" s="12" t="str">
        <f>CONCATENATE(CONCATENATE('Tabela 2'!A41,"/"),'Tabela 2'!B41)</f>
        <v>/</v>
      </c>
      <c r="B47" s="12" t="str">
        <f>CONCATENATE(CONCATENATE('Tabela 2'!C41," "),'Tabela 2'!D41)</f>
        <v xml:space="preserve"> </v>
      </c>
      <c r="C47" s="12"/>
      <c r="D47" s="12"/>
      <c r="E47" s="12"/>
      <c r="F47" s="12"/>
      <c r="G47" s="12" t="str">
        <f>'Tabela 2'!G41</f>
        <v/>
      </c>
      <c r="H47" s="12"/>
      <c r="I47" s="12"/>
      <c r="J47" s="12" t="str">
        <f>'Tabela 2'!J41</f>
        <v/>
      </c>
      <c r="K47" s="12"/>
      <c r="L47" s="12"/>
      <c r="M47" s="12" t="str">
        <f>'Tabela 2'!O41</f>
        <v/>
      </c>
      <c r="N47" s="12" t="str">
        <f>'Tabela 2'!R41</f>
        <v/>
      </c>
      <c r="O47" s="12">
        <f>'Tabela 2'!T41</f>
        <v>0</v>
      </c>
      <c r="P47" s="13">
        <f>'Tabela 2'!U41</f>
        <v>0</v>
      </c>
    </row>
    <row r="48" spans="1:16" x14ac:dyDescent="0.3">
      <c r="A48" s="12" t="str">
        <f>CONCATENATE(CONCATENATE('Tabela 2'!A42,"/"),'Tabela 2'!B42)</f>
        <v>/</v>
      </c>
      <c r="B48" s="12" t="str">
        <f>CONCATENATE(CONCATENATE('Tabela 2'!C42," "),'Tabela 2'!D42)</f>
        <v xml:space="preserve"> </v>
      </c>
      <c r="C48" s="12"/>
      <c r="D48" s="12"/>
      <c r="E48" s="12"/>
      <c r="F48" s="12"/>
      <c r="G48" s="12" t="str">
        <f>'Tabela 2'!G42</f>
        <v/>
      </c>
      <c r="H48" s="12"/>
      <c r="I48" s="12"/>
      <c r="J48" s="12" t="str">
        <f>'Tabela 2'!J42</f>
        <v/>
      </c>
      <c r="K48" s="12"/>
      <c r="L48" s="12"/>
      <c r="M48" s="12" t="str">
        <f>'Tabela 2'!O42</f>
        <v/>
      </c>
      <c r="N48" s="12" t="str">
        <f>'Tabela 2'!R42</f>
        <v/>
      </c>
      <c r="O48" s="12">
        <f>'Tabela 2'!T42</f>
        <v>0</v>
      </c>
      <c r="P48" s="13">
        <f>'Tabela 2'!U42</f>
        <v>0</v>
      </c>
    </row>
    <row r="49" spans="1:16" x14ac:dyDescent="0.3">
      <c r="A49" s="12" t="str">
        <f>CONCATENATE(CONCATENATE('Tabela 2'!A43,"/"),'Tabela 2'!B43)</f>
        <v>/</v>
      </c>
      <c r="B49" s="12" t="str">
        <f>CONCATENATE(CONCATENATE('Tabela 2'!C43," "),'Tabela 2'!D43)</f>
        <v xml:space="preserve"> </v>
      </c>
      <c r="C49" s="12"/>
      <c r="D49" s="12"/>
      <c r="E49" s="12"/>
      <c r="F49" s="12"/>
      <c r="G49" s="12" t="str">
        <f>'Tabela 2'!G43</f>
        <v/>
      </c>
      <c r="H49" s="12"/>
      <c r="I49" s="12"/>
      <c r="J49" s="12" t="str">
        <f>'Tabela 2'!J43</f>
        <v/>
      </c>
      <c r="K49" s="12"/>
      <c r="L49" s="12"/>
      <c r="M49" s="12" t="str">
        <f>'Tabela 2'!O43</f>
        <v/>
      </c>
      <c r="N49" s="12" t="str">
        <f>'Tabela 2'!R43</f>
        <v/>
      </c>
      <c r="O49" s="12">
        <f>'Tabela 2'!T43</f>
        <v>0</v>
      </c>
      <c r="P49" s="13">
        <f>'Tabela 2'!U43</f>
        <v>0</v>
      </c>
    </row>
    <row r="50" spans="1:16" x14ac:dyDescent="0.3">
      <c r="A50" s="12" t="str">
        <f>CONCATENATE(CONCATENATE('Tabela 2'!A44,"/"),'Tabela 2'!B44)</f>
        <v>/</v>
      </c>
      <c r="B50" s="12" t="str">
        <f>CONCATENATE(CONCATENATE('Tabela 2'!C44," "),'Tabela 2'!D44)</f>
        <v xml:space="preserve"> </v>
      </c>
      <c r="C50" s="12"/>
      <c r="D50" s="12"/>
      <c r="E50" s="12"/>
      <c r="F50" s="12"/>
      <c r="G50" s="12" t="str">
        <f>'Tabela 2'!G44</f>
        <v/>
      </c>
      <c r="H50" s="12"/>
      <c r="I50" s="12"/>
      <c r="J50" s="12" t="str">
        <f>'Tabela 2'!J44</f>
        <v/>
      </c>
      <c r="K50" s="12"/>
      <c r="L50" s="12"/>
      <c r="M50" s="12" t="str">
        <f>'Tabela 2'!O44</f>
        <v/>
      </c>
      <c r="N50" s="12" t="str">
        <f>'Tabela 2'!R44</f>
        <v/>
      </c>
      <c r="O50" s="12">
        <f>'Tabela 2'!T44</f>
        <v>0</v>
      </c>
      <c r="P50" s="13">
        <f>'Tabela 2'!U44</f>
        <v>0</v>
      </c>
    </row>
    <row r="51" spans="1:16" x14ac:dyDescent="0.3">
      <c r="A51" s="12" t="str">
        <f>CONCATENATE(CONCATENATE('Tabela 2'!A45,"/"),'Tabela 2'!B45)</f>
        <v>/</v>
      </c>
      <c r="B51" s="12" t="str">
        <f>CONCATENATE(CONCATENATE('Tabela 2'!C45," "),'Tabela 2'!D45)</f>
        <v xml:space="preserve"> </v>
      </c>
      <c r="C51" s="12"/>
      <c r="D51" s="12"/>
      <c r="E51" s="12"/>
      <c r="F51" s="12"/>
      <c r="G51" s="12" t="str">
        <f>'Tabela 2'!G45</f>
        <v/>
      </c>
      <c r="H51" s="12"/>
      <c r="I51" s="12"/>
      <c r="J51" s="12" t="str">
        <f>'Tabela 2'!J45</f>
        <v/>
      </c>
      <c r="K51" s="12"/>
      <c r="L51" s="12"/>
      <c r="M51" s="12" t="str">
        <f>'Tabela 2'!O45</f>
        <v/>
      </c>
      <c r="N51" s="12" t="str">
        <f>'Tabela 2'!R45</f>
        <v/>
      </c>
      <c r="O51" s="12">
        <f>'Tabela 2'!T45</f>
        <v>0</v>
      </c>
      <c r="P51" s="13">
        <f>'Tabela 2'!U45</f>
        <v>0</v>
      </c>
    </row>
    <row r="52" spans="1:16" x14ac:dyDescent="0.3">
      <c r="A52" s="12" t="str">
        <f>CONCATENATE(CONCATENATE('Tabela 2'!A46,"/"),'Tabela 2'!B46)</f>
        <v>/</v>
      </c>
      <c r="B52" s="12" t="str">
        <f>CONCATENATE(CONCATENATE('Tabela 2'!C46," "),'Tabela 2'!D46)</f>
        <v xml:space="preserve"> </v>
      </c>
      <c r="C52" s="12"/>
      <c r="D52" s="12"/>
      <c r="E52" s="12"/>
      <c r="F52" s="12"/>
      <c r="G52" s="12" t="str">
        <f>'Tabela 2'!G46</f>
        <v/>
      </c>
      <c r="H52" s="12"/>
      <c r="I52" s="12"/>
      <c r="J52" s="12" t="str">
        <f>'Tabela 2'!J46</f>
        <v/>
      </c>
      <c r="K52" s="12"/>
      <c r="L52" s="12"/>
      <c r="M52" s="12" t="str">
        <f>'Tabela 2'!O46</f>
        <v/>
      </c>
      <c r="N52" s="12" t="str">
        <f>'Tabela 2'!R46</f>
        <v/>
      </c>
      <c r="O52" s="12">
        <f>'Tabela 2'!T46</f>
        <v>0</v>
      </c>
      <c r="P52" s="13">
        <f>'Tabela 2'!U46</f>
        <v>0</v>
      </c>
    </row>
    <row r="53" spans="1:16" x14ac:dyDescent="0.3">
      <c r="A53" s="12" t="str">
        <f>CONCATENATE(CONCATENATE('Tabela 2'!A47,"/"),'Tabela 2'!B47)</f>
        <v>/</v>
      </c>
      <c r="B53" s="12" t="str">
        <f>CONCATENATE(CONCATENATE('Tabela 2'!C47," "),'Tabela 2'!D47)</f>
        <v xml:space="preserve"> </v>
      </c>
      <c r="C53" s="12"/>
      <c r="D53" s="12"/>
      <c r="E53" s="12"/>
      <c r="F53" s="12"/>
      <c r="G53" s="12" t="str">
        <f>'Tabela 2'!G47</f>
        <v/>
      </c>
      <c r="H53" s="12"/>
      <c r="I53" s="12"/>
      <c r="J53" s="12" t="str">
        <f>'Tabela 2'!J47</f>
        <v/>
      </c>
      <c r="K53" s="12"/>
      <c r="L53" s="12"/>
      <c r="M53" s="12" t="str">
        <f>'Tabela 2'!O47</f>
        <v/>
      </c>
      <c r="N53" s="12" t="str">
        <f>'Tabela 2'!R47</f>
        <v/>
      </c>
      <c r="O53" s="12">
        <f>'Tabela 2'!T47</f>
        <v>0</v>
      </c>
      <c r="P53" s="13">
        <f>'Tabela 2'!U47</f>
        <v>0</v>
      </c>
    </row>
    <row r="54" spans="1:16" x14ac:dyDescent="0.3">
      <c r="A54" s="12" t="str">
        <f>CONCATENATE(CONCATENATE('Tabela 2'!A48,"/"),'Tabela 2'!B48)</f>
        <v>/</v>
      </c>
      <c r="B54" s="12" t="str">
        <f>CONCATENATE(CONCATENATE('Tabela 2'!C48," "),'Tabela 2'!D48)</f>
        <v xml:space="preserve"> </v>
      </c>
      <c r="C54" s="12"/>
      <c r="D54" s="12"/>
      <c r="E54" s="12"/>
      <c r="F54" s="12"/>
      <c r="G54" s="12" t="str">
        <f>'Tabela 2'!G48</f>
        <v/>
      </c>
      <c r="H54" s="12"/>
      <c r="I54" s="12"/>
      <c r="J54" s="12" t="str">
        <f>'Tabela 2'!J48</f>
        <v/>
      </c>
      <c r="K54" s="12"/>
      <c r="L54" s="12"/>
      <c r="M54" s="12" t="str">
        <f>'Tabela 2'!O48</f>
        <v/>
      </c>
      <c r="N54" s="12" t="str">
        <f>'Tabela 2'!R48</f>
        <v/>
      </c>
      <c r="O54" s="12">
        <f>'Tabela 2'!T48</f>
        <v>0</v>
      </c>
      <c r="P54" s="13">
        <f>'Tabela 2'!U48</f>
        <v>0</v>
      </c>
    </row>
    <row r="55" spans="1:16" x14ac:dyDescent="0.3">
      <c r="A55" s="12" t="str">
        <f>CONCATENATE(CONCATENATE('Tabela 2'!A49,"/"),'Tabela 2'!B49)</f>
        <v>/</v>
      </c>
      <c r="B55" s="12" t="str">
        <f>CONCATENATE(CONCATENATE('Tabela 2'!C49," "),'Tabela 2'!D49)</f>
        <v xml:space="preserve"> </v>
      </c>
      <c r="C55" s="12"/>
      <c r="D55" s="12"/>
      <c r="E55" s="12"/>
      <c r="F55" s="12"/>
      <c r="G55" s="12" t="str">
        <f>'Tabela 2'!G49</f>
        <v/>
      </c>
      <c r="H55" s="12"/>
      <c r="I55" s="12"/>
      <c r="J55" s="12" t="str">
        <f>'Tabela 2'!J49</f>
        <v/>
      </c>
      <c r="K55" s="12"/>
      <c r="L55" s="12"/>
      <c r="M55" s="12" t="str">
        <f>'Tabela 2'!O49</f>
        <v/>
      </c>
      <c r="N55" s="12" t="str">
        <f>'Tabela 2'!R49</f>
        <v/>
      </c>
      <c r="O55" s="12">
        <f>'Tabela 2'!T49</f>
        <v>0</v>
      </c>
      <c r="P55" s="13">
        <f>'Tabela 2'!U49</f>
        <v>0</v>
      </c>
    </row>
    <row r="56" spans="1:16" x14ac:dyDescent="0.3">
      <c r="A56" s="12" t="str">
        <f>CONCATENATE(CONCATENATE('Tabela 2'!A50,"/"),'Tabela 2'!B50)</f>
        <v>/</v>
      </c>
      <c r="B56" s="12" t="str">
        <f>CONCATENATE(CONCATENATE('Tabela 2'!C50," "),'Tabela 2'!D50)</f>
        <v xml:space="preserve"> </v>
      </c>
      <c r="C56" s="12"/>
      <c r="D56" s="12"/>
      <c r="E56" s="12"/>
      <c r="F56" s="12"/>
      <c r="G56" s="12" t="str">
        <f>'Tabela 2'!G50</f>
        <v/>
      </c>
      <c r="H56" s="12"/>
      <c r="I56" s="12"/>
      <c r="J56" s="12" t="str">
        <f>'Tabela 2'!J50</f>
        <v/>
      </c>
      <c r="K56" s="12"/>
      <c r="L56" s="12"/>
      <c r="M56" s="12" t="str">
        <f>'Tabela 2'!O50</f>
        <v/>
      </c>
      <c r="N56" s="12" t="str">
        <f>'Tabela 2'!R50</f>
        <v/>
      </c>
      <c r="O56" s="12">
        <f>'Tabela 2'!T50</f>
        <v>0</v>
      </c>
      <c r="P56" s="13">
        <f>'Tabela 2'!U50</f>
        <v>0</v>
      </c>
    </row>
    <row r="57" spans="1:16" x14ac:dyDescent="0.3">
      <c r="A57" s="12" t="str">
        <f>CONCATENATE(CONCATENATE('Tabela 2'!A51,"/"),'Tabela 2'!B51)</f>
        <v>/</v>
      </c>
      <c r="B57" s="12" t="str">
        <f>CONCATENATE(CONCATENATE('Tabela 2'!C51," "),'Tabela 2'!D51)</f>
        <v xml:space="preserve"> </v>
      </c>
      <c r="C57" s="12"/>
      <c r="D57" s="12"/>
      <c r="E57" s="12"/>
      <c r="F57" s="12"/>
      <c r="G57" s="12" t="str">
        <f>'Tabela 2'!G51</f>
        <v/>
      </c>
      <c r="H57" s="12"/>
      <c r="I57" s="12"/>
      <c r="J57" s="12" t="str">
        <f>'Tabela 2'!J51</f>
        <v/>
      </c>
      <c r="K57" s="12"/>
      <c r="L57" s="12"/>
      <c r="M57" s="12" t="str">
        <f>'Tabela 2'!O51</f>
        <v/>
      </c>
      <c r="N57" s="12" t="str">
        <f>'Tabela 2'!R51</f>
        <v/>
      </c>
      <c r="O57" s="12">
        <f>'Tabela 2'!T51</f>
        <v>0</v>
      </c>
      <c r="P57" s="13">
        <f>'Tabela 2'!U51</f>
        <v>0</v>
      </c>
    </row>
    <row r="58" spans="1:16" x14ac:dyDescent="0.3">
      <c r="A58" s="12" t="str">
        <f>CONCATENATE(CONCATENATE('Tabela 2'!A52,"/"),'Tabela 2'!B52)</f>
        <v>/</v>
      </c>
      <c r="B58" s="12" t="str">
        <f>CONCATENATE(CONCATENATE('Tabela 2'!C52," "),'Tabela 2'!D52)</f>
        <v xml:space="preserve"> </v>
      </c>
      <c r="C58" s="12"/>
      <c r="D58" s="12"/>
      <c r="E58" s="12"/>
      <c r="F58" s="12"/>
      <c r="G58" s="12" t="str">
        <f>'Tabela 2'!G52</f>
        <v/>
      </c>
      <c r="H58" s="12"/>
      <c r="I58" s="12"/>
      <c r="J58" s="12" t="str">
        <f>'Tabela 2'!J52</f>
        <v/>
      </c>
      <c r="K58" s="12"/>
      <c r="L58" s="12"/>
      <c r="M58" s="12" t="str">
        <f>'Tabela 2'!O52</f>
        <v/>
      </c>
      <c r="N58" s="12" t="str">
        <f>'Tabela 2'!R52</f>
        <v/>
      </c>
      <c r="O58" s="12">
        <f>'Tabela 2'!T52</f>
        <v>0</v>
      </c>
      <c r="P58" s="13">
        <f>'Tabela 2'!U52</f>
        <v>0</v>
      </c>
    </row>
    <row r="59" spans="1:16" x14ac:dyDescent="0.3">
      <c r="A59" s="12" t="str">
        <f>CONCATENATE(CONCATENATE('Tabela 2'!A53,"/"),'Tabela 2'!B53)</f>
        <v>/</v>
      </c>
      <c r="B59" s="12" t="str">
        <f>CONCATENATE(CONCATENATE('Tabela 2'!C53," "),'Tabela 2'!D53)</f>
        <v xml:space="preserve"> </v>
      </c>
      <c r="C59" s="12"/>
      <c r="D59" s="12"/>
      <c r="E59" s="12"/>
      <c r="F59" s="12"/>
      <c r="G59" s="12" t="str">
        <f>'Tabela 2'!G53</f>
        <v/>
      </c>
      <c r="H59" s="12"/>
      <c r="I59" s="12"/>
      <c r="J59" s="12" t="str">
        <f>'Tabela 2'!J53</f>
        <v/>
      </c>
      <c r="K59" s="12"/>
      <c r="L59" s="12"/>
      <c r="M59" s="12" t="str">
        <f>'Tabela 2'!O53</f>
        <v/>
      </c>
      <c r="N59" s="12" t="str">
        <f>'Tabela 2'!R53</f>
        <v/>
      </c>
      <c r="O59" s="12">
        <f>'Tabela 2'!T53</f>
        <v>0</v>
      </c>
      <c r="P59" s="13">
        <f>'Tabela 2'!U53</f>
        <v>0</v>
      </c>
    </row>
    <row r="60" spans="1:16" x14ac:dyDescent="0.3">
      <c r="A60" s="12" t="str">
        <f>CONCATENATE(CONCATENATE('Tabela 2'!A54,"/"),'Tabela 2'!B54)</f>
        <v>/</v>
      </c>
      <c r="B60" s="12" t="str">
        <f>CONCATENATE(CONCATENATE('Tabela 2'!C54," "),'Tabela 2'!D54)</f>
        <v xml:space="preserve"> </v>
      </c>
      <c r="C60" s="12"/>
      <c r="D60" s="12"/>
      <c r="E60" s="12"/>
      <c r="F60" s="12"/>
      <c r="G60" s="12" t="str">
        <f>'Tabela 2'!G54</f>
        <v/>
      </c>
      <c r="H60" s="12"/>
      <c r="I60" s="12"/>
      <c r="J60" s="12" t="str">
        <f>'Tabela 2'!J54</f>
        <v/>
      </c>
      <c r="K60" s="12"/>
      <c r="L60" s="12"/>
      <c r="M60" s="12" t="str">
        <f>'Tabela 2'!O54</f>
        <v/>
      </c>
      <c r="N60" s="12" t="str">
        <f>'Tabela 2'!R54</f>
        <v/>
      </c>
      <c r="O60" s="12">
        <f>'Tabela 2'!T54</f>
        <v>0</v>
      </c>
      <c r="P60" s="13">
        <f>'Tabela 2'!U54</f>
        <v>0</v>
      </c>
    </row>
    <row r="61" spans="1:16" x14ac:dyDescent="0.3">
      <c r="A61" s="12" t="str">
        <f>CONCATENATE(CONCATENATE('Tabela 2'!A55,"/"),'Tabela 2'!B55)</f>
        <v>/</v>
      </c>
      <c r="B61" s="12" t="str">
        <f>CONCATENATE(CONCATENATE('Tabela 2'!C55," "),'Tabela 2'!D55)</f>
        <v xml:space="preserve"> </v>
      </c>
      <c r="C61" s="12"/>
      <c r="D61" s="12"/>
      <c r="E61" s="12"/>
      <c r="F61" s="12"/>
      <c r="G61" s="12" t="str">
        <f>'Tabela 2'!G55</f>
        <v/>
      </c>
      <c r="H61" s="12"/>
      <c r="I61" s="12"/>
      <c r="J61" s="12" t="str">
        <f>'Tabela 2'!J55</f>
        <v/>
      </c>
      <c r="K61" s="12"/>
      <c r="L61" s="12"/>
      <c r="M61" s="12" t="str">
        <f>'Tabela 2'!O55</f>
        <v/>
      </c>
      <c r="N61" s="12" t="str">
        <f>'Tabela 2'!R55</f>
        <v/>
      </c>
      <c r="O61" s="12">
        <f>'Tabela 2'!T55</f>
        <v>0</v>
      </c>
      <c r="P61" s="13">
        <f>'Tabela 2'!U55</f>
        <v>0</v>
      </c>
    </row>
    <row r="62" spans="1:16" x14ac:dyDescent="0.3">
      <c r="A62" s="12" t="str">
        <f>CONCATENATE(CONCATENATE('Tabela 2'!A56,"/"),'Tabela 2'!B56)</f>
        <v>/</v>
      </c>
      <c r="B62" s="12" t="str">
        <f>CONCATENATE(CONCATENATE('Tabela 2'!C56," "),'Tabela 2'!D56)</f>
        <v xml:space="preserve"> </v>
      </c>
      <c r="C62" s="12"/>
      <c r="D62" s="12"/>
      <c r="E62" s="12"/>
      <c r="F62" s="12"/>
      <c r="G62" s="12" t="str">
        <f>'Tabela 2'!G56</f>
        <v/>
      </c>
      <c r="H62" s="12"/>
      <c r="I62" s="12"/>
      <c r="J62" s="12" t="str">
        <f>'Tabela 2'!J56</f>
        <v/>
      </c>
      <c r="K62" s="12"/>
      <c r="L62" s="12"/>
      <c r="M62" s="12" t="str">
        <f>'Tabela 2'!O56</f>
        <v/>
      </c>
      <c r="N62" s="12" t="str">
        <f>'Tabela 2'!R56</f>
        <v/>
      </c>
      <c r="O62" s="12">
        <f>'Tabela 2'!T56</f>
        <v>0</v>
      </c>
      <c r="P62" s="13">
        <f>'Tabela 2'!U56</f>
        <v>0</v>
      </c>
    </row>
  </sheetData>
  <mergeCells count="17">
    <mergeCell ref="A1:P1"/>
    <mergeCell ref="A2:I2"/>
    <mergeCell ref="J2:P2"/>
    <mergeCell ref="C3:I3"/>
    <mergeCell ref="J3:M3"/>
    <mergeCell ref="N3:P3"/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sqref="A1:G1"/>
    </sheetView>
  </sheetViews>
  <sheetFormatPr defaultRowHeight="14.4" x14ac:dyDescent="0.3"/>
  <cols>
    <col min="2" max="2" width="12.88671875" customWidth="1"/>
    <col min="3" max="3" width="21.109375" customWidth="1"/>
    <col min="4" max="4" width="9.664062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60" t="s">
        <v>67</v>
      </c>
      <c r="B1" s="53"/>
      <c r="C1" s="53"/>
      <c r="D1" s="53"/>
      <c r="E1" s="53"/>
      <c r="F1" s="53"/>
      <c r="G1" s="61"/>
    </row>
    <row r="2" spans="1:7" ht="27.6" customHeight="1" x14ac:dyDescent="0.3">
      <c r="A2" s="60" t="s">
        <v>56</v>
      </c>
      <c r="B2" s="53"/>
      <c r="C2" s="62"/>
      <c r="D2" s="63" t="s">
        <v>93</v>
      </c>
      <c r="E2" s="53"/>
      <c r="F2" s="53"/>
      <c r="G2" s="61"/>
    </row>
    <row r="3" spans="1:7" ht="15" thickBot="1" x14ac:dyDescent="0.35">
      <c r="A3" s="64" t="s">
        <v>68</v>
      </c>
      <c r="B3" s="65"/>
      <c r="C3" s="66"/>
      <c r="D3" s="67" t="s">
        <v>57</v>
      </c>
      <c r="E3" s="65"/>
      <c r="F3" s="65"/>
      <c r="G3" s="68"/>
    </row>
    <row r="4" spans="1:7" ht="15" thickBot="1" x14ac:dyDescent="0.35">
      <c r="A4" s="14"/>
      <c r="B4" s="14"/>
      <c r="C4" s="14"/>
      <c r="D4" s="14"/>
      <c r="E4" s="15"/>
      <c r="F4" s="14"/>
      <c r="G4" s="14"/>
    </row>
    <row r="5" spans="1:7" x14ac:dyDescent="0.3">
      <c r="A5" s="69" t="s">
        <v>58</v>
      </c>
      <c r="B5" s="71" t="s">
        <v>59</v>
      </c>
      <c r="C5" s="71" t="s">
        <v>37</v>
      </c>
      <c r="D5" s="73" t="s">
        <v>60</v>
      </c>
      <c r="E5" s="74"/>
      <c r="F5" s="75"/>
      <c r="G5" s="76" t="s">
        <v>61</v>
      </c>
    </row>
    <row r="6" spans="1:7" ht="26.4" x14ac:dyDescent="0.3">
      <c r="A6" s="70"/>
      <c r="B6" s="72"/>
      <c r="C6" s="72"/>
      <c r="D6" s="16" t="s">
        <v>62</v>
      </c>
      <c r="E6" s="17" t="s">
        <v>63</v>
      </c>
      <c r="F6" s="16" t="s">
        <v>64</v>
      </c>
      <c r="G6" s="77"/>
    </row>
    <row r="7" spans="1:7" ht="14.4" customHeight="1" x14ac:dyDescent="0.3">
      <c r="A7" s="12">
        <v>1</v>
      </c>
      <c r="B7" s="12" t="str">
        <f>Evidencija!A8</f>
        <v>21/2020</v>
      </c>
      <c r="C7" s="12" t="str">
        <f>Evidencija!B8</f>
        <v>Milica Uskoković</v>
      </c>
      <c r="D7" s="12">
        <f>'Tabela 2'!K2</f>
        <v>11.5</v>
      </c>
      <c r="E7" s="12" t="str">
        <f>'Tabela 2'!S2</f>
        <v/>
      </c>
      <c r="F7" s="12">
        <f>'Tabela 2'!T2</f>
        <v>11.5</v>
      </c>
      <c r="G7" s="13" t="str">
        <f>'Tabela 2'!U2</f>
        <v>F</v>
      </c>
    </row>
    <row r="8" spans="1:7" ht="14.4" customHeight="1" x14ac:dyDescent="0.3">
      <c r="A8" s="12">
        <f>A7+1</f>
        <v>2</v>
      </c>
      <c r="B8" s="12" t="str">
        <f>Evidencija!A9</f>
        <v>5/2018</v>
      </c>
      <c r="C8" s="12" t="str">
        <f>Evidencija!B9</f>
        <v>Milica Ralević</v>
      </c>
      <c r="D8" s="12">
        <f>'Tabela 2'!K3</f>
        <v>19.5</v>
      </c>
      <c r="E8" s="12">
        <f>'Tabela 2'!S3</f>
        <v>21</v>
      </c>
      <c r="F8" s="12">
        <f>'Tabela 2'!T3</f>
        <v>40.5</v>
      </c>
      <c r="G8" s="13" t="str">
        <f>'Tabela 2'!U3</f>
        <v>F</v>
      </c>
    </row>
    <row r="9" spans="1:7" ht="14.4" customHeight="1" x14ac:dyDescent="0.3">
      <c r="A9" s="12">
        <f t="shared" ref="A9:A61" si="0">A8+1</f>
        <v>3</v>
      </c>
      <c r="B9" s="12" t="str">
        <f>Evidencija!A10</f>
        <v>8/2018</v>
      </c>
      <c r="C9" s="12" t="str">
        <f>Evidencija!B10</f>
        <v>Adnana Kurmemović</v>
      </c>
      <c r="D9" s="12">
        <f>'Tabela 2'!K4</f>
        <v>13.5</v>
      </c>
      <c r="E9" s="12" t="str">
        <f>'Tabela 2'!S4</f>
        <v/>
      </c>
      <c r="F9" s="12">
        <f>'Tabela 2'!T4</f>
        <v>13.5</v>
      </c>
      <c r="G9" s="13" t="str">
        <f>'Tabela 2'!U4</f>
        <v>F</v>
      </c>
    </row>
    <row r="10" spans="1:7" ht="14.4" customHeight="1" x14ac:dyDescent="0.3">
      <c r="A10" s="12">
        <f t="shared" si="0"/>
        <v>4</v>
      </c>
      <c r="B10" s="12" t="str">
        <f>Evidencija!A11</f>
        <v>9/2018</v>
      </c>
      <c r="C10" s="12" t="str">
        <f>Evidencija!B11</f>
        <v>Vuk Radović</v>
      </c>
      <c r="D10" s="12" t="str">
        <f>'Tabela 2'!K5</f>
        <v/>
      </c>
      <c r="E10" s="12" t="str">
        <f>'Tabela 2'!S5</f>
        <v/>
      </c>
      <c r="F10" s="12">
        <f>'Tabela 2'!T5</f>
        <v>0</v>
      </c>
      <c r="G10" s="13" t="str">
        <f>'Tabela 2'!U5</f>
        <v>F</v>
      </c>
    </row>
    <row r="11" spans="1:7" ht="14.4" customHeight="1" x14ac:dyDescent="0.3">
      <c r="A11" s="12">
        <f t="shared" si="0"/>
        <v>5</v>
      </c>
      <c r="B11" s="12" t="str">
        <f>Evidencija!A12</f>
        <v>10/2017</v>
      </c>
      <c r="C11" s="12" t="str">
        <f>Evidencija!B12</f>
        <v>Sanja Strunjaš</v>
      </c>
      <c r="D11" s="12">
        <f>'Tabela 2'!K6</f>
        <v>14</v>
      </c>
      <c r="E11" s="12" t="str">
        <f>'Tabela 2'!S6</f>
        <v/>
      </c>
      <c r="F11" s="12">
        <f>'Tabela 2'!T6</f>
        <v>14</v>
      </c>
      <c r="G11" s="13" t="str">
        <f>'Tabela 2'!U6</f>
        <v>F</v>
      </c>
    </row>
    <row r="12" spans="1:7" ht="14.4" customHeight="1" x14ac:dyDescent="0.3">
      <c r="A12" s="12">
        <f t="shared" si="0"/>
        <v>6</v>
      </c>
      <c r="B12" s="12" t="str">
        <f>Evidencija!A13</f>
        <v>16/2017</v>
      </c>
      <c r="C12" s="12" t="str">
        <f>Evidencija!B13</f>
        <v>Ana Pejović</v>
      </c>
      <c r="D12" s="12">
        <f>'Tabela 2'!K7</f>
        <v>13.5</v>
      </c>
      <c r="E12" s="12">
        <f>'Tabela 2'!S7</f>
        <v>5</v>
      </c>
      <c r="F12" s="12">
        <f>'Tabela 2'!T7</f>
        <v>18.5</v>
      </c>
      <c r="G12" s="13" t="str">
        <f>'Tabela 2'!U7</f>
        <v>F</v>
      </c>
    </row>
    <row r="13" spans="1:7" ht="14.4" customHeight="1" x14ac:dyDescent="0.3">
      <c r="A13" s="12">
        <f t="shared" si="0"/>
        <v>7</v>
      </c>
      <c r="B13" s="12" t="str">
        <f>Evidencija!A14</f>
        <v>20/2020</v>
      </c>
      <c r="C13" s="12" t="str">
        <f>Evidencija!B14</f>
        <v>Danica Duković</v>
      </c>
      <c r="D13" s="12">
        <f>'Tabela 2'!K8</f>
        <v>6</v>
      </c>
      <c r="E13" s="12" t="str">
        <f>'Tabela 2'!S8</f>
        <v/>
      </c>
      <c r="F13" s="12">
        <f>'Tabela 2'!T8</f>
        <v>6</v>
      </c>
      <c r="G13" s="13" t="str">
        <f>'Tabela 2'!U8</f>
        <v>F</v>
      </c>
    </row>
    <row r="14" spans="1:7" ht="14.4" customHeight="1" x14ac:dyDescent="0.3">
      <c r="A14" s="12">
        <f t="shared" si="0"/>
        <v>8</v>
      </c>
      <c r="B14" s="12" t="str">
        <f>Evidencija!A15</f>
        <v>22/2020</v>
      </c>
      <c r="C14" s="12" t="str">
        <f>Evidencija!B15</f>
        <v>Maša Laban</v>
      </c>
      <c r="D14" s="12">
        <f>'Tabela 2'!K9</f>
        <v>6</v>
      </c>
      <c r="E14" s="12" t="str">
        <f>'Tabela 2'!S9</f>
        <v/>
      </c>
      <c r="F14" s="12">
        <f>'Tabela 2'!T9</f>
        <v>6</v>
      </c>
      <c r="G14" s="13" t="str">
        <f>'Tabela 2'!U9</f>
        <v>F</v>
      </c>
    </row>
    <row r="15" spans="1:7" ht="14.4" customHeight="1" x14ac:dyDescent="0.3">
      <c r="A15" s="12">
        <f t="shared" si="0"/>
        <v>9</v>
      </c>
      <c r="B15" s="12" t="str">
        <f>Evidencija!A16</f>
        <v>23/2020</v>
      </c>
      <c r="C15" s="12" t="str">
        <f>Evidencija!B16</f>
        <v>Nemanja Kovačević</v>
      </c>
      <c r="D15" s="12" t="str">
        <f>'Tabela 2'!K10</f>
        <v/>
      </c>
      <c r="E15" s="12" t="str">
        <f>'Tabela 2'!S10</f>
        <v/>
      </c>
      <c r="F15" s="12">
        <f>'Tabela 2'!T10</f>
        <v>0</v>
      </c>
      <c r="G15" s="13" t="str">
        <f>'Tabela 2'!U10</f>
        <v>F</v>
      </c>
    </row>
    <row r="16" spans="1:7" ht="14.4" customHeight="1" x14ac:dyDescent="0.3">
      <c r="A16" s="12">
        <f t="shared" si="0"/>
        <v>10</v>
      </c>
      <c r="B16" s="12" t="str">
        <f>Evidencija!A17</f>
        <v>24/2020</v>
      </c>
      <c r="C16" s="12" t="str">
        <f>Evidencija!B17</f>
        <v>Ilija Gračanin</v>
      </c>
      <c r="D16" s="12">
        <f>'Tabela 2'!K11</f>
        <v>52</v>
      </c>
      <c r="E16" s="12">
        <f>'Tabela 2'!S11</f>
        <v>38</v>
      </c>
      <c r="F16" s="12">
        <f>'Tabela 2'!T11</f>
        <v>90</v>
      </c>
      <c r="G16" s="13" t="str">
        <f>'Tabela 2'!U11</f>
        <v>A</v>
      </c>
    </row>
    <row r="17" spans="1:7" ht="14.4" customHeight="1" x14ac:dyDescent="0.3">
      <c r="A17" s="12">
        <f t="shared" si="0"/>
        <v>11</v>
      </c>
      <c r="B17" s="12" t="str">
        <f>Evidencija!A18</f>
        <v>16/2019</v>
      </c>
      <c r="C17" s="12" t="str">
        <f>Evidencija!B18</f>
        <v>Semra Jonuz</v>
      </c>
      <c r="D17" s="12" t="str">
        <f>'Tabela 2'!K12</f>
        <v/>
      </c>
      <c r="E17" s="12" t="str">
        <f>'Tabela 2'!S12</f>
        <v/>
      </c>
      <c r="F17" s="12">
        <f>'Tabela 2'!T12</f>
        <v>0</v>
      </c>
      <c r="G17" s="13" t="str">
        <f>'Tabela 2'!U12</f>
        <v>F</v>
      </c>
    </row>
    <row r="18" spans="1:7" ht="14.4" customHeight="1" x14ac:dyDescent="0.3">
      <c r="A18" s="12">
        <f t="shared" si="0"/>
        <v>12</v>
      </c>
      <c r="B18" s="12" t="str">
        <f>Evidencija!A19</f>
        <v>1/2018</v>
      </c>
      <c r="C18" s="12" t="str">
        <f>Evidencija!B19</f>
        <v>Anđela Zečević</v>
      </c>
      <c r="D18" s="12" t="str">
        <f>'Tabela 2'!K13</f>
        <v/>
      </c>
      <c r="E18" s="12" t="str">
        <f>'Tabela 2'!S13</f>
        <v/>
      </c>
      <c r="F18" s="12">
        <f>'Tabela 2'!T13</f>
        <v>0</v>
      </c>
      <c r="G18" s="13" t="str">
        <f>'Tabela 2'!U13</f>
        <v>F</v>
      </c>
    </row>
    <row r="19" spans="1:7" ht="14.4" customHeight="1" x14ac:dyDescent="0.3">
      <c r="A19" s="12">
        <f t="shared" si="0"/>
        <v>13</v>
      </c>
      <c r="B19" s="12" t="str">
        <f>Evidencija!A20</f>
        <v>4/2017</v>
      </c>
      <c r="C19" s="12" t="str">
        <f>Evidencija!B20</f>
        <v>Anja Ostojić</v>
      </c>
      <c r="D19" s="12" t="str">
        <f>'Tabela 2'!K14</f>
        <v/>
      </c>
      <c r="E19" s="12" t="str">
        <f>'Tabela 2'!S14</f>
        <v/>
      </c>
      <c r="F19" s="12">
        <f>'Tabela 2'!T14</f>
        <v>0</v>
      </c>
      <c r="G19" s="13" t="str">
        <f>'Tabela 2'!U14</f>
        <v>F</v>
      </c>
    </row>
    <row r="20" spans="1:7" ht="14.4" customHeight="1" x14ac:dyDescent="0.3">
      <c r="A20" s="12">
        <f t="shared" si="0"/>
        <v>14</v>
      </c>
      <c r="B20" s="12" t="str">
        <f>Evidencija!A21</f>
        <v>21/2017</v>
      </c>
      <c r="C20" s="12" t="str">
        <f>Evidencija!B21</f>
        <v>Jovana Klikovac</v>
      </c>
      <c r="D20" s="12" t="str">
        <f>'Tabela 2'!K15</f>
        <v/>
      </c>
      <c r="E20" s="12" t="str">
        <f>'Tabela 2'!S15</f>
        <v/>
      </c>
      <c r="F20" s="12">
        <f>'Tabela 2'!T15</f>
        <v>0</v>
      </c>
      <c r="G20" s="13" t="str">
        <f>'Tabela 2'!U15</f>
        <v>F</v>
      </c>
    </row>
    <row r="21" spans="1:7" ht="14.4" customHeight="1" x14ac:dyDescent="0.3">
      <c r="A21" s="12">
        <f t="shared" si="0"/>
        <v>15</v>
      </c>
      <c r="B21" s="12" t="str">
        <f>Evidencija!A22</f>
        <v>22/2017</v>
      </c>
      <c r="C21" s="12" t="str">
        <f>Evidencija!B22</f>
        <v>Ivana Fatić</v>
      </c>
      <c r="D21" s="12">
        <f>'Tabela 2'!K16</f>
        <v>8</v>
      </c>
      <c r="E21" s="12">
        <f>'Tabela 2'!S16</f>
        <v>0</v>
      </c>
      <c r="F21" s="12">
        <f>'Tabela 2'!T16</f>
        <v>8</v>
      </c>
      <c r="G21" s="13" t="str">
        <f>'Tabela 2'!U16</f>
        <v>F</v>
      </c>
    </row>
    <row r="22" spans="1:7" ht="14.4" customHeight="1" x14ac:dyDescent="0.3">
      <c r="A22" s="12">
        <f t="shared" si="0"/>
        <v>16</v>
      </c>
      <c r="B22" s="12" t="str">
        <f>Evidencija!A23</f>
        <v>706/2016</v>
      </c>
      <c r="C22" s="12" t="str">
        <f>Evidencija!B23</f>
        <v>Marija Ćirić</v>
      </c>
      <c r="D22" s="12" t="str">
        <f>'Tabela 2'!K17</f>
        <v/>
      </c>
      <c r="E22" s="12" t="str">
        <f>'Tabela 2'!S17</f>
        <v/>
      </c>
      <c r="F22" s="12">
        <f>'Tabela 2'!T17</f>
        <v>0</v>
      </c>
      <c r="G22" s="13" t="str">
        <f>'Tabela 2'!U17</f>
        <v>F</v>
      </c>
    </row>
    <row r="23" spans="1:7" ht="14.4" customHeight="1" x14ac:dyDescent="0.3">
      <c r="A23" s="12">
        <f t="shared" si="0"/>
        <v>17</v>
      </c>
      <c r="B23" s="12" t="str">
        <f>Evidencija!A24</f>
        <v>7013/2016</v>
      </c>
      <c r="C23" s="12" t="str">
        <f>Evidencija!B24</f>
        <v>Pavle Bukilić</v>
      </c>
      <c r="D23" s="12" t="str">
        <f>'Tabela 2'!K18</f>
        <v/>
      </c>
      <c r="E23" s="12" t="str">
        <f>'Tabela 2'!S18</f>
        <v/>
      </c>
      <c r="F23" s="12">
        <f>'Tabela 2'!T18</f>
        <v>0</v>
      </c>
      <c r="G23" s="13" t="str">
        <f>'Tabela 2'!U18</f>
        <v>F</v>
      </c>
    </row>
    <row r="24" spans="1:7" ht="14.4" customHeight="1" x14ac:dyDescent="0.3">
      <c r="A24" s="12">
        <f t="shared" si="0"/>
        <v>18</v>
      </c>
      <c r="B24" s="12" t="str">
        <f>Evidencija!A25</f>
        <v>"4/15/nije na spisku</v>
      </c>
      <c r="C24" s="12" t="str">
        <f>Evidencija!B25</f>
        <v>Anida  Vesković</v>
      </c>
      <c r="D24" s="12">
        <f>'Tabela 2'!K19</f>
        <v>10</v>
      </c>
      <c r="E24" s="12" t="str">
        <f>'Tabela 2'!S19</f>
        <v/>
      </c>
      <c r="F24" s="12">
        <f>'Tabela 2'!T19</f>
        <v>10</v>
      </c>
      <c r="G24" s="13" t="str">
        <f>'Tabela 2'!U19</f>
        <v>F</v>
      </c>
    </row>
    <row r="25" spans="1:7" ht="14.4" customHeight="1" x14ac:dyDescent="0.3">
      <c r="A25" s="12">
        <f t="shared" si="0"/>
        <v>19</v>
      </c>
      <c r="B25" s="12" t="str">
        <f>Evidencija!A26</f>
        <v>"5/15/nije na spisku</v>
      </c>
      <c r="C25" s="12" t="str">
        <f>Evidencija!B26</f>
        <v>Tamara  Racković</v>
      </c>
      <c r="D25" s="12">
        <f>'Tabela 2'!K20</f>
        <v>6</v>
      </c>
      <c r="E25" s="12" t="str">
        <f>'Tabela 2'!S20</f>
        <v/>
      </c>
      <c r="F25" s="12">
        <f>'Tabela 2'!T20</f>
        <v>6</v>
      </c>
      <c r="G25" s="13" t="str">
        <f>'Tabela 2'!U20</f>
        <v>F</v>
      </c>
    </row>
    <row r="26" spans="1:7" ht="14.4" customHeight="1" x14ac:dyDescent="0.3">
      <c r="A26" s="12">
        <f t="shared" si="0"/>
        <v>20</v>
      </c>
      <c r="B26" s="12" t="str">
        <f>Evidencija!A27</f>
        <v>27/14/nije na spisku</v>
      </c>
      <c r="C26" s="12" t="str">
        <f>Evidencija!B27</f>
        <v>Elma  Škrijelj</v>
      </c>
      <c r="D26" s="12">
        <f>'Tabela 2'!K21</f>
        <v>10</v>
      </c>
      <c r="E26" s="12" t="str">
        <f>'Tabela 2'!S21</f>
        <v/>
      </c>
      <c r="F26" s="12">
        <f>'Tabela 2'!T21</f>
        <v>10</v>
      </c>
      <c r="G26" s="13" t="str">
        <f>'Tabela 2'!U21</f>
        <v>F</v>
      </c>
    </row>
    <row r="27" spans="1:7" ht="14.4" customHeight="1" x14ac:dyDescent="0.3">
      <c r="A27" s="12">
        <f t="shared" si="0"/>
        <v>21</v>
      </c>
      <c r="B27" s="12" t="str">
        <f>Evidencija!A28</f>
        <v>19/16/nije na spisku</v>
      </c>
      <c r="C27" s="12" t="str">
        <f>Evidencija!B28</f>
        <v>Marija  Pepđonović</v>
      </c>
      <c r="D27" s="12">
        <f>'Tabela 2'!K22</f>
        <v>20</v>
      </c>
      <c r="E27" s="12">
        <f>'Tabela 2'!S22</f>
        <v>14</v>
      </c>
      <c r="F27" s="12">
        <f>'Tabela 2'!T22</f>
        <v>34</v>
      </c>
      <c r="G27" s="13" t="str">
        <f>'Tabela 2'!U22</f>
        <v>F</v>
      </c>
    </row>
    <row r="28" spans="1:7" ht="14.4" customHeight="1" x14ac:dyDescent="0.3">
      <c r="A28" s="12">
        <f t="shared" si="0"/>
        <v>22</v>
      </c>
      <c r="B28" s="12" t="str">
        <f>Evidencija!A29</f>
        <v>"8/12/nije na spisku</v>
      </c>
      <c r="C28" s="12" t="str">
        <f>Evidencija!B29</f>
        <v>Almina Drpljanin</v>
      </c>
      <c r="D28" s="12">
        <f>'Tabela 2'!K23</f>
        <v>14.5</v>
      </c>
      <c r="E28" s="12" t="str">
        <f>'Tabela 2'!S23</f>
        <v/>
      </c>
      <c r="F28" s="12">
        <f>'Tabela 2'!T23</f>
        <v>14.5</v>
      </c>
      <c r="G28" s="13" t="str">
        <f>'Tabela 2'!U23</f>
        <v>F</v>
      </c>
    </row>
    <row r="29" spans="1:7" ht="14.4" customHeight="1" x14ac:dyDescent="0.3">
      <c r="A29" s="12">
        <f t="shared" si="0"/>
        <v>23</v>
      </c>
      <c r="B29" s="12" t="str">
        <f>Evidencija!A30</f>
        <v>/</v>
      </c>
      <c r="C29" s="12" t="str">
        <f>Evidencija!B30</f>
        <v xml:space="preserve"> </v>
      </c>
      <c r="D29" s="12" t="str">
        <f>'Tabela 2'!K24</f>
        <v/>
      </c>
      <c r="E29" s="12" t="str">
        <f>'Tabela 2'!S24</f>
        <v/>
      </c>
      <c r="F29" s="12">
        <f>'Tabela 2'!T24</f>
        <v>0</v>
      </c>
      <c r="G29" s="13">
        <f>'Tabela 2'!U24</f>
        <v>0</v>
      </c>
    </row>
    <row r="30" spans="1:7" ht="14.4" customHeight="1" x14ac:dyDescent="0.3">
      <c r="A30" s="12">
        <f t="shared" si="0"/>
        <v>24</v>
      </c>
      <c r="B30" s="12" t="str">
        <f>Evidencija!A31</f>
        <v>/</v>
      </c>
      <c r="C30" s="12" t="str">
        <f>Evidencija!B31</f>
        <v xml:space="preserve"> </v>
      </c>
      <c r="D30" s="12" t="str">
        <f>'Tabela 2'!K25</f>
        <v/>
      </c>
      <c r="E30" s="12" t="str">
        <f>'Tabela 2'!S25</f>
        <v/>
      </c>
      <c r="F30" s="12">
        <f>'Tabela 2'!T25</f>
        <v>0</v>
      </c>
      <c r="G30" s="13">
        <f>'Tabela 2'!U25</f>
        <v>0</v>
      </c>
    </row>
    <row r="31" spans="1:7" ht="14.4" customHeight="1" x14ac:dyDescent="0.3">
      <c r="A31" s="12">
        <f t="shared" si="0"/>
        <v>25</v>
      </c>
      <c r="B31" s="12" t="str">
        <f>Evidencija!A32</f>
        <v>/</v>
      </c>
      <c r="C31" s="12" t="str">
        <f>Evidencija!B32</f>
        <v xml:space="preserve"> </v>
      </c>
      <c r="D31" s="12" t="str">
        <f>'Tabela 2'!K26</f>
        <v/>
      </c>
      <c r="E31" s="12" t="str">
        <f>'Tabela 2'!S26</f>
        <v/>
      </c>
      <c r="F31" s="12">
        <f>'Tabela 2'!T26</f>
        <v>0</v>
      </c>
      <c r="G31" s="13">
        <f>'Tabela 2'!U26</f>
        <v>0</v>
      </c>
    </row>
    <row r="32" spans="1:7" ht="14.4" customHeight="1" x14ac:dyDescent="0.3">
      <c r="A32" s="12">
        <f t="shared" si="0"/>
        <v>26</v>
      </c>
      <c r="B32" s="12" t="str">
        <f>Evidencija!A33</f>
        <v>/</v>
      </c>
      <c r="C32" s="12" t="str">
        <f>Evidencija!B33</f>
        <v xml:space="preserve"> </v>
      </c>
      <c r="D32" s="12" t="str">
        <f>'Tabela 2'!K27</f>
        <v/>
      </c>
      <c r="E32" s="12" t="str">
        <f>'Tabela 2'!S27</f>
        <v/>
      </c>
      <c r="F32" s="12">
        <f>'Tabela 2'!T27</f>
        <v>0</v>
      </c>
      <c r="G32" s="13">
        <f>'Tabela 2'!U27</f>
        <v>0</v>
      </c>
    </row>
    <row r="33" spans="1:7" ht="14.4" customHeight="1" x14ac:dyDescent="0.3">
      <c r="A33" s="12">
        <f t="shared" si="0"/>
        <v>27</v>
      </c>
      <c r="B33" s="12" t="str">
        <f>Evidencija!A34</f>
        <v>/</v>
      </c>
      <c r="C33" s="12" t="str">
        <f>Evidencija!B34</f>
        <v xml:space="preserve"> </v>
      </c>
      <c r="D33" s="12" t="str">
        <f>'Tabela 2'!K28</f>
        <v/>
      </c>
      <c r="E33" s="12" t="str">
        <f>'Tabela 2'!S28</f>
        <v/>
      </c>
      <c r="F33" s="12">
        <f>'Tabela 2'!T28</f>
        <v>0</v>
      </c>
      <c r="G33" s="13">
        <f>'Tabela 2'!U28</f>
        <v>0</v>
      </c>
    </row>
    <row r="34" spans="1:7" ht="14.4" customHeight="1" x14ac:dyDescent="0.3">
      <c r="A34" s="12">
        <f t="shared" si="0"/>
        <v>28</v>
      </c>
      <c r="B34" s="12" t="str">
        <f>Evidencija!A35</f>
        <v>/</v>
      </c>
      <c r="C34" s="12" t="str">
        <f>Evidencija!B35</f>
        <v xml:space="preserve"> </v>
      </c>
      <c r="D34" s="12" t="str">
        <f>'Tabela 2'!K29</f>
        <v/>
      </c>
      <c r="E34" s="12" t="str">
        <f>'Tabela 2'!S29</f>
        <v/>
      </c>
      <c r="F34" s="12">
        <f>'Tabela 2'!T29</f>
        <v>0</v>
      </c>
      <c r="G34" s="13">
        <f>'Tabela 2'!U29</f>
        <v>0</v>
      </c>
    </row>
    <row r="35" spans="1:7" ht="14.4" customHeight="1" x14ac:dyDescent="0.3">
      <c r="A35" s="12">
        <f t="shared" si="0"/>
        <v>29</v>
      </c>
      <c r="B35" s="12" t="str">
        <f>Evidencija!A36</f>
        <v>/</v>
      </c>
      <c r="C35" s="12" t="str">
        <f>Evidencija!B36</f>
        <v xml:space="preserve"> </v>
      </c>
      <c r="D35" s="12" t="str">
        <f>'Tabela 2'!K30</f>
        <v/>
      </c>
      <c r="E35" s="12" t="str">
        <f>'Tabela 2'!S30</f>
        <v/>
      </c>
      <c r="F35" s="12">
        <f>'Tabela 2'!T30</f>
        <v>0</v>
      </c>
      <c r="G35" s="13">
        <f>'Tabela 2'!U30</f>
        <v>0</v>
      </c>
    </row>
    <row r="36" spans="1:7" ht="14.4" customHeight="1" x14ac:dyDescent="0.3">
      <c r="A36" s="12">
        <f t="shared" si="0"/>
        <v>30</v>
      </c>
      <c r="B36" s="12" t="str">
        <f>Evidencija!A37</f>
        <v>/</v>
      </c>
      <c r="C36" s="12" t="str">
        <f>Evidencija!B37</f>
        <v xml:space="preserve"> </v>
      </c>
      <c r="D36" s="12" t="str">
        <f>'Tabela 2'!K31</f>
        <v/>
      </c>
      <c r="E36" s="12" t="str">
        <f>'Tabela 2'!S31</f>
        <v/>
      </c>
      <c r="F36" s="12">
        <f>'Tabela 2'!T31</f>
        <v>0</v>
      </c>
      <c r="G36" s="13">
        <f>'Tabela 2'!U31</f>
        <v>0</v>
      </c>
    </row>
    <row r="37" spans="1:7" ht="14.4" customHeight="1" x14ac:dyDescent="0.3">
      <c r="A37" s="12">
        <f t="shared" si="0"/>
        <v>31</v>
      </c>
      <c r="B37" s="12" t="str">
        <f>Evidencija!A38</f>
        <v>/</v>
      </c>
      <c r="C37" s="12" t="str">
        <f>Evidencija!B38</f>
        <v xml:space="preserve"> </v>
      </c>
      <c r="D37" s="12" t="str">
        <f>'Tabela 2'!K32</f>
        <v/>
      </c>
      <c r="E37" s="12" t="str">
        <f>'Tabela 2'!S32</f>
        <v/>
      </c>
      <c r="F37" s="12">
        <f>'Tabela 2'!T32</f>
        <v>0</v>
      </c>
      <c r="G37" s="13">
        <f>'Tabela 2'!U32</f>
        <v>0</v>
      </c>
    </row>
    <row r="38" spans="1:7" ht="14.4" customHeight="1" x14ac:dyDescent="0.3">
      <c r="A38" s="12">
        <f t="shared" si="0"/>
        <v>32</v>
      </c>
      <c r="B38" s="12" t="str">
        <f>Evidencija!A39</f>
        <v>/</v>
      </c>
      <c r="C38" s="12" t="str">
        <f>Evidencija!B39</f>
        <v xml:space="preserve"> </v>
      </c>
      <c r="D38" s="12" t="str">
        <f>'Tabela 2'!K33</f>
        <v/>
      </c>
      <c r="E38" s="12" t="str">
        <f>'Tabela 2'!S33</f>
        <v/>
      </c>
      <c r="F38" s="12">
        <f>'Tabela 2'!T33</f>
        <v>0</v>
      </c>
      <c r="G38" s="13">
        <f>'Tabela 2'!U33</f>
        <v>0</v>
      </c>
    </row>
    <row r="39" spans="1:7" ht="14.4" customHeight="1" x14ac:dyDescent="0.3">
      <c r="A39" s="12">
        <f t="shared" si="0"/>
        <v>33</v>
      </c>
      <c r="B39" s="12" t="str">
        <f>Evidencija!A40</f>
        <v>/</v>
      </c>
      <c r="C39" s="12" t="str">
        <f>Evidencija!B40</f>
        <v xml:space="preserve"> </v>
      </c>
      <c r="D39" s="12" t="str">
        <f>'Tabela 2'!K34</f>
        <v/>
      </c>
      <c r="E39" s="12" t="str">
        <f>'Tabela 2'!S34</f>
        <v/>
      </c>
      <c r="F39" s="12">
        <f>'Tabela 2'!T34</f>
        <v>0</v>
      </c>
      <c r="G39" s="13">
        <f>'Tabela 2'!U34</f>
        <v>0</v>
      </c>
    </row>
    <row r="40" spans="1:7" ht="14.4" customHeight="1" x14ac:dyDescent="0.3">
      <c r="A40" s="12">
        <f t="shared" si="0"/>
        <v>34</v>
      </c>
      <c r="B40" s="12" t="str">
        <f>Evidencija!A41</f>
        <v>/</v>
      </c>
      <c r="C40" s="12" t="str">
        <f>Evidencija!B41</f>
        <v xml:space="preserve"> </v>
      </c>
      <c r="D40" s="12" t="str">
        <f>'Tabela 2'!K35</f>
        <v/>
      </c>
      <c r="E40" s="12" t="str">
        <f>'Tabela 2'!S35</f>
        <v/>
      </c>
      <c r="F40" s="12">
        <f>'Tabela 2'!T35</f>
        <v>0</v>
      </c>
      <c r="G40" s="13">
        <f>'Tabela 2'!U35</f>
        <v>0</v>
      </c>
    </row>
    <row r="41" spans="1:7" ht="14.4" customHeight="1" x14ac:dyDescent="0.3">
      <c r="A41" s="12">
        <f t="shared" si="0"/>
        <v>35</v>
      </c>
      <c r="B41" s="12" t="str">
        <f>Evidencija!A42</f>
        <v>/</v>
      </c>
      <c r="C41" s="12" t="str">
        <f>Evidencija!B42</f>
        <v xml:space="preserve"> </v>
      </c>
      <c r="D41" s="12" t="str">
        <f>'Tabela 2'!K36</f>
        <v/>
      </c>
      <c r="E41" s="12" t="str">
        <f>'Tabela 2'!S36</f>
        <v/>
      </c>
      <c r="F41" s="12">
        <f>'Tabela 2'!T36</f>
        <v>0</v>
      </c>
      <c r="G41" s="13">
        <f>'Tabela 2'!U36</f>
        <v>0</v>
      </c>
    </row>
    <row r="42" spans="1:7" ht="14.4" customHeight="1" x14ac:dyDescent="0.3">
      <c r="A42" s="12">
        <f t="shared" si="0"/>
        <v>36</v>
      </c>
      <c r="B42" s="12" t="str">
        <f>Evidencija!A43</f>
        <v>/</v>
      </c>
      <c r="C42" s="12" t="str">
        <f>Evidencija!B43</f>
        <v xml:space="preserve"> </v>
      </c>
      <c r="D42" s="12" t="str">
        <f>'Tabela 2'!K37</f>
        <v/>
      </c>
      <c r="E42" s="12" t="str">
        <f>'Tabela 2'!S37</f>
        <v/>
      </c>
      <c r="F42" s="12">
        <f>'Tabela 2'!T37</f>
        <v>0</v>
      </c>
      <c r="G42" s="13">
        <f>'Tabela 2'!U37</f>
        <v>0</v>
      </c>
    </row>
    <row r="43" spans="1:7" ht="14.4" customHeight="1" x14ac:dyDescent="0.3">
      <c r="A43" s="12">
        <f t="shared" si="0"/>
        <v>37</v>
      </c>
      <c r="B43" s="12" t="str">
        <f>Evidencija!A44</f>
        <v>/</v>
      </c>
      <c r="C43" s="12" t="str">
        <f>Evidencija!B44</f>
        <v xml:space="preserve"> </v>
      </c>
      <c r="D43" s="12" t="str">
        <f>'Tabela 2'!K38</f>
        <v/>
      </c>
      <c r="E43" s="12" t="str">
        <f>'Tabela 2'!S38</f>
        <v/>
      </c>
      <c r="F43" s="12">
        <f>'Tabela 2'!T38</f>
        <v>0</v>
      </c>
      <c r="G43" s="13">
        <f>'Tabela 2'!U38</f>
        <v>0</v>
      </c>
    </row>
    <row r="44" spans="1:7" ht="14.4" customHeight="1" x14ac:dyDescent="0.3">
      <c r="A44" s="12">
        <f t="shared" si="0"/>
        <v>38</v>
      </c>
      <c r="B44" s="12" t="str">
        <f>Evidencija!A45</f>
        <v>/</v>
      </c>
      <c r="C44" s="12" t="str">
        <f>Evidencija!B45</f>
        <v xml:space="preserve"> </v>
      </c>
      <c r="D44" s="12" t="str">
        <f>'Tabela 2'!K39</f>
        <v/>
      </c>
      <c r="E44" s="12" t="str">
        <f>'Tabela 2'!S39</f>
        <v/>
      </c>
      <c r="F44" s="12">
        <f>'Tabela 2'!T39</f>
        <v>0</v>
      </c>
      <c r="G44" s="13">
        <f>'Tabela 2'!U39</f>
        <v>0</v>
      </c>
    </row>
    <row r="45" spans="1:7" ht="14.4" customHeight="1" x14ac:dyDescent="0.3">
      <c r="A45" s="12">
        <f t="shared" si="0"/>
        <v>39</v>
      </c>
      <c r="B45" s="12" t="str">
        <f>Evidencija!A46</f>
        <v>/</v>
      </c>
      <c r="C45" s="12" t="str">
        <f>Evidencija!B46</f>
        <v xml:space="preserve"> </v>
      </c>
      <c r="D45" s="12" t="str">
        <f>'Tabela 2'!K40</f>
        <v/>
      </c>
      <c r="E45" s="12" t="str">
        <f>'Tabela 2'!S40</f>
        <v/>
      </c>
      <c r="F45" s="12">
        <f>'Tabela 2'!T40</f>
        <v>0</v>
      </c>
      <c r="G45" s="13">
        <f>'Tabela 2'!U40</f>
        <v>0</v>
      </c>
    </row>
    <row r="46" spans="1:7" ht="14.4" customHeight="1" x14ac:dyDescent="0.3">
      <c r="A46" s="12">
        <f t="shared" si="0"/>
        <v>40</v>
      </c>
      <c r="B46" s="12" t="str">
        <f>Evidencija!A47</f>
        <v>/</v>
      </c>
      <c r="C46" s="12" t="str">
        <f>Evidencija!B47</f>
        <v xml:space="preserve"> </v>
      </c>
      <c r="D46" s="12" t="str">
        <f>'Tabela 2'!K41</f>
        <v/>
      </c>
      <c r="E46" s="12" t="str">
        <f>'Tabela 2'!S41</f>
        <v/>
      </c>
      <c r="F46" s="12">
        <f>'Tabela 2'!T41</f>
        <v>0</v>
      </c>
      <c r="G46" s="13">
        <f>'Tabela 2'!U41</f>
        <v>0</v>
      </c>
    </row>
    <row r="47" spans="1:7" ht="14.4" customHeight="1" x14ac:dyDescent="0.3">
      <c r="A47" s="12">
        <f t="shared" si="0"/>
        <v>41</v>
      </c>
      <c r="B47" s="12" t="str">
        <f>Evidencija!A48</f>
        <v>/</v>
      </c>
      <c r="C47" s="12" t="str">
        <f>Evidencija!B48</f>
        <v xml:space="preserve"> </v>
      </c>
      <c r="D47" s="12" t="str">
        <f>'Tabela 2'!K42</f>
        <v/>
      </c>
      <c r="E47" s="12" t="str">
        <f>'Tabela 2'!S42</f>
        <v/>
      </c>
      <c r="F47" s="12">
        <f>'Tabela 2'!T42</f>
        <v>0</v>
      </c>
      <c r="G47" s="13">
        <f>'Tabela 2'!U42</f>
        <v>0</v>
      </c>
    </row>
    <row r="48" spans="1:7" ht="14.4" customHeight="1" x14ac:dyDescent="0.3">
      <c r="A48" s="12">
        <f t="shared" si="0"/>
        <v>42</v>
      </c>
      <c r="B48" s="12" t="str">
        <f>Evidencija!A49</f>
        <v>/</v>
      </c>
      <c r="C48" s="12" t="str">
        <f>Evidencija!B49</f>
        <v xml:space="preserve"> </v>
      </c>
      <c r="D48" s="12" t="str">
        <f>'Tabela 2'!K43</f>
        <v/>
      </c>
      <c r="E48" s="12" t="str">
        <f>'Tabela 2'!S43</f>
        <v/>
      </c>
      <c r="F48" s="12">
        <f>'Tabela 2'!T43</f>
        <v>0</v>
      </c>
      <c r="G48" s="13">
        <f>'Tabela 2'!U43</f>
        <v>0</v>
      </c>
    </row>
    <row r="49" spans="1:7" ht="14.4" customHeight="1" x14ac:dyDescent="0.3">
      <c r="A49" s="12">
        <f t="shared" si="0"/>
        <v>43</v>
      </c>
      <c r="B49" s="12" t="str">
        <f>Evidencija!A50</f>
        <v>/</v>
      </c>
      <c r="C49" s="12" t="str">
        <f>Evidencija!B50</f>
        <v xml:space="preserve"> </v>
      </c>
      <c r="D49" s="12" t="str">
        <f>'Tabela 2'!K44</f>
        <v/>
      </c>
      <c r="E49" s="12" t="str">
        <f>'Tabela 2'!S44</f>
        <v/>
      </c>
      <c r="F49" s="12">
        <f>'Tabela 2'!T44</f>
        <v>0</v>
      </c>
      <c r="G49" s="13">
        <f>'Tabela 2'!U44</f>
        <v>0</v>
      </c>
    </row>
    <row r="50" spans="1:7" ht="14.4" customHeight="1" x14ac:dyDescent="0.3">
      <c r="A50" s="12">
        <f t="shared" si="0"/>
        <v>44</v>
      </c>
      <c r="B50" s="12" t="str">
        <f>Evidencija!A51</f>
        <v>/</v>
      </c>
      <c r="C50" s="12" t="str">
        <f>Evidencija!B51</f>
        <v xml:space="preserve"> </v>
      </c>
      <c r="D50" s="12" t="str">
        <f>'Tabela 2'!K45</f>
        <v/>
      </c>
      <c r="E50" s="12" t="str">
        <f>'Tabela 2'!S45</f>
        <v/>
      </c>
      <c r="F50" s="12">
        <f>'Tabela 2'!T45</f>
        <v>0</v>
      </c>
      <c r="G50" s="13">
        <f>'Tabela 2'!U45</f>
        <v>0</v>
      </c>
    </row>
    <row r="51" spans="1:7" ht="14.4" customHeight="1" x14ac:dyDescent="0.3">
      <c r="A51" s="12">
        <f t="shared" si="0"/>
        <v>45</v>
      </c>
      <c r="B51" s="12" t="str">
        <f>Evidencija!A52</f>
        <v>/</v>
      </c>
      <c r="C51" s="12" t="str">
        <f>Evidencija!B52</f>
        <v xml:space="preserve"> </v>
      </c>
      <c r="D51" s="12" t="str">
        <f>'Tabela 2'!K46</f>
        <v/>
      </c>
      <c r="E51" s="12" t="str">
        <f>'Tabela 2'!S46</f>
        <v/>
      </c>
      <c r="F51" s="12">
        <f>'Tabela 2'!T46</f>
        <v>0</v>
      </c>
      <c r="G51" s="13">
        <f>'Tabela 2'!U46</f>
        <v>0</v>
      </c>
    </row>
    <row r="52" spans="1:7" ht="14.4" customHeight="1" x14ac:dyDescent="0.3">
      <c r="A52" s="12">
        <f t="shared" si="0"/>
        <v>46</v>
      </c>
      <c r="B52" s="12" t="str">
        <f>Evidencija!A53</f>
        <v>/</v>
      </c>
      <c r="C52" s="12" t="str">
        <f>Evidencija!B53</f>
        <v xml:space="preserve"> </v>
      </c>
      <c r="D52" s="12" t="str">
        <f>'Tabela 2'!K47</f>
        <v/>
      </c>
      <c r="E52" s="12" t="str">
        <f>'Tabela 2'!S47</f>
        <v/>
      </c>
      <c r="F52" s="12">
        <f>'Tabela 2'!T47</f>
        <v>0</v>
      </c>
      <c r="G52" s="13">
        <f>'Tabela 2'!U47</f>
        <v>0</v>
      </c>
    </row>
    <row r="53" spans="1:7" ht="14.4" customHeight="1" x14ac:dyDescent="0.3">
      <c r="A53" s="12">
        <f t="shared" si="0"/>
        <v>47</v>
      </c>
      <c r="B53" s="12" t="str">
        <f>Evidencija!A54</f>
        <v>/</v>
      </c>
      <c r="C53" s="12" t="str">
        <f>Evidencija!B54</f>
        <v xml:space="preserve"> </v>
      </c>
      <c r="D53" s="12" t="str">
        <f>'Tabela 2'!K48</f>
        <v/>
      </c>
      <c r="E53" s="12" t="str">
        <f>'Tabela 2'!S48</f>
        <v/>
      </c>
      <c r="F53" s="12">
        <f>'Tabela 2'!T48</f>
        <v>0</v>
      </c>
      <c r="G53" s="13">
        <f>'Tabela 2'!U48</f>
        <v>0</v>
      </c>
    </row>
    <row r="54" spans="1:7" ht="14.4" customHeight="1" x14ac:dyDescent="0.3">
      <c r="A54" s="12">
        <f t="shared" si="0"/>
        <v>48</v>
      </c>
      <c r="B54" s="12" t="str">
        <f>Evidencija!A55</f>
        <v>/</v>
      </c>
      <c r="C54" s="12" t="str">
        <f>Evidencija!B55</f>
        <v xml:space="preserve"> </v>
      </c>
      <c r="D54" s="12" t="str">
        <f>'Tabela 2'!K49</f>
        <v/>
      </c>
      <c r="E54" s="12" t="str">
        <f>'Tabela 2'!S49</f>
        <v/>
      </c>
      <c r="F54" s="12">
        <f>'Tabela 2'!T49</f>
        <v>0</v>
      </c>
      <c r="G54" s="13">
        <f>'Tabela 2'!U49</f>
        <v>0</v>
      </c>
    </row>
    <row r="55" spans="1:7" ht="14.4" customHeight="1" x14ac:dyDescent="0.3">
      <c r="A55" s="12">
        <f t="shared" si="0"/>
        <v>49</v>
      </c>
      <c r="B55" s="12" t="str">
        <f>Evidencija!A56</f>
        <v>/</v>
      </c>
      <c r="C55" s="12" t="str">
        <f>Evidencija!B56</f>
        <v xml:space="preserve"> </v>
      </c>
      <c r="D55" s="12" t="str">
        <f>'Tabela 2'!K50</f>
        <v/>
      </c>
      <c r="E55" s="12" t="str">
        <f>'Tabela 2'!S50</f>
        <v/>
      </c>
      <c r="F55" s="12">
        <f>'Tabela 2'!T50</f>
        <v>0</v>
      </c>
      <c r="G55" s="13">
        <f>'Tabela 2'!U50</f>
        <v>0</v>
      </c>
    </row>
    <row r="56" spans="1:7" ht="14.4" customHeight="1" x14ac:dyDescent="0.3">
      <c r="A56" s="12">
        <f t="shared" si="0"/>
        <v>50</v>
      </c>
      <c r="B56" s="12" t="str">
        <f>Evidencija!A57</f>
        <v>/</v>
      </c>
      <c r="C56" s="12" t="str">
        <f>Evidencija!B57</f>
        <v xml:space="preserve"> </v>
      </c>
      <c r="D56" s="12" t="str">
        <f>'Tabela 2'!K51</f>
        <v/>
      </c>
      <c r="E56" s="12" t="str">
        <f>'Tabela 2'!S51</f>
        <v/>
      </c>
      <c r="F56" s="12">
        <f>'Tabela 2'!T51</f>
        <v>0</v>
      </c>
      <c r="G56" s="13">
        <f>'Tabela 2'!U51</f>
        <v>0</v>
      </c>
    </row>
    <row r="57" spans="1:7" ht="14.4" customHeight="1" x14ac:dyDescent="0.3">
      <c r="A57" s="12">
        <f t="shared" si="0"/>
        <v>51</v>
      </c>
      <c r="B57" s="12" t="str">
        <f>Evidencija!A58</f>
        <v>/</v>
      </c>
      <c r="C57" s="12" t="str">
        <f>Evidencija!B58</f>
        <v xml:space="preserve"> </v>
      </c>
      <c r="D57" s="12" t="str">
        <f>'Tabela 2'!K52</f>
        <v/>
      </c>
      <c r="E57" s="12" t="str">
        <f>'Tabela 2'!S52</f>
        <v/>
      </c>
      <c r="F57" s="12">
        <f>'Tabela 2'!T52</f>
        <v>0</v>
      </c>
      <c r="G57" s="13">
        <f>'Tabela 2'!U52</f>
        <v>0</v>
      </c>
    </row>
    <row r="58" spans="1:7" ht="14.4" customHeight="1" x14ac:dyDescent="0.3">
      <c r="A58" s="12">
        <f t="shared" si="0"/>
        <v>52</v>
      </c>
      <c r="B58" s="12" t="str">
        <f>Evidencija!A59</f>
        <v>/</v>
      </c>
      <c r="C58" s="12" t="str">
        <f>Evidencija!B59</f>
        <v xml:space="preserve"> </v>
      </c>
      <c r="D58" s="12" t="str">
        <f>'Tabela 2'!K53</f>
        <v/>
      </c>
      <c r="E58" s="12" t="str">
        <f>'Tabela 2'!S53</f>
        <v/>
      </c>
      <c r="F58" s="12">
        <f>'Tabela 2'!T53</f>
        <v>0</v>
      </c>
      <c r="G58" s="13">
        <f>'Tabela 2'!U53</f>
        <v>0</v>
      </c>
    </row>
    <row r="59" spans="1:7" ht="14.4" customHeight="1" x14ac:dyDescent="0.3">
      <c r="A59" s="12">
        <f t="shared" si="0"/>
        <v>53</v>
      </c>
      <c r="B59" s="12" t="str">
        <f>Evidencija!A60</f>
        <v>/</v>
      </c>
      <c r="C59" s="12" t="str">
        <f>Evidencija!B60</f>
        <v xml:space="preserve"> </v>
      </c>
      <c r="D59" s="12" t="str">
        <f>'Tabela 2'!K54</f>
        <v/>
      </c>
      <c r="E59" s="12" t="str">
        <f>'Tabela 2'!S54</f>
        <v/>
      </c>
      <c r="F59" s="12">
        <f>'Tabela 2'!T54</f>
        <v>0</v>
      </c>
      <c r="G59" s="13">
        <f>'Tabela 2'!U54</f>
        <v>0</v>
      </c>
    </row>
    <row r="60" spans="1:7" ht="14.4" customHeight="1" x14ac:dyDescent="0.3">
      <c r="A60" s="12">
        <f t="shared" si="0"/>
        <v>54</v>
      </c>
      <c r="B60" s="12" t="str">
        <f>Evidencija!A61</f>
        <v>/</v>
      </c>
      <c r="C60" s="12" t="str">
        <f>Evidencija!B61</f>
        <v xml:space="preserve"> </v>
      </c>
      <c r="D60" s="12" t="str">
        <f>'Tabela 2'!K55</f>
        <v/>
      </c>
      <c r="E60" s="12" t="str">
        <f>'Tabela 2'!S55</f>
        <v/>
      </c>
      <c r="F60" s="12">
        <f>'Tabela 2'!T55</f>
        <v>0</v>
      </c>
      <c r="G60" s="13">
        <f>'Tabela 2'!U55</f>
        <v>0</v>
      </c>
    </row>
    <row r="61" spans="1:7" ht="14.4" customHeight="1" x14ac:dyDescent="0.3">
      <c r="A61" s="12">
        <f t="shared" si="0"/>
        <v>55</v>
      </c>
      <c r="B61" s="12" t="str">
        <f>Evidencija!A62</f>
        <v>/</v>
      </c>
      <c r="C61" s="12" t="str">
        <f>Evidencija!B62</f>
        <v xml:space="preserve"> </v>
      </c>
      <c r="D61" s="12" t="str">
        <f>'Tabela 2'!K56</f>
        <v/>
      </c>
      <c r="E61" s="12" t="str">
        <f>'Tabela 2'!S56</f>
        <v/>
      </c>
      <c r="F61" s="12">
        <f>'Tabela 2'!T56</f>
        <v>0</v>
      </c>
      <c r="G61" s="13">
        <f>'Tabela 2'!U56</f>
        <v>0</v>
      </c>
    </row>
  </sheetData>
  <mergeCells count="10">
    <mergeCell ref="A5:A6"/>
    <mergeCell ref="B5:B6"/>
    <mergeCell ref="C5:C6"/>
    <mergeCell ref="D5:F5"/>
    <mergeCell ref="G5:G6"/>
    <mergeCell ref="A1:G1"/>
    <mergeCell ref="A2:C2"/>
    <mergeCell ref="D2:G2"/>
    <mergeCell ref="A3:C3"/>
    <mergeCell ref="D3:G3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N20" sqref="N20:S20"/>
    </sheetView>
  </sheetViews>
  <sheetFormatPr defaultRowHeight="14.4" x14ac:dyDescent="0.3"/>
  <cols>
    <col min="1" max="1" width="10.33203125" customWidth="1"/>
    <col min="2" max="2" width="14" customWidth="1"/>
    <col min="3" max="3" width="13.33203125" customWidth="1"/>
    <col min="4" max="18" width="5.109375" customWidth="1"/>
    <col min="19" max="19" width="6" customWidth="1"/>
  </cols>
  <sheetData>
    <row r="1" spans="1:23" x14ac:dyDescent="0.3">
      <c r="A1" s="92" t="s">
        <v>69</v>
      </c>
      <c r="B1" s="92"/>
      <c r="C1" s="9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3">
      <c r="A2" s="92" t="s">
        <v>90</v>
      </c>
      <c r="B2" s="92"/>
      <c r="C2" s="92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3">
      <c r="A3" s="92" t="s">
        <v>70</v>
      </c>
      <c r="B3" s="92"/>
      <c r="C3" s="92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28.95" customHeight="1" x14ac:dyDescent="0.3">
      <c r="A4" s="93" t="s">
        <v>91</v>
      </c>
      <c r="B4" s="93"/>
      <c r="C4" s="9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3">
      <c r="A5" s="92" t="s">
        <v>71</v>
      </c>
      <c r="B5" s="92"/>
      <c r="C5" s="92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3">
      <c r="A6" s="92" t="s">
        <v>72</v>
      </c>
      <c r="B6" s="92"/>
      <c r="C6" s="92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7.399999999999999" x14ac:dyDescent="0.3">
      <c r="A8" s="81" t="s">
        <v>73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14"/>
      <c r="U8" s="14"/>
      <c r="V8" s="14"/>
      <c r="W8" s="14"/>
    </row>
    <row r="9" spans="1:23" x14ac:dyDescent="0.3">
      <c r="A9" s="83" t="s">
        <v>74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14"/>
      <c r="U9" s="14"/>
      <c r="V9" s="14"/>
      <c r="W9" s="14"/>
    </row>
    <row r="10" spans="1:23" x14ac:dyDescent="0.3">
      <c r="A10" s="83" t="s">
        <v>75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14"/>
      <c r="U10" s="14"/>
      <c r="V10" s="14"/>
      <c r="W10" s="14"/>
    </row>
    <row r="11" spans="1:23" ht="15" thickBot="1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3">
      <c r="A12" s="69" t="s">
        <v>76</v>
      </c>
      <c r="B12" s="71" t="s">
        <v>77</v>
      </c>
      <c r="C12" s="71" t="s">
        <v>78</v>
      </c>
      <c r="D12" s="88" t="s">
        <v>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90"/>
      <c r="P12" s="88" t="s">
        <v>80</v>
      </c>
      <c r="Q12" s="89"/>
      <c r="R12" s="89"/>
      <c r="S12" s="91"/>
      <c r="T12" s="14"/>
      <c r="U12" s="14"/>
      <c r="V12" s="14"/>
      <c r="W12" s="14"/>
    </row>
    <row r="13" spans="1:23" x14ac:dyDescent="0.3">
      <c r="A13" s="84"/>
      <c r="B13" s="86"/>
      <c r="C13" s="86"/>
      <c r="D13" s="80" t="s">
        <v>81</v>
      </c>
      <c r="E13" s="62"/>
      <c r="F13" s="80" t="s">
        <v>82</v>
      </c>
      <c r="G13" s="62"/>
      <c r="H13" s="80" t="s">
        <v>83</v>
      </c>
      <c r="I13" s="62"/>
      <c r="J13" s="80" t="s">
        <v>84</v>
      </c>
      <c r="K13" s="62"/>
      <c r="L13" s="80" t="s">
        <v>85</v>
      </c>
      <c r="M13" s="62"/>
      <c r="N13" s="80" t="s">
        <v>86</v>
      </c>
      <c r="O13" s="62"/>
      <c r="P13" s="80" t="s">
        <v>87</v>
      </c>
      <c r="Q13" s="62"/>
      <c r="R13" s="80" t="s">
        <v>88</v>
      </c>
      <c r="S13" s="61"/>
      <c r="T13" s="14"/>
      <c r="U13" s="14"/>
      <c r="V13" s="14"/>
      <c r="W13" s="14"/>
    </row>
    <row r="14" spans="1:23" ht="15" thickBot="1" x14ac:dyDescent="0.35">
      <c r="A14" s="85"/>
      <c r="B14" s="87"/>
      <c r="C14" s="87"/>
      <c r="D14" s="18" t="s">
        <v>76</v>
      </c>
      <c r="E14" s="18" t="s">
        <v>89</v>
      </c>
      <c r="F14" s="18" t="s">
        <v>76</v>
      </c>
      <c r="G14" s="18" t="s">
        <v>89</v>
      </c>
      <c r="H14" s="18" t="s">
        <v>76</v>
      </c>
      <c r="I14" s="18" t="s">
        <v>89</v>
      </c>
      <c r="J14" s="18" t="s">
        <v>76</v>
      </c>
      <c r="K14" s="18" t="s">
        <v>89</v>
      </c>
      <c r="L14" s="18" t="s">
        <v>76</v>
      </c>
      <c r="M14" s="18" t="s">
        <v>89</v>
      </c>
      <c r="N14" s="18" t="s">
        <v>76</v>
      </c>
      <c r="O14" s="18" t="s">
        <v>89</v>
      </c>
      <c r="P14" s="18" t="s">
        <v>76</v>
      </c>
      <c r="Q14" s="18" t="s">
        <v>89</v>
      </c>
      <c r="R14" s="18" t="s">
        <v>76</v>
      </c>
      <c r="S14" s="19" t="s">
        <v>89</v>
      </c>
      <c r="T14" s="14"/>
      <c r="U14" s="14"/>
      <c r="V14" s="14"/>
      <c r="W14" s="14"/>
    </row>
    <row r="15" spans="1:23" ht="27" thickBot="1" x14ac:dyDescent="0.35">
      <c r="A15" s="20">
        <v>1</v>
      </c>
      <c r="B15" s="21" t="s">
        <v>54</v>
      </c>
      <c r="C15" s="21">
        <f>+F15+D15+H15+J15+L15+N15</f>
        <v>22</v>
      </c>
      <c r="D15" s="21">
        <f>COUNTIF(Zaključne!G7:G61,"=A")</f>
        <v>1</v>
      </c>
      <c r="E15" s="21">
        <f>ROUND(100*D15/C15,1)</f>
        <v>4.5</v>
      </c>
      <c r="F15" s="21">
        <f>COUNTIF(Zaključne!G7:G61, "=B")</f>
        <v>0</v>
      </c>
      <c r="G15" s="21">
        <f>ROUND(100*F15/C15,1)</f>
        <v>0</v>
      </c>
      <c r="H15" s="21">
        <f>COUNTIF(Zaključne!G7:G61, "=C")</f>
        <v>0</v>
      </c>
      <c r="I15" s="21">
        <f>ROUND(100*H15/C15,1)</f>
        <v>0</v>
      </c>
      <c r="J15" s="21">
        <f>COUNTIF(Zaključne!G7:G61, "=D")</f>
        <v>0</v>
      </c>
      <c r="K15" s="21">
        <f>ROUND(100*J15/C15,1)</f>
        <v>0</v>
      </c>
      <c r="L15" s="21">
        <f>COUNTIF(Zaključne!G7:G61, "=E")</f>
        <v>0</v>
      </c>
      <c r="M15" s="21">
        <f>ROUND(100*L15/C15,1)</f>
        <v>0</v>
      </c>
      <c r="N15" s="21">
        <f>COUNTIF(Zaključne!G7:G61, "=F")</f>
        <v>21</v>
      </c>
      <c r="O15" s="21">
        <f>MAX(0,100-E15-G15-I15-K15-M15)</f>
        <v>95.5</v>
      </c>
      <c r="P15" s="21">
        <f>+D15+F15+H15+J15+L15</f>
        <v>1</v>
      </c>
      <c r="Q15" s="21">
        <f>ROUND(100*P15/C15,1)</f>
        <v>4.5</v>
      </c>
      <c r="R15" s="21">
        <f>+N15</f>
        <v>21</v>
      </c>
      <c r="S15" s="22">
        <f>O15</f>
        <v>95.5</v>
      </c>
      <c r="T15" s="14"/>
      <c r="U15" s="14"/>
      <c r="V15" s="14"/>
      <c r="W15" s="14"/>
    </row>
    <row r="16" spans="1:23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79" t="s">
        <v>95</v>
      </c>
      <c r="O19" s="79"/>
      <c r="P19" s="79"/>
      <c r="Q19" s="79"/>
      <c r="R19" s="79"/>
      <c r="S19" s="79"/>
      <c r="T19" s="14"/>
      <c r="U19" s="14"/>
      <c r="V19" s="14"/>
      <c r="W19" s="14"/>
    </row>
    <row r="20" spans="1:23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78" t="s">
        <v>94</v>
      </c>
      <c r="O20" s="78"/>
      <c r="P20" s="78"/>
      <c r="Q20" s="78"/>
      <c r="R20" s="78"/>
      <c r="S20" s="78"/>
      <c r="T20" s="14"/>
      <c r="U20" s="14"/>
      <c r="V20" s="14"/>
      <c r="W20" s="14"/>
    </row>
  </sheetData>
  <mergeCells count="24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N20:S20"/>
    <mergeCell ref="N19:S19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cp:lastPrinted>2021-02-06T16:04:54Z</cp:lastPrinted>
  <dcterms:created xsi:type="dcterms:W3CDTF">2020-11-20T22:46:19Z</dcterms:created>
  <dcterms:modified xsi:type="dcterms:W3CDTF">2021-09-17T21:24:14Z</dcterms:modified>
</cp:coreProperties>
</file>