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3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<sst xmlns="http://schemas.openxmlformats.org/spreadsheetml/2006/main" count="1251" uniqueCount="307">
  <si>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</si>
  <si>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</si>
  <si>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</si>
  <si>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</si>
  <si>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</si>
  <si>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</si>
  <si>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</si>
  <si>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</si>
  <si>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</si>
  <si>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</si>
  <si>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</si>
  <si>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</si>
  <si>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</si>
  <si>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</si>
  <si>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</si>
  <si>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</si>
  <si>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</si>
  <si>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</si>
  <si>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</si>
  <si>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</si>
  <si>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</si>
  <si>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</si>
  <si>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</si>
  <si>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</si>
  <si>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</si>
  <si>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</si>
  <si>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</si>
  <si>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</si>
  <si>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</si>
  <si>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</si>
  <si>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</si>
  <si>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</si>
  <si>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</si>
  <si>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</si>
  <si>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</si>
  <si>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</si>
  <si>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</si>
  <si>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</si>
  <si>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</si>
  <si>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</si>
  <si>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</si>
  <si>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</si>
  <si>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</si>
  <si>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</si>
  <si>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</si>
  <si>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</si>
  <si>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</si>
  <si>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</si>
  <si>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</si>
  <si>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</si>
  <si>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</si>
  <si>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</si>
  <si>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</si>
  <si>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</si>
  <si>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</si>
  <si>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</si>
  <si>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</si>
  <si>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</si>
  <si>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</si>
  <si>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</si>
  <si>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</si>
  <si>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</si>
  <si>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</si>
  <si>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</si>
  <si>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</si>
  <si>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</si>
  <si>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</si>
  <si>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</si>
  <si>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</si>
  <si>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</si>
  <si>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</si>
  <si>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</si>
  <si>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</si>
  <si>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</si>
  <si>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</si>
  <si>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</si>
  <si>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</si>
  <si>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</si>
  <si>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</si>
  <si>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</si>
  <si>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</si>
  <si>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</si>
  <si>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</si>
  <si>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</si>
  <si>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</si>
  <si>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</si>
  <si>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</si>
  <si>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</si>
  <si>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</si>
  <si>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</si>
  <si>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</si>
  <si>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</si>
  <si>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</si>
  <si>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</si>
  <si>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</si>
  <si>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</si>
  <si>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</si>
  <si>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</si>
  <si>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</si>
  <si>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</si>
  <si>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</si>
  <si>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</si>
  <si>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</si>
  <si>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</si>
  <si>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</si>
  <si>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</si>
  <si>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</si>
  <si>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</si>
  <si>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</si>
  <si>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</si>
  <si>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</si>
  <si>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</si>
  <si>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</si>
  <si>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</si>
  <si>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</si>
  <si>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</si>
  <si>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</si>
  <si>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</si>
  <si>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</si>
  <si>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</si>
  <si>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</si>
  <si>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</si>
  <si>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</si>
  <si>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</si>
  <si>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</si>
  <si>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</si>
  <si>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</si>
  <si>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</si>
  <si>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</si>
  <si>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</si>
  <si>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</si>
  <si>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</si>
  <si>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</si>
  <si>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</si>
  <si>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</si>
  <si>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</si>
  <si>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</si>
  <si>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</si>
  <si>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</si>
  <si>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</si>
  <si>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</si>
  <si>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</si>
  <si>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</si>
  <si>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</si>
  <si>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</si>
  <si>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</si>
  <si>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</si>
  <si>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</si>
  <si>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</si>
  <si>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</si>
  <si>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</si>
  <si>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</si>
  <si>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</si>
  <si>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</si>
  <si>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</si>
  <si>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</si>
  <si>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</si>
  <si>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</si>
  <si>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</si>
  <si>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</si>
  <si>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</si>
  <si>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</si>
  <si>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</si>
  <si>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</si>
  <si>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</si>
  <si>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</si>
  <si>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</si>
  <si>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</si>
  <si>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</si>
  <si>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</si>
  <si>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</si>
  <si>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</si>
  <si>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</si>
  <si>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</si>
  <si>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</si>
  <si>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</si>
  <si>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</si>
  <si>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</si>
  <si>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</si>
  <si>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</si>
  <si>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</si>
  <si>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</si>
  <si>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</si>
  <si>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</si>
  <si>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</si>
  <si>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</si>
  <si>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</si>
  <si>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</si>
  <si>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</si>
  <si>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</si>
  <si>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</si>
  <si>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</si>
  <si>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</si>
  <si>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</si>
  <si>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</si>
  <si>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</si>
  <si>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</si>
  <si>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</si>
  <si>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</si>
  <si>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</si>
  <si>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</si>
  <si>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</si>
  <si>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</si>
  <si>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</si>
  <si>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</si>
  <si>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</si>
  <si>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</si>
  <si>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</si>
  <si>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</si>
  <si>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</si>
  <si>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</si>
  <si>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</si>
  <si>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</si>
  <si>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</si>
  <si>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</si>
  <si>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</si>
  <si>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</si>
  <si>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</si>
  <si>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</si>
  <si>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</si>
  <si>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</si>
  <si>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</si>
  <si>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</si>
  <si>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</si>
  <si>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</si>
  <si>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</si>
  <si>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</si>
  <si>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</si>
  <si>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</si>
  <si>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</si>
  <si>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</si>
  <si>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</si>
  <si>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</si>
  <si>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</si>
  <si>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</si>
  <si>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</si>
  <si>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</si>
  <si>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</si>
  <si>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</si>
  <si>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</si>
  <si>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</si>
  <si>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</si>
  <si>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</si>
  <si>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</si>
  <si>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</si>
  <si>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</si>
  <si>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</si>
  <si>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</si>
  <si>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</si>
  <si>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</si>
  <si>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</si>
  <si>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</si>
  <si>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</si>
  <si>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</si>
  <si>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</si>
  <si>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</si>
  <si>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</si>
  <si>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</si>
  <si>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</si>
  <si>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</si>
  <si>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</si>
  <si>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</si>
  <si>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</si>
  <si>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</si>
  <si>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</si>
  <si>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</si>
  <si>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</si>
  <si>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</si>
  <si>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</si>
  <si>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</si>
  <si>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</si>
  <si>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</si>
  <si>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</si>
  <si>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</si>
  <si>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</si>
  <si>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</si>
  <si>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</si>
  <si>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</si>
  <si>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</si>
  <si>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</si>
  <si>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</si>
  <si>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</si>
  <si>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</si>
  <si>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</si>
  <si>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</si>
  <si>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</si>
  <si>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</si>
  <si>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</si>
  <si>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</si>
  <si>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</si>
  <si>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</si>
  <si>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</si>
  <si>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</si>
  <si>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</si>
  <si>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</si>
  <si>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</si>
  <si>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</si>
  <si>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</si>
  <si>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</si>
  <si>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</si>
  <si>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</si>
  <si>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</si>
  <si>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</si>
  <si>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</si>
  <si>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</si>
  <si>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</si>
  <si>
    <t>SARADNIK: Velimir Ćorović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</si>
</sst>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80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I59" sqref="I59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ht="12.75">
      <c r="A2" t="s">
        <v>59</v>
      </c>
      <c r="B2" t="s">
        <v>182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>
        <f aca="true" t="shared" si="0" ref="AC2:AC65">IF(T2&lt;&gt;$AA$1,T2,IF(S2=$AA$1,"",S2))</f>
      </c>
    </row>
    <row r="3" spans="1:29" ht="12.75">
      <c r="A3" t="s">
        <v>62</v>
      </c>
      <c r="B3" t="s">
        <v>182</v>
      </c>
      <c r="C3" t="s">
        <v>161</v>
      </c>
      <c r="D3" t="s">
        <v>249</v>
      </c>
      <c r="E3" t="s">
        <v>60</v>
      </c>
      <c r="F3" t="s">
        <v>59</v>
      </c>
      <c r="G3" t="s">
        <v>130</v>
      </c>
      <c r="I3" t="str">
        <f aca="true" t="shared" si="1" ref="I3:I52">CONCATENATE(A3,"/",B3)</f>
        <v>2/2020</v>
      </c>
      <c r="J3" t="str">
        <f aca="true" t="shared" si="2" ref="J3:J52">CONCATENATE(D3," ",C3)</f>
        <v>Veljović Matija</v>
      </c>
      <c r="AC3">
        <f t="shared" si="0"/>
      </c>
    </row>
    <row r="4" spans="1:29" ht="12.75">
      <c r="A4" t="s">
        <v>63</v>
      </c>
      <c r="B4" t="s">
        <v>182</v>
      </c>
      <c r="C4" t="s">
        <v>165</v>
      </c>
      <c r="D4" t="s">
        <v>250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>
        <f t="shared" si="0"/>
      </c>
    </row>
    <row r="5" spans="1:29" ht="12.75">
      <c r="A5" t="s">
        <v>64</v>
      </c>
      <c r="B5" t="s">
        <v>182</v>
      </c>
      <c r="C5" t="s">
        <v>177</v>
      </c>
      <c r="D5" t="s">
        <v>191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>
        <f t="shared" si="0"/>
      </c>
    </row>
    <row r="6" spans="1:29" ht="12.75">
      <c r="A6" t="s">
        <v>65</v>
      </c>
      <c r="B6" t="s">
        <v>182</v>
      </c>
      <c r="C6" t="s">
        <v>148</v>
      </c>
      <c r="D6" t="s">
        <v>251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>
        <f t="shared" si="0"/>
      </c>
    </row>
    <row r="7" spans="1:29" ht="12.75">
      <c r="A7" t="s">
        <v>67</v>
      </c>
      <c r="B7" t="s">
        <v>182</v>
      </c>
      <c r="C7" t="s">
        <v>169</v>
      </c>
      <c r="D7" t="s">
        <v>252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>
        <f t="shared" si="0"/>
      </c>
    </row>
    <row r="8" spans="1:29" ht="12.75">
      <c r="A8" t="s">
        <v>68</v>
      </c>
      <c r="B8" t="s">
        <v>182</v>
      </c>
      <c r="C8" t="s">
        <v>161</v>
      </c>
      <c r="D8" t="s">
        <v>253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>
        <f t="shared" si="0"/>
      </c>
    </row>
    <row r="9" spans="1:29" ht="12.75">
      <c r="A9" t="s">
        <v>69</v>
      </c>
      <c r="B9" t="s">
        <v>182</v>
      </c>
      <c r="C9" t="s">
        <v>93</v>
      </c>
      <c r="D9" t="s">
        <v>254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>
        <f t="shared" si="0"/>
      </c>
    </row>
    <row r="10" spans="1:29" ht="12.75">
      <c r="A10" t="s">
        <v>70</v>
      </c>
      <c r="B10" t="s">
        <v>182</v>
      </c>
      <c r="C10" t="s">
        <v>120</v>
      </c>
      <c r="D10" t="s">
        <v>255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>
        <f t="shared" si="0"/>
      </c>
    </row>
    <row r="11" spans="1:29" ht="12.75">
      <c r="A11" t="s">
        <v>71</v>
      </c>
      <c r="B11" t="s">
        <v>182</v>
      </c>
      <c r="C11" t="s">
        <v>256</v>
      </c>
      <c r="D11" t="s">
        <v>257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>
        <f t="shared" si="0"/>
      </c>
    </row>
    <row r="12" spans="1:29" ht="12.75">
      <c r="A12" t="s">
        <v>75</v>
      </c>
      <c r="B12" t="s">
        <v>182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>
        <f t="shared" si="0"/>
      </c>
    </row>
    <row r="13" spans="1:29" ht="12.75">
      <c r="A13" t="s">
        <v>78</v>
      </c>
      <c r="B13" t="s">
        <v>182</v>
      </c>
      <c r="C13" t="s">
        <v>258</v>
      </c>
      <c r="D13" t="s">
        <v>259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>
        <f t="shared" si="0"/>
      </c>
    </row>
    <row r="14" spans="1:29" ht="12.75">
      <c r="A14" t="s">
        <v>80</v>
      </c>
      <c r="B14" t="s">
        <v>182</v>
      </c>
      <c r="C14" t="s">
        <v>179</v>
      </c>
      <c r="D14" t="s">
        <v>260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>
        <f t="shared" si="0"/>
      </c>
    </row>
    <row r="15" spans="1:29" ht="12.75">
      <c r="A15" t="s">
        <v>81</v>
      </c>
      <c r="B15" t="s">
        <v>182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>
        <f t="shared" si="0"/>
      </c>
    </row>
    <row r="16" spans="1:29" ht="12.75">
      <c r="A16" t="s">
        <v>82</v>
      </c>
      <c r="B16" t="s">
        <v>182</v>
      </c>
      <c r="C16" t="s">
        <v>261</v>
      </c>
      <c r="D16" t="s">
        <v>262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>
        <f t="shared" si="0"/>
      </c>
    </row>
    <row r="17" spans="1:29" ht="12.75">
      <c r="A17" t="s">
        <v>83</v>
      </c>
      <c r="B17" t="s">
        <v>182</v>
      </c>
      <c r="C17" t="s">
        <v>263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>
        <f t="shared" si="0"/>
      </c>
    </row>
    <row r="18" spans="1:29" ht="12.75">
      <c r="A18" t="s">
        <v>84</v>
      </c>
      <c r="B18" t="s">
        <v>182</v>
      </c>
      <c r="C18" t="s">
        <v>131</v>
      </c>
      <c r="D18" t="s">
        <v>264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>
        <f t="shared" si="0"/>
      </c>
    </row>
    <row r="19" spans="1:29" ht="12.75">
      <c r="A19" t="s">
        <v>85</v>
      </c>
      <c r="B19" t="s">
        <v>182</v>
      </c>
      <c r="C19" t="s">
        <v>66</v>
      </c>
      <c r="D19" t="s">
        <v>265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>
        <f t="shared" si="0"/>
      </c>
    </row>
    <row r="20" spans="1:29" ht="12.75">
      <c r="A20" t="s">
        <v>86</v>
      </c>
      <c r="B20" t="s">
        <v>182</v>
      </c>
      <c r="C20" t="s">
        <v>232</v>
      </c>
      <c r="D20" t="s">
        <v>266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>
        <f t="shared" si="0"/>
      </c>
    </row>
    <row r="21" spans="1:29" ht="12.75">
      <c r="A21" t="s">
        <v>87</v>
      </c>
      <c r="B21" t="s">
        <v>182</v>
      </c>
      <c r="C21" t="s">
        <v>267</v>
      </c>
      <c r="D21" t="s">
        <v>268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>
        <f t="shared" si="0"/>
      </c>
    </row>
    <row r="22" spans="1:29" ht="12.75">
      <c r="A22" t="s">
        <v>88</v>
      </c>
      <c r="B22" t="s">
        <v>182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>
        <f t="shared" si="0"/>
      </c>
    </row>
    <row r="23" spans="1:29" ht="12.75">
      <c r="A23" t="s">
        <v>89</v>
      </c>
      <c r="B23" t="s">
        <v>182</v>
      </c>
      <c r="C23" t="s">
        <v>256</v>
      </c>
      <c r="D23" t="s">
        <v>203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>
        <f t="shared" si="0"/>
      </c>
    </row>
    <row r="24" spans="1:29" ht="12.75">
      <c r="A24" t="s">
        <v>90</v>
      </c>
      <c r="B24" t="s">
        <v>182</v>
      </c>
      <c r="C24" t="s">
        <v>119</v>
      </c>
      <c r="D24" t="s">
        <v>269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>
        <f t="shared" si="0"/>
      </c>
    </row>
    <row r="25" spans="1:29" ht="12.75">
      <c r="A25" t="s">
        <v>91</v>
      </c>
      <c r="B25" t="s">
        <v>182</v>
      </c>
      <c r="C25" t="s">
        <v>165</v>
      </c>
      <c r="D25" t="s">
        <v>270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>
        <f t="shared" si="0"/>
      </c>
    </row>
    <row r="26" spans="1:29" ht="12.75">
      <c r="A26" t="s">
        <v>92</v>
      </c>
      <c r="B26" t="s">
        <v>182</v>
      </c>
      <c r="C26" t="s">
        <v>193</v>
      </c>
      <c r="D26" t="s">
        <v>271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>
        <f t="shared" si="0"/>
      </c>
    </row>
    <row r="27" spans="1:29" ht="12.75">
      <c r="A27" t="s">
        <v>94</v>
      </c>
      <c r="B27" t="s">
        <v>182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>
        <f t="shared" si="0"/>
      </c>
    </row>
    <row r="28" spans="1:29" ht="12.75">
      <c r="A28" t="s">
        <v>95</v>
      </c>
      <c r="B28" t="s">
        <v>182</v>
      </c>
      <c r="C28" t="s">
        <v>162</v>
      </c>
      <c r="D28" t="s">
        <v>272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>
        <f t="shared" si="0"/>
      </c>
    </row>
    <row r="29" spans="1:29" ht="12.75">
      <c r="A29" t="s">
        <v>96</v>
      </c>
      <c r="B29" t="s">
        <v>182</v>
      </c>
      <c r="C29" t="s">
        <v>93</v>
      </c>
      <c r="D29" t="s">
        <v>273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>
        <f t="shared" si="0"/>
      </c>
    </row>
    <row r="30" spans="1:29" ht="12.75">
      <c r="A30" t="s">
        <v>98</v>
      </c>
      <c r="B30" t="s">
        <v>182</v>
      </c>
      <c r="C30" t="s">
        <v>72</v>
      </c>
      <c r="D30" t="s">
        <v>274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>
        <f t="shared" si="0"/>
      </c>
    </row>
    <row r="31" spans="1:29" ht="12.75">
      <c r="A31" t="s">
        <v>99</v>
      </c>
      <c r="B31" t="s">
        <v>182</v>
      </c>
      <c r="C31" t="s">
        <v>248</v>
      </c>
      <c r="D31" t="s">
        <v>275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>
        <f t="shared" si="0"/>
      </c>
    </row>
    <row r="32" spans="1:29" ht="12.75">
      <c r="A32" t="s">
        <v>100</v>
      </c>
      <c r="B32" t="s">
        <v>182</v>
      </c>
      <c r="C32" t="s">
        <v>72</v>
      </c>
      <c r="D32" t="s">
        <v>276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>
        <f t="shared" si="0"/>
      </c>
    </row>
    <row r="33" spans="1:29" ht="12.75">
      <c r="A33" t="s">
        <v>101</v>
      </c>
      <c r="B33" t="s">
        <v>182</v>
      </c>
      <c r="C33" t="s">
        <v>109</v>
      </c>
      <c r="D33" t="s">
        <v>277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>
        <f t="shared" si="0"/>
      </c>
    </row>
    <row r="34" spans="1:29" ht="12.75">
      <c r="A34" t="s">
        <v>102</v>
      </c>
      <c r="B34" t="s">
        <v>182</v>
      </c>
      <c r="C34" t="s">
        <v>278</v>
      </c>
      <c r="D34" t="s">
        <v>279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>
        <f t="shared" si="0"/>
      </c>
    </row>
    <row r="35" spans="1:29" ht="12.75">
      <c r="A35" t="s">
        <v>103</v>
      </c>
      <c r="B35" t="s">
        <v>182</v>
      </c>
      <c r="C35" t="s">
        <v>136</v>
      </c>
      <c r="D35" t="s">
        <v>280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>
        <f t="shared" si="0"/>
      </c>
    </row>
    <row r="36" spans="1:29" ht="12.75">
      <c r="A36" t="s">
        <v>150</v>
      </c>
      <c r="B36" t="s">
        <v>182</v>
      </c>
      <c r="C36" t="s">
        <v>281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>
        <f t="shared" si="0"/>
      </c>
    </row>
    <row r="37" spans="1:29" ht="12.75">
      <c r="A37" t="s">
        <v>104</v>
      </c>
      <c r="B37" t="s">
        <v>182</v>
      </c>
      <c r="C37" t="s">
        <v>161</v>
      </c>
      <c r="D37" t="s">
        <v>282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>
        <f t="shared" si="0"/>
      </c>
    </row>
    <row r="38" spans="1:29" ht="12.75">
      <c r="A38" t="s">
        <v>105</v>
      </c>
      <c r="B38" t="s">
        <v>182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>
        <f t="shared" si="0"/>
      </c>
    </row>
    <row r="39" spans="1:29" ht="12.75">
      <c r="A39" t="s">
        <v>106</v>
      </c>
      <c r="B39" t="s">
        <v>182</v>
      </c>
      <c r="C39" t="s">
        <v>283</v>
      </c>
      <c r="D39" t="s">
        <v>250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>
        <f t="shared" si="0"/>
      </c>
    </row>
    <row r="40" spans="1:29" ht="12.75">
      <c r="A40" t="s">
        <v>108</v>
      </c>
      <c r="B40" t="s">
        <v>182</v>
      </c>
      <c r="C40" t="s">
        <v>284</v>
      </c>
      <c r="D40" t="s">
        <v>285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>
        <f t="shared" si="0"/>
      </c>
    </row>
    <row r="41" spans="1:29" ht="12.75">
      <c r="A41" t="s">
        <v>110</v>
      </c>
      <c r="B41" t="s">
        <v>182</v>
      </c>
      <c r="C41" t="s">
        <v>201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>
        <f t="shared" si="0"/>
      </c>
    </row>
    <row r="42" spans="1:29" ht="12.75">
      <c r="A42" t="s">
        <v>111</v>
      </c>
      <c r="B42" t="s">
        <v>182</v>
      </c>
      <c r="C42" t="s">
        <v>286</v>
      </c>
      <c r="D42" t="s">
        <v>287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>
        <f t="shared" si="0"/>
      </c>
    </row>
    <row r="43" spans="1:29" ht="12.75">
      <c r="A43" t="s">
        <v>112</v>
      </c>
      <c r="B43" t="s">
        <v>182</v>
      </c>
      <c r="C43" t="s">
        <v>288</v>
      </c>
      <c r="D43" t="s">
        <v>289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>
        <f t="shared" si="0"/>
      </c>
    </row>
    <row r="44" spans="1:29" ht="12.75">
      <c r="A44" t="s">
        <v>113</v>
      </c>
      <c r="B44" t="s">
        <v>182</v>
      </c>
      <c r="C44" t="s">
        <v>204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>
        <f t="shared" si="0"/>
      </c>
    </row>
    <row r="45" spans="1:29" ht="12.75">
      <c r="A45" t="s">
        <v>114</v>
      </c>
      <c r="B45" t="s">
        <v>182</v>
      </c>
      <c r="C45" t="s">
        <v>290</v>
      </c>
      <c r="D45" t="s">
        <v>291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>
        <f t="shared" si="0"/>
      </c>
    </row>
    <row r="46" spans="1:29" ht="12.75">
      <c r="A46" t="s">
        <v>115</v>
      </c>
      <c r="B46" t="s">
        <v>182</v>
      </c>
      <c r="C46" t="s">
        <v>201</v>
      </c>
      <c r="D46" t="s">
        <v>292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>
        <f t="shared" si="0"/>
      </c>
    </row>
    <row r="47" spans="1:29" ht="12.75">
      <c r="A47" t="s">
        <v>116</v>
      </c>
      <c r="B47" t="s">
        <v>182</v>
      </c>
      <c r="C47" t="s">
        <v>204</v>
      </c>
      <c r="D47" t="s">
        <v>293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>
        <f t="shared" si="0"/>
      </c>
    </row>
    <row r="48" spans="1:29" ht="12.75">
      <c r="A48" t="s">
        <v>117</v>
      </c>
      <c r="B48" t="s">
        <v>182</v>
      </c>
      <c r="C48" t="s">
        <v>294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>
        <f t="shared" si="0"/>
      </c>
    </row>
    <row r="49" spans="1:29" ht="12.75">
      <c r="A49" t="s">
        <v>295</v>
      </c>
      <c r="B49" t="s">
        <v>182</v>
      </c>
      <c r="C49" t="s">
        <v>256</v>
      </c>
      <c r="D49" t="s">
        <v>296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>
        <f t="shared" si="0"/>
      </c>
    </row>
    <row r="50" spans="1:29" ht="12.75">
      <c r="A50" t="s">
        <v>297</v>
      </c>
      <c r="B50" t="s">
        <v>182</v>
      </c>
      <c r="C50" t="s">
        <v>298</v>
      </c>
      <c r="D50" t="s">
        <v>299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>
        <f t="shared" si="0"/>
      </c>
    </row>
    <row r="51" spans="1:29" ht="12.75">
      <c r="A51" t="s">
        <v>300</v>
      </c>
      <c r="B51" t="s">
        <v>182</v>
      </c>
      <c r="C51" t="s">
        <v>301</v>
      </c>
      <c r="D51" t="s">
        <v>302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>
        <f t="shared" si="0"/>
      </c>
    </row>
    <row r="52" spans="1:29" ht="12.75">
      <c r="A52" t="s">
        <v>70</v>
      </c>
      <c r="B52" t="s">
        <v>158</v>
      </c>
      <c r="C52" t="s">
        <v>303</v>
      </c>
      <c r="D52" t="s">
        <v>304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>
        <f t="shared" si="0"/>
      </c>
    </row>
    <row r="53" spans="1:29" ht="12.75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>
        <f t="shared" si="0"/>
      </c>
    </row>
    <row r="54" spans="1:29" ht="12.75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1"/>
      <c r="B58" s="81"/>
      <c r="C58" s="81"/>
      <c r="D58" s="81"/>
      <c r="E58" s="81"/>
      <c r="F58" s="81"/>
      <c r="G58" s="81"/>
      <c r="AC58">
        <f t="shared" si="0"/>
      </c>
    </row>
    <row r="59" spans="1:29" ht="15">
      <c r="A59" s="81"/>
      <c r="B59" s="81"/>
      <c r="C59" s="81"/>
      <c r="D59" s="81"/>
      <c r="E59" s="81"/>
      <c r="F59" s="81"/>
      <c r="G59" s="81"/>
      <c r="AC59">
        <f t="shared" si="0"/>
      </c>
    </row>
    <row r="60" spans="1:29" ht="15">
      <c r="A60" s="81"/>
      <c r="B60" s="81"/>
      <c r="C60" s="81"/>
      <c r="D60" s="81"/>
      <c r="E60" s="81"/>
      <c r="F60" s="81"/>
      <c r="G60" s="81"/>
      <c r="AC60">
        <f t="shared" si="0"/>
      </c>
    </row>
    <row r="61" spans="1:29" ht="15">
      <c r="A61" s="81"/>
      <c r="B61" s="81"/>
      <c r="C61" s="81"/>
      <c r="D61" s="81"/>
      <c r="E61" s="81"/>
      <c r="F61" s="81"/>
      <c r="G61" s="81"/>
      <c r="L61" s="68" t="s">
        <v>122</v>
      </c>
      <c r="AC61">
        <f t="shared" si="0"/>
      </c>
    </row>
    <row r="62" spans="1:29" ht="15">
      <c r="A62" s="81"/>
      <c r="B62" s="81"/>
      <c r="C62" s="81"/>
      <c r="D62" s="81"/>
      <c r="E62" s="81"/>
      <c r="F62" s="81"/>
      <c r="G62" s="81"/>
      <c r="L62" s="68" t="s">
        <v>124</v>
      </c>
      <c r="AC62">
        <f t="shared" si="0"/>
      </c>
    </row>
    <row r="63" spans="1:29" ht="15">
      <c r="A63" s="81"/>
      <c r="B63" s="81"/>
      <c r="C63" s="81"/>
      <c r="D63" s="81"/>
      <c r="E63" s="81"/>
      <c r="F63" s="81"/>
      <c r="G63" s="81"/>
      <c r="AC63">
        <f t="shared" si="0"/>
      </c>
    </row>
    <row r="64" spans="1:29" ht="15">
      <c r="A64" s="81"/>
      <c r="B64" s="81"/>
      <c r="C64" s="81"/>
      <c r="D64" s="81"/>
      <c r="E64" s="81"/>
      <c r="F64" s="81"/>
      <c r="G64" s="81"/>
      <c r="AC64">
        <f t="shared" si="0"/>
      </c>
    </row>
    <row r="65" spans="1:29" ht="15">
      <c r="A65" s="81"/>
      <c r="B65" s="81"/>
      <c r="C65" s="81"/>
      <c r="D65" s="81"/>
      <c r="E65" s="81"/>
      <c r="F65" s="81"/>
      <c r="G65" s="81"/>
      <c r="AC65">
        <f t="shared" si="0"/>
      </c>
    </row>
    <row r="66" spans="1:29" ht="15">
      <c r="A66" s="81"/>
      <c r="B66" s="81"/>
      <c r="C66" s="81"/>
      <c r="D66" s="81"/>
      <c r="E66" s="81"/>
      <c r="F66" s="81"/>
      <c r="G66" s="81"/>
      <c r="AC66">
        <f aca="true" t="shared" si="3" ref="AC66:AC81">IF(T66&lt;&gt;$AA$1,T66,IF(S66=$AA$1,"",S66))</f>
      </c>
    </row>
    <row r="67" spans="1:29" ht="15">
      <c r="A67" s="81"/>
      <c r="B67" s="81"/>
      <c r="C67" s="81"/>
      <c r="D67" s="81"/>
      <c r="E67" s="81"/>
      <c r="F67" s="81"/>
      <c r="G67" s="81"/>
      <c r="AC67">
        <f t="shared" si="3"/>
      </c>
    </row>
    <row r="68" spans="1:29" ht="15">
      <c r="A68" s="81"/>
      <c r="B68" s="81"/>
      <c r="C68" s="81"/>
      <c r="D68" s="81"/>
      <c r="E68" s="81"/>
      <c r="F68" s="81"/>
      <c r="G68" s="81"/>
      <c r="AC68">
        <f t="shared" si="3"/>
      </c>
    </row>
    <row r="69" spans="1:29" ht="15">
      <c r="A69" s="81"/>
      <c r="B69" s="81"/>
      <c r="C69" s="81"/>
      <c r="D69" s="81"/>
      <c r="E69" s="81"/>
      <c r="F69" s="81"/>
      <c r="G69" s="81"/>
      <c r="AC69">
        <f t="shared" si="3"/>
      </c>
    </row>
    <row r="70" spans="1:29" ht="15">
      <c r="A70" s="81"/>
      <c r="B70" s="81"/>
      <c r="C70" s="81"/>
      <c r="D70" s="81"/>
      <c r="E70" s="81"/>
      <c r="F70" s="81"/>
      <c r="G70" s="81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0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V23" sqref="V23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22.5" customHeight="1">
      <c r="A3" s="157" t="s">
        <v>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8" t="s">
        <v>147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8.75" customHeight="1">
      <c r="A7" s="158" t="str">
        <f>CONCATENATE("Semestar: I(prvi), akademska ",My!R2," godina")</f>
        <v>Semestar: I(prvi), akademska 2020/21 godina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9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">
      <c r="A11" s="160" t="s">
        <v>32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">
      <c r="A12" s="160" t="str">
        <f>CONCATENATE("po završetku zimskog semestra akademske ",My!R2," godine")</f>
        <v>po završetku zimskog semestra akademske 2020/21 godine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8" t="s">
        <v>33</v>
      </c>
      <c r="B15" s="171" t="s">
        <v>34</v>
      </c>
      <c r="C15" s="174" t="s">
        <v>35</v>
      </c>
      <c r="D15" s="161" t="s">
        <v>36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77"/>
      <c r="P15" s="161" t="s">
        <v>37</v>
      </c>
      <c r="Q15" s="162"/>
      <c r="R15" s="162"/>
      <c r="S15" s="163"/>
    </row>
    <row r="16" spans="1:19" ht="15.75" customHeight="1">
      <c r="A16" s="169"/>
      <c r="B16" s="172"/>
      <c r="C16" s="175"/>
      <c r="D16" s="178" t="s">
        <v>38</v>
      </c>
      <c r="E16" s="167"/>
      <c r="F16" s="166" t="s">
        <v>39</v>
      </c>
      <c r="G16" s="167"/>
      <c r="H16" s="166" t="s">
        <v>40</v>
      </c>
      <c r="I16" s="167"/>
      <c r="J16" s="166" t="s">
        <v>41</v>
      </c>
      <c r="K16" s="167"/>
      <c r="L16" s="166" t="s">
        <v>42</v>
      </c>
      <c r="M16" s="167"/>
      <c r="N16" s="166" t="s">
        <v>43</v>
      </c>
      <c r="O16" s="179"/>
      <c r="P16" s="164" t="s">
        <v>44</v>
      </c>
      <c r="Q16" s="180"/>
      <c r="R16" s="164" t="s">
        <v>45</v>
      </c>
      <c r="S16" s="165"/>
    </row>
    <row r="17" spans="1:19" ht="23.25" customHeight="1" thickBot="1">
      <c r="A17" s="170"/>
      <c r="B17" s="173"/>
      <c r="C17" s="176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141</v>
      </c>
      <c r="C18" s="74">
        <f>COUNTIF(A_predlog!T6:T113,"&gt;0")</f>
        <v>5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1</v>
      </c>
      <c r="K18" s="78">
        <f>IF($C18=0,0,J18*100/$C18)</f>
        <v>20</v>
      </c>
      <c r="L18" s="78">
        <f>COUNTIF(A_predlog!$U6:$U113,"E")</f>
        <v>0</v>
      </c>
      <c r="M18" s="78">
        <f>IF($C18=0,0,L18*100/$C18)</f>
        <v>0</v>
      </c>
      <c r="N18" s="78">
        <f>C18-P18</f>
        <v>4</v>
      </c>
      <c r="O18" s="74">
        <f>IF($C18=0,0,N18*100/$C18)</f>
        <v>80</v>
      </c>
      <c r="P18" s="78">
        <f>SUM(D18,F18,H18,J18,L18)</f>
        <v>1</v>
      </c>
      <c r="Q18" s="74">
        <f>IF($C18=0,0,P18*100/($P18+$R18))</f>
        <v>20</v>
      </c>
      <c r="R18" s="78">
        <f>N18</f>
        <v>4</v>
      </c>
      <c r="S18" s="73">
        <f>IF($C18=0,0,R18*100/($P18+$R18))</f>
        <v>80</v>
      </c>
    </row>
    <row r="19" spans="1:19" ht="15.75">
      <c r="A19" s="29">
        <v>2</v>
      </c>
      <c r="B19" s="30" t="s">
        <v>139</v>
      </c>
      <c r="C19" s="31">
        <f>COUNTIF(B_predlog!T8:T115,"&gt;0")</f>
        <v>23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5</v>
      </c>
      <c r="M19" s="32">
        <f>IF($C19=0,0,L19*100/$C19)</f>
        <v>21.73913043478261</v>
      </c>
      <c r="N19" s="32">
        <f>C19-P19</f>
        <v>18</v>
      </c>
      <c r="O19" s="31">
        <f>IF($C19=0,0,N19*100/$C19)</f>
        <v>78.26086956521739</v>
      </c>
      <c r="P19" s="32">
        <f>SUM(D19,F19,H19,J19,L19)</f>
        <v>5</v>
      </c>
      <c r="Q19" s="31">
        <f>IF($C19=0,0,P19*100/($P19+$R19))</f>
        <v>21.73913043478261</v>
      </c>
      <c r="R19" s="32">
        <f>N19</f>
        <v>18</v>
      </c>
      <c r="S19" s="33">
        <f>IF($C19=0,0,R19*100/($P19+$R19))</f>
        <v>78.26086956521739</v>
      </c>
    </row>
    <row r="20" spans="1:19" ht="15.75">
      <c r="A20" s="29">
        <v>3</v>
      </c>
      <c r="B20" s="30" t="s">
        <v>140</v>
      </c>
      <c r="C20" s="31">
        <f>COUNTIF(C_predlog!T8:T115,"&gt;0")</f>
        <v>47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17</v>
      </c>
      <c r="M20" s="32">
        <f>IF($C20=0,0,L20*100/$C20)</f>
        <v>36.170212765957444</v>
      </c>
      <c r="N20" s="32">
        <f>C20-P20</f>
        <v>30</v>
      </c>
      <c r="O20" s="31">
        <f>IF($C20=0,0,N20*100/$C20)</f>
        <v>63.829787234042556</v>
      </c>
      <c r="P20" s="32">
        <f>SUM(D20,F20,H20,J20,L20)</f>
        <v>17</v>
      </c>
      <c r="Q20" s="31">
        <f>IF($C20=0,0,P20*100/($P20+$R20))</f>
        <v>36.170212765957444</v>
      </c>
      <c r="R20" s="32">
        <f>N20</f>
        <v>30</v>
      </c>
      <c r="S20" s="33">
        <f>IF($C20=0,0,R20*100/($P20+$R20))</f>
        <v>63.829787234042556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5" t="str">
        <f>CONCATENATE("Podgorica,   januar 20",RIGHT(My!R2,2),". god.")</f>
        <v>Podgorica,   januar 2021. god.</v>
      </c>
      <c r="B25" s="155"/>
      <c r="D25" s="155" t="s">
        <v>47</v>
      </c>
      <c r="E25" s="155"/>
      <c r="F25" s="155"/>
      <c r="G25" s="155"/>
      <c r="H25" s="155"/>
      <c r="I25" s="155"/>
      <c r="N25" s="156" t="s">
        <v>48</v>
      </c>
      <c r="O25" s="156"/>
      <c r="P25" s="156"/>
      <c r="Q25" s="156"/>
    </row>
    <row r="27" spans="4:18" ht="15">
      <c r="D27" s="160" t="s">
        <v>127</v>
      </c>
      <c r="E27" s="160"/>
      <c r="F27" s="160"/>
      <c r="G27" s="160"/>
      <c r="H27" s="160"/>
      <c r="I27" s="160"/>
      <c r="J27" s="160"/>
      <c r="L27" s="72"/>
      <c r="M27" s="160" t="s">
        <v>126</v>
      </c>
      <c r="N27" s="160"/>
      <c r="O27" s="160"/>
      <c r="P27" s="160"/>
      <c r="Q27" s="160"/>
      <c r="R27" s="160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C1">
      <selection activeCell="N13" sqref="N13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305</v>
      </c>
    </row>
    <row r="3" spans="1:11" ht="12.75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1" ht="12.75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E</v>
      </c>
    </row>
    <row r="5" spans="1:11" ht="12.75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E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F</v>
      </c>
    </row>
    <row r="6" spans="1:11" ht="12.75">
      <c r="A6" s="63" t="str">
        <f>A_Zakljucne!A10</f>
        <v>3/2020</v>
      </c>
      <c r="B6" s="64" t="str">
        <f>A_Zakljucne!B10</f>
        <v>Perović Helena</v>
      </c>
      <c r="C6" s="64" t="str">
        <f>A_Zakljucne!F10</f>
        <v>D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E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F</v>
      </c>
    </row>
    <row r="7" spans="1:11" ht="12.75">
      <c r="A7" s="63" t="str">
        <f>A_Zakljucne!A11</f>
        <v>4/2020</v>
      </c>
      <c r="B7" s="64" t="str">
        <f>A_Zakljucne!B11</f>
        <v>Murić Anisa</v>
      </c>
      <c r="C7" s="64" t="str">
        <f>A_Zakljucne!F11</f>
        <v>F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F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F</v>
      </c>
    </row>
    <row r="8" spans="1:11" ht="12.75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E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E</v>
      </c>
    </row>
    <row r="9" spans="1:11" ht="12.75">
      <c r="A9" s="63" t="str">
        <f>A_Zakljucne!A13</f>
        <v>6/2020</v>
      </c>
      <c r="B9" s="64" t="str">
        <f>A_Zakljucne!B13</f>
        <v>Jocović Suzana</v>
      </c>
      <c r="C9" s="64" t="str">
        <f>A_Zakljucne!F13</f>
        <v>F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E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1" ht="12.75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1" ht="12.75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F</v>
      </c>
    </row>
    <row r="12" spans="1:11" ht="12.75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F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F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E</v>
      </c>
    </row>
    <row r="13" spans="1:11" ht="12.75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F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E</v>
      </c>
    </row>
    <row r="14" spans="1:11" ht="12.75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F</v>
      </c>
    </row>
    <row r="15" spans="1:11" ht="12.75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F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F</v>
      </c>
    </row>
    <row r="16" spans="1:11" ht="12.75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F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F</v>
      </c>
    </row>
    <row r="17" spans="1:11" ht="12.75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ht="12.75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F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F</v>
      </c>
    </row>
    <row r="19" spans="1:11" ht="12.75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F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E</v>
      </c>
    </row>
    <row r="20" spans="1:11" ht="12.75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F</v>
      </c>
    </row>
    <row r="21" spans="1:11" ht="12.75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E</v>
      </c>
    </row>
    <row r="22" spans="1:11" ht="12.75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F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F</v>
      </c>
    </row>
    <row r="23" spans="1:11" ht="12.75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F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E</v>
      </c>
    </row>
    <row r="26" spans="1:11" ht="12.75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F</v>
      </c>
    </row>
    <row r="29" spans="1:11" ht="12.75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E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ht="12.75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F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E</v>
      </c>
    </row>
    <row r="41" spans="1:11" ht="12.75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E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F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E</v>
      </c>
    </row>
    <row r="51" spans="1:11" ht="12.75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ht="12.75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E</v>
      </c>
    </row>
    <row r="53" spans="1:11" ht="12.75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ht="12.75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F</v>
      </c>
    </row>
    <row r="55" spans="1:11" ht="12.75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ht="12.75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7">
      <selection activeCell="A1" sqref="A1:G39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182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ht="12.75">
      <c r="A3" t="s">
        <v>62</v>
      </c>
      <c r="B3" t="s">
        <v>182</v>
      </c>
      <c r="C3" t="s">
        <v>109</v>
      </c>
      <c r="D3" t="s">
        <v>210</v>
      </c>
      <c r="E3" t="s">
        <v>60</v>
      </c>
      <c r="F3" t="s">
        <v>59</v>
      </c>
      <c r="G3" t="s">
        <v>130</v>
      </c>
      <c r="I3" t="str">
        <f aca="true" t="shared" si="0" ref="I3:I39">CONCATENATE(A3,"/",B3)</f>
        <v>2/2020</v>
      </c>
      <c r="J3" t="str">
        <f aca="true" t="shared" si="1" ref="J3:J39">CONCATENATE(D3," ",C3)</f>
        <v>Mijović Ivana</v>
      </c>
    </row>
    <row r="4" spans="1:10" ht="12.75">
      <c r="A4" t="s">
        <v>63</v>
      </c>
      <c r="B4" t="s">
        <v>182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ht="12.75">
      <c r="A5" t="s">
        <v>64</v>
      </c>
      <c r="B5" t="s">
        <v>182</v>
      </c>
      <c r="C5" t="s">
        <v>211</v>
      </c>
      <c r="D5" t="s">
        <v>212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ht="12.75">
      <c r="A6" t="s">
        <v>65</v>
      </c>
      <c r="B6" t="s">
        <v>182</v>
      </c>
      <c r="C6" t="s">
        <v>213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ht="12.75">
      <c r="A7" t="s">
        <v>67</v>
      </c>
      <c r="B7" t="s">
        <v>182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ht="12.75">
      <c r="A8" t="s">
        <v>68</v>
      </c>
      <c r="B8" t="s">
        <v>182</v>
      </c>
      <c r="C8" t="s">
        <v>118</v>
      </c>
      <c r="D8" t="s">
        <v>214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ht="12.75">
      <c r="A9" t="s">
        <v>69</v>
      </c>
      <c r="B9" t="s">
        <v>182</v>
      </c>
      <c r="C9" t="s">
        <v>215</v>
      </c>
      <c r="D9" t="s">
        <v>216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ht="12.75">
      <c r="A10" t="s">
        <v>70</v>
      </c>
      <c r="B10" t="s">
        <v>182</v>
      </c>
      <c r="C10" t="s">
        <v>180</v>
      </c>
      <c r="D10" t="s">
        <v>217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ht="12.75">
      <c r="A11" t="s">
        <v>71</v>
      </c>
      <c r="B11" t="s">
        <v>182</v>
      </c>
      <c r="C11" t="s">
        <v>218</v>
      </c>
      <c r="D11" t="s">
        <v>219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ht="12.75">
      <c r="A12" t="s">
        <v>73</v>
      </c>
      <c r="B12" t="s">
        <v>182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ht="12.75">
      <c r="A13" t="s">
        <v>74</v>
      </c>
      <c r="B13" t="s">
        <v>182</v>
      </c>
      <c r="C13" t="s">
        <v>220</v>
      </c>
      <c r="D13" t="s">
        <v>221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ht="12.75">
      <c r="A14" t="s">
        <v>75</v>
      </c>
      <c r="B14" t="s">
        <v>182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ht="12.75">
      <c r="A15" t="s">
        <v>76</v>
      </c>
      <c r="B15" t="s">
        <v>182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ht="12.75">
      <c r="A16" t="s">
        <v>78</v>
      </c>
      <c r="B16" t="s">
        <v>182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0" ht="12.75">
      <c r="A17" t="s">
        <v>80</v>
      </c>
      <c r="B17" t="s">
        <v>182</v>
      </c>
      <c r="C17" t="s">
        <v>118</v>
      </c>
      <c r="D17" t="s">
        <v>222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0" ht="12.75">
      <c r="A18" t="s">
        <v>81</v>
      </c>
      <c r="B18" t="s">
        <v>182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0" ht="12.75">
      <c r="A19" t="s">
        <v>82</v>
      </c>
      <c r="B19" t="s">
        <v>182</v>
      </c>
      <c r="C19" t="s">
        <v>223</v>
      </c>
      <c r="D19" t="s">
        <v>224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0" ht="12.75">
      <c r="A20" t="s">
        <v>83</v>
      </c>
      <c r="B20" t="s">
        <v>182</v>
      </c>
      <c r="C20" t="s">
        <v>208</v>
      </c>
      <c r="D20" t="s">
        <v>225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0" ht="12.75">
      <c r="A21" t="s">
        <v>84</v>
      </c>
      <c r="B21" t="s">
        <v>182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0" ht="12.75">
      <c r="A22" t="s">
        <v>86</v>
      </c>
      <c r="B22" t="s">
        <v>182</v>
      </c>
      <c r="C22" t="s">
        <v>226</v>
      </c>
      <c r="D22" t="s">
        <v>227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0" ht="12.75">
      <c r="A23" t="s">
        <v>87</v>
      </c>
      <c r="B23" t="s">
        <v>182</v>
      </c>
      <c r="C23" t="s">
        <v>228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0" ht="12.75">
      <c r="A24" t="s">
        <v>88</v>
      </c>
      <c r="B24" t="s">
        <v>182</v>
      </c>
      <c r="C24" t="s">
        <v>229</v>
      </c>
      <c r="D24" t="s">
        <v>230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0" ht="12.75">
      <c r="A25" t="s">
        <v>89</v>
      </c>
      <c r="B25" t="s">
        <v>182</v>
      </c>
      <c r="C25" t="s">
        <v>156</v>
      </c>
      <c r="D25" t="s">
        <v>231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0" ht="12.75">
      <c r="A26" t="s">
        <v>90</v>
      </c>
      <c r="B26" t="s">
        <v>182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0" ht="12.75">
      <c r="A27" t="s">
        <v>91</v>
      </c>
      <c r="B27" t="s">
        <v>182</v>
      </c>
      <c r="C27" t="s">
        <v>232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0" ht="12.75">
      <c r="A28" t="s">
        <v>94</v>
      </c>
      <c r="B28" t="s">
        <v>182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0" ht="12.75">
      <c r="A29" t="s">
        <v>95</v>
      </c>
      <c r="B29" t="s">
        <v>182</v>
      </c>
      <c r="C29" t="s">
        <v>233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0" ht="12.75">
      <c r="A30" t="s">
        <v>96</v>
      </c>
      <c r="B30" t="s">
        <v>182</v>
      </c>
      <c r="C30" t="s">
        <v>234</v>
      </c>
      <c r="D30" t="s">
        <v>235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ht="12.75">
      <c r="A31" t="s">
        <v>98</v>
      </c>
      <c r="B31" t="s">
        <v>182</v>
      </c>
      <c r="C31" t="s">
        <v>72</v>
      </c>
      <c r="D31" t="s">
        <v>236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ht="12.75">
      <c r="A32" t="s">
        <v>99</v>
      </c>
      <c r="B32" t="s">
        <v>182</v>
      </c>
      <c r="C32" t="s">
        <v>237</v>
      </c>
      <c r="D32" t="s">
        <v>238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ht="12.75">
      <c r="A33" t="s">
        <v>100</v>
      </c>
      <c r="B33" t="s">
        <v>182</v>
      </c>
      <c r="C33" t="s">
        <v>72</v>
      </c>
      <c r="D33" t="s">
        <v>239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ht="12.75">
      <c r="A34" t="s">
        <v>101</v>
      </c>
      <c r="B34" t="s">
        <v>182</v>
      </c>
      <c r="C34" t="s">
        <v>240</v>
      </c>
      <c r="D34" t="s">
        <v>241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ht="12.75">
      <c r="A35" t="s">
        <v>102</v>
      </c>
      <c r="B35" t="s">
        <v>182</v>
      </c>
      <c r="C35" t="s">
        <v>107</v>
      </c>
      <c r="D35" t="s">
        <v>242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ht="12.75">
      <c r="A36" t="s">
        <v>103</v>
      </c>
      <c r="B36" t="s">
        <v>182</v>
      </c>
      <c r="C36" t="s">
        <v>243</v>
      </c>
      <c r="D36" t="s">
        <v>199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ht="12.75">
      <c r="A37" t="s">
        <v>150</v>
      </c>
      <c r="B37" t="s">
        <v>182</v>
      </c>
      <c r="C37" t="s">
        <v>244</v>
      </c>
      <c r="D37" t="s">
        <v>245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ht="12.75">
      <c r="A38" t="s">
        <v>104</v>
      </c>
      <c r="B38" t="s">
        <v>182</v>
      </c>
      <c r="C38" t="s">
        <v>246</v>
      </c>
      <c r="D38" t="s">
        <v>247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ht="12.75">
      <c r="A39" t="s">
        <v>106</v>
      </c>
      <c r="B39" t="s">
        <v>182</v>
      </c>
      <c r="C39" t="s">
        <v>248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> </v>
      </c>
    </row>
    <row r="41" spans="1:10" ht="1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> </v>
      </c>
    </row>
    <row r="42" spans="1:10" ht="1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> </v>
      </c>
    </row>
    <row r="43" spans="1:10" ht="1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> </v>
      </c>
    </row>
    <row r="44" spans="1:10" ht="1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G2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182</v>
      </c>
      <c r="C2" t="s">
        <v>183</v>
      </c>
      <c r="D2" t="s">
        <v>184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ht="12.75">
      <c r="A3" t="s">
        <v>62</v>
      </c>
      <c r="B3" t="s">
        <v>182</v>
      </c>
      <c r="C3" t="s">
        <v>185</v>
      </c>
      <c r="D3" t="s">
        <v>186</v>
      </c>
      <c r="E3" t="s">
        <v>60</v>
      </c>
      <c r="F3" t="s">
        <v>59</v>
      </c>
      <c r="G3" t="s">
        <v>130</v>
      </c>
      <c r="I3" t="str">
        <f aca="true" t="shared" si="0" ref="I3:I28">CONCATENATE(A3,"/",B3)</f>
        <v>2/2020</v>
      </c>
      <c r="J3" t="str">
        <f aca="true" t="shared" si="1" ref="J3:J28">CONCATENATE(D3," ",C3)</f>
        <v>Joksimović Nikita</v>
      </c>
    </row>
    <row r="4" spans="1:10" ht="12.75">
      <c r="A4" t="s">
        <v>63</v>
      </c>
      <c r="B4" t="s">
        <v>182</v>
      </c>
      <c r="C4" t="s">
        <v>187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ht="12.75">
      <c r="A5" t="s">
        <v>64</v>
      </c>
      <c r="B5" t="s">
        <v>182</v>
      </c>
      <c r="C5" t="s">
        <v>188</v>
      </c>
      <c r="D5" t="s">
        <v>189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ht="12.75">
      <c r="A6" t="s">
        <v>65</v>
      </c>
      <c r="B6" t="s">
        <v>182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ht="12.75">
      <c r="A7" t="s">
        <v>67</v>
      </c>
      <c r="B7" t="s">
        <v>182</v>
      </c>
      <c r="C7" t="s">
        <v>190</v>
      </c>
      <c r="D7" t="s">
        <v>191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ht="12.75">
      <c r="A8" t="s">
        <v>68</v>
      </c>
      <c r="B8" t="s">
        <v>182</v>
      </c>
      <c r="C8" t="s">
        <v>97</v>
      </c>
      <c r="D8" t="s">
        <v>192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ht="12.75">
      <c r="A9" t="s">
        <v>69</v>
      </c>
      <c r="B9" t="s">
        <v>182</v>
      </c>
      <c r="C9" t="s">
        <v>193</v>
      </c>
      <c r="D9" t="s">
        <v>194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ht="12.75">
      <c r="A10" t="s">
        <v>70</v>
      </c>
      <c r="B10" t="s">
        <v>182</v>
      </c>
      <c r="C10" t="s">
        <v>195</v>
      </c>
      <c r="D10" t="s">
        <v>196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ht="12.75">
      <c r="A11" t="s">
        <v>71</v>
      </c>
      <c r="B11" t="s">
        <v>182</v>
      </c>
      <c r="C11" t="s">
        <v>197</v>
      </c>
      <c r="D11" t="s">
        <v>198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ht="12.75">
      <c r="A12" t="s">
        <v>73</v>
      </c>
      <c r="B12" t="s">
        <v>182</v>
      </c>
      <c r="C12" t="s">
        <v>93</v>
      </c>
      <c r="D12" t="s">
        <v>199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ht="12.75">
      <c r="A13" t="s">
        <v>74</v>
      </c>
      <c r="B13" t="s">
        <v>182</v>
      </c>
      <c r="C13" t="s">
        <v>167</v>
      </c>
      <c r="D13" t="s">
        <v>200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ht="12.75">
      <c r="A14" t="s">
        <v>75</v>
      </c>
      <c r="B14" t="s">
        <v>182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ht="12.75">
      <c r="A15" t="s">
        <v>76</v>
      </c>
      <c r="B15" t="s">
        <v>182</v>
      </c>
      <c r="C15" t="s">
        <v>201</v>
      </c>
      <c r="D15" t="s">
        <v>202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ht="12.75">
      <c r="A16" t="s">
        <v>78</v>
      </c>
      <c r="B16" t="s">
        <v>182</v>
      </c>
      <c r="C16" t="s">
        <v>97</v>
      </c>
      <c r="D16" t="s">
        <v>203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0" ht="12.75">
      <c r="A17" t="s">
        <v>80</v>
      </c>
      <c r="B17" t="s">
        <v>182</v>
      </c>
      <c r="C17" t="s">
        <v>204</v>
      </c>
      <c r="D17" t="s">
        <v>205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0" ht="12.75">
      <c r="A18" t="s">
        <v>81</v>
      </c>
      <c r="B18" t="s">
        <v>182</v>
      </c>
      <c r="C18" t="s">
        <v>206</v>
      </c>
      <c r="D18" t="s">
        <v>207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0" ht="12.75">
      <c r="A19" t="s">
        <v>82</v>
      </c>
      <c r="B19" t="s">
        <v>182</v>
      </c>
      <c r="C19" t="s">
        <v>208</v>
      </c>
      <c r="D19" t="s">
        <v>209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0" ht="12.75">
      <c r="A20" t="s">
        <v>83</v>
      </c>
      <c r="B20" t="s">
        <v>182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0" ht="12.75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0" ht="1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> </v>
      </c>
    </row>
    <row r="23" spans="1:10" ht="1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> </v>
      </c>
    </row>
    <row r="24" spans="1:10" ht="1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> </v>
      </c>
    </row>
    <row r="25" spans="1:10" ht="1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> </v>
      </c>
    </row>
    <row r="26" spans="1:10" ht="1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> </v>
      </c>
    </row>
    <row r="27" spans="1:10" ht="1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> </v>
      </c>
    </row>
    <row r="28" spans="1:10" ht="1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> </v>
      </c>
    </row>
    <row r="29" spans="1:7" ht="15">
      <c r="A29" s="79"/>
      <c r="B29" s="79"/>
      <c r="C29" s="79"/>
      <c r="D29" s="79"/>
      <c r="E29" s="79"/>
      <c r="F29" s="79"/>
      <c r="G29" s="79"/>
    </row>
    <row r="30" spans="1:7" ht="15">
      <c r="A30" s="79"/>
      <c r="B30" s="79"/>
      <c r="C30" s="79"/>
      <c r="D30" s="79"/>
      <c r="E30" s="79"/>
      <c r="F30" s="79"/>
      <c r="G30" s="79"/>
    </row>
    <row r="31" spans="1:12" ht="1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>
      <c r="A33" s="79"/>
      <c r="B33" s="79"/>
      <c r="C33" s="79"/>
      <c r="D33" s="79"/>
      <c r="E33" s="79"/>
      <c r="F33" s="79"/>
      <c r="G33" s="79"/>
    </row>
    <row r="34" spans="1:7" ht="15">
      <c r="A34" s="79"/>
      <c r="B34" s="79"/>
      <c r="C34" s="79"/>
      <c r="D34" s="79"/>
      <c r="E34" s="79"/>
      <c r="F34" s="79"/>
      <c r="G34" s="79"/>
    </row>
    <row r="35" spans="1:7" ht="15">
      <c r="A35" s="79"/>
      <c r="B35" s="79"/>
      <c r="C35" s="79"/>
      <c r="D35" s="79"/>
      <c r="E35" s="79"/>
      <c r="F35" s="79"/>
      <c r="G35" s="79"/>
    </row>
    <row r="36" spans="1:7" ht="15">
      <c r="A36" s="79"/>
      <c r="B36" s="79"/>
      <c r="C36" s="79"/>
      <c r="D36" s="79"/>
      <c r="E36" s="79"/>
      <c r="F36" s="79"/>
      <c r="G36" s="79"/>
    </row>
    <row r="37" spans="1:7" ht="15">
      <c r="A37" s="79"/>
      <c r="B37" s="79"/>
      <c r="C37" s="79"/>
      <c r="D37" s="79"/>
      <c r="E37" s="79"/>
      <c r="F37" s="79"/>
      <c r="G37" s="79"/>
    </row>
    <row r="38" spans="1:7" ht="15">
      <c r="A38" s="79"/>
      <c r="B38" s="79"/>
      <c r="C38" s="79"/>
      <c r="D38" s="79"/>
      <c r="E38" s="79"/>
      <c r="F38" s="79"/>
      <c r="G38" s="79"/>
    </row>
    <row r="39" spans="1:7" ht="15">
      <c r="A39" s="79"/>
      <c r="B39" s="79"/>
      <c r="C39" s="79"/>
      <c r="D39" s="79"/>
      <c r="E39" s="79"/>
      <c r="F39" s="79"/>
      <c r="G39" s="79"/>
    </row>
    <row r="40" spans="1:7" ht="15">
      <c r="A40" s="79"/>
      <c r="B40" s="79"/>
      <c r="C40" s="79"/>
      <c r="D40" s="79"/>
      <c r="E40" s="79"/>
      <c r="F40" s="79"/>
      <c r="G40" s="79"/>
    </row>
    <row r="41" spans="1:7" ht="15">
      <c r="A41" s="79"/>
      <c r="B41" s="79"/>
      <c r="C41" s="79"/>
      <c r="D41" s="79"/>
      <c r="E41" s="79"/>
      <c r="F41" s="79"/>
      <c r="G41" s="79"/>
    </row>
    <row r="42" spans="1:7" ht="15">
      <c r="A42" s="79"/>
      <c r="B42" s="79"/>
      <c r="C42" s="79"/>
      <c r="D42" s="79"/>
      <c r="E42" s="79"/>
      <c r="F42" s="79"/>
      <c r="G42" s="79"/>
    </row>
    <row r="43" spans="1:7" ht="15">
      <c r="A43" s="79"/>
      <c r="B43" s="79"/>
      <c r="C43" s="79"/>
      <c r="D43" s="79"/>
      <c r="E43" s="79"/>
      <c r="F43" s="79"/>
      <c r="G43" s="79"/>
    </row>
    <row r="44" spans="1:7" ht="15">
      <c r="A44" s="79"/>
      <c r="B44" s="79"/>
      <c r="C44" s="79"/>
      <c r="D44" s="79"/>
      <c r="E44" s="79"/>
      <c r="F44" s="79"/>
      <c r="G44" s="79"/>
    </row>
    <row r="45" spans="1:7" ht="15">
      <c r="A45" s="79"/>
      <c r="B45" s="79"/>
      <c r="C45" s="79"/>
      <c r="D45" s="79"/>
      <c r="E45" s="79"/>
      <c r="F45" s="79"/>
      <c r="G45" s="79"/>
    </row>
    <row r="46" spans="1:7" ht="15">
      <c r="A46" s="79"/>
      <c r="B46" s="79"/>
      <c r="C46" s="79"/>
      <c r="D46" s="79"/>
      <c r="E46" s="79"/>
      <c r="F46" s="79"/>
      <c r="G46" s="79"/>
    </row>
    <row r="47" spans="1:7" ht="15">
      <c r="A47" s="79"/>
      <c r="B47" s="79"/>
      <c r="C47" s="79"/>
      <c r="D47" s="79"/>
      <c r="E47" s="79"/>
      <c r="F47" s="79"/>
      <c r="G47" s="79"/>
    </row>
    <row r="48" spans="1:7" ht="15">
      <c r="A48" s="79"/>
      <c r="B48" s="79"/>
      <c r="C48" s="79"/>
      <c r="D48" s="79"/>
      <c r="E48" s="79"/>
      <c r="F48" s="79"/>
      <c r="G48" s="79"/>
    </row>
    <row r="49" spans="1:7" ht="15">
      <c r="A49" s="79"/>
      <c r="B49" s="79"/>
      <c r="C49" s="79"/>
      <c r="D49" s="79"/>
      <c r="E49" s="79"/>
      <c r="F49" s="79"/>
      <c r="G49" s="79"/>
    </row>
    <row r="50" spans="1:7" ht="15">
      <c r="A50" s="79"/>
      <c r="B50" s="79"/>
      <c r="C50" s="79"/>
      <c r="D50" s="79"/>
      <c r="E50" s="79"/>
      <c r="F50" s="79"/>
      <c r="G50" s="79"/>
    </row>
    <row r="51" spans="1:7" ht="15">
      <c r="A51" s="79"/>
      <c r="B51" s="79"/>
      <c r="C51" s="79"/>
      <c r="D51" s="79"/>
      <c r="E51" s="79"/>
      <c r="F51" s="79"/>
      <c r="G51" s="79"/>
    </row>
    <row r="52" spans="1:7" ht="15">
      <c r="A52" s="79"/>
      <c r="B52" s="79"/>
      <c r="C52" s="79"/>
      <c r="D52" s="79"/>
      <c r="E52" s="79"/>
      <c r="F52" s="79"/>
      <c r="G52" s="79"/>
    </row>
    <row r="53" spans="1:7" ht="15">
      <c r="A53" s="79"/>
      <c r="B53" s="79"/>
      <c r="C53" s="79"/>
      <c r="D53" s="79"/>
      <c r="E53" s="79"/>
      <c r="F53" s="79"/>
      <c r="G53" s="79"/>
    </row>
    <row r="54" spans="1:7" ht="15">
      <c r="A54" s="79"/>
      <c r="B54" s="79"/>
      <c r="C54" s="79"/>
      <c r="D54" s="79"/>
      <c r="E54" s="79"/>
      <c r="F54" s="79"/>
      <c r="G54" s="79"/>
    </row>
    <row r="55" spans="1:7" ht="15">
      <c r="A55" s="79"/>
      <c r="B55" s="79"/>
      <c r="C55" s="79"/>
      <c r="D55" s="79"/>
      <c r="E55" s="79"/>
      <c r="F55" s="79"/>
      <c r="G55" s="79"/>
    </row>
    <row r="56" spans="1:7" ht="15">
      <c r="A56" s="79"/>
      <c r="B56" s="79"/>
      <c r="C56" s="79"/>
      <c r="D56" s="79"/>
      <c r="E56" s="79"/>
      <c r="F56" s="79"/>
      <c r="G56" s="79"/>
    </row>
    <row r="57" spans="1:7" ht="15">
      <c r="A57" s="79"/>
      <c r="B57" s="79"/>
      <c r="C57" s="79"/>
      <c r="D57" s="79"/>
      <c r="E57" s="79"/>
      <c r="F57" s="79"/>
      <c r="G57" s="79"/>
    </row>
    <row r="58" spans="1:7" ht="15">
      <c r="A58" s="79"/>
      <c r="B58" s="79"/>
      <c r="C58" s="79"/>
      <c r="D58" s="79"/>
      <c r="E58" s="79"/>
      <c r="F58" s="79"/>
      <c r="G58" s="79"/>
    </row>
    <row r="59" spans="1:7" ht="15">
      <c r="A59" s="79"/>
      <c r="B59" s="79"/>
      <c r="C59" s="79"/>
      <c r="D59" s="79"/>
      <c r="E59" s="79"/>
      <c r="F59" s="79"/>
      <c r="G59" s="79"/>
    </row>
    <row r="60" spans="1:7" ht="15">
      <c r="A60" s="79"/>
      <c r="B60" s="79"/>
      <c r="C60" s="79"/>
      <c r="D60" s="79"/>
      <c r="E60" s="79"/>
      <c r="F60" s="79"/>
      <c r="G60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6">
      <selection activeCell="W7" sqref="W7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7"/>
    </row>
    <row r="2" spans="1:21" ht="12.75">
      <c r="A2" s="88" t="s">
        <v>49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2" t="s">
        <v>21</v>
      </c>
      <c r="P2" s="93"/>
      <c r="Q2" s="93"/>
      <c r="R2" s="94"/>
      <c r="S2" s="94"/>
      <c r="T2" s="94"/>
      <c r="U2" s="95"/>
    </row>
    <row r="3" spans="1:21" ht="21" customHeight="1">
      <c r="A3" s="96" t="s">
        <v>128</v>
      </c>
      <c r="B3" s="96"/>
      <c r="C3" s="96"/>
      <c r="D3" s="97" t="s">
        <v>143</v>
      </c>
      <c r="E3" s="97"/>
      <c r="F3" s="97"/>
      <c r="G3" s="97"/>
      <c r="H3" s="98" t="s">
        <v>50</v>
      </c>
      <c r="I3" s="98"/>
      <c r="J3" s="98"/>
      <c r="K3" s="98"/>
      <c r="L3" s="98"/>
      <c r="M3" s="98"/>
      <c r="N3" s="98"/>
      <c r="O3" s="98"/>
      <c r="P3" s="98"/>
      <c r="Q3" s="99" t="s">
        <v>306</v>
      </c>
      <c r="R3" s="99"/>
      <c r="S3" s="99"/>
      <c r="T3" s="99"/>
      <c r="U3" s="99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0" t="s">
        <v>1</v>
      </c>
      <c r="B5" s="103" t="s">
        <v>2</v>
      </c>
      <c r="C5" s="106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 t="s">
        <v>4</v>
      </c>
      <c r="U5" s="109" t="s">
        <v>5</v>
      </c>
    </row>
    <row r="6" spans="1:21" ht="21" customHeight="1">
      <c r="A6" s="101"/>
      <c r="B6" s="104"/>
      <c r="C6" s="40"/>
      <c r="D6" s="111" t="s">
        <v>6</v>
      </c>
      <c r="E6" s="111"/>
      <c r="F6" s="111"/>
      <c r="G6" s="111"/>
      <c r="H6" s="111"/>
      <c r="I6" s="111" t="s">
        <v>7</v>
      </c>
      <c r="J6" s="111"/>
      <c r="K6" s="111"/>
      <c r="L6" s="111" t="s">
        <v>8</v>
      </c>
      <c r="M6" s="111"/>
      <c r="N6" s="111"/>
      <c r="O6" s="111" t="s">
        <v>9</v>
      </c>
      <c r="P6" s="111"/>
      <c r="Q6" s="111"/>
      <c r="R6" s="111" t="s">
        <v>10</v>
      </c>
      <c r="S6" s="111"/>
      <c r="T6" s="107"/>
      <c r="U6" s="109"/>
    </row>
    <row r="7" spans="1:21" ht="21" customHeight="1" thickBot="1">
      <c r="A7" s="102"/>
      <c r="B7" s="10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8"/>
      <c r="U7" s="110"/>
    </row>
    <row r="8" spans="1:29" ht="13.5" thickTop="1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/>
      <c r="S8" s="44"/>
      <c r="T8" s="44">
        <f aca="true" t="shared" si="0" ref="T8:T37">SUM(D8:E8,O8,P8,MAX(R8,S8))</f>
        <v>58</v>
      </c>
      <c r="U8" s="44" t="str">
        <f>IF(T8&gt;89,"A",IF(T8&gt;79,"B",IF(T8&gt;69,"C",IF(T8&gt;59,"D",IF(T8&gt;49,"E","F")))))</f>
        <v>E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/>
      <c r="T9" s="44">
        <f t="shared" si="0"/>
        <v>40</v>
      </c>
      <c r="U9" s="44" t="str">
        <f aca="true" t="shared" si="1" ref="U9:U37">IF(T9&gt;89,"A",IF(T9&gt;79,"B",IF(T9&gt;69,"C",IF(T9&gt;59,"D",IF(T9&gt;49,"E","F")))))</f>
        <v>F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/>
      <c r="S10" s="49"/>
      <c r="T10" s="44">
        <f t="shared" si="0"/>
        <v>38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/>
      <c r="S11" s="49"/>
      <c r="T11" s="44">
        <f t="shared" si="0"/>
        <v>42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/>
      <c r="S15" s="49"/>
      <c r="T15" s="44">
        <f t="shared" si="0"/>
        <v>47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/>
      <c r="S16" s="49"/>
      <c r="T16" s="44">
        <f t="shared" si="0"/>
        <v>54</v>
      </c>
      <c r="U16" s="44" t="str">
        <f t="shared" si="1"/>
        <v>E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/>
      <c r="S17" s="49"/>
      <c r="T17" s="44">
        <f t="shared" si="0"/>
        <v>52</v>
      </c>
      <c r="U17" s="44" t="str">
        <f t="shared" si="1"/>
        <v>E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>
        <v>32</v>
      </c>
      <c r="J18" s="51">
        <v>29</v>
      </c>
      <c r="K18" s="51"/>
      <c r="L18" s="51"/>
      <c r="M18" s="51"/>
      <c r="N18" s="51"/>
      <c r="O18" s="52">
        <v>32</v>
      </c>
      <c r="P18" s="52"/>
      <c r="Q18" s="51"/>
      <c r="R18" s="49"/>
      <c r="S18" s="49"/>
      <c r="T18" s="44">
        <f t="shared" si="0"/>
        <v>32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/>
      <c r="S20" s="49"/>
      <c r="T20" s="44">
        <f t="shared" si="0"/>
        <v>44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/>
      <c r="S22" s="49"/>
      <c r="T22" s="44">
        <f t="shared" si="0"/>
        <v>43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/>
      <c r="T23" s="44">
        <f t="shared" si="0"/>
        <v>53</v>
      </c>
      <c r="U23" s="44" t="str">
        <f t="shared" si="1"/>
        <v>E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>
        <v>40</v>
      </c>
      <c r="K24" s="51"/>
      <c r="L24" s="51"/>
      <c r="M24" s="51"/>
      <c r="N24" s="51"/>
      <c r="O24" s="52">
        <v>40</v>
      </c>
      <c r="P24" s="52"/>
      <c r="Q24" s="51"/>
      <c r="R24" s="49"/>
      <c r="S24" s="49"/>
      <c r="T24" s="44">
        <f t="shared" si="0"/>
        <v>40</v>
      </c>
      <c r="U24" s="44" t="str">
        <f t="shared" si="1"/>
        <v>F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/>
      <c r="S25" s="49"/>
      <c r="T25" s="44">
        <f t="shared" si="0"/>
        <v>57</v>
      </c>
      <c r="U25" s="44" t="str">
        <f t="shared" si="1"/>
        <v>E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/>
      <c r="S26" s="49"/>
      <c r="T26" s="44">
        <f t="shared" si="0"/>
        <v>35</v>
      </c>
      <c r="U26" s="44" t="str">
        <f t="shared" si="1"/>
        <v>F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>
        <v>39</v>
      </c>
      <c r="J29" s="51">
        <v>52</v>
      </c>
      <c r="K29" s="51"/>
      <c r="L29" s="51"/>
      <c r="M29" s="51"/>
      <c r="N29" s="51"/>
      <c r="O29" s="52">
        <v>52</v>
      </c>
      <c r="P29" s="52"/>
      <c r="Q29" s="51"/>
      <c r="R29" s="49"/>
      <c r="S29" s="49"/>
      <c r="T29" s="44">
        <f t="shared" si="0"/>
        <v>52</v>
      </c>
      <c r="U29" s="44" t="str">
        <f t="shared" si="1"/>
        <v>E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/>
      <c r="S30" s="49"/>
      <c r="T30" s="44">
        <f t="shared" si="0"/>
        <v>46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/>
      <c r="S31" s="49"/>
      <c r="T31" s="44">
        <f t="shared" si="0"/>
        <v>41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/>
      <c r="S32" s="49"/>
      <c r="T32" s="44">
        <f t="shared" si="0"/>
        <v>20</v>
      </c>
      <c r="U32" s="44" t="str">
        <f t="shared" si="1"/>
        <v>F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/>
      <c r="S34" s="53"/>
      <c r="T34" s="44">
        <f t="shared" si="0"/>
        <v>44</v>
      </c>
      <c r="U34" s="44" t="str">
        <f t="shared" si="1"/>
        <v>F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/>
      <c r="S35" s="53"/>
      <c r="T35" s="44">
        <f t="shared" si="0"/>
        <v>55</v>
      </c>
      <c r="U35" s="44" t="str">
        <f t="shared" si="1"/>
        <v>E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/>
      <c r="S36" s="53"/>
      <c r="T36" s="44">
        <f t="shared" si="0"/>
        <v>42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/>
      <c r="S37" s="53"/>
      <c r="T37" s="49">
        <f t="shared" si="0"/>
        <v>52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86" t="s">
        <v>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87"/>
      <c r="W40" s="1"/>
      <c r="X40" s="1"/>
      <c r="Y40" s="1"/>
      <c r="Z40" s="1"/>
      <c r="AA40" s="1"/>
      <c r="AB40" s="1"/>
      <c r="AC40" s="1"/>
    </row>
    <row r="41" spans="1:29" ht="12.75">
      <c r="A41" s="88" t="s">
        <v>49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92" t="s">
        <v>21</v>
      </c>
      <c r="P41" s="93"/>
      <c r="Q41" s="93"/>
      <c r="R41" s="94"/>
      <c r="S41" s="94"/>
      <c r="T41" s="94"/>
      <c r="U41" s="95"/>
      <c r="W41" s="1"/>
      <c r="X41" s="1"/>
      <c r="Y41" s="1"/>
      <c r="Z41" s="1"/>
      <c r="AA41" s="1"/>
      <c r="AB41" s="1"/>
      <c r="AC41" s="1"/>
    </row>
    <row r="42" spans="1:29" ht="21" customHeight="1">
      <c r="A42" s="96" t="s">
        <v>128</v>
      </c>
      <c r="B42" s="96"/>
      <c r="C42" s="96"/>
      <c r="D42" s="97" t="s">
        <v>143</v>
      </c>
      <c r="E42" s="97"/>
      <c r="F42" s="97"/>
      <c r="G42" s="97"/>
      <c r="H42" s="98" t="s">
        <v>50</v>
      </c>
      <c r="I42" s="98"/>
      <c r="J42" s="98"/>
      <c r="K42" s="98"/>
      <c r="L42" s="98"/>
      <c r="M42" s="98"/>
      <c r="N42" s="98"/>
      <c r="O42" s="98"/>
      <c r="P42" s="98"/>
      <c r="Q42" s="99" t="s">
        <v>306</v>
      </c>
      <c r="R42" s="99"/>
      <c r="S42" s="99"/>
      <c r="T42" s="99"/>
      <c r="U42" s="99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100" t="s">
        <v>1</v>
      </c>
      <c r="B44" s="103" t="s">
        <v>2</v>
      </c>
      <c r="C44" s="106" t="s">
        <v>3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 t="s">
        <v>4</v>
      </c>
      <c r="U44" s="10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101"/>
      <c r="B45" s="104"/>
      <c r="C45" s="40"/>
      <c r="D45" s="111" t="s">
        <v>6</v>
      </c>
      <c r="E45" s="111"/>
      <c r="F45" s="111"/>
      <c r="G45" s="111"/>
      <c r="H45" s="111"/>
      <c r="I45" s="111" t="s">
        <v>7</v>
      </c>
      <c r="J45" s="111"/>
      <c r="K45" s="111"/>
      <c r="L45" s="111" t="s">
        <v>8</v>
      </c>
      <c r="M45" s="111"/>
      <c r="N45" s="111"/>
      <c r="O45" s="111" t="s">
        <v>9</v>
      </c>
      <c r="P45" s="111"/>
      <c r="Q45" s="111"/>
      <c r="R45" s="111" t="s">
        <v>10</v>
      </c>
      <c r="S45" s="111"/>
      <c r="T45" s="107"/>
      <c r="U45" s="109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102"/>
      <c r="B46" s="10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8"/>
      <c r="U46" s="110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/>
      <c r="S47" s="44"/>
      <c r="T47" s="44">
        <f>SUM(D47:E47,O47,P47,MAX(R47,S47))</f>
        <v>25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/>
      <c r="S48" s="49"/>
      <c r="T48" s="44">
        <f aca="true" t="shared" si="3" ref="T48:T63">SUM(D48:E48,O48,P48,MAX(R48,S48))</f>
        <v>39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50</v>
      </c>
      <c r="P50" s="52"/>
      <c r="Q50" s="51"/>
      <c r="R50" s="49"/>
      <c r="S50" s="49"/>
      <c r="T50" s="44">
        <f t="shared" si="3"/>
        <v>50</v>
      </c>
      <c r="U50" s="44" t="str">
        <f t="shared" si="2"/>
        <v>E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/>
      <c r="S51" s="49"/>
      <c r="T51" s="44">
        <f t="shared" si="3"/>
        <v>51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/>
      <c r="S52" s="49"/>
      <c r="T52" s="44">
        <f t="shared" si="3"/>
        <v>42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/>
      <c r="S53" s="49"/>
      <c r="T53" s="44">
        <f t="shared" si="3"/>
        <v>56</v>
      </c>
      <c r="U53" s="44" t="str">
        <f t="shared" si="2"/>
        <v>E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/>
      <c r="S56" s="49"/>
      <c r="T56" s="44">
        <f t="shared" si="3"/>
        <v>41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/>
      <c r="S57" s="49"/>
      <c r="T57" s="44">
        <f t="shared" si="3"/>
        <v>42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/>
      <c r="T58" s="44">
        <f t="shared" si="3"/>
        <v>58</v>
      </c>
      <c r="U58" s="44" t="str">
        <f t="shared" si="2"/>
        <v>E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>
        <v>41</v>
      </c>
      <c r="K59" s="51"/>
      <c r="L59" s="51"/>
      <c r="M59" s="51"/>
      <c r="N59" s="51"/>
      <c r="O59" s="52">
        <v>41</v>
      </c>
      <c r="P59" s="52"/>
      <c r="Q59" s="51"/>
      <c r="R59" s="49"/>
      <c r="S59" s="49"/>
      <c r="T59" s="44">
        <f t="shared" si="3"/>
        <v>41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>
        <v>10</v>
      </c>
      <c r="J60" s="51">
        <v>16</v>
      </c>
      <c r="K60" s="51"/>
      <c r="L60" s="51"/>
      <c r="M60" s="51"/>
      <c r="N60" s="51"/>
      <c r="O60" s="52">
        <v>16</v>
      </c>
      <c r="P60" s="52"/>
      <c r="Q60" s="51"/>
      <c r="R60" s="49"/>
      <c r="S60" s="49"/>
      <c r="T60" s="44">
        <f t="shared" si="3"/>
        <v>16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/>
      <c r="S61" s="49"/>
      <c r="T61" s="44">
        <f t="shared" si="3"/>
        <v>47</v>
      </c>
      <c r="U61" s="44" t="str">
        <f t="shared" si="2"/>
        <v>F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/>
      <c r="S63" s="49"/>
      <c r="T63" s="44">
        <f t="shared" si="3"/>
        <v>50</v>
      </c>
      <c r="U63" s="44" t="str">
        <f t="shared" si="2"/>
        <v>E</v>
      </c>
      <c r="W63" s="1"/>
      <c r="X63" s="1"/>
      <c r="Y63" s="1"/>
      <c r="Z63" s="1"/>
      <c r="AA63" s="1"/>
      <c r="AB63" s="1"/>
      <c r="AC63" s="1"/>
    </row>
    <row r="64" spans="1:21" ht="12.75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/>
      <c r="T64" s="44">
        <f aca="true" t="shared" si="4" ref="T64:T69">SUM(D64:E64,O64,P64,MAX(R64,S64))</f>
        <v>28</v>
      </c>
      <c r="U64" s="44" t="str">
        <f aca="true" t="shared" si="5" ref="U64:U69">IF(T64&gt;89,"A",IF(T64&gt;79,"B",IF(T64&gt;69,"C",IF(T64&gt;59,"D",IF(T64&gt;49,"E","F")))))</f>
        <v>F</v>
      </c>
    </row>
    <row r="65" spans="1:21" ht="12.75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/>
      <c r="S65" s="49"/>
      <c r="T65" s="44">
        <f t="shared" si="4"/>
        <v>57</v>
      </c>
      <c r="U65" s="44" t="str">
        <f t="shared" si="5"/>
        <v>E</v>
      </c>
    </row>
    <row r="66" spans="1:21" ht="12.75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ht="12.75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/>
      <c r="T67" s="44">
        <f t="shared" si="4"/>
        <v>43</v>
      </c>
      <c r="U67" s="44" t="str">
        <f t="shared" si="5"/>
        <v>F</v>
      </c>
    </row>
    <row r="68" spans="1:21" ht="12.75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ht="12.75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/>
      <c r="S69" s="49"/>
      <c r="T69" s="44">
        <f t="shared" si="4"/>
        <v>50</v>
      </c>
      <c r="U69" s="44" t="str">
        <f t="shared" si="5"/>
        <v>E</v>
      </c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</row>
    <row r="80" spans="1:21" ht="12.75">
      <c r="A80" s="88" t="s">
        <v>49</v>
      </c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92" t="s">
        <v>21</v>
      </c>
      <c r="P80" s="93"/>
      <c r="Q80" s="93"/>
      <c r="R80" s="94"/>
      <c r="S80" s="94"/>
      <c r="T80" s="94"/>
      <c r="U80" s="95"/>
    </row>
    <row r="81" spans="1:21" ht="21" customHeight="1">
      <c r="A81" s="96" t="s">
        <v>128</v>
      </c>
      <c r="B81" s="96"/>
      <c r="C81" s="96"/>
      <c r="D81" s="97" t="s">
        <v>143</v>
      </c>
      <c r="E81" s="97"/>
      <c r="F81" s="97"/>
      <c r="G81" s="97"/>
      <c r="H81" s="98" t="s">
        <v>50</v>
      </c>
      <c r="I81" s="98"/>
      <c r="J81" s="98"/>
      <c r="K81" s="98"/>
      <c r="L81" s="98"/>
      <c r="M81" s="98"/>
      <c r="N81" s="98"/>
      <c r="O81" s="98"/>
      <c r="P81" s="98"/>
      <c r="Q81" s="99" t="s">
        <v>157</v>
      </c>
      <c r="R81" s="99"/>
      <c r="S81" s="99"/>
      <c r="T81" s="99"/>
      <c r="U81" s="99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0" t="s">
        <v>1</v>
      </c>
      <c r="B83" s="103" t="s">
        <v>2</v>
      </c>
      <c r="C83" s="106" t="s">
        <v>3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7" t="s">
        <v>4</v>
      </c>
      <c r="U83" s="109" t="s">
        <v>5</v>
      </c>
    </row>
    <row r="84" spans="1:21" ht="21" customHeight="1">
      <c r="A84" s="101"/>
      <c r="B84" s="104"/>
      <c r="C84" s="40"/>
      <c r="D84" s="111" t="s">
        <v>6</v>
      </c>
      <c r="E84" s="111"/>
      <c r="F84" s="111"/>
      <c r="G84" s="111"/>
      <c r="H84" s="111"/>
      <c r="I84" s="111" t="s">
        <v>7</v>
      </c>
      <c r="J84" s="111"/>
      <c r="K84" s="111"/>
      <c r="L84" s="111" t="s">
        <v>8</v>
      </c>
      <c r="M84" s="111"/>
      <c r="N84" s="111"/>
      <c r="O84" s="111" t="s">
        <v>9</v>
      </c>
      <c r="P84" s="111"/>
      <c r="Q84" s="111"/>
      <c r="R84" s="111" t="s">
        <v>10</v>
      </c>
      <c r="S84" s="111"/>
      <c r="T84" s="107"/>
      <c r="U84" s="109"/>
    </row>
    <row r="85" spans="1:21" ht="21" customHeight="1" thickBot="1">
      <c r="A85" s="102"/>
      <c r="B85" s="10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8"/>
      <c r="U85" s="11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6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7" ref="T87:T94">SUM(D87:E87,O87,P87,MAX(R87,S87))</f>
        <v>0</v>
      </c>
      <c r="U87" s="44" t="str">
        <f t="shared" si="6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8" ref="T95:T104">SUM(D95:E95,O95,P95,MAX(R95,S95))</f>
        <v>0</v>
      </c>
      <c r="U95" s="44" t="str">
        <f t="shared" si="6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/>
      <c r="S9" s="7"/>
      <c r="T9" s="11">
        <f t="shared" si="0"/>
        <v>56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/>
      <c r="S10" s="7"/>
      <c r="T10" s="11">
        <f t="shared" si="0"/>
        <v>57</v>
      </c>
      <c r="U10" s="11" t="str">
        <f t="shared" si="1"/>
        <v>E</v>
      </c>
    </row>
    <row r="11" spans="1:21" ht="12.75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>
        <v>46</v>
      </c>
      <c r="J11" s="9">
        <v>46</v>
      </c>
      <c r="K11" s="10"/>
      <c r="L11" s="9"/>
      <c r="M11" s="9"/>
      <c r="N11" s="9"/>
      <c r="O11" s="10">
        <v>46</v>
      </c>
      <c r="P11" s="10"/>
      <c r="Q11" s="9"/>
      <c r="R11" s="7"/>
      <c r="S11" s="7"/>
      <c r="T11" s="11">
        <f t="shared" si="0"/>
        <v>46</v>
      </c>
      <c r="U11" s="11" t="str">
        <f t="shared" si="1"/>
        <v>F</v>
      </c>
    </row>
    <row r="12" spans="1:21" ht="12.75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/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/>
      <c r="S13" s="7"/>
      <c r="T13" s="11">
        <f t="shared" si="0"/>
        <v>51</v>
      </c>
      <c r="U13" s="11" t="str">
        <f t="shared" si="1"/>
        <v>E</v>
      </c>
      <c r="V13" s="61"/>
    </row>
    <row r="14" spans="1:21" ht="12.75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>
        <v>0</v>
      </c>
      <c r="J14" s="9">
        <v>15</v>
      </c>
      <c r="K14" s="10"/>
      <c r="L14" s="9"/>
      <c r="M14" s="9"/>
      <c r="N14" s="9"/>
      <c r="O14" s="10">
        <v>15</v>
      </c>
      <c r="P14" s="10"/>
      <c r="Q14" s="9"/>
      <c r="R14" s="7"/>
      <c r="S14" s="7"/>
      <c r="T14" s="11">
        <f t="shared" si="0"/>
        <v>15</v>
      </c>
      <c r="U14" s="11" t="str">
        <f t="shared" si="1"/>
        <v>F</v>
      </c>
    </row>
    <row r="15" spans="1:21" ht="12.75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>
        <v>16</v>
      </c>
      <c r="K15" s="10"/>
      <c r="L15" s="9"/>
      <c r="M15" s="9"/>
      <c r="N15" s="9"/>
      <c r="O15" s="10">
        <v>16</v>
      </c>
      <c r="P15" s="10"/>
      <c r="Q15" s="9"/>
      <c r="R15" s="7"/>
      <c r="S15" s="7"/>
      <c r="T15" s="11">
        <f t="shared" si="0"/>
        <v>16</v>
      </c>
      <c r="U15" s="11" t="str">
        <f t="shared" si="1"/>
        <v>F</v>
      </c>
    </row>
    <row r="16" spans="1:21" ht="12.75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/>
      <c r="S16" s="7"/>
      <c r="T16" s="11">
        <f t="shared" si="0"/>
        <v>31</v>
      </c>
      <c r="U16" s="11" t="str">
        <f t="shared" si="1"/>
        <v>F</v>
      </c>
    </row>
    <row r="17" spans="1:21" ht="12.75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>
        <v>36</v>
      </c>
      <c r="J17" s="9">
        <v>46</v>
      </c>
      <c r="K17" s="10"/>
      <c r="L17" s="9"/>
      <c r="M17" s="69"/>
      <c r="N17" s="69"/>
      <c r="O17" s="10">
        <v>46</v>
      </c>
      <c r="P17" s="10"/>
      <c r="Q17" s="9"/>
      <c r="R17" s="7"/>
      <c r="S17" s="7"/>
      <c r="T17" s="11">
        <f t="shared" si="0"/>
        <v>46</v>
      </c>
      <c r="U17" s="11" t="str">
        <f t="shared" si="1"/>
        <v>F</v>
      </c>
    </row>
    <row r="18" spans="1:21" ht="12.75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/>
      <c r="S19" s="7"/>
      <c r="T19" s="11">
        <f t="shared" si="0"/>
        <v>29</v>
      </c>
      <c r="U19" s="11" t="str">
        <f t="shared" si="1"/>
        <v>F</v>
      </c>
    </row>
    <row r="20" spans="1:21" ht="12.75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>
        <v>20</v>
      </c>
      <c r="J20" s="9">
        <v>20</v>
      </c>
      <c r="K20" s="10"/>
      <c r="L20" s="9"/>
      <c r="M20" s="9"/>
      <c r="N20" s="9"/>
      <c r="O20" s="10">
        <v>20</v>
      </c>
      <c r="P20" s="10"/>
      <c r="Q20" s="9"/>
      <c r="R20" s="7"/>
      <c r="S20" s="7"/>
      <c r="T20" s="11">
        <f t="shared" si="0"/>
        <v>20</v>
      </c>
      <c r="U20" s="11" t="str">
        <f t="shared" si="1"/>
        <v>F</v>
      </c>
    </row>
    <row r="21" spans="1:21" ht="12.75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>
        <v>0</v>
      </c>
      <c r="J21" s="9">
        <v>0</v>
      </c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/>
      <c r="S22" s="7"/>
      <c r="T22" s="11">
        <f t="shared" si="0"/>
        <v>31</v>
      </c>
      <c r="U22" s="11" t="str">
        <f t="shared" si="1"/>
        <v>F</v>
      </c>
    </row>
    <row r="23" spans="1:21" ht="12.75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/>
      <c r="S23" s="7"/>
      <c r="T23" s="11">
        <f t="shared" si="0"/>
        <v>35</v>
      </c>
      <c r="U23" s="11" t="str">
        <f t="shared" si="1"/>
        <v>F</v>
      </c>
    </row>
    <row r="24" spans="1:21" ht="12.75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>
        <v>0</v>
      </c>
      <c r="K26" s="10"/>
      <c r="L26" s="9"/>
      <c r="M26" s="9"/>
      <c r="N26" s="9"/>
      <c r="O26" s="10">
        <v>0</v>
      </c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>
        <v>17</v>
      </c>
      <c r="J27" s="9">
        <v>33</v>
      </c>
      <c r="K27" s="10"/>
      <c r="L27" s="9"/>
      <c r="M27" s="9"/>
      <c r="N27" s="9"/>
      <c r="O27" s="10">
        <v>33</v>
      </c>
      <c r="P27" s="10"/>
      <c r="Q27" s="9"/>
      <c r="R27" s="7"/>
      <c r="S27" s="7"/>
      <c r="T27" s="11">
        <f t="shared" si="0"/>
        <v>33</v>
      </c>
      <c r="U27" s="11" t="str">
        <f t="shared" si="1"/>
        <v>F</v>
      </c>
    </row>
    <row r="28" spans="1:21" ht="12.75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ht="12.75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>
        <v>21</v>
      </c>
      <c r="J29" s="9">
        <v>27</v>
      </c>
      <c r="K29" s="10"/>
      <c r="L29" s="9"/>
      <c r="M29" s="9"/>
      <c r="N29" s="9"/>
      <c r="O29" s="10">
        <v>27</v>
      </c>
      <c r="P29" s="10"/>
      <c r="Q29" s="9"/>
      <c r="R29" s="7"/>
      <c r="S29" s="7"/>
      <c r="T29" s="11">
        <f t="shared" si="0"/>
        <v>27</v>
      </c>
      <c r="U29" s="11" t="str">
        <f t="shared" si="1"/>
        <v>F</v>
      </c>
    </row>
    <row r="30" spans="1:21" ht="12.75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>
        <v>0</v>
      </c>
      <c r="J30" s="9">
        <v>4</v>
      </c>
      <c r="K30" s="10"/>
      <c r="L30" s="9"/>
      <c r="M30" s="9"/>
      <c r="N30" s="9"/>
      <c r="O30" s="10">
        <v>4</v>
      </c>
      <c r="P30" s="10"/>
      <c r="Q30" s="9"/>
      <c r="R30" s="7"/>
      <c r="S30" s="7"/>
      <c r="T30" s="11">
        <f t="shared" si="0"/>
        <v>4</v>
      </c>
      <c r="U30" s="11" t="str">
        <f t="shared" si="1"/>
        <v>F</v>
      </c>
    </row>
    <row r="31" spans="1:21" ht="12.75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>
        <v>11</v>
      </c>
      <c r="J31" s="9">
        <v>16</v>
      </c>
      <c r="K31" s="10"/>
      <c r="L31" s="6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>
        <v>18</v>
      </c>
      <c r="J32" s="9">
        <v>11</v>
      </c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ht="12.75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>
        <v>0</v>
      </c>
      <c r="K33" s="10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/>
      <c r="S36" s="7"/>
      <c r="T36" s="11">
        <f t="shared" si="0"/>
        <v>58</v>
      </c>
      <c r="U36" s="11" t="str">
        <f t="shared" si="1"/>
        <v>E</v>
      </c>
    </row>
    <row r="37" spans="1:21" ht="12.75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>
        <v>0</v>
      </c>
      <c r="J37" s="9">
        <v>0</v>
      </c>
      <c r="K37" s="10"/>
      <c r="L37" s="9"/>
      <c r="M37" s="9"/>
      <c r="N37" s="9"/>
      <c r="O37" s="10">
        <v>0</v>
      </c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306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>
        <v>1</v>
      </c>
      <c r="J47" s="9">
        <v>7</v>
      </c>
      <c r="K47" s="10"/>
      <c r="L47" s="9"/>
      <c r="M47" s="9"/>
      <c r="N47" s="9"/>
      <c r="O47" s="10">
        <v>7</v>
      </c>
      <c r="P47" s="10"/>
      <c r="Q47" s="9"/>
      <c r="R47" s="7"/>
      <c r="S47" s="7"/>
      <c r="T47" s="11">
        <f aca="true" t="shared" si="2" ref="T47:T54">SUM(D47:E47,O47,P47,MAX(R47,S47))</f>
        <v>7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>
        <v>16</v>
      </c>
      <c r="K48" s="10"/>
      <c r="L48" s="9"/>
      <c r="M48" s="9"/>
      <c r="N48" s="9"/>
      <c r="O48" s="10">
        <v>16</v>
      </c>
      <c r="P48" s="10"/>
      <c r="Q48" s="9"/>
      <c r="R48" s="7"/>
      <c r="S48" s="7"/>
      <c r="T48" s="11">
        <f t="shared" si="2"/>
        <v>16</v>
      </c>
      <c r="U48" s="11" t="str">
        <f t="shared" si="3"/>
        <v>F</v>
      </c>
    </row>
    <row r="49" spans="1:21" ht="12.75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>
        <v>20</v>
      </c>
      <c r="J51" s="9">
        <v>10</v>
      </c>
      <c r="K51" s="10"/>
      <c r="L51" s="9"/>
      <c r="M51" s="9"/>
      <c r="N51" s="9"/>
      <c r="O51" s="10">
        <v>20</v>
      </c>
      <c r="P51" s="10"/>
      <c r="Q51" s="9"/>
      <c r="R51" s="7"/>
      <c r="S51" s="7"/>
      <c r="T51" s="11">
        <f t="shared" si="2"/>
        <v>20</v>
      </c>
      <c r="U51" s="11" t="str">
        <f t="shared" si="3"/>
        <v>F</v>
      </c>
    </row>
    <row r="52" spans="1:21" ht="12.75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24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/>
      <c r="S10" s="7"/>
      <c r="T10" s="11">
        <f t="shared" si="0"/>
        <v>60</v>
      </c>
      <c r="U10" s="11" t="str">
        <f t="shared" si="1"/>
        <v>D</v>
      </c>
    </row>
    <row r="11" spans="1:21" ht="12.75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>
        <v>23</v>
      </c>
      <c r="K11" s="10"/>
      <c r="L11" s="9"/>
      <c r="M11" s="9"/>
      <c r="N11" s="9"/>
      <c r="O11" s="10">
        <v>23</v>
      </c>
      <c r="P11" s="10"/>
      <c r="Q11" s="9"/>
      <c r="R11" s="7"/>
      <c r="S11" s="7"/>
      <c r="T11" s="11">
        <f t="shared" si="0"/>
        <v>23</v>
      </c>
      <c r="U11" s="11" t="str">
        <f t="shared" si="1"/>
        <v>F</v>
      </c>
    </row>
    <row r="12" spans="1:21" ht="12.75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>
        <v>28</v>
      </c>
      <c r="J13" s="9">
        <v>25</v>
      </c>
      <c r="K13" s="10"/>
      <c r="L13" s="9"/>
      <c r="M13" s="9"/>
      <c r="N13" s="9"/>
      <c r="O13" s="10">
        <v>28</v>
      </c>
      <c r="P13" s="10"/>
      <c r="Q13" s="9"/>
      <c r="R13" s="7"/>
      <c r="S13" s="7"/>
      <c r="T13" s="11">
        <f t="shared" si="0"/>
        <v>28</v>
      </c>
      <c r="U13" s="11" t="str">
        <f t="shared" si="1"/>
        <v>F</v>
      </c>
      <c r="V13" s="61"/>
    </row>
    <row r="14" spans="1:21" ht="12.75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ht="12.75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/>
      <c r="S26" s="7"/>
      <c r="T26" s="11">
        <f>SUM(D26:E26,O26,P26,MAX(R26,S26))</f>
        <v>45</v>
      </c>
      <c r="U26" s="11" t="str">
        <f>IF(T26&gt;89,"A",IF(T26&gt;79,"B",IF(T26&gt;69,"C",IF(T26&gt;59,"D",IF(T26&gt;49,"E","F")))))</f>
        <v>F</v>
      </c>
    </row>
    <row r="27" spans="1:21" ht="12.75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49</v>
      </c>
      <c r="B2" s="139"/>
      <c r="C2" s="139"/>
      <c r="D2" s="139"/>
      <c r="E2" s="139"/>
      <c r="F2" s="139"/>
    </row>
    <row r="3" spans="1:6" ht="27" customHeight="1">
      <c r="A3" s="140" t="s">
        <v>21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144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C_predlog!A8</f>
        <v>1/2020</v>
      </c>
      <c r="B8" s="153" t="str">
        <f>C_predlog!B8</f>
        <v>Jovanović Filip</v>
      </c>
      <c r="C8" s="154"/>
      <c r="D8" s="85">
        <f>SUM(C_predlog!O8:Q8)</f>
        <v>58</v>
      </c>
      <c r="E8" s="85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2/2020</v>
      </c>
      <c r="B9" s="153" t="str">
        <f>C_predlog!B9</f>
        <v>Veljović Matija</v>
      </c>
      <c r="C9" s="154"/>
      <c r="D9" s="85">
        <f>SUM(C_predlog!O9:Q9)</f>
        <v>40</v>
      </c>
      <c r="E9" s="85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3/2020</v>
      </c>
      <c r="B10" s="153" t="str">
        <f>C_predlog!B10</f>
        <v>Nikolić Nikolina</v>
      </c>
      <c r="C10" s="154"/>
      <c r="D10" s="85">
        <f>SUM(C_predlog!O10:Q10)</f>
        <v>38</v>
      </c>
      <c r="E10" s="85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4/2020</v>
      </c>
      <c r="B11" s="153" t="str">
        <f>C_predlog!B11</f>
        <v>Jocović Mihailo</v>
      </c>
      <c r="C11" s="154"/>
      <c r="D11" s="85">
        <f>SUM(C_predlog!O11:Q11)</f>
        <v>42</v>
      </c>
      <c r="E11" s="85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5/2020</v>
      </c>
      <c r="B12" s="153" t="str">
        <f>C_predlog!B12</f>
        <v>Dragišić Nemanja</v>
      </c>
      <c r="C12" s="154"/>
      <c r="D12" s="85">
        <f>SUM(C_predlog!O12:Q12)</f>
        <v>58</v>
      </c>
      <c r="E12" s="85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6/2020</v>
      </c>
      <c r="B13" s="153" t="str">
        <f>C_predlog!B13</f>
        <v>Ivanović Ksenija</v>
      </c>
      <c r="C13" s="154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7/2020</v>
      </c>
      <c r="B14" s="153" t="str">
        <f>C_predlog!B14</f>
        <v>Mrdak Matija</v>
      </c>
      <c r="C14" s="154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8/2020</v>
      </c>
      <c r="B15" s="153" t="str">
        <f>C_predlog!B15</f>
        <v>Murišić Luka</v>
      </c>
      <c r="C15" s="154"/>
      <c r="D15" s="85">
        <f>SUM(C_predlog!O15:Q15)</f>
        <v>47</v>
      </c>
      <c r="E15" s="85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9/2020</v>
      </c>
      <c r="B16" s="153" t="str">
        <f>C_predlog!B16</f>
        <v>Bošković Jovana</v>
      </c>
      <c r="C16" s="154"/>
      <c r="D16" s="85">
        <f>SUM(C_predlog!O16:Q16)</f>
        <v>54</v>
      </c>
      <c r="E16" s="85">
        <f>MAX(C_predlog!R16:S16)</f>
        <v>0</v>
      </c>
      <c r="F16" s="19" t="str">
        <f>C_predlog!U16</f>
        <v>E</v>
      </c>
    </row>
    <row r="17" spans="1:6" ht="12.75" customHeight="1">
      <c r="A17" s="37" t="str">
        <f>C_predlog!A17</f>
        <v>10/2020</v>
      </c>
      <c r="B17" s="153" t="str">
        <f>C_predlog!B17</f>
        <v>Dajković Balša</v>
      </c>
      <c r="C17" s="154"/>
      <c r="D17" s="85">
        <f>SUM(C_predlog!O17:Q17)</f>
        <v>52</v>
      </c>
      <c r="E17" s="85">
        <f>MAX(C_predlog!R17:S17)</f>
        <v>0</v>
      </c>
      <c r="F17" s="19" t="str">
        <f>C_predlog!U17</f>
        <v>E</v>
      </c>
    </row>
    <row r="18" spans="1:6" ht="12.75" customHeight="1">
      <c r="A18" s="37" t="str">
        <f>C_predlog!A18</f>
        <v>13/2020</v>
      </c>
      <c r="B18" s="153" t="str">
        <f>C_predlog!B18</f>
        <v>Popović Teodora</v>
      </c>
      <c r="C18" s="154"/>
      <c r="D18" s="85">
        <f>SUM(C_predlog!O18:Q18)</f>
        <v>32</v>
      </c>
      <c r="E18" s="85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15/2020</v>
      </c>
      <c r="B19" s="153" t="str">
        <f>C_predlog!B19</f>
        <v>Radović Simo</v>
      </c>
      <c r="C19" s="154"/>
      <c r="D19" s="85">
        <f>SUM(C_predlog!O19:Q19)</f>
        <v>28</v>
      </c>
      <c r="E19" s="85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16/2020</v>
      </c>
      <c r="B20" s="153" t="str">
        <f>C_predlog!B20</f>
        <v>Alković Mia</v>
      </c>
      <c r="C20" s="154"/>
      <c r="D20" s="85">
        <f>SUM(C_predlog!O20:Q20)</f>
        <v>44</v>
      </c>
      <c r="E20" s="85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17/2020</v>
      </c>
      <c r="B21" s="153" t="str">
        <f>C_predlog!B21</f>
        <v>Radulović Lazar</v>
      </c>
      <c r="C21" s="154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18/2020</v>
      </c>
      <c r="B22" s="153" t="str">
        <f>C_predlog!B22</f>
        <v>Đilas Strahinja</v>
      </c>
      <c r="C22" s="154"/>
      <c r="D22" s="85">
        <f>SUM(C_predlog!O22:Q22)</f>
        <v>43</v>
      </c>
      <c r="E22" s="85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19/2020</v>
      </c>
      <c r="B23" s="153" t="str">
        <f>C_predlog!B23</f>
        <v>Rakočević Jana</v>
      </c>
      <c r="C23" s="154"/>
      <c r="D23" s="85">
        <f>SUM(C_predlog!O23:Q23)</f>
        <v>53</v>
      </c>
      <c r="E23" s="85">
        <f>MAX(C_predlog!R23:S23)</f>
        <v>0</v>
      </c>
      <c r="F23" s="19" t="str">
        <f>C_predlog!U23</f>
        <v>E</v>
      </c>
    </row>
    <row r="24" spans="1:6" ht="12.75" customHeight="1">
      <c r="A24" s="37" t="str">
        <f>C_predlog!A24</f>
        <v>20/2020</v>
      </c>
      <c r="B24" s="153" t="str">
        <f>C_predlog!B24</f>
        <v>Milačić Marija</v>
      </c>
      <c r="C24" s="154"/>
      <c r="D24" s="85">
        <f>SUM(C_predlog!O24:Q24)</f>
        <v>40</v>
      </c>
      <c r="E24" s="85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21/2020</v>
      </c>
      <c r="B25" s="153" t="str">
        <f>C_predlog!B25</f>
        <v>Jović Milica</v>
      </c>
      <c r="C25" s="154"/>
      <c r="D25" s="85">
        <f>SUM(C_predlog!O25:Q25)</f>
        <v>57</v>
      </c>
      <c r="E25" s="85">
        <f>MAX(C_predlog!R25:S25)</f>
        <v>0</v>
      </c>
      <c r="F25" s="19" t="str">
        <f>C_predlog!U25</f>
        <v>E</v>
      </c>
    </row>
    <row r="26" spans="1:6" ht="12.75" customHeight="1">
      <c r="A26" s="37" t="str">
        <f>C_predlog!A26</f>
        <v>22/2020</v>
      </c>
      <c r="B26" s="153" t="str">
        <f>C_predlog!B26</f>
        <v>Kankaraš Milutin</v>
      </c>
      <c r="C26" s="154"/>
      <c r="D26" s="85">
        <f>SUM(C_predlog!O26:Q26)</f>
        <v>35</v>
      </c>
      <c r="E26" s="85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23/2020</v>
      </c>
      <c r="B27" s="153" t="str">
        <f>C_predlog!B27</f>
        <v>Grdinić Nevena</v>
      </c>
      <c r="C27" s="154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24/2020</v>
      </c>
      <c r="B28" s="153" t="str">
        <f>C_predlog!B28</f>
        <v>Raičević Mia</v>
      </c>
      <c r="C28" s="154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25/2020</v>
      </c>
      <c r="B29" s="153" t="str">
        <f>C_predlog!B29</f>
        <v>Bubanja Balša</v>
      </c>
      <c r="C29" s="154"/>
      <c r="D29" s="85">
        <f>SUM(C_predlog!O29:Q29)</f>
        <v>52</v>
      </c>
      <c r="E29" s="85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26/2020</v>
      </c>
      <c r="B30" s="153" t="str">
        <f>C_predlog!B30</f>
        <v>Marković Danilo</v>
      </c>
      <c r="C30" s="154"/>
      <c r="D30" s="85">
        <f>SUM(C_predlog!O30:Q30)</f>
        <v>46</v>
      </c>
      <c r="E30" s="85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27/2020</v>
      </c>
      <c r="B31" s="153" t="str">
        <f>C_predlog!B31</f>
        <v>Šćekić Nikolina</v>
      </c>
      <c r="C31" s="154"/>
      <c r="D31" s="85">
        <f>SUM(C_predlog!O31:Q31)</f>
        <v>41</v>
      </c>
      <c r="E31" s="85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28/2020</v>
      </c>
      <c r="B32" s="153" t="str">
        <f>C_predlog!B32</f>
        <v>Petrušić Ana</v>
      </c>
      <c r="C32" s="154"/>
      <c r="D32" s="85">
        <f>SUM(C_predlog!O32:Q32)</f>
        <v>20</v>
      </c>
      <c r="E32" s="85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29/2020</v>
      </c>
      <c r="B33" s="153" t="str">
        <f>C_predlog!B33</f>
        <v>Popović Luka</v>
      </c>
      <c r="C33" s="154"/>
      <c r="D33" s="85">
        <f>SUM(C_predlog!O33:Q33)</f>
        <v>44</v>
      </c>
      <c r="E33" s="85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30/2020</v>
      </c>
      <c r="B34" s="153" t="str">
        <f>C_predlog!B34</f>
        <v>Aničić Sara</v>
      </c>
      <c r="C34" s="154"/>
      <c r="D34" s="85">
        <f>SUM(C_predlog!O34:Q34)</f>
        <v>44</v>
      </c>
      <c r="E34" s="85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31/2020</v>
      </c>
      <c r="B35" s="153" t="str">
        <f>C_predlog!B35</f>
        <v>Tovjanin Luka</v>
      </c>
      <c r="C35" s="154"/>
      <c r="D35" s="85">
        <f>SUM(C_predlog!O35:Q35)</f>
        <v>55</v>
      </c>
      <c r="E35" s="85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32/2020</v>
      </c>
      <c r="B36" s="153" t="str">
        <f>C_predlog!B36</f>
        <v>Klimenko Nikola</v>
      </c>
      <c r="C36" s="154"/>
      <c r="D36" s="85">
        <f>SUM(C_predlog!O36:Q36)</f>
        <v>42</v>
      </c>
      <c r="E36" s="85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33/2020</v>
      </c>
      <c r="B37" s="153" t="str">
        <f>C_predlog!B37</f>
        <v>Vujičić Đorđe</v>
      </c>
      <c r="C37" s="154"/>
      <c r="D37" s="85">
        <f>SUM(C_predlog!O37:Q37)</f>
        <v>52</v>
      </c>
      <c r="E37" s="85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34/2020</v>
      </c>
      <c r="B38" s="153" t="str">
        <f>C_predlog!B47</f>
        <v>Todorović Nikola</v>
      </c>
      <c r="C38" s="154"/>
      <c r="D38" s="85">
        <f>SUM(C_predlog!O47:Q47)</f>
        <v>25</v>
      </c>
      <c r="E38" s="85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35/2020</v>
      </c>
      <c r="B39" s="153" t="str">
        <f>C_predlog!B48</f>
        <v>Bulajić Ivana</v>
      </c>
      <c r="C39" s="154"/>
      <c r="D39" s="85">
        <f>SUM(C_predlog!O48:Q48)</f>
        <v>39</v>
      </c>
      <c r="E39" s="85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36/2020</v>
      </c>
      <c r="B40" s="153" t="str">
        <f>C_predlog!B49</f>
        <v>Vesković Tea</v>
      </c>
      <c r="C40" s="154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>
      <c r="A41" s="58" t="str">
        <f>C_predlog!A50</f>
        <v>37/2020</v>
      </c>
      <c r="B41" s="153" t="str">
        <f>C_predlog!B50</f>
        <v>Mrdović Andrea</v>
      </c>
      <c r="C41" s="154"/>
      <c r="D41" s="85">
        <f>SUM(C_predlog!O50:Q50)</f>
        <v>50</v>
      </c>
      <c r="E41" s="85">
        <f>MAX(C_predlog!R50:S50)</f>
        <v>0</v>
      </c>
      <c r="F41" s="19" t="str">
        <f>C_predlog!U50</f>
        <v>E</v>
      </c>
    </row>
    <row r="42" spans="1:6" ht="12.75" customHeight="1">
      <c r="A42" s="58" t="str">
        <f>C_predlog!A51</f>
        <v>38/2020</v>
      </c>
      <c r="B42" s="153" t="str">
        <f>C_predlog!B51</f>
        <v>Jovanović Lucija</v>
      </c>
      <c r="C42" s="154"/>
      <c r="D42" s="85">
        <f>SUM(C_predlog!O51:Q51)</f>
        <v>51</v>
      </c>
      <c r="E42" s="85">
        <f>MAX(C_predlog!R51:S51)</f>
        <v>0</v>
      </c>
      <c r="F42" s="19" t="str">
        <f>C_predlog!U51</f>
        <v>E</v>
      </c>
    </row>
    <row r="43" spans="1:6" ht="12.75" customHeight="1">
      <c r="A43" s="58" t="str">
        <f>C_predlog!A52</f>
        <v>39/2020</v>
      </c>
      <c r="B43" s="153" t="str">
        <f>C_predlog!B52</f>
        <v>Brnović Matija</v>
      </c>
      <c r="C43" s="154"/>
      <c r="D43" s="85">
        <f>SUM(C_predlog!O52:Q52)</f>
        <v>42</v>
      </c>
      <c r="E43" s="85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40/2020</v>
      </c>
      <c r="B44" s="153" t="str">
        <f>C_predlog!B53</f>
        <v>Raičević Sara</v>
      </c>
      <c r="C44" s="154"/>
      <c r="D44" s="85">
        <f>SUM(C_predlog!O53:Q53)</f>
        <v>56</v>
      </c>
      <c r="E44" s="85">
        <f>MAX(C_predlog!R53:S53)</f>
        <v>0</v>
      </c>
      <c r="F44" s="19" t="str">
        <f>C_predlog!U53</f>
        <v>E</v>
      </c>
    </row>
    <row r="45" spans="1:6" ht="12.75" customHeight="1">
      <c r="A45" s="58" t="str">
        <f>C_predlog!A54</f>
        <v>41/2020</v>
      </c>
      <c r="B45" s="153" t="str">
        <f>C_predlog!B54</f>
        <v>Nikolić Dušan</v>
      </c>
      <c r="C45" s="154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42/2020</v>
      </c>
      <c r="B46" s="153" t="str">
        <f>C_predlog!B55</f>
        <v>Ćetković Ivona</v>
      </c>
      <c r="C46" s="154"/>
      <c r="D46" s="85">
        <f>SUM(C_predlog!O55:Q55)</f>
        <v>43</v>
      </c>
      <c r="E46" s="85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43/2020</v>
      </c>
      <c r="B47" s="153" t="str">
        <f>C_predlog!B56</f>
        <v>Knežević Pavle</v>
      </c>
      <c r="C47" s="154"/>
      <c r="D47" s="85">
        <f>SUM(C_predlog!O56:Q56)</f>
        <v>41</v>
      </c>
      <c r="E47" s="85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44/2020</v>
      </c>
      <c r="B48" s="153" t="str">
        <f>C_predlog!B57</f>
        <v>Simonović Radivoje</v>
      </c>
      <c r="C48" s="154"/>
      <c r="D48" s="85">
        <f>SUM(C_predlog!O57:Q57)</f>
        <v>42</v>
      </c>
      <c r="E48" s="85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45/2020</v>
      </c>
      <c r="B49" s="153" t="str">
        <f>C_predlog!B58</f>
        <v>Hot Hamza</v>
      </c>
      <c r="C49" s="154"/>
      <c r="D49" s="85">
        <f>SUM(C_predlog!O58:Q58)</f>
        <v>58</v>
      </c>
      <c r="E49" s="85">
        <f>MAX(C_predlog!R58:S58)</f>
        <v>0</v>
      </c>
      <c r="F49" s="19" t="str">
        <f>C_predlog!U58</f>
        <v>E</v>
      </c>
    </row>
    <row r="50" spans="1:6" ht="12.75" customHeight="1">
      <c r="A50" s="58" t="str">
        <f>C_predlog!A59</f>
        <v>46/2020</v>
      </c>
      <c r="B50" s="153" t="str">
        <f>C_predlog!B59</f>
        <v>Vuković Jovan</v>
      </c>
      <c r="C50" s="154"/>
      <c r="D50" s="85">
        <f>SUM(C_predlog!O59:Q59)</f>
        <v>41</v>
      </c>
      <c r="E50" s="85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49</v>
      </c>
      <c r="B54" s="139"/>
      <c r="C54" s="139"/>
      <c r="D54" s="139"/>
      <c r="E54" s="139"/>
      <c r="F54" s="139"/>
    </row>
    <row r="55" spans="1:6" ht="27" customHeight="1">
      <c r="A55" s="140" t="s">
        <v>21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144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 t="str">
        <f>C_predlog!A60</f>
        <v>47/2020</v>
      </c>
      <c r="B60" s="153" t="str">
        <f>C_predlog!B60</f>
        <v>Pehar Dragan</v>
      </c>
      <c r="C60" s="154"/>
      <c r="D60" s="85">
        <f>SUM(C_predlog!O60:Q60)</f>
        <v>16</v>
      </c>
      <c r="E60" s="85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48/2020</v>
      </c>
      <c r="B61" s="153" t="str">
        <f>C_predlog!B61</f>
        <v>Bazović Pavle</v>
      </c>
      <c r="C61" s="154"/>
      <c r="D61" s="85">
        <f>SUM(C_predlog!O61:Q61)</f>
        <v>47</v>
      </c>
      <c r="E61" s="85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49/2020</v>
      </c>
      <c r="B62" s="153" t="str">
        <f>C_predlog!B62</f>
        <v>Perošević Jovan</v>
      </c>
      <c r="C62" s="154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50/2020</v>
      </c>
      <c r="B63" s="153" t="str">
        <f>C_predlog!B63</f>
        <v>Stijović Vladana</v>
      </c>
      <c r="C63" s="154"/>
      <c r="D63" s="85">
        <f>SUM(C_predlog!O63:Q63)</f>
        <v>50</v>
      </c>
      <c r="E63" s="85">
        <f>MAX(C_predlog!R63:S63)</f>
        <v>0</v>
      </c>
      <c r="F63" s="19" t="str">
        <f>C_predlog!U63</f>
        <v>E</v>
      </c>
    </row>
    <row r="64" spans="1:6" ht="12.75">
      <c r="A64" s="37" t="str">
        <f>C_predlog!A64</f>
        <v>51/2020</v>
      </c>
      <c r="B64" s="153" t="str">
        <f>C_predlog!B64</f>
        <v>Đurković Balša</v>
      </c>
      <c r="C64" s="154"/>
      <c r="D64" s="85">
        <f>SUM(C_predlog!O64:Q64)</f>
        <v>28</v>
      </c>
      <c r="E64" s="85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54/2020</v>
      </c>
      <c r="B65" s="153" t="str">
        <f>C_predlog!B65</f>
        <v>Hadžajlić Emir</v>
      </c>
      <c r="C65" s="154"/>
      <c r="D65" s="85">
        <f>SUM(C_predlog!O65:Q65)</f>
        <v>57</v>
      </c>
      <c r="E65" s="85">
        <f>MAX(C_predlog!R65:S65)</f>
        <v>0</v>
      </c>
      <c r="F65" s="19" t="str">
        <f>C_predlog!U65</f>
        <v>E</v>
      </c>
    </row>
    <row r="66" spans="1:6" ht="12.75">
      <c r="A66" s="37" t="str">
        <f>C_predlog!A66</f>
        <v>55/2020</v>
      </c>
      <c r="B66" s="153" t="str">
        <f>C_predlog!B66</f>
        <v>Rašović Novo</v>
      </c>
      <c r="C66" s="154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9/2019</v>
      </c>
      <c r="B67" s="153" t="str">
        <f>C_predlog!B67</f>
        <v>Orlandić Bodin</v>
      </c>
      <c r="C67" s="154"/>
      <c r="D67" s="85">
        <f>SUM(C_predlog!O67:Q67)</f>
        <v>43</v>
      </c>
      <c r="E67" s="85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30/2019</v>
      </c>
      <c r="B68" s="153" t="str">
        <f>C_predlog!B68</f>
        <v>Mirković Danilo</v>
      </c>
      <c r="C68" s="154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45/2019</v>
      </c>
      <c r="B69" s="153" t="str">
        <f>C_predlog!B69</f>
        <v>Knežević Vuk</v>
      </c>
      <c r="C69" s="154"/>
      <c r="D69" s="85">
        <f>SUM(C_predlog!O69:Q69)</f>
        <v>50</v>
      </c>
      <c r="E69" s="85">
        <f>MAX(C_predlog!R69:S69)</f>
        <v>0</v>
      </c>
      <c r="F69" s="19" t="str">
        <f>C_predlog!U69</f>
        <v>E</v>
      </c>
    </row>
    <row r="70" spans="1:6" ht="12.75">
      <c r="A70" s="37"/>
      <c r="B70" s="153"/>
      <c r="C70" s="154"/>
      <c r="D70" s="57"/>
      <c r="E70" s="57"/>
      <c r="F70" s="19"/>
    </row>
    <row r="71" spans="1:6" ht="12.75">
      <c r="A71" s="37"/>
      <c r="B71" s="153"/>
      <c r="C71" s="154"/>
      <c r="D71" s="57"/>
      <c r="E71" s="57"/>
      <c r="F71" s="19"/>
    </row>
    <row r="72" spans="1:6" ht="12.75">
      <c r="A72" s="37"/>
      <c r="B72" s="153"/>
      <c r="C72" s="154"/>
      <c r="D72" s="57"/>
      <c r="E72" s="57"/>
      <c r="F72" s="19"/>
    </row>
    <row r="73" spans="1:6" ht="12.75">
      <c r="A73" s="37"/>
      <c r="B73" s="153"/>
      <c r="C73" s="154"/>
      <c r="D73" s="57"/>
      <c r="E73" s="57"/>
      <c r="F73" s="19"/>
    </row>
    <row r="74" spans="1:6" ht="12.75">
      <c r="A74" s="37"/>
      <c r="B74" s="153"/>
      <c r="C74" s="154"/>
      <c r="D74" s="57"/>
      <c r="E74" s="57"/>
      <c r="F74" s="19"/>
    </row>
    <row r="75" spans="1:6" ht="12.75">
      <c r="A75" s="37"/>
      <c r="B75" s="153"/>
      <c r="C75" s="154"/>
      <c r="D75" s="57"/>
      <c r="E75" s="57"/>
      <c r="F75" s="19"/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37"/>
      <c r="B93" s="153"/>
      <c r="C93" s="154"/>
      <c r="D93" s="57"/>
      <c r="E93" s="57"/>
      <c r="F93" s="19"/>
    </row>
    <row r="94" spans="1:6" ht="12.75">
      <c r="A94" s="37"/>
      <c r="B94" s="153"/>
      <c r="C94" s="154"/>
      <c r="D94" s="57"/>
      <c r="E94" s="57"/>
      <c r="F94" s="19"/>
    </row>
    <row r="95" spans="1:6" ht="12.75">
      <c r="A95" s="37"/>
      <c r="B95" s="153"/>
      <c r="C95" s="154"/>
      <c r="D95" s="57"/>
      <c r="E95" s="57"/>
      <c r="F95" s="19"/>
    </row>
    <row r="96" spans="1:6" ht="12.75">
      <c r="A96" s="37"/>
      <c r="B96" s="153"/>
      <c r="C96" s="154"/>
      <c r="D96" s="57"/>
      <c r="E96" s="57"/>
      <c r="F96" s="19"/>
    </row>
    <row r="97" spans="1:6" ht="12.75">
      <c r="A97" s="37"/>
      <c r="B97" s="153"/>
      <c r="C97" s="154"/>
      <c r="D97" s="57"/>
      <c r="E97" s="57"/>
      <c r="F97" s="19"/>
    </row>
    <row r="98" spans="1:6" ht="12.75">
      <c r="A98" s="37"/>
      <c r="B98" s="153"/>
      <c r="C98" s="154"/>
      <c r="D98" s="57"/>
      <c r="E98" s="57"/>
      <c r="F98" s="19"/>
    </row>
    <row r="99" spans="1:6" ht="12.75">
      <c r="A99" s="37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134</v>
      </c>
      <c r="B2" s="139"/>
      <c r="C2" s="139"/>
      <c r="D2" s="139"/>
      <c r="E2" s="139"/>
      <c r="F2" s="139"/>
    </row>
    <row r="3" spans="1:6" ht="27" customHeight="1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B_predlog!A8</f>
        <v>1/2020</v>
      </c>
      <c r="B8" s="153" t="str">
        <f>B_predlog!B8</f>
        <v>Vukčević Luka</v>
      </c>
      <c r="C8" s="154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2/2020</v>
      </c>
      <c r="B9" s="153" t="str">
        <f>B_predlog!B9</f>
        <v>Mijović Ivana</v>
      </c>
      <c r="C9" s="154"/>
      <c r="D9" s="85">
        <f>SUM(B_predlog!O9:Q9)</f>
        <v>56</v>
      </c>
      <c r="E9" s="85">
        <f>MAX(B_predlog!R9:S9)</f>
        <v>0</v>
      </c>
      <c r="F9" s="19" t="str">
        <f>B_predlog!U9</f>
        <v>E</v>
      </c>
    </row>
    <row r="10" spans="1:6" ht="12.75" customHeight="1">
      <c r="A10" s="37" t="str">
        <f>B_predlog!A10</f>
        <v>3/2020</v>
      </c>
      <c r="B10" s="153" t="str">
        <f>B_predlog!B10</f>
        <v>Popović Milica</v>
      </c>
      <c r="C10" s="154"/>
      <c r="D10" s="85">
        <f>SUM(B_predlog!O10:Q10)</f>
        <v>57</v>
      </c>
      <c r="E10" s="85">
        <f>MAX(B_predlog!R10:S10)</f>
        <v>0</v>
      </c>
      <c r="F10" s="19" t="str">
        <f>B_predlog!U10</f>
        <v>E</v>
      </c>
    </row>
    <row r="11" spans="1:6" ht="12.75" customHeight="1">
      <c r="A11" s="37" t="str">
        <f>B_predlog!A11</f>
        <v>4/2020</v>
      </c>
      <c r="B11" s="153" t="str">
        <f>B_predlog!B11</f>
        <v>Zajmović Ajlan</v>
      </c>
      <c r="C11" s="154"/>
      <c r="D11" s="85">
        <f>SUM(B_predlog!O11:Q11)</f>
        <v>46</v>
      </c>
      <c r="E11" s="85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5/2020</v>
      </c>
      <c r="B12" s="153" t="str">
        <f>B_predlog!B12</f>
        <v>Gogić Aćim</v>
      </c>
      <c r="C12" s="154"/>
      <c r="D12" s="85">
        <f>SUM(B_predlog!O12:Q12)</f>
        <v>52</v>
      </c>
      <c r="E12" s="85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6/2020</v>
      </c>
      <c r="B13" s="153" t="str">
        <f>B_predlog!B13</f>
        <v>Perović Sara</v>
      </c>
      <c r="C13" s="154"/>
      <c r="D13" s="85">
        <f>SUM(B_predlog!O13:Q13)</f>
        <v>51</v>
      </c>
      <c r="E13" s="85">
        <f>MAX(B_predlog!R13:S13)</f>
        <v>0</v>
      </c>
      <c r="F13" s="19" t="str">
        <f>B_predlog!U13</f>
        <v>E</v>
      </c>
    </row>
    <row r="14" spans="1:6" ht="12.75" customHeight="1">
      <c r="A14" s="37" t="str">
        <f>B_predlog!A14</f>
        <v>7/2020</v>
      </c>
      <c r="B14" s="153" t="str">
        <f>B_predlog!B14</f>
        <v>Tubić Anđela</v>
      </c>
      <c r="C14" s="154"/>
      <c r="D14" s="85">
        <f>SUM(B_predlog!O14:Q14)</f>
        <v>15</v>
      </c>
      <c r="E14" s="85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8/2020</v>
      </c>
      <c r="B15" s="153" t="str">
        <f>B_predlog!B15</f>
        <v>Ramdedović Bekir</v>
      </c>
      <c r="C15" s="154"/>
      <c r="D15" s="85">
        <f>SUM(B_predlog!O15:Q15)</f>
        <v>16</v>
      </c>
      <c r="E15" s="85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9/2020</v>
      </c>
      <c r="B16" s="153" t="str">
        <f>B_predlog!B16</f>
        <v>Dabetić Teodora</v>
      </c>
      <c r="C16" s="154"/>
      <c r="D16" s="85">
        <f>SUM(B_predlog!O16:Q16)</f>
        <v>31</v>
      </c>
      <c r="E16" s="85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10/2020</v>
      </c>
      <c r="B17" s="153" t="str">
        <f>B_predlog!B17</f>
        <v>Novaković Monika</v>
      </c>
      <c r="C17" s="154"/>
      <c r="D17" s="85">
        <f>SUM(B_predlog!O17:Q17)</f>
        <v>46</v>
      </c>
      <c r="E17" s="85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11/2020</v>
      </c>
      <c r="B18" s="153" t="str">
        <f>B_predlog!B18</f>
        <v>Bulatović Petar</v>
      </c>
      <c r="C18" s="154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12/2020</v>
      </c>
      <c r="B19" s="153" t="str">
        <f>B_predlog!B19</f>
        <v>Radončić Mensud</v>
      </c>
      <c r="C19" s="154"/>
      <c r="D19" s="85">
        <f>SUM(B_predlog!O19:Q19)</f>
        <v>29</v>
      </c>
      <c r="E19" s="85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13/2020</v>
      </c>
      <c r="B20" s="153" t="str">
        <f>B_predlog!B20</f>
        <v>Kljajević Nemanja</v>
      </c>
      <c r="C20" s="154"/>
      <c r="D20" s="85">
        <f>SUM(B_predlog!O20:Q20)</f>
        <v>20</v>
      </c>
      <c r="E20" s="85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14/2020</v>
      </c>
      <c r="B21" s="153" t="str">
        <f>B_predlog!B21</f>
        <v>Vukčević Jelena</v>
      </c>
      <c r="C21" s="154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15/2020</v>
      </c>
      <c r="B22" s="153" t="str">
        <f>B_predlog!B22</f>
        <v>Medojević Nikolina</v>
      </c>
      <c r="C22" s="154"/>
      <c r="D22" s="85">
        <f>SUM(B_predlog!O22:Q22)</f>
        <v>31</v>
      </c>
      <c r="E22" s="85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16/2020</v>
      </c>
      <c r="B23" s="153" t="str">
        <f>B_predlog!B23</f>
        <v>Janković Anđela</v>
      </c>
      <c r="C23" s="154"/>
      <c r="D23" s="85">
        <f>SUM(B_predlog!O23:Q23)</f>
        <v>35</v>
      </c>
      <c r="E23" s="85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17/2020</v>
      </c>
      <c r="B24" s="153" t="str">
        <f>B_predlog!B24</f>
        <v>Miladinović Petar</v>
      </c>
      <c r="C24" s="154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18/2020</v>
      </c>
      <c r="B25" s="153" t="str">
        <f>B_predlog!B25</f>
        <v>Đurišić Danijela</v>
      </c>
      <c r="C25" s="154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19/2020</v>
      </c>
      <c r="B26" s="153" t="str">
        <f>B_predlog!B26</f>
        <v>Bečić Slađana</v>
      </c>
      <c r="C26" s="154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20/2020</v>
      </c>
      <c r="B27" s="153" t="str">
        <f>B_predlog!B27</f>
        <v>Vuković Teodora</v>
      </c>
      <c r="C27" s="154"/>
      <c r="D27" s="85">
        <f>SUM(B_predlog!O27:Q27)</f>
        <v>33</v>
      </c>
      <c r="E27" s="85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22/2020</v>
      </c>
      <c r="B28" s="153" t="str">
        <f>B_predlog!B28</f>
        <v>Miličković Stevan</v>
      </c>
      <c r="C28" s="154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23/2020</v>
      </c>
      <c r="B29" s="153" t="str">
        <f>B_predlog!B29</f>
        <v>Bojanović Ivan</v>
      </c>
      <c r="C29" s="154"/>
      <c r="D29" s="85">
        <f>SUM(B_predlog!O29:Q29)</f>
        <v>27</v>
      </c>
      <c r="E29" s="85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24/2020</v>
      </c>
      <c r="B30" s="153" t="str">
        <f>B_predlog!B30</f>
        <v>Drašković Đorđije</v>
      </c>
      <c r="C30" s="154"/>
      <c r="D30" s="85">
        <f>SUM(B_predlog!O30:Q30)</f>
        <v>4</v>
      </c>
      <c r="E30" s="85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25/2020</v>
      </c>
      <c r="B31" s="153" t="str">
        <f>B_predlog!B31</f>
        <v>Borozan Petar</v>
      </c>
      <c r="C31" s="154"/>
      <c r="D31" s="85">
        <f>SUM(B_predlog!O31:Q31)</f>
        <v>16</v>
      </c>
      <c r="E31" s="85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26/2020</v>
      </c>
      <c r="B32" s="153" t="str">
        <f>B_predlog!B32</f>
        <v>Vujović Lazar</v>
      </c>
      <c r="C32" s="154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27/2020</v>
      </c>
      <c r="B33" s="153" t="str">
        <f>B_predlog!B33</f>
        <v>Vujanović Milutin</v>
      </c>
      <c r="C33" s="154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29/2020</v>
      </c>
      <c r="B34" s="153" t="str">
        <f>B_predlog!B34</f>
        <v>Bulatović Ivana</v>
      </c>
      <c r="C34" s="154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30/2020</v>
      </c>
      <c r="B35" s="153" t="str">
        <f>B_predlog!B35</f>
        <v>Gačević Maša</v>
      </c>
      <c r="C35" s="154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31/2020</v>
      </c>
      <c r="B36" s="153" t="str">
        <f>B_predlog!B36</f>
        <v>Albijanić Mirjana</v>
      </c>
      <c r="C36" s="154"/>
      <c r="D36" s="85">
        <f>SUM(B_predlog!O36:Q36)</f>
        <v>58</v>
      </c>
      <c r="E36" s="85">
        <f>MAX(B_predlog!R36:S36)</f>
        <v>0</v>
      </c>
      <c r="F36" s="19" t="str">
        <f>B_predlog!U36</f>
        <v>E</v>
      </c>
    </row>
    <row r="37" spans="1:6" ht="12.75" customHeight="1">
      <c r="A37" s="37" t="str">
        <f>B_predlog!A37</f>
        <v>32/2020</v>
      </c>
      <c r="B37" s="153" t="str">
        <f>B_predlog!B37</f>
        <v>Jakovljević Nikola</v>
      </c>
      <c r="C37" s="154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33/2020</v>
      </c>
      <c r="B38" s="153" t="str">
        <f>B_predlog!B47</f>
        <v>Šutović Ilija</v>
      </c>
      <c r="C38" s="154"/>
      <c r="D38" s="85">
        <f>SUM(B_predlog!O47:Q47)</f>
        <v>7</v>
      </c>
      <c r="E38" s="85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34/2020</v>
      </c>
      <c r="B39" s="153" t="str">
        <f>B_predlog!B48</f>
        <v>Tamindžić Nikola</v>
      </c>
      <c r="C39" s="154"/>
      <c r="D39" s="85">
        <f>SUM(B_predlog!O48:Q48)</f>
        <v>16</v>
      </c>
      <c r="E39" s="85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35/2020</v>
      </c>
      <c r="B40" s="153" t="str">
        <f>B_predlog!B49</f>
        <v>Palamar Irfan</v>
      </c>
      <c r="C40" s="154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36/2020</v>
      </c>
      <c r="B41" s="153" t="str">
        <f>B_predlog!B50</f>
        <v>Stijepović Vladimir</v>
      </c>
      <c r="C41" s="154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37/2020</v>
      </c>
      <c r="B42" s="153" t="str">
        <f>B_predlog!B51</f>
        <v>Damjanović Raduša</v>
      </c>
      <c r="C42" s="154"/>
      <c r="D42" s="85">
        <f>SUM(B_predlog!O51:Q51)</f>
        <v>20</v>
      </c>
      <c r="E42" s="85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38/2020</v>
      </c>
      <c r="B43" s="153" t="str">
        <f>B_predlog!B52</f>
        <v>Goda Arijana</v>
      </c>
      <c r="C43" s="154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39/2020</v>
      </c>
      <c r="B44" s="153" t="str">
        <f>B_predlog!B53</f>
        <v>Dizdarević Miralem</v>
      </c>
      <c r="C44" s="154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41/2020</v>
      </c>
      <c r="B45" s="153" t="str">
        <f>B_predlog!B54</f>
        <v>Popović Đorđe</v>
      </c>
      <c r="C45" s="154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>
      <c r="A46" s="58"/>
      <c r="B46" s="153"/>
      <c r="C46" s="154"/>
      <c r="D46" s="57"/>
      <c r="E46" s="57"/>
      <c r="F46" s="19"/>
    </row>
    <row r="47" spans="1:6" ht="12.75" customHeight="1">
      <c r="A47" s="58"/>
      <c r="B47" s="153"/>
      <c r="C47" s="154"/>
      <c r="D47" s="57"/>
      <c r="E47" s="57"/>
      <c r="F47" s="19"/>
    </row>
    <row r="48" spans="1:6" ht="12.75" customHeight="1">
      <c r="A48" s="58"/>
      <c r="B48" s="153"/>
      <c r="C48" s="154"/>
      <c r="D48" s="57"/>
      <c r="E48" s="57"/>
      <c r="F48" s="19"/>
    </row>
    <row r="49" spans="1:6" ht="12.75" customHeight="1">
      <c r="A49" s="58"/>
      <c r="B49" s="153"/>
      <c r="C49" s="154"/>
      <c r="D49" s="57"/>
      <c r="E49" s="57"/>
      <c r="F49" s="19"/>
    </row>
    <row r="50" spans="1:6" ht="12.75" customHeight="1">
      <c r="A50" s="58"/>
      <c r="B50" s="153"/>
      <c r="C50" s="15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134</v>
      </c>
      <c r="B54" s="139"/>
      <c r="C54" s="139"/>
      <c r="D54" s="139"/>
      <c r="E54" s="139"/>
      <c r="F54" s="139"/>
    </row>
    <row r="55" spans="1:6" ht="27" customHeight="1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>
        <f>B_predlog!A60</f>
        <v>0</v>
      </c>
      <c r="B60" s="153">
        <f>B_predlog!B60</f>
        <v>0</v>
      </c>
      <c r="C60" s="154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3">
        <f>B_predlog!B61</f>
        <v>0</v>
      </c>
      <c r="C61" s="154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3">
        <f>B_predlog!B62</f>
        <v>0</v>
      </c>
      <c r="C62" s="154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3">
        <f>B_predlog!B63</f>
        <v>0</v>
      </c>
      <c r="C63" s="154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3">
        <f>B_predlog!B64</f>
        <v>0</v>
      </c>
      <c r="C64" s="154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3">
        <f>B_predlog!B65</f>
        <v>0</v>
      </c>
      <c r="C65" s="154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3">
        <f>B_predlog!B66</f>
        <v>0</v>
      </c>
      <c r="C66" s="154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3">
        <f>B_predlog!B67</f>
        <v>0</v>
      </c>
      <c r="C67" s="154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3">
        <f>B_predlog!B68</f>
        <v>0</v>
      </c>
      <c r="C68" s="154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3">
        <f>B_predlog!B69</f>
        <v>0</v>
      </c>
      <c r="C69" s="154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3">
        <f>B_predlog!B70</f>
        <v>0</v>
      </c>
      <c r="C70" s="154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3">
        <f>B_predlog!B71</f>
        <v>0</v>
      </c>
      <c r="C71" s="154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3">
        <f>B_predlog!B72</f>
        <v>0</v>
      </c>
      <c r="C72" s="154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3">
        <f>B_predlog!B73</f>
        <v>0</v>
      </c>
      <c r="C73" s="154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3">
        <f>B_predlog!B74</f>
        <v>0</v>
      </c>
      <c r="C74" s="154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3">
        <f>B_predlog!B75</f>
        <v>0</v>
      </c>
      <c r="C75" s="154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58"/>
      <c r="B93" s="153"/>
      <c r="C93" s="154"/>
      <c r="D93" s="57"/>
      <c r="E93" s="57"/>
      <c r="F93" s="19"/>
    </row>
    <row r="94" spans="1:6" ht="12.75">
      <c r="A94" s="58"/>
      <c r="B94" s="153"/>
      <c r="C94" s="154"/>
      <c r="D94" s="57"/>
      <c r="E94" s="57"/>
      <c r="F94" s="19"/>
    </row>
    <row r="95" spans="1:6" ht="12.75">
      <c r="A95" s="58"/>
      <c r="B95" s="153"/>
      <c r="C95" s="154"/>
      <c r="D95" s="57"/>
      <c r="E95" s="57"/>
      <c r="F95" s="19"/>
    </row>
    <row r="96" spans="1:6" ht="12.75">
      <c r="A96" s="58"/>
      <c r="B96" s="153"/>
      <c r="C96" s="154"/>
      <c r="D96" s="57"/>
      <c r="E96" s="57"/>
      <c r="F96" s="19"/>
    </row>
    <row r="97" spans="1:6" ht="12.75">
      <c r="A97" s="58"/>
      <c r="B97" s="153"/>
      <c r="C97" s="154"/>
      <c r="D97" s="57"/>
      <c r="E97" s="57"/>
      <c r="F97" s="19"/>
    </row>
    <row r="98" spans="1:6" ht="12.75">
      <c r="A98" s="58"/>
      <c r="B98" s="153"/>
      <c r="C98" s="154"/>
      <c r="D98" s="57"/>
      <c r="E98" s="57"/>
      <c r="F98" s="19"/>
    </row>
    <row r="99" spans="1:6" ht="12.75">
      <c r="A99" s="58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H19" sqref="H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134</v>
      </c>
      <c r="B2" s="139"/>
      <c r="C2" s="139"/>
      <c r="D2" s="139"/>
      <c r="E2" s="139"/>
      <c r="F2" s="139"/>
    </row>
    <row r="3" spans="1:6" ht="27" customHeight="1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A_predlog!A8</f>
        <v>1/2020</v>
      </c>
      <c r="B8" s="153" t="str">
        <f>A_predlog!B8</f>
        <v>Medar Vasilija</v>
      </c>
      <c r="C8" s="154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2/2020</v>
      </c>
      <c r="B9" s="153" t="str">
        <f>A_predlog!B9</f>
        <v>Joksimović Nikita</v>
      </c>
      <c r="C9" s="154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3/2020</v>
      </c>
      <c r="B10" s="153" t="str">
        <f>A_predlog!B10</f>
        <v>Perović Helena</v>
      </c>
      <c r="C10" s="154"/>
      <c r="D10" s="85">
        <f>SUM(A_predlog!O10:Q10)</f>
        <v>60</v>
      </c>
      <c r="E10" s="85">
        <f>MAX(A_predlog!R10:S10)</f>
        <v>0</v>
      </c>
      <c r="F10" s="19" t="str">
        <f>A_predlog!U10</f>
        <v>D</v>
      </c>
    </row>
    <row r="11" spans="1:6" ht="12.75" customHeight="1">
      <c r="A11" s="37" t="str">
        <f>A_predlog!A11</f>
        <v>4/2020</v>
      </c>
      <c r="B11" s="153" t="str">
        <f>A_predlog!B11</f>
        <v>Murić Anisa</v>
      </c>
      <c r="C11" s="154"/>
      <c r="D11" s="85">
        <f>SUM(A_predlog!O11:Q11)</f>
        <v>23</v>
      </c>
      <c r="E11" s="85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5/2020</v>
      </c>
      <c r="B12" s="153" t="str">
        <f>A_predlog!B12</f>
        <v>Perović Jelena</v>
      </c>
      <c r="C12" s="154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6/2020</v>
      </c>
      <c r="B13" s="153" t="str">
        <f>A_predlog!B13</f>
        <v>Jocović Suzana</v>
      </c>
      <c r="C13" s="154"/>
      <c r="D13" s="85">
        <f>SUM(A_predlog!O13:Q13)</f>
        <v>28</v>
      </c>
      <c r="E13" s="85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7/2020</v>
      </c>
      <c r="B14" s="153" t="str">
        <f>A_predlog!B14</f>
        <v>Hrvaćanin Stefan</v>
      </c>
      <c r="C14" s="154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8/2020</v>
      </c>
      <c r="B15" s="153" t="str">
        <f>A_predlog!B15</f>
        <v>Stožinić Ana</v>
      </c>
      <c r="C15" s="154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9/2020</v>
      </c>
      <c r="B16" s="153" t="str">
        <f>A_predlog!B16</f>
        <v>Kujović Amela</v>
      </c>
      <c r="C16" s="154"/>
      <c r="D16" s="85">
        <f>SUM(A_predlog!O16:Q16)</f>
        <v>43</v>
      </c>
      <c r="E16" s="85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10/2020</v>
      </c>
      <c r="B17" s="153" t="str">
        <f>A_predlog!B17</f>
        <v>Vukadinović Markiša</v>
      </c>
      <c r="C17" s="154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11/2020</v>
      </c>
      <c r="B18" s="153" t="str">
        <f>A_predlog!B18</f>
        <v>Damjanović Luka</v>
      </c>
      <c r="C18" s="154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12/2020</v>
      </c>
      <c r="B19" s="153" t="str">
        <f>A_predlog!B19</f>
        <v>Bećović Lejla</v>
      </c>
      <c r="C19" s="154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13/2020</v>
      </c>
      <c r="B20" s="153" t="str">
        <f>A_predlog!B20</f>
        <v>Vuković Nikola</v>
      </c>
      <c r="C20" s="154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14/2020</v>
      </c>
      <c r="B21" s="153" t="str">
        <f>A_predlog!B21</f>
        <v>Tomanović Pavle</v>
      </c>
      <c r="C21" s="154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15/2020</v>
      </c>
      <c r="B22" s="153" t="str">
        <f>A_predlog!B22</f>
        <v>Bubanja Stefan</v>
      </c>
      <c r="C22" s="154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16/2020</v>
      </c>
      <c r="B23" s="153" t="str">
        <f>A_predlog!B23</f>
        <v>Boljević Jovan</v>
      </c>
      <c r="C23" s="154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17/2020</v>
      </c>
      <c r="B24" s="153" t="str">
        <f>A_predlog!B24</f>
        <v>Ćatović Edita</v>
      </c>
      <c r="C24" s="154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18/2020</v>
      </c>
      <c r="B25" s="153" t="str">
        <f>A_predlog!B25</f>
        <v>Miljanić Marković Slađana</v>
      </c>
      <c r="C25" s="154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19/2020</v>
      </c>
      <c r="B26" s="153" t="str">
        <f>A_predlog!B26</f>
        <v>Vukićević Milica</v>
      </c>
      <c r="C26" s="154"/>
      <c r="D26" s="85">
        <f>SUM(A_predlog!O26:Q26)</f>
        <v>45</v>
      </c>
      <c r="E26" s="85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11/2016</v>
      </c>
      <c r="B27" s="153" t="str">
        <f>A_predlog!B27</f>
        <v>Maraš Andrea</v>
      </c>
      <c r="C27" s="154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>
      <c r="A28" s="37"/>
      <c r="B28" s="153"/>
      <c r="C28" s="154"/>
      <c r="D28" s="57"/>
      <c r="E28" s="57"/>
      <c r="F28" s="19"/>
    </row>
    <row r="29" spans="1:6" ht="12.75" customHeight="1">
      <c r="A29" s="37"/>
      <c r="B29" s="153"/>
      <c r="C29" s="154"/>
      <c r="D29" s="57"/>
      <c r="E29" s="57"/>
      <c r="F29" s="19"/>
    </row>
    <row r="30" spans="1:6" ht="12.75" customHeight="1">
      <c r="A30" s="37"/>
      <c r="B30" s="153"/>
      <c r="C30" s="154"/>
      <c r="D30" s="57"/>
      <c r="E30" s="57"/>
      <c r="F30" s="19"/>
    </row>
    <row r="31" spans="1:6" ht="12.75" customHeight="1">
      <c r="A31" s="37"/>
      <c r="B31" s="153"/>
      <c r="C31" s="154"/>
      <c r="D31" s="57"/>
      <c r="E31" s="57"/>
      <c r="F31" s="19"/>
    </row>
    <row r="32" spans="1:6" ht="12.75" customHeight="1">
      <c r="A32" s="37"/>
      <c r="B32" s="153"/>
      <c r="C32" s="154"/>
      <c r="D32" s="57"/>
      <c r="E32" s="57"/>
      <c r="F32" s="19"/>
    </row>
    <row r="33" spans="1:6" ht="12.75" customHeight="1">
      <c r="A33" s="37"/>
      <c r="B33" s="153"/>
      <c r="C33" s="154"/>
      <c r="D33" s="57"/>
      <c r="E33" s="57"/>
      <c r="F33" s="19"/>
    </row>
    <row r="34" spans="1:6" ht="12.75" customHeight="1">
      <c r="A34" s="37"/>
      <c r="B34" s="153"/>
      <c r="C34" s="154"/>
      <c r="D34" s="57"/>
      <c r="E34" s="57"/>
      <c r="F34" s="19"/>
    </row>
    <row r="35" spans="1:6" ht="12.75" customHeight="1">
      <c r="A35" s="37"/>
      <c r="B35" s="153"/>
      <c r="C35" s="154"/>
      <c r="D35" s="57"/>
      <c r="E35" s="57"/>
      <c r="F35" s="19"/>
    </row>
    <row r="36" spans="1:6" ht="12.75" customHeight="1">
      <c r="A36" s="37"/>
      <c r="B36" s="153"/>
      <c r="C36" s="154"/>
      <c r="D36" s="57"/>
      <c r="E36" s="57"/>
      <c r="F36" s="19"/>
    </row>
    <row r="37" spans="1:6" ht="12.75" customHeight="1">
      <c r="A37" s="37"/>
      <c r="B37" s="153"/>
      <c r="C37" s="154"/>
      <c r="D37" s="57"/>
      <c r="E37" s="57"/>
      <c r="F37" s="19"/>
    </row>
    <row r="38" spans="1:6" ht="12.75" customHeight="1">
      <c r="A38" s="58"/>
      <c r="B38" s="153"/>
      <c r="C38" s="154"/>
      <c r="D38" s="57"/>
      <c r="E38" s="57"/>
      <c r="F38" s="19"/>
    </row>
    <row r="39" spans="1:6" ht="12.75" customHeight="1">
      <c r="A39" s="58"/>
      <c r="B39" s="153"/>
      <c r="C39" s="154"/>
      <c r="D39" s="57"/>
      <c r="E39" s="57"/>
      <c r="F39" s="19"/>
    </row>
    <row r="40" spans="1:6" ht="12.75" customHeight="1">
      <c r="A40" s="58"/>
      <c r="B40" s="153"/>
      <c r="C40" s="154"/>
      <c r="D40" s="57"/>
      <c r="E40" s="57"/>
      <c r="F40" s="19"/>
    </row>
    <row r="41" spans="1:6" ht="12.75" customHeight="1">
      <c r="A41" s="58"/>
      <c r="B41" s="153"/>
      <c r="C41" s="154"/>
      <c r="D41" s="57"/>
      <c r="E41" s="57"/>
      <c r="F41" s="19"/>
    </row>
    <row r="42" spans="1:6" ht="12.75" customHeight="1">
      <c r="A42" s="58"/>
      <c r="B42" s="153"/>
      <c r="C42" s="154"/>
      <c r="D42" s="57"/>
      <c r="E42" s="57"/>
      <c r="F42" s="19"/>
    </row>
    <row r="43" spans="1:6" ht="12.75" customHeight="1">
      <c r="A43" s="58"/>
      <c r="B43" s="153"/>
      <c r="C43" s="154"/>
      <c r="D43" s="57"/>
      <c r="E43" s="57"/>
      <c r="F43" s="19"/>
    </row>
    <row r="44" spans="1:6" ht="12.75" customHeight="1">
      <c r="A44" s="58"/>
      <c r="B44" s="153"/>
      <c r="C44" s="154"/>
      <c r="D44" s="57"/>
      <c r="E44" s="57"/>
      <c r="F44" s="19"/>
    </row>
    <row r="45" spans="1:6" ht="12.75" customHeight="1">
      <c r="A45" s="58"/>
      <c r="B45" s="153"/>
      <c r="C45" s="154"/>
      <c r="D45" s="57"/>
      <c r="E45" s="57"/>
      <c r="F45" s="19"/>
    </row>
    <row r="46" spans="1:6" ht="12.75" customHeight="1">
      <c r="A46" s="58"/>
      <c r="B46" s="153"/>
      <c r="C46" s="154"/>
      <c r="D46" s="57"/>
      <c r="E46" s="57"/>
      <c r="F46" s="19"/>
    </row>
    <row r="47" spans="1:6" ht="12.75" customHeight="1">
      <c r="A47" s="58"/>
      <c r="B47" s="153"/>
      <c r="C47" s="154"/>
      <c r="D47" s="57"/>
      <c r="E47" s="57"/>
      <c r="F47" s="19"/>
    </row>
    <row r="48" spans="1:6" ht="12.75" customHeight="1">
      <c r="A48" s="58"/>
      <c r="B48" s="153"/>
      <c r="C48" s="154"/>
      <c r="D48" s="57"/>
      <c r="E48" s="57"/>
      <c r="F48" s="19"/>
    </row>
    <row r="49" spans="1:6" ht="12.75" customHeight="1">
      <c r="A49" s="58"/>
      <c r="B49" s="153"/>
      <c r="C49" s="154"/>
      <c r="D49" s="57"/>
      <c r="E49" s="57"/>
      <c r="F49" s="19"/>
    </row>
    <row r="50" spans="1:6" ht="12.75" customHeight="1">
      <c r="A50" s="58"/>
      <c r="B50" s="153"/>
      <c r="C50" s="15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134</v>
      </c>
      <c r="B54" s="139"/>
      <c r="C54" s="139"/>
      <c r="D54" s="139"/>
      <c r="E54" s="139"/>
      <c r="F54" s="139"/>
    </row>
    <row r="55" spans="1:6" ht="27" customHeight="1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>
        <f>A_predlog!A60</f>
        <v>0</v>
      </c>
      <c r="B60" s="153">
        <f>A_predlog!B60</f>
        <v>0</v>
      </c>
      <c r="C60" s="154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3">
        <f>A_predlog!B61</f>
        <v>0</v>
      </c>
      <c r="C61" s="154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3">
        <f>A_predlog!B62</f>
        <v>0</v>
      </c>
      <c r="C62" s="154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3">
        <f>A_predlog!B63</f>
        <v>0</v>
      </c>
      <c r="C63" s="154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3">
        <f>A_predlog!B64</f>
        <v>0</v>
      </c>
      <c r="C64" s="154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3">
        <f>A_predlog!B65</f>
        <v>0</v>
      </c>
      <c r="C65" s="154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3">
        <f>A_predlog!B66</f>
        <v>0</v>
      </c>
      <c r="C66" s="154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3">
        <f>A_predlog!B67</f>
        <v>0</v>
      </c>
      <c r="C67" s="154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3">
        <f>A_predlog!B68</f>
        <v>0</v>
      </c>
      <c r="C68" s="154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3">
        <f>A_predlog!B69</f>
        <v>0</v>
      </c>
      <c r="C69" s="154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3">
        <f>A_predlog!B70</f>
        <v>0</v>
      </c>
      <c r="C70" s="154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3">
        <f>A_predlog!B71</f>
        <v>0</v>
      </c>
      <c r="C71" s="154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3">
        <f>A_predlog!B72</f>
        <v>0</v>
      </c>
      <c r="C72" s="154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3">
        <f>A_predlog!B73</f>
        <v>0</v>
      </c>
      <c r="C73" s="154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3">
        <f>A_predlog!B74</f>
        <v>0</v>
      </c>
      <c r="C74" s="154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3">
        <f>A_predlog!B75</f>
        <v>0</v>
      </c>
      <c r="C75" s="154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58"/>
      <c r="B93" s="153"/>
      <c r="C93" s="154"/>
      <c r="D93" s="57"/>
      <c r="E93" s="57"/>
      <c r="F93" s="19"/>
    </row>
    <row r="94" spans="1:6" ht="12.75">
      <c r="A94" s="58"/>
      <c r="B94" s="153"/>
      <c r="C94" s="154"/>
      <c r="D94" s="57"/>
      <c r="E94" s="57"/>
      <c r="F94" s="19"/>
    </row>
    <row r="95" spans="1:6" ht="12.75">
      <c r="A95" s="58"/>
      <c r="B95" s="153"/>
      <c r="C95" s="154"/>
      <c r="D95" s="57"/>
      <c r="E95" s="57"/>
      <c r="F95" s="19"/>
    </row>
    <row r="96" spans="1:6" ht="12.75">
      <c r="A96" s="58"/>
      <c r="B96" s="153"/>
      <c r="C96" s="154"/>
      <c r="D96" s="57"/>
      <c r="E96" s="57"/>
      <c r="F96" s="19"/>
    </row>
    <row r="97" spans="1:6" ht="12.75">
      <c r="A97" s="58"/>
      <c r="B97" s="153"/>
      <c r="C97" s="154"/>
      <c r="D97" s="57"/>
      <c r="E97" s="57"/>
      <c r="F97" s="19"/>
    </row>
    <row r="98" spans="1:6" ht="12.75">
      <c r="A98" s="58"/>
      <c r="B98" s="153"/>
      <c r="C98" s="154"/>
      <c r="D98" s="57"/>
      <c r="E98" s="57"/>
      <c r="F98" s="19"/>
    </row>
    <row r="99" spans="1:6" ht="12.75">
      <c r="A99" s="58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2020-12-30T23:43:07Z</dcterms:modified>
  <cp:category/>
  <cp:version/>
  <cp:contentType/>
  <cp:contentStatus/>
</cp:coreProperties>
</file>