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<sst xmlns="http://schemas.openxmlformats.org/spreadsheetml/2006/main" count="1188" uniqueCount="300">
  <si>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</si>
  <si>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</si>
  <si>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</si>
  <si>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</si>
  <si>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</si>
  <si>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</si>
  <si>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</si>
  <si>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</si>
  <si>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</si>
  <si>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</si>
  <si>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</si>
  <si>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</si>
  <si>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</si>
  <si>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</si>
  <si>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</si>
  <si>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</si>
  <si>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</si>
  <si>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</si>
  <si>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</si>
  <si>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</si>
  <si>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</si>
  <si>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</si>
  <si>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</si>
  <si>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</si>
  <si>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</si>
  <si>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</si>
  <si>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</si>
  <si>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</si>
  <si>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</si>
  <si>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</si>
  <si>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</si>
  <si>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</si>
  <si>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</si>
  <si>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</si>
  <si>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</si>
  <si>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</si>
  <si>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</si>
  <si>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</si>
  <si>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</si>
  <si>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</si>
  <si>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</si>
  <si>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</si>
  <si>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</si>
  <si>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</si>
  <si>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</si>
  <si>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</si>
  <si>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</si>
  <si>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</si>
  <si>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</si>
  <si>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</si>
  <si>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</si>
  <si>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</si>
  <si>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</si>
  <si>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</si>
  <si>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</si>
  <si>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</si>
  <si>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</si>
  <si>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</si>
  <si>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</si>
  <si>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</si>
  <si>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</si>
  <si>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</si>
  <si>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</si>
  <si>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</si>
  <si>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</si>
  <si>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</si>
  <si>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</si>
  <si>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</si>
  <si>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</si>
  <si>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</si>
  <si>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</si>
  <si>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</si>
  <si>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</si>
  <si>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</si>
  <si>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</si>
  <si>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</si>
  <si>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</si>
  <si>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</si>
  <si>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</si>
  <si>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</si>
  <si>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</si>
  <si>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</si>
  <si>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</si>
  <si>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</si>
  <si>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</si>
  <si>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</si>
  <si>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</si>
  <si>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</si>
  <si>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</si>
  <si>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</si>
  <si>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</si>
  <si>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</si>
  <si>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</si>
  <si>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</si>
  <si>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</si>
  <si>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</si>
  <si>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</si>
  <si>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</si>
  <si>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</si>
  <si>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</si>
  <si>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</si>
  <si>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</si>
  <si>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</si>
  <si>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</si>
  <si>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</si>
  <si>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</si>
  <si>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</si>
  <si>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</si>
  <si>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</si>
  <si>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</si>
  <si>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</si>
  <si>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</si>
  <si>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</si>
  <si>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</si>
  <si>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</si>
  <si>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</si>
  <si>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</si>
  <si>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</si>
  <si>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</si>
  <si>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</si>
  <si>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</si>
  <si>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</si>
  <si>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</si>
  <si>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</si>
  <si>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</si>
  <si>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</si>
  <si>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</si>
  <si>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</si>
  <si>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</si>
  <si>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</si>
  <si>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</si>
  <si>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</si>
  <si>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</si>
  <si>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</si>
  <si>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</si>
  <si>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</si>
  <si>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</si>
  <si>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</si>
  <si>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</si>
  <si>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</si>
  <si>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</si>
  <si>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</si>
  <si>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</si>
  <si>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</si>
  <si>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</si>
  <si>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</si>
  <si>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</si>
  <si>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</si>
  <si>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</si>
  <si>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</si>
  <si>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</si>
  <si>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</si>
  <si>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</si>
  <si>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</si>
  <si>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</si>
  <si>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</si>
  <si>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</si>
  <si>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</si>
  <si>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</si>
  <si>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</si>
  <si>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</si>
  <si>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</si>
  <si>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</si>
  <si>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</si>
  <si>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</si>
  <si>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</si>
  <si>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</si>
  <si>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</si>
  <si>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</si>
  <si>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</si>
  <si>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</si>
  <si>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</si>
  <si>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</si>
  <si>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</si>
  <si>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</si>
  <si>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</si>
  <si>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</si>
  <si>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</si>
  <si>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</si>
  <si>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</si>
  <si>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</si>
  <si>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</si>
  <si>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</si>
  <si>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</si>
  <si>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</si>
  <si>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</si>
  <si>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</si>
  <si>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</si>
  <si>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</si>
  <si>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</si>
  <si>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</si>
  <si>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</si>
  <si>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</si>
  <si>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</si>
  <si>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</si>
  <si>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</si>
  <si>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</si>
  <si>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</si>
  <si>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</si>
  <si>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</si>
  <si>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</si>
  <si>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</si>
  <si>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</si>
  <si>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</si>
  <si>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</si>
  <si>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</si>
  <si>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</si>
  <si>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</si>
  <si>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</si>
  <si>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</si>
  <si>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</si>
  <si>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</si>
  <si>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</si>
  <si>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</si>
  <si>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</si>
  <si>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</si>
  <si>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</si>
  <si>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</si>
  <si>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</si>
  <si>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</si>
  <si>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</si>
  <si>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</si>
  <si>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</si>
  <si>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</si>
  <si>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</si>
  <si>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</si>
  <si>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</si>
  <si>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</si>
  <si>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</si>
  <si>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</si>
  <si>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</si>
  <si>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</si>
  <si>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</si>
  <si>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</si>
  <si>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</si>
  <si>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</si>
  <si>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</si>
  <si>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</si>
  <si>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</si>
  <si>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</si>
  <si>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</si>
  <si>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</si>
  <si>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</si>
  <si>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</si>
  <si>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</si>
  <si>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</si>
  <si>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</si>
  <si>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</si>
  <si>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</si>
  <si>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</si>
  <si>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</si>
  <si>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</si>
  <si>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</si>
  <si>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</si>
  <si>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</si>
  <si>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</si>
  <si>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</si>
  <si>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</si>
  <si>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</si>
  <si>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</si>
  <si>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</si>
  <si>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</si>
  <si>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</si>
  <si>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</si>
  <si>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</si>
  <si>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</si>
  <si>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</si>
  <si>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</si>
  <si>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</si>
  <si>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</si>
  <si>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</si>
  <si>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</si>
  <si>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</si>
  <si>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</si>
  <si>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</si>
  <si>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</si>
  <si>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</si>
  <si>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</si>
  <si>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</si>
  <si>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</si>
  <si>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</si>
  <si>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</si>
  <si>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</si>
  <si>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</si>
  <si>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</si>
  <si>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</si>
  <si>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</si>
  <si>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</si>
  <si>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</si>
  <si>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</si>
  <si>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</si>
  <si>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</si>
  <si>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</si>
  <si>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</si>
  <si>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</si>
  <si>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</si>
  <si>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</si>
  <si>
    <t>pop zad</t>
  </si>
  <si>
    <t>popr zad</t>
  </si>
  <si>
    <t>Bojanić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</si>
</sst>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248</v>
      </c>
      <c r="D2" s="88" t="s">
        <v>249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231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250</v>
      </c>
      <c r="D6" s="88" t="s">
        <v>251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252</v>
      </c>
      <c r="D7" s="88" t="s">
        <v>253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254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239</v>
      </c>
      <c r="D9" s="88" t="s">
        <v>255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256</v>
      </c>
      <c r="D10" s="88" t="s">
        <v>257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258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259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260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261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262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263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264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265</v>
      </c>
      <c r="D19" s="88" t="s">
        <v>266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267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268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269</v>
      </c>
      <c r="D23" s="88" t="s">
        <v>270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271</v>
      </c>
      <c r="D25" s="88" t="s">
        <v>272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273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274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275</v>
      </c>
      <c r="D28" s="88" t="s">
        <v>276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277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202</v>
      </c>
      <c r="D31" s="88" t="s">
        <v>278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279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280</v>
      </c>
      <c r="D33" s="88" t="s">
        <v>281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282</v>
      </c>
      <c r="D34" s="88" t="s">
        <v>283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284</v>
      </c>
      <c r="D35" s="88" t="s">
        <v>285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270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246</v>
      </c>
      <c r="D37" s="88" t="s">
        <v>286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287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288</v>
      </c>
      <c r="D39" s="88" t="s">
        <v>217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203</v>
      </c>
      <c r="D41" s="88" t="s">
        <v>289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201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290</v>
      </c>
      <c r="D44" s="88" t="s">
        <v>291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292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293</v>
      </c>
      <c r="D46" s="88" t="s">
        <v>294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295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296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1" t="s">
        <v>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>
      <c r="A3" s="181" t="s">
        <v>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82" t="s">
        <v>158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>
      <c r="A7" s="182" t="str">
        <f>CONCATENATE("Semestar: I(prvi), akademska ",My!R2," godina")</f>
        <v>Semestar: I(prvi), akademska 2019/20 godina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3" t="s">
        <v>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1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5">
      <c r="A12" s="159" t="str">
        <f>CONCATENATE("po završetku zimskog semestra akademske ",My!R2," godine")</f>
        <v>po završetku zimskog semestra akademske 2019/20 godine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0" t="s">
        <v>33</v>
      </c>
      <c r="B15" s="163" t="s">
        <v>34</v>
      </c>
      <c r="C15" s="166" t="s">
        <v>35</v>
      </c>
      <c r="D15" s="169" t="s">
        <v>36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69" t="s">
        <v>37</v>
      </c>
      <c r="Q15" s="170"/>
      <c r="R15" s="170"/>
      <c r="S15" s="184"/>
    </row>
    <row r="16" spans="1:19" ht="15.75" customHeight="1">
      <c r="A16" s="161"/>
      <c r="B16" s="164"/>
      <c r="C16" s="167"/>
      <c r="D16" s="172" t="s">
        <v>38</v>
      </c>
      <c r="E16" s="173"/>
      <c r="F16" s="174" t="s">
        <v>39</v>
      </c>
      <c r="G16" s="173"/>
      <c r="H16" s="174" t="s">
        <v>40</v>
      </c>
      <c r="I16" s="173"/>
      <c r="J16" s="174" t="s">
        <v>41</v>
      </c>
      <c r="K16" s="173"/>
      <c r="L16" s="174" t="s">
        <v>42</v>
      </c>
      <c r="M16" s="173"/>
      <c r="N16" s="174" t="s">
        <v>43</v>
      </c>
      <c r="O16" s="175"/>
      <c r="P16" s="176" t="s">
        <v>44</v>
      </c>
      <c r="Q16" s="177"/>
      <c r="R16" s="176" t="s">
        <v>45</v>
      </c>
      <c r="S16" s="178"/>
    </row>
    <row r="17" spans="1:19" ht="23.25" customHeight="1" thickBot="1">
      <c r="A17" s="162"/>
      <c r="B17" s="165"/>
      <c r="C17" s="168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2</v>
      </c>
      <c r="I18" s="78">
        <f>IF($C18=0,0,H18*100/$C18)</f>
        <v>28.571428571428573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1</v>
      </c>
      <c r="M18" s="78">
        <f>IF($C18=0,0,L18*100/$C18)</f>
        <v>14.285714285714286</v>
      </c>
      <c r="N18" s="78">
        <f>C18-P18</f>
        <v>4</v>
      </c>
      <c r="O18" s="74">
        <f>IF($C18=0,0,N18*100/$C18)</f>
        <v>57.142857142857146</v>
      </c>
      <c r="P18" s="78">
        <f>SUM(D18,F18,H18,J18,L18)</f>
        <v>3</v>
      </c>
      <c r="Q18" s="74">
        <f>IF($C18=0,0,P18*100/($P18+$R18))</f>
        <v>42.857142857142854</v>
      </c>
      <c r="R18" s="78">
        <f>N18</f>
        <v>4</v>
      </c>
      <c r="S18" s="73">
        <f>IF($C18=0,0,R18*100/($P18+$R18))</f>
        <v>57.142857142857146</v>
      </c>
    </row>
    <row r="19" spans="1:19" ht="15.75">
      <c r="A19" s="29">
        <v>2</v>
      </c>
      <c r="B19" s="30" t="s">
        <v>150</v>
      </c>
      <c r="C19" s="31">
        <f>COUNTIF(B_predlog!T8:T115,"&gt;0")</f>
        <v>33</v>
      </c>
      <c r="D19" s="32">
        <f>COUNTIF(B_predlog!$U8:$U115,"A")</f>
        <v>1</v>
      </c>
      <c r="E19" s="32">
        <f>IF($C19=0,0,D19*100/$C19)</f>
        <v>3.0303030303030303</v>
      </c>
      <c r="F19" s="32">
        <f>COUNTIF(B_predlog!$U8:$U115,"B")</f>
        <v>3</v>
      </c>
      <c r="G19" s="32">
        <f>IF($C19=0,0,F19*100/$C19)</f>
        <v>9.090909090909092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5</v>
      </c>
      <c r="K19" s="32">
        <f>IF($C19=0,0,J19*100/$C19)</f>
        <v>15.151515151515152</v>
      </c>
      <c r="L19" s="32">
        <f>COUNTIF(B_predlog!$U8:$U115,"E")</f>
        <v>5</v>
      </c>
      <c r="M19" s="32">
        <f>IF($C19=0,0,L19*100/$C19)</f>
        <v>15.151515151515152</v>
      </c>
      <c r="N19" s="32">
        <f>C19-P19</f>
        <v>19</v>
      </c>
      <c r="O19" s="31">
        <f>IF($C19=0,0,N19*100/$C19)</f>
        <v>57.57575757575758</v>
      </c>
      <c r="P19" s="32">
        <f>SUM(D19,F19,H19,J19,L19)</f>
        <v>14</v>
      </c>
      <c r="Q19" s="31">
        <f>IF($C19=0,0,P19*100/($P19+$R19))</f>
        <v>42.42424242424242</v>
      </c>
      <c r="R19" s="32">
        <f>N19</f>
        <v>19</v>
      </c>
      <c r="S19" s="33">
        <f>IF($C19=0,0,R19*100/($P19+$R19))</f>
        <v>57.57575757575758</v>
      </c>
    </row>
    <row r="20" spans="1:19" ht="15.75">
      <c r="A20" s="29">
        <v>3</v>
      </c>
      <c r="B20" s="30" t="s">
        <v>151</v>
      </c>
      <c r="C20" s="31">
        <f>COUNTIF(C_predlog!T8:T115,"&gt;0")</f>
        <v>40</v>
      </c>
      <c r="D20" s="32">
        <f>COUNTIF(C_predlog!$U8:$U115,"A")</f>
        <v>1</v>
      </c>
      <c r="E20" s="32">
        <f>IF($C20=0,0,D20*100/$C20)</f>
        <v>2.5</v>
      </c>
      <c r="F20" s="32">
        <f>COUNTIF(C_predlog!$U8:$U115,"B")</f>
        <v>4</v>
      </c>
      <c r="G20" s="32">
        <f>IF($C20=0,0,F20*100/$C20)</f>
        <v>10</v>
      </c>
      <c r="H20" s="32">
        <f>COUNTIF(C_predlog!$U8:$U115,"C")</f>
        <v>5</v>
      </c>
      <c r="I20" s="32">
        <f>IF($C20=0,0,H20*100/$C20)</f>
        <v>12.5</v>
      </c>
      <c r="J20" s="32">
        <f>COUNTIF(C_predlog!$U8:$U115,"D")</f>
        <v>8</v>
      </c>
      <c r="K20" s="32">
        <f>IF($C20=0,0,J20*100/$C20)</f>
        <v>20</v>
      </c>
      <c r="L20" s="32">
        <f>COUNTIF(C_predlog!$U8:$U115,"E")</f>
        <v>12</v>
      </c>
      <c r="M20" s="32">
        <f>IF($C20=0,0,L20*100/$C20)</f>
        <v>30</v>
      </c>
      <c r="N20" s="32">
        <f>C20-P20</f>
        <v>10</v>
      </c>
      <c r="O20" s="31">
        <f>IF($C20=0,0,N20*100/$C20)</f>
        <v>25</v>
      </c>
      <c r="P20" s="32">
        <f>SUM(D20,F20,H20,J20,L20)</f>
        <v>30</v>
      </c>
      <c r="Q20" s="31">
        <f>IF($C20=0,0,P20*100/($P20+$R20))</f>
        <v>75</v>
      </c>
      <c r="R20" s="32">
        <f>N20</f>
        <v>10</v>
      </c>
      <c r="S20" s="33">
        <f>IF($C20=0,0,R20*100/($P20+$R20))</f>
        <v>25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9" t="str">
        <f>CONCATENATE("Podgorica,   januar 20",RIGHT(My!R2,2),". god.")</f>
        <v>Podgorica,   januar 2020. god.</v>
      </c>
      <c r="B25" s="179"/>
      <c r="D25" s="179" t="s">
        <v>47</v>
      </c>
      <c r="E25" s="179"/>
      <c r="F25" s="179"/>
      <c r="G25" s="179"/>
      <c r="H25" s="179"/>
      <c r="I25" s="179"/>
      <c r="N25" s="180" t="s">
        <v>48</v>
      </c>
      <c r="O25" s="180"/>
      <c r="P25" s="180"/>
      <c r="Q25" s="180"/>
    </row>
    <row r="27" spans="4:18" ht="15">
      <c r="D27" s="159" t="s">
        <v>133</v>
      </c>
      <c r="E27" s="159"/>
      <c r="F27" s="159"/>
      <c r="G27" s="159"/>
      <c r="H27" s="159"/>
      <c r="I27" s="159"/>
      <c r="J27" s="159"/>
      <c r="L27" s="72"/>
      <c r="M27" s="159" t="s">
        <v>132</v>
      </c>
      <c r="N27" s="159"/>
      <c r="O27" s="159"/>
      <c r="P27" s="159"/>
      <c r="Q27" s="159"/>
      <c r="R27" s="159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Bojanić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F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C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D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E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D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D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F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C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B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E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E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E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E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F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D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B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F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E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C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D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D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E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F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F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E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E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C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D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B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F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D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C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B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A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E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E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E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C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D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A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B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D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B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B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E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F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F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D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F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E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D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D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C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E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299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Bojanić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197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198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199</v>
      </c>
      <c r="D5" s="87" t="s">
        <v>200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201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202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203</v>
      </c>
      <c r="D8" s="87" t="s">
        <v>204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205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206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207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208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209</v>
      </c>
      <c r="D13" s="87" t="s">
        <v>210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211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212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213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214</v>
      </c>
      <c r="D17" s="87" t="s">
        <v>215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216</v>
      </c>
      <c r="D18" s="87" t="s">
        <v>217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218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219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220</v>
      </c>
      <c r="D22" s="87" t="s">
        <v>221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222</v>
      </c>
      <c r="D23" s="87" t="s">
        <v>223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224</v>
      </c>
      <c r="D24" s="87" t="s">
        <v>225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226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227</v>
      </c>
      <c r="D26" s="87" t="s">
        <v>228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229</v>
      </c>
      <c r="D27" s="87" t="s">
        <v>230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231</v>
      </c>
      <c r="D28" s="87" t="s">
        <v>232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233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234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235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236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237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238</v>
      </c>
      <c r="D34" s="87" t="s">
        <v>228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239</v>
      </c>
      <c r="D35" s="87" t="s">
        <v>240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241</v>
      </c>
      <c r="D36" s="87" t="s">
        <v>242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243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244</v>
      </c>
      <c r="D38" s="87" t="s">
        <v>245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246</v>
      </c>
      <c r="D39" s="87" t="s">
        <v>247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0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  <c r="T1" s="103"/>
      <c r="U1" s="103"/>
    </row>
    <row r="2" spans="1:21" ht="12.75">
      <c r="A2" s="104" t="s">
        <v>49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8" t="s">
        <v>21</v>
      </c>
      <c r="P2" s="109"/>
      <c r="Q2" s="109"/>
      <c r="R2" s="110"/>
      <c r="S2" s="110"/>
      <c r="T2" s="110"/>
      <c r="U2" s="111"/>
    </row>
    <row r="3" spans="1:21" ht="21" customHeight="1">
      <c r="A3" s="112" t="s">
        <v>134</v>
      </c>
      <c r="B3" s="112"/>
      <c r="C3" s="112"/>
      <c r="D3" s="113" t="s">
        <v>154</v>
      </c>
      <c r="E3" s="113"/>
      <c r="F3" s="113"/>
      <c r="G3" s="113"/>
      <c r="H3" s="114" t="s">
        <v>50</v>
      </c>
      <c r="I3" s="114"/>
      <c r="J3" s="114"/>
      <c r="K3" s="114"/>
      <c r="L3" s="114"/>
      <c r="M3" s="114"/>
      <c r="N3" s="114"/>
      <c r="O3" s="114"/>
      <c r="P3" s="114"/>
      <c r="Q3" s="115" t="s">
        <v>181</v>
      </c>
      <c r="R3" s="115"/>
      <c r="S3" s="115"/>
      <c r="T3" s="115"/>
      <c r="U3" s="11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0" t="s">
        <v>1</v>
      </c>
      <c r="B5" s="93" t="s">
        <v>2</v>
      </c>
      <c r="C5" s="96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 t="s">
        <v>4</v>
      </c>
      <c r="U5" s="99" t="s">
        <v>5</v>
      </c>
    </row>
    <row r="6" spans="1:21" ht="21" customHeight="1">
      <c r="A6" s="91"/>
      <c r="B6" s="94"/>
      <c r="C6" s="40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298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97"/>
      <c r="U6" s="99"/>
    </row>
    <row r="7" spans="1:21" ht="21" customHeight="1" thickBot="1">
      <c r="A7" s="92"/>
      <c r="B7" s="9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8"/>
      <c r="U7" s="100"/>
    </row>
    <row r="8" spans="1:29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38</v>
      </c>
      <c r="P8" s="47"/>
      <c r="Q8" s="46"/>
      <c r="R8" s="44">
        <v>4</v>
      </c>
      <c r="S8" s="44"/>
      <c r="T8" s="44">
        <f aca="true" t="shared" si="0" ref="T8:T37">SUM(D8:E8,O8,P8,MAX(R8,S8))</f>
        <v>42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55</v>
      </c>
      <c r="P9" s="52"/>
      <c r="Q9" s="51"/>
      <c r="R9" s="49"/>
      <c r="S9" s="49"/>
      <c r="T9" s="44">
        <f t="shared" si="0"/>
        <v>55</v>
      </c>
      <c r="U9" s="44" t="str">
        <f aca="true" t="shared" si="1" ref="U9:U37"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43</v>
      </c>
      <c r="P10" s="52"/>
      <c r="Q10" s="51"/>
      <c r="R10" s="49">
        <v>22</v>
      </c>
      <c r="S10" s="49"/>
      <c r="T10" s="44">
        <f t="shared" si="0"/>
        <v>65</v>
      </c>
      <c r="U10" s="44" t="str">
        <f t="shared" si="1"/>
        <v>D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29</v>
      </c>
      <c r="P11" s="52"/>
      <c r="Q11" s="51"/>
      <c r="R11" s="49">
        <v>8</v>
      </c>
      <c r="S11" s="49"/>
      <c r="T11" s="44">
        <f t="shared" si="0"/>
        <v>37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>
        <v>15</v>
      </c>
      <c r="S12" s="49"/>
      <c r="T12" s="44">
        <f t="shared" si="0"/>
        <v>73</v>
      </c>
      <c r="U12" s="44" t="str">
        <f t="shared" si="1"/>
        <v>C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>
        <v>33</v>
      </c>
      <c r="S13" s="49"/>
      <c r="T13" s="44">
        <f t="shared" si="0"/>
        <v>80</v>
      </c>
      <c r="U13" s="44" t="str">
        <f t="shared" si="1"/>
        <v>B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40</v>
      </c>
      <c r="P14"/>
      <c r="Q14" s="51"/>
      <c r="R14" s="49">
        <v>14</v>
      </c>
      <c r="S14" s="49"/>
      <c r="T14" s="44">
        <f t="shared" si="0"/>
        <v>54</v>
      </c>
      <c r="U14" s="44" t="str">
        <f t="shared" si="1"/>
        <v>E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39</v>
      </c>
      <c r="P15" s="52"/>
      <c r="Q15" s="51"/>
      <c r="R15" s="49">
        <v>12</v>
      </c>
      <c r="S15" s="49"/>
      <c r="T15" s="44">
        <f t="shared" si="0"/>
        <v>51</v>
      </c>
      <c r="U15" s="44" t="str">
        <f t="shared" si="1"/>
        <v>E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>
        <v>26</v>
      </c>
      <c r="S16" s="49"/>
      <c r="T16" s="44">
        <f t="shared" si="0"/>
        <v>61</v>
      </c>
      <c r="U16" s="44" t="str">
        <f t="shared" si="1"/>
        <v>D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43</v>
      </c>
      <c r="P17" s="52"/>
      <c r="Q17" s="51"/>
      <c r="R17" s="49">
        <v>37</v>
      </c>
      <c r="S17" s="49"/>
      <c r="T17" s="44">
        <f t="shared" si="0"/>
        <v>80</v>
      </c>
      <c r="U17" s="44" t="str">
        <f t="shared" si="1"/>
        <v>B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/>
      <c r="S18" s="49"/>
      <c r="T18" s="44">
        <f t="shared" si="0"/>
        <v>12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49</v>
      </c>
      <c r="P19" s="52"/>
      <c r="Q19" s="51"/>
      <c r="R19" s="49">
        <v>14</v>
      </c>
      <c r="S19" s="49"/>
      <c r="T19" s="44">
        <f t="shared" si="0"/>
        <v>63</v>
      </c>
      <c r="U19" s="44" t="str">
        <f t="shared" si="1"/>
        <v>D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30</v>
      </c>
      <c r="P20" s="52"/>
      <c r="Q20" s="51"/>
      <c r="R20" s="49">
        <v>7</v>
      </c>
      <c r="S20" s="49"/>
      <c r="T20" s="44">
        <f t="shared" si="0"/>
        <v>37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34</v>
      </c>
      <c r="P21" s="52"/>
      <c r="Q21" s="51"/>
      <c r="R21" s="49">
        <v>18</v>
      </c>
      <c r="S21" s="49"/>
      <c r="T21" s="44">
        <f t="shared" si="0"/>
        <v>52</v>
      </c>
      <c r="U21" s="44" t="str">
        <f t="shared" si="1"/>
        <v>E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48</v>
      </c>
      <c r="P22" s="52"/>
      <c r="Q22" s="51"/>
      <c r="R22" s="49">
        <v>22</v>
      </c>
      <c r="S22" s="49"/>
      <c r="T22" s="44">
        <f t="shared" si="0"/>
        <v>70</v>
      </c>
      <c r="U22" s="44" t="str">
        <f t="shared" si="1"/>
        <v>C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27</v>
      </c>
      <c r="P23" s="52"/>
      <c r="Q23" s="51"/>
      <c r="R23" s="49">
        <v>0</v>
      </c>
      <c r="S23" s="49"/>
      <c r="T23" s="44">
        <f t="shared" si="0"/>
        <v>27</v>
      </c>
      <c r="U23" s="44" t="str">
        <f t="shared" si="1"/>
        <v>F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60</v>
      </c>
      <c r="P24" s="52"/>
      <c r="Q24" s="51"/>
      <c r="R24" s="49">
        <v>25</v>
      </c>
      <c r="S24" s="49"/>
      <c r="T24" s="44">
        <f t="shared" si="0"/>
        <v>85</v>
      </c>
      <c r="U24" s="44" t="str">
        <f t="shared" si="1"/>
        <v>B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48</v>
      </c>
      <c r="P25" s="52"/>
      <c r="Q25" s="51"/>
      <c r="R25" s="49">
        <v>14</v>
      </c>
      <c r="S25" s="49"/>
      <c r="T25" s="44">
        <f t="shared" si="0"/>
        <v>62</v>
      </c>
      <c r="U25" s="44" t="str">
        <f t="shared" si="1"/>
        <v>D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55</v>
      </c>
      <c r="P26"/>
      <c r="Q26" s="51"/>
      <c r="R26" s="49">
        <v>15</v>
      </c>
      <c r="S26" s="49"/>
      <c r="T26" s="44">
        <f t="shared" si="0"/>
        <v>70</v>
      </c>
      <c r="U26" s="44" t="str">
        <f t="shared" si="1"/>
        <v>C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>
        <v>18</v>
      </c>
      <c r="S28" s="49"/>
      <c r="T28" s="44">
        <f t="shared" si="0"/>
        <v>53</v>
      </c>
      <c r="U28" s="44" t="str">
        <f t="shared" si="1"/>
        <v>E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36</v>
      </c>
      <c r="P29" s="52"/>
      <c r="Q29" s="51"/>
      <c r="R29" s="49">
        <v>16</v>
      </c>
      <c r="S29" s="49"/>
      <c r="T29" s="44">
        <f t="shared" si="0"/>
        <v>52</v>
      </c>
      <c r="U29" s="44" t="str">
        <f t="shared" si="1"/>
        <v>E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48</v>
      </c>
      <c r="P30" s="52"/>
      <c r="Q30" s="51"/>
      <c r="R30" s="49">
        <v>22</v>
      </c>
      <c r="S30" s="49"/>
      <c r="T30" s="44">
        <f t="shared" si="0"/>
        <v>70</v>
      </c>
      <c r="U30" s="44" t="str">
        <f t="shared" si="1"/>
        <v>C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>
        <v>22</v>
      </c>
      <c r="S31" s="49"/>
      <c r="T31" s="44">
        <f t="shared" si="0"/>
        <v>60</v>
      </c>
      <c r="U31" s="44" t="str">
        <f t="shared" si="1"/>
        <v>D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59</v>
      </c>
      <c r="P32" s="52"/>
      <c r="Q32" s="51"/>
      <c r="R32" s="49">
        <v>36</v>
      </c>
      <c r="S32" s="49"/>
      <c r="T32" s="44">
        <f t="shared" si="0"/>
        <v>95</v>
      </c>
      <c r="U32" s="44" t="str">
        <f t="shared" si="1"/>
        <v>A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>
        <v>21</v>
      </c>
      <c r="S33" s="53"/>
      <c r="T33" s="44">
        <f t="shared" si="0"/>
        <v>65</v>
      </c>
      <c r="U33" s="44" t="str">
        <f t="shared" si="1"/>
        <v>D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55</v>
      </c>
      <c r="P34" s="52"/>
      <c r="Q34" s="51"/>
      <c r="R34" s="49">
        <v>28</v>
      </c>
      <c r="S34" s="53"/>
      <c r="T34" s="44">
        <f t="shared" si="0"/>
        <v>83</v>
      </c>
      <c r="U34" s="44" t="str">
        <f t="shared" si="1"/>
        <v>B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33</v>
      </c>
      <c r="P35" s="52"/>
      <c r="Q35" s="51"/>
      <c r="R35" s="49"/>
      <c r="S35" s="53"/>
      <c r="T35" s="44">
        <f t="shared" si="0"/>
        <v>33</v>
      </c>
      <c r="U35" s="44" t="str">
        <f t="shared" si="1"/>
        <v>F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34</v>
      </c>
      <c r="P36" s="52"/>
      <c r="Q36" s="51"/>
      <c r="R36" s="49"/>
      <c r="S36" s="53"/>
      <c r="T36" s="44">
        <f t="shared" si="0"/>
        <v>34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57</v>
      </c>
      <c r="P37" s="52"/>
      <c r="Q37" s="51"/>
      <c r="R37" s="49"/>
      <c r="S37" s="53"/>
      <c r="T37" s="49">
        <f t="shared" si="0"/>
        <v>57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W40" s="1"/>
      <c r="X40" s="1"/>
      <c r="Y40" s="1"/>
      <c r="Z40" s="1"/>
      <c r="AA40" s="1"/>
      <c r="AB40" s="1"/>
      <c r="AC40" s="1"/>
    </row>
    <row r="41" spans="1:29" ht="12.75">
      <c r="A41" s="104" t="s">
        <v>49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8" t="s">
        <v>21</v>
      </c>
      <c r="P41" s="109"/>
      <c r="Q41" s="109"/>
      <c r="R41" s="110"/>
      <c r="S41" s="110"/>
      <c r="T41" s="110"/>
      <c r="U41" s="111"/>
      <c r="W41" s="1"/>
      <c r="X41" s="1"/>
      <c r="Y41" s="1"/>
      <c r="Z41" s="1"/>
      <c r="AA41" s="1"/>
      <c r="AB41" s="1"/>
      <c r="AC41" s="1"/>
    </row>
    <row r="42" spans="1:29" ht="21" customHeight="1">
      <c r="A42" s="112" t="s">
        <v>134</v>
      </c>
      <c r="B42" s="112"/>
      <c r="C42" s="112"/>
      <c r="D42" s="113" t="s">
        <v>154</v>
      </c>
      <c r="E42" s="113"/>
      <c r="F42" s="113"/>
      <c r="G42" s="113"/>
      <c r="H42" s="114" t="s">
        <v>50</v>
      </c>
      <c r="I42" s="114"/>
      <c r="J42" s="114"/>
      <c r="K42" s="114"/>
      <c r="L42" s="114"/>
      <c r="M42" s="114"/>
      <c r="N42" s="114"/>
      <c r="O42" s="114"/>
      <c r="P42" s="114"/>
      <c r="Q42" s="115" t="s">
        <v>181</v>
      </c>
      <c r="R42" s="115"/>
      <c r="S42" s="115"/>
      <c r="T42" s="115"/>
      <c r="U42" s="115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90" t="s">
        <v>1</v>
      </c>
      <c r="B44" s="93" t="s">
        <v>2</v>
      </c>
      <c r="C44" s="96" t="s">
        <v>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 t="s">
        <v>4</v>
      </c>
      <c r="U44" s="9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91"/>
      <c r="B45" s="94"/>
      <c r="C45" s="40"/>
      <c r="D45" s="101" t="s">
        <v>6</v>
      </c>
      <c r="E45" s="101"/>
      <c r="F45" s="101"/>
      <c r="G45" s="101"/>
      <c r="H45" s="101"/>
      <c r="I45" s="101" t="s">
        <v>7</v>
      </c>
      <c r="J45" s="101"/>
      <c r="K45" s="101"/>
      <c r="L45" s="101" t="s">
        <v>8</v>
      </c>
      <c r="M45" s="101"/>
      <c r="N45" s="101"/>
      <c r="O45" s="101" t="s">
        <v>9</v>
      </c>
      <c r="P45" s="101"/>
      <c r="Q45" s="101"/>
      <c r="R45" s="101" t="s">
        <v>10</v>
      </c>
      <c r="S45" s="101"/>
      <c r="T45" s="97"/>
      <c r="U45" s="9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92"/>
      <c r="B46" s="9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8"/>
      <c r="U46" s="10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36</v>
      </c>
      <c r="P48" s="52"/>
      <c r="Q48" s="51"/>
      <c r="R48" s="49">
        <v>16</v>
      </c>
      <c r="S48" s="49"/>
      <c r="T48" s="44">
        <f aca="true" t="shared" si="3" ref="T48:T63">SUM(D48:E48,O48,P48,MAX(R48,S48))</f>
        <v>52</v>
      </c>
      <c r="U48" s="44" t="str">
        <f t="shared" si="2"/>
        <v>E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0</v>
      </c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27</v>
      </c>
      <c r="P50" s="52"/>
      <c r="Q50" s="51"/>
      <c r="R50" s="49">
        <v>27</v>
      </c>
      <c r="S50" s="49"/>
      <c r="T50" s="44">
        <f t="shared" si="3"/>
        <v>54</v>
      </c>
      <c r="U50" s="44" t="str">
        <f t="shared" si="2"/>
        <v>E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28</v>
      </c>
      <c r="P51"/>
      <c r="Q51" s="51"/>
      <c r="R51" s="49">
        <v>25</v>
      </c>
      <c r="S51" s="49"/>
      <c r="T51" s="44">
        <f t="shared" si="3"/>
        <v>53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29</v>
      </c>
      <c r="P54" s="52"/>
      <c r="Q54" s="51"/>
      <c r="R54" s="49"/>
      <c r="S54" s="49"/>
      <c r="T54" s="44">
        <f t="shared" si="3"/>
        <v>29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38</v>
      </c>
      <c r="P55" s="52"/>
      <c r="Q55" s="51"/>
      <c r="R55" s="49">
        <v>15</v>
      </c>
      <c r="S55" s="49"/>
      <c r="T55" s="44">
        <f t="shared" si="3"/>
        <v>53</v>
      </c>
      <c r="U55" s="44" t="str">
        <f t="shared" si="2"/>
        <v>E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38</v>
      </c>
      <c r="P56" s="52"/>
      <c r="Q56" s="51"/>
      <c r="R56" s="49">
        <v>22</v>
      </c>
      <c r="S56" s="49"/>
      <c r="T56" s="44">
        <f t="shared" si="3"/>
        <v>60</v>
      </c>
      <c r="U56" s="44" t="str">
        <f t="shared" si="2"/>
        <v>D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40</v>
      </c>
      <c r="P59" s="52"/>
      <c r="Q59" s="51"/>
      <c r="R59" s="49">
        <v>20</v>
      </c>
      <c r="S59" s="49"/>
      <c r="T59" s="44">
        <f t="shared" si="3"/>
        <v>60</v>
      </c>
      <c r="U59" s="44" t="str">
        <f t="shared" si="2"/>
        <v>D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54</v>
      </c>
      <c r="P61" s="52"/>
      <c r="Q61" s="51"/>
      <c r="R61" s="49">
        <v>20</v>
      </c>
      <c r="S61" s="49"/>
      <c r="T61" s="44">
        <f t="shared" si="3"/>
        <v>74</v>
      </c>
      <c r="U61" s="44" t="str">
        <f t="shared" si="2"/>
        <v>C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25</v>
      </c>
      <c r="P62" s="52"/>
      <c r="Q62" s="51"/>
      <c r="R62" s="49">
        <v>25</v>
      </c>
      <c r="S62" s="49"/>
      <c r="T62" s="44">
        <f t="shared" si="3"/>
        <v>50</v>
      </c>
      <c r="U62" s="44" t="str">
        <f t="shared" si="2"/>
        <v>E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12</v>
      </c>
      <c r="P63" s="52"/>
      <c r="Q63" s="51"/>
      <c r="R63" s="49">
        <v>0</v>
      </c>
      <c r="S63" s="49"/>
      <c r="T63" s="44">
        <f t="shared" si="3"/>
        <v>12</v>
      </c>
      <c r="U63" s="44" t="str">
        <f t="shared" si="2"/>
        <v>F</v>
      </c>
      <c r="W63" s="1"/>
      <c r="X63" s="1"/>
      <c r="Y63" s="1"/>
      <c r="Z63" s="1"/>
      <c r="AA63" s="1"/>
      <c r="AB63" s="1"/>
      <c r="AC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102" t="s">
        <v>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3"/>
      <c r="U79" s="103"/>
    </row>
    <row r="80" spans="1:21" ht="12.75">
      <c r="A80" s="104" t="s">
        <v>49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08" t="s">
        <v>21</v>
      </c>
      <c r="P80" s="109"/>
      <c r="Q80" s="109"/>
      <c r="R80" s="110"/>
      <c r="S80" s="110"/>
      <c r="T80" s="110"/>
      <c r="U80" s="111"/>
    </row>
    <row r="81" spans="1:21" ht="21" customHeight="1">
      <c r="A81" s="112" t="s">
        <v>134</v>
      </c>
      <c r="B81" s="112"/>
      <c r="C81" s="112"/>
      <c r="D81" s="113" t="s">
        <v>154</v>
      </c>
      <c r="E81" s="113"/>
      <c r="F81" s="113"/>
      <c r="G81" s="113"/>
      <c r="H81" s="114" t="s">
        <v>50</v>
      </c>
      <c r="I81" s="114"/>
      <c r="J81" s="114"/>
      <c r="K81" s="114"/>
      <c r="L81" s="114"/>
      <c r="M81" s="114"/>
      <c r="N81" s="114"/>
      <c r="O81" s="114"/>
      <c r="P81" s="114"/>
      <c r="Q81" s="115" t="s">
        <v>181</v>
      </c>
      <c r="R81" s="115"/>
      <c r="S81" s="115"/>
      <c r="T81" s="115"/>
      <c r="U81" s="11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0" t="s">
        <v>1</v>
      </c>
      <c r="B83" s="93" t="s">
        <v>2</v>
      </c>
      <c r="C83" s="96" t="s">
        <v>3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 t="s">
        <v>4</v>
      </c>
      <c r="U83" s="99" t="s">
        <v>5</v>
      </c>
    </row>
    <row r="84" spans="1:21" ht="21" customHeight="1">
      <c r="A84" s="91"/>
      <c r="B84" s="94"/>
      <c r="C84" s="40"/>
      <c r="D84" s="101" t="s">
        <v>6</v>
      </c>
      <c r="E84" s="101"/>
      <c r="F84" s="101"/>
      <c r="G84" s="101"/>
      <c r="H84" s="101"/>
      <c r="I84" s="101" t="s">
        <v>7</v>
      </c>
      <c r="J84" s="101"/>
      <c r="K84" s="101"/>
      <c r="L84" s="101" t="s">
        <v>8</v>
      </c>
      <c r="M84" s="101"/>
      <c r="N84" s="101"/>
      <c r="O84" s="101" t="s">
        <v>9</v>
      </c>
      <c r="P84" s="101"/>
      <c r="Q84" s="101"/>
      <c r="R84" s="101" t="s">
        <v>10</v>
      </c>
      <c r="S84" s="101"/>
      <c r="T84" s="97"/>
      <c r="U84" s="99"/>
    </row>
    <row r="85" spans="1:21" ht="21" customHeight="1" thickBot="1">
      <c r="A85" s="92"/>
      <c r="B85" s="9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8"/>
      <c r="U85" s="10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Z16" sqref="Z1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297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Bojanić Matija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>
        <v>21</v>
      </c>
      <c r="P8" s="10"/>
      <c r="Q8" s="9"/>
      <c r="R8" s="7">
        <v>9</v>
      </c>
      <c r="S8" s="7"/>
      <c r="T8" s="11">
        <f aca="true" t="shared" si="0" ref="T8:T37">SUM(D8:E8,O8,P8,MAX(R8,S8))</f>
        <v>30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40</v>
      </c>
      <c r="P9" s="10"/>
      <c r="Q9" s="9"/>
      <c r="R9" s="7">
        <v>20</v>
      </c>
      <c r="S9" s="7"/>
      <c r="T9" s="11">
        <f t="shared" si="0"/>
        <v>60</v>
      </c>
      <c r="U9" s="11" t="str">
        <f aca="true" t="shared" si="1" ref="U9:U37">IF(T9&gt;89,"A",IF(T9&gt;79,"B",IF(T9&gt;69,"C",IF(T9&gt;59,"D",IF(T9&gt;49,"E","F")))))</f>
        <v>D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43</v>
      </c>
      <c r="P10" s="10"/>
      <c r="Q10" s="9"/>
      <c r="R10" s="7">
        <v>19</v>
      </c>
      <c r="S10" s="7"/>
      <c r="T10" s="11">
        <f t="shared" si="0"/>
        <v>62</v>
      </c>
      <c r="U10" s="11" t="str">
        <f t="shared" si="1"/>
        <v>D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15</v>
      </c>
      <c r="P12" s="10"/>
      <c r="Q12" s="9"/>
      <c r="R12" s="7">
        <v>0</v>
      </c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57</v>
      </c>
      <c r="P14" s="10"/>
      <c r="Q14" s="9"/>
      <c r="R14" s="7"/>
      <c r="S14" s="7"/>
      <c r="T14" s="11">
        <f t="shared" si="0"/>
        <v>57</v>
      </c>
      <c r="U14" s="11" t="str">
        <f t="shared" si="1"/>
        <v>E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>
        <v>7</v>
      </c>
      <c r="P15" s="10"/>
      <c r="Q15" s="9"/>
      <c r="R15" s="7"/>
      <c r="S15" s="7"/>
      <c r="T15" s="11">
        <f t="shared" si="0"/>
        <v>7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27</v>
      </c>
      <c r="P16" s="10"/>
      <c r="Q16" s="9"/>
      <c r="R16" s="7">
        <v>11</v>
      </c>
      <c r="S16" s="7"/>
      <c r="T16" s="11">
        <f t="shared" si="0"/>
        <v>38</v>
      </c>
      <c r="U16" s="11" t="str">
        <f t="shared" si="1"/>
        <v>F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23</v>
      </c>
      <c r="P17" s="10"/>
      <c r="Q17" s="9"/>
      <c r="R17" s="7">
        <v>13</v>
      </c>
      <c r="S17" s="7"/>
      <c r="T17" s="11">
        <f t="shared" si="0"/>
        <v>36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>
        <v>52</v>
      </c>
      <c r="P18" s="10"/>
      <c r="Q18" s="9"/>
      <c r="R18" s="7"/>
      <c r="S18" s="7"/>
      <c r="T18" s="11">
        <f t="shared" si="0"/>
        <v>52</v>
      </c>
      <c r="U18" s="11" t="str">
        <f t="shared" si="1"/>
        <v>E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33</v>
      </c>
      <c r="P19" s="10"/>
      <c r="Q19" s="9"/>
      <c r="R19" s="7">
        <v>29</v>
      </c>
      <c r="S19" s="7"/>
      <c r="T19" s="11">
        <f t="shared" si="0"/>
        <v>62</v>
      </c>
      <c r="U19" s="11" t="str">
        <f t="shared" si="1"/>
        <v>D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36</v>
      </c>
      <c r="P20" s="10"/>
      <c r="Q20" s="9"/>
      <c r="R20" s="7">
        <v>17</v>
      </c>
      <c r="S20" s="7"/>
      <c r="T20" s="11">
        <f t="shared" si="0"/>
        <v>53</v>
      </c>
      <c r="U20" s="11" t="str">
        <f t="shared" si="1"/>
        <v>E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23</v>
      </c>
      <c r="P21" s="10"/>
      <c r="Q21" s="9"/>
      <c r="R21" s="7"/>
      <c r="S21" s="7"/>
      <c r="T21" s="11">
        <f t="shared" si="0"/>
        <v>23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24</v>
      </c>
      <c r="P22" s="10"/>
      <c r="Q22" s="9"/>
      <c r="R22" s="7">
        <v>27</v>
      </c>
      <c r="S22" s="7"/>
      <c r="T22" s="11">
        <f t="shared" si="0"/>
        <v>51</v>
      </c>
      <c r="U22" s="11" t="str">
        <f t="shared" si="1"/>
        <v>E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46</v>
      </c>
      <c r="P23" s="10"/>
      <c r="Q23" s="9"/>
      <c r="R23" s="7">
        <v>17</v>
      </c>
      <c r="S23" s="7"/>
      <c r="T23" s="11">
        <f t="shared" si="0"/>
        <v>63</v>
      </c>
      <c r="U23" s="11" t="str">
        <f t="shared" si="1"/>
        <v>D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>
        <v>30</v>
      </c>
      <c r="P25" s="10"/>
      <c r="Q25" s="9"/>
      <c r="R25" s="7">
        <v>5</v>
      </c>
      <c r="S25" s="7"/>
      <c r="T25" s="11">
        <f t="shared" si="0"/>
        <v>35</v>
      </c>
      <c r="U25" s="11" t="str">
        <f t="shared" si="1"/>
        <v>F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24</v>
      </c>
      <c r="P26" s="10"/>
      <c r="Q26" s="9"/>
      <c r="R26" s="7"/>
      <c r="S26" s="7"/>
      <c r="T26" s="11">
        <f t="shared" si="0"/>
        <v>24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46</v>
      </c>
      <c r="P27" s="10"/>
      <c r="Q27" s="9"/>
      <c r="R27" s="7">
        <v>40</v>
      </c>
      <c r="S27" s="7"/>
      <c r="T27" s="11">
        <f t="shared" si="0"/>
        <v>86</v>
      </c>
      <c r="U27" s="11" t="str">
        <f t="shared" si="1"/>
        <v>B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60</v>
      </c>
      <c r="P28" s="10"/>
      <c r="Q28" s="9"/>
      <c r="R28" s="7">
        <v>40</v>
      </c>
      <c r="S28" s="7"/>
      <c r="T28" s="11">
        <f t="shared" si="0"/>
        <v>100</v>
      </c>
      <c r="U28" s="11" t="str">
        <f t="shared" si="1"/>
        <v>A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22</v>
      </c>
      <c r="P29" s="10"/>
      <c r="Q29" s="9"/>
      <c r="R29" s="7"/>
      <c r="S29" s="7"/>
      <c r="T29" s="11">
        <f t="shared" si="0"/>
        <v>22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27</v>
      </c>
      <c r="P30" s="10"/>
      <c r="Q30" s="9"/>
      <c r="R30" s="7">
        <v>23</v>
      </c>
      <c r="S30" s="7"/>
      <c r="T30" s="11">
        <f t="shared" si="0"/>
        <v>50</v>
      </c>
      <c r="U30" s="11" t="str">
        <f t="shared" si="1"/>
        <v>E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6</v>
      </c>
      <c r="P32" s="10"/>
      <c r="Q32" s="9"/>
      <c r="R32" s="7"/>
      <c r="S32" s="7"/>
      <c r="T32" s="7">
        <f t="shared" si="0"/>
        <v>6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>
        <v>54</v>
      </c>
      <c r="P33" s="10"/>
      <c r="Q33" s="9"/>
      <c r="R33" s="7">
        <v>26</v>
      </c>
      <c r="S33" s="7"/>
      <c r="T33" s="7">
        <f t="shared" si="0"/>
        <v>80</v>
      </c>
      <c r="U33" s="11" t="str">
        <f t="shared" si="1"/>
        <v>B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>
        <v>13</v>
      </c>
      <c r="P35" s="10"/>
      <c r="Q35" s="9"/>
      <c r="R35" s="7"/>
      <c r="S35" s="7"/>
      <c r="T35" s="7">
        <f t="shared" si="0"/>
        <v>13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22</v>
      </c>
      <c r="P36" s="10"/>
      <c r="Q36" s="9"/>
      <c r="R36" s="7">
        <v>0</v>
      </c>
      <c r="S36" s="7"/>
      <c r="T36" s="11">
        <f t="shared" si="0"/>
        <v>22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53</v>
      </c>
      <c r="P37" s="10"/>
      <c r="Q37" s="9"/>
      <c r="R37" s="7">
        <v>30</v>
      </c>
      <c r="S37" s="7"/>
      <c r="T37" s="7">
        <f t="shared" si="0"/>
        <v>83</v>
      </c>
      <c r="U37" s="7" t="str">
        <f t="shared" si="1"/>
        <v>B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6</v>
      </c>
      <c r="P47" s="10"/>
      <c r="Q47" s="9"/>
      <c r="R47" s="7">
        <v>0</v>
      </c>
      <c r="S47" s="7"/>
      <c r="T47" s="11">
        <f aca="true" t="shared" si="2" ref="T47:T54">SUM(D47:E47,O47,P47,MAX(R47,S47))</f>
        <v>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31</v>
      </c>
      <c r="P49" s="10"/>
      <c r="Q49" s="9"/>
      <c r="R49" s="7">
        <v>0</v>
      </c>
      <c r="S49" s="7"/>
      <c r="T49" s="11">
        <f t="shared" si="2"/>
        <v>31</v>
      </c>
      <c r="U49" s="11" t="str">
        <f t="shared" si="3"/>
        <v>F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21</v>
      </c>
      <c r="P51" s="10"/>
      <c r="Q51" s="9"/>
      <c r="R51" s="7"/>
      <c r="S51" s="7"/>
      <c r="T51" s="11">
        <f t="shared" si="2"/>
        <v>21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>
        <v>22</v>
      </c>
      <c r="P52" s="10"/>
      <c r="Q52" s="9"/>
      <c r="R52" s="7"/>
      <c r="S52" s="7"/>
      <c r="T52" s="11">
        <f t="shared" si="2"/>
        <v>22</v>
      </c>
      <c r="U52" s="11" t="str">
        <f t="shared" si="3"/>
        <v>F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>
        <v>37</v>
      </c>
      <c r="P53" s="10"/>
      <c r="Q53" s="9"/>
      <c r="R53" s="7">
        <v>29</v>
      </c>
      <c r="S53" s="7"/>
      <c r="T53" s="11">
        <f t="shared" si="2"/>
        <v>66</v>
      </c>
      <c r="U53" s="11" t="str">
        <f t="shared" si="3"/>
        <v>D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>
        <v>33</v>
      </c>
      <c r="P54" s="10"/>
      <c r="Q54" s="9"/>
      <c r="R54" s="7">
        <v>3</v>
      </c>
      <c r="S54" s="7"/>
      <c r="T54" s="11">
        <f t="shared" si="2"/>
        <v>36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AA21" sqref="AA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>
        <v>16</v>
      </c>
      <c r="P8" s="10"/>
      <c r="Q8" s="9"/>
      <c r="R8" s="7">
        <v>0</v>
      </c>
      <c r="S8" s="7"/>
      <c r="T8" s="11">
        <f aca="true" t="shared" si="0" ref="T8:T2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>
        <v>48</v>
      </c>
      <c r="P9" s="10"/>
      <c r="Q9" s="9"/>
      <c r="R9" s="7">
        <v>25</v>
      </c>
      <c r="S9" s="7"/>
      <c r="T9" s="11">
        <f t="shared" si="0"/>
        <v>73</v>
      </c>
      <c r="U9" s="11" t="str">
        <f aca="true" t="shared" si="1" ref="U9:U24">IF(T9&gt;89,"A",IF(T9&gt;79,"B",IF(T9&gt;69,"C",IF(T9&gt;59,"D",IF(T9&gt;49,"E","F")))))</f>
        <v>C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16</v>
      </c>
      <c r="P13" s="10"/>
      <c r="Q13" s="9"/>
      <c r="R13" s="7"/>
      <c r="S13" s="7"/>
      <c r="T13" s="11">
        <f t="shared" si="0"/>
        <v>16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34</v>
      </c>
      <c r="P16" s="10"/>
      <c r="Q16" s="9"/>
      <c r="R16" s="7">
        <v>16</v>
      </c>
      <c r="S16" s="7"/>
      <c r="T16" s="11">
        <f t="shared" si="0"/>
        <v>50</v>
      </c>
      <c r="U16" s="11" t="str">
        <f t="shared" si="1"/>
        <v>E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>
        <v>29</v>
      </c>
      <c r="P18" s="10"/>
      <c r="Q18" s="9"/>
      <c r="R18" s="7">
        <v>1</v>
      </c>
      <c r="S18" s="7"/>
      <c r="T18" s="11">
        <f t="shared" si="0"/>
        <v>30</v>
      </c>
      <c r="U18" s="11" t="str">
        <f t="shared" si="1"/>
        <v>F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>
        <v>47</v>
      </c>
      <c r="P19" s="10"/>
      <c r="Q19" s="9"/>
      <c r="R19" s="7">
        <v>23</v>
      </c>
      <c r="S19" s="7"/>
      <c r="T19" s="11">
        <f t="shared" si="0"/>
        <v>70</v>
      </c>
      <c r="U19" s="11" t="str">
        <f t="shared" si="1"/>
        <v>C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>
        <v>32</v>
      </c>
      <c r="P21" s="10"/>
      <c r="Q21" s="9"/>
      <c r="R21" s="7">
        <v>1</v>
      </c>
      <c r="S21" s="7"/>
      <c r="T21" s="11">
        <f t="shared" si="0"/>
        <v>33</v>
      </c>
      <c r="U21" s="11" t="str">
        <f t="shared" si="1"/>
        <v>F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49</v>
      </c>
      <c r="B2" s="145"/>
      <c r="C2" s="145"/>
      <c r="D2" s="145"/>
      <c r="E2" s="145"/>
      <c r="F2" s="145"/>
    </row>
    <row r="3" spans="1:6" ht="27" customHeight="1">
      <c r="A3" s="146" t="s">
        <v>21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155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C_predlog!A8</f>
        <v>1/2019</v>
      </c>
      <c r="B8" s="142" t="str">
        <f>C_predlog!B8</f>
        <v>Gerenčić Dimitrije</v>
      </c>
      <c r="C8" s="143"/>
      <c r="D8" s="89">
        <f>SUM(C_predlog!O8:Q8)</f>
        <v>38</v>
      </c>
      <c r="E8" s="89">
        <f>MAX(C_predlog!R8:S8)</f>
        <v>4</v>
      </c>
      <c r="F8" s="19" t="str">
        <f>C_predlog!U8</f>
        <v>F</v>
      </c>
    </row>
    <row r="9" spans="1:6" ht="12.75" customHeight="1">
      <c r="A9" s="37" t="str">
        <f>C_predlog!A9</f>
        <v>2/2019</v>
      </c>
      <c r="B9" s="142" t="str">
        <f>C_predlog!B9</f>
        <v>Radoman Miloš</v>
      </c>
      <c r="C9" s="143"/>
      <c r="D9" s="89">
        <f>SUM(C_predlog!O9:Q9)</f>
        <v>55</v>
      </c>
      <c r="E9" s="89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3/2019</v>
      </c>
      <c r="B10" s="142" t="str">
        <f>C_predlog!B10</f>
        <v>Radulović Marina</v>
      </c>
      <c r="C10" s="143"/>
      <c r="D10" s="89">
        <f>SUM(C_predlog!O10:Q10)</f>
        <v>43</v>
      </c>
      <c r="E10" s="89">
        <f>MAX(C_predlog!R10:S10)</f>
        <v>22</v>
      </c>
      <c r="F10" s="19" t="str">
        <f>C_predlog!U10</f>
        <v>D</v>
      </c>
    </row>
    <row r="11" spans="1:6" ht="12.75" customHeight="1">
      <c r="A11" s="37" t="str">
        <f>C_predlog!A11</f>
        <v>4/2019</v>
      </c>
      <c r="B11" s="142" t="str">
        <f>C_predlog!B11</f>
        <v>Zečević Nikola</v>
      </c>
      <c r="C11" s="143"/>
      <c r="D11" s="89">
        <f>SUM(C_predlog!O11:Q11)</f>
        <v>29</v>
      </c>
      <c r="E11" s="89">
        <f>MAX(C_predlog!R11:S11)</f>
        <v>8</v>
      </c>
      <c r="F11" s="19" t="str">
        <f>C_predlog!U11</f>
        <v>F</v>
      </c>
    </row>
    <row r="12" spans="1:6" ht="12.75" customHeight="1">
      <c r="A12" s="37" t="str">
        <f>C_predlog!A12</f>
        <v>5/2019</v>
      </c>
      <c r="B12" s="142" t="str">
        <f>C_predlog!B12</f>
        <v>Savić Uroš</v>
      </c>
      <c r="C12" s="143"/>
      <c r="D12" s="89">
        <f>SUM(C_predlog!O12:Q12)</f>
        <v>58</v>
      </c>
      <c r="E12" s="89">
        <f>MAX(C_predlog!R12:S12)</f>
        <v>15</v>
      </c>
      <c r="F12" s="19" t="str">
        <f>C_predlog!U12</f>
        <v>C</v>
      </c>
    </row>
    <row r="13" spans="1:6" ht="12.75" customHeight="1">
      <c r="A13" s="37" t="str">
        <f>C_predlog!A13</f>
        <v>6/2019</v>
      </c>
      <c r="B13" s="142" t="str">
        <f>C_predlog!B13</f>
        <v>Brzić Barbara</v>
      </c>
      <c r="C13" s="143"/>
      <c r="D13" s="89">
        <f>SUM(C_predlog!O13:Q13)</f>
        <v>47</v>
      </c>
      <c r="E13" s="89">
        <f>MAX(C_predlog!R13:S13)</f>
        <v>33</v>
      </c>
      <c r="F13" s="19" t="str">
        <f>C_predlog!U13</f>
        <v>B</v>
      </c>
    </row>
    <row r="14" spans="1:6" ht="12.75" customHeight="1">
      <c r="A14" s="37" t="str">
        <f>C_predlog!A14</f>
        <v>7/2019</v>
      </c>
      <c r="B14" s="142" t="str">
        <f>C_predlog!B14</f>
        <v>Dragaš Vuksan</v>
      </c>
      <c r="C14" s="143"/>
      <c r="D14" s="89">
        <f>SUM(C_predlog!O14:Q14)</f>
        <v>40</v>
      </c>
      <c r="E14" s="89">
        <f>MAX(C_predlog!R14:S14)</f>
        <v>14</v>
      </c>
      <c r="F14" s="19" t="str">
        <f>C_predlog!U14</f>
        <v>E</v>
      </c>
    </row>
    <row r="15" spans="1:6" ht="12.75" customHeight="1">
      <c r="A15" s="37" t="str">
        <f>C_predlog!A15</f>
        <v>8/2019</v>
      </c>
      <c r="B15" s="142" t="str">
        <f>C_predlog!B15</f>
        <v>Peruničić Ksenija</v>
      </c>
      <c r="C15" s="143"/>
      <c r="D15" s="89">
        <f>SUM(C_predlog!O15:Q15)</f>
        <v>39</v>
      </c>
      <c r="E15" s="89">
        <f>MAX(C_predlog!R15:S15)</f>
        <v>12</v>
      </c>
      <c r="F15" s="19" t="str">
        <f>C_predlog!U15</f>
        <v>E</v>
      </c>
    </row>
    <row r="16" spans="1:6" ht="12.75" customHeight="1">
      <c r="A16" s="37" t="str">
        <f>C_predlog!A16</f>
        <v>10/2019</v>
      </c>
      <c r="B16" s="142" t="str">
        <f>C_predlog!B16</f>
        <v>Rakočević Vasilije</v>
      </c>
      <c r="C16" s="143"/>
      <c r="D16" s="89">
        <f>SUM(C_predlog!O16:Q16)</f>
        <v>35</v>
      </c>
      <c r="E16" s="89">
        <f>MAX(C_predlog!R16:S16)</f>
        <v>26</v>
      </c>
      <c r="F16" s="19" t="str">
        <f>C_predlog!U16</f>
        <v>D</v>
      </c>
    </row>
    <row r="17" spans="1:6" ht="12.75" customHeight="1">
      <c r="A17" s="37" t="str">
        <f>C_predlog!A17</f>
        <v>11/2019</v>
      </c>
      <c r="B17" s="142" t="str">
        <f>C_predlog!B17</f>
        <v>Lešić Nikola</v>
      </c>
      <c r="C17" s="143"/>
      <c r="D17" s="89">
        <f>SUM(C_predlog!O17:Q17)</f>
        <v>43</v>
      </c>
      <c r="E17" s="89">
        <f>MAX(C_predlog!R17:S17)</f>
        <v>37</v>
      </c>
      <c r="F17" s="19" t="str">
        <f>C_predlog!U17</f>
        <v>B</v>
      </c>
    </row>
    <row r="18" spans="1:6" ht="12.75" customHeight="1">
      <c r="A18" s="37" t="str">
        <f>C_predlog!A18</f>
        <v>12/2019</v>
      </c>
      <c r="B18" s="142" t="str">
        <f>C_predlog!B18</f>
        <v>Rabrenović Aleksa</v>
      </c>
      <c r="C18" s="143"/>
      <c r="D18" s="89">
        <f>SUM(C_predlog!O18:Q18)</f>
        <v>12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42" t="str">
        <f>C_predlog!B19</f>
        <v>Vukićević Jovana</v>
      </c>
      <c r="C19" s="143"/>
      <c r="D19" s="89">
        <f>SUM(C_predlog!O19:Q19)</f>
        <v>49</v>
      </c>
      <c r="E19" s="89">
        <f>MAX(C_predlog!R19:S19)</f>
        <v>14</v>
      </c>
      <c r="F19" s="19" t="str">
        <f>C_predlog!U19</f>
        <v>D</v>
      </c>
    </row>
    <row r="20" spans="1:6" ht="12.75" customHeight="1">
      <c r="A20" s="37" t="str">
        <f>C_predlog!A20</f>
        <v>14/2019</v>
      </c>
      <c r="B20" s="142" t="str">
        <f>C_predlog!B20</f>
        <v>Stijović Marija</v>
      </c>
      <c r="C20" s="143"/>
      <c r="D20" s="89">
        <f>SUM(C_predlog!O20:Q20)</f>
        <v>30</v>
      </c>
      <c r="E20" s="89">
        <f>MAX(C_predlog!R20:S20)</f>
        <v>7</v>
      </c>
      <c r="F20" s="19" t="str">
        <f>C_predlog!U20</f>
        <v>F</v>
      </c>
    </row>
    <row r="21" spans="1:6" ht="12.75" customHeight="1">
      <c r="A21" s="37" t="str">
        <f>C_predlog!A21</f>
        <v>15/2019</v>
      </c>
      <c r="B21" s="142" t="str">
        <f>C_predlog!B21</f>
        <v>Mašković Anđela</v>
      </c>
      <c r="C21" s="143"/>
      <c r="D21" s="89">
        <f>SUM(C_predlog!O21:Q21)</f>
        <v>34</v>
      </c>
      <c r="E21" s="89">
        <f>MAX(C_predlog!R21:S21)</f>
        <v>18</v>
      </c>
      <c r="F21" s="19" t="str">
        <f>C_predlog!U21</f>
        <v>E</v>
      </c>
    </row>
    <row r="22" spans="1:6" ht="12.75" customHeight="1">
      <c r="A22" s="37" t="str">
        <f>C_predlog!A22</f>
        <v>16/2019</v>
      </c>
      <c r="B22" s="142" t="str">
        <f>C_predlog!B22</f>
        <v>Jovanović Petar</v>
      </c>
      <c r="C22" s="143"/>
      <c r="D22" s="89">
        <f>SUM(C_predlog!O22:Q22)</f>
        <v>48</v>
      </c>
      <c r="E22" s="89">
        <f>MAX(C_predlog!R22:S22)</f>
        <v>22</v>
      </c>
      <c r="F22" s="19" t="str">
        <f>C_predlog!U22</f>
        <v>C</v>
      </c>
    </row>
    <row r="23" spans="1:6" ht="12.75" customHeight="1">
      <c r="A23" s="37" t="str">
        <f>C_predlog!A23</f>
        <v>17/2019</v>
      </c>
      <c r="B23" s="142" t="str">
        <f>C_predlog!B23</f>
        <v>Vukčević Danilo</v>
      </c>
      <c r="C23" s="143"/>
      <c r="D23" s="89">
        <f>SUM(C_predlog!O23:Q23)</f>
        <v>27</v>
      </c>
      <c r="E23" s="89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42" t="str">
        <f>C_predlog!B24</f>
        <v>Jašović Aleksandar</v>
      </c>
      <c r="C24" s="143"/>
      <c r="D24" s="89">
        <f>SUM(C_predlog!O24:Q24)</f>
        <v>60</v>
      </c>
      <c r="E24" s="89">
        <f>MAX(C_predlog!R24:S24)</f>
        <v>25</v>
      </c>
      <c r="F24" s="19" t="str">
        <f>C_predlog!U24</f>
        <v>B</v>
      </c>
    </row>
    <row r="25" spans="1:6" ht="12.75" customHeight="1">
      <c r="A25" s="37" t="str">
        <f>C_predlog!A25</f>
        <v>19/2019</v>
      </c>
      <c r="B25" s="142" t="str">
        <f>C_predlog!B25</f>
        <v>Vujović Gordana</v>
      </c>
      <c r="C25" s="143"/>
      <c r="D25" s="89">
        <f>SUM(C_predlog!O25:Q25)</f>
        <v>48</v>
      </c>
      <c r="E25" s="89">
        <f>MAX(C_predlog!R25:S25)</f>
        <v>14</v>
      </c>
      <c r="F25" s="19" t="str">
        <f>C_predlog!U25</f>
        <v>D</v>
      </c>
    </row>
    <row r="26" spans="1:6" ht="12.75" customHeight="1">
      <c r="A26" s="37" t="str">
        <f>C_predlog!A26</f>
        <v>20/2019</v>
      </c>
      <c r="B26" s="142" t="str">
        <f>C_predlog!B26</f>
        <v>Stanojević Danilo</v>
      </c>
      <c r="C26" s="143"/>
      <c r="D26" s="89">
        <f>SUM(C_predlog!O26:Q26)</f>
        <v>55</v>
      </c>
      <c r="E26" s="89">
        <f>MAX(C_predlog!R26:S26)</f>
        <v>15</v>
      </c>
      <c r="F26" s="19" t="str">
        <f>C_predlog!U26</f>
        <v>C</v>
      </c>
    </row>
    <row r="27" spans="1:6" ht="12.75" customHeight="1">
      <c r="A27" s="37" t="str">
        <f>C_predlog!A27</f>
        <v>21/2019</v>
      </c>
      <c r="B27" s="142" t="str">
        <f>C_predlog!B27</f>
        <v>Vuković Luka</v>
      </c>
      <c r="C27" s="143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42" t="str">
        <f>C_predlog!B28</f>
        <v>Drobnjak Savo</v>
      </c>
      <c r="C28" s="143"/>
      <c r="D28" s="89">
        <f>SUM(C_predlog!O28:Q28)</f>
        <v>35</v>
      </c>
      <c r="E28" s="89">
        <f>MAX(C_predlog!R28:S28)</f>
        <v>18</v>
      </c>
      <c r="F28" s="19" t="str">
        <f>C_predlog!U28</f>
        <v>E</v>
      </c>
    </row>
    <row r="29" spans="1:6" ht="12.75" customHeight="1">
      <c r="A29" s="37" t="str">
        <f>C_predlog!A29</f>
        <v>23/2019</v>
      </c>
      <c r="B29" s="142" t="str">
        <f>C_predlog!B29</f>
        <v>Fatić Mirela</v>
      </c>
      <c r="C29" s="143"/>
      <c r="D29" s="89">
        <f>SUM(C_predlog!O29:Q29)</f>
        <v>36</v>
      </c>
      <c r="E29" s="89">
        <f>MAX(C_predlog!R29:S29)</f>
        <v>16</v>
      </c>
      <c r="F29" s="19" t="str">
        <f>C_predlog!U29</f>
        <v>E</v>
      </c>
    </row>
    <row r="30" spans="1:6" ht="12.75" customHeight="1">
      <c r="A30" s="37" t="str">
        <f>C_predlog!A30</f>
        <v>24/2019</v>
      </c>
      <c r="B30" s="142" t="str">
        <f>C_predlog!B30</f>
        <v>Božović Luka</v>
      </c>
      <c r="C30" s="143"/>
      <c r="D30" s="89">
        <f>SUM(C_predlog!O30:Q30)</f>
        <v>48</v>
      </c>
      <c r="E30" s="89">
        <f>MAX(C_predlog!R30:S30)</f>
        <v>22</v>
      </c>
      <c r="F30" s="19" t="str">
        <f>C_predlog!U30</f>
        <v>C</v>
      </c>
    </row>
    <row r="31" spans="1:6" ht="12.75" customHeight="1">
      <c r="A31" s="37" t="str">
        <f>C_predlog!A31</f>
        <v>25/2019</v>
      </c>
      <c r="B31" s="142" t="str">
        <f>C_predlog!B31</f>
        <v>Mijatović Nataša</v>
      </c>
      <c r="C31" s="143"/>
      <c r="D31" s="89">
        <f>SUM(C_predlog!O31:Q31)</f>
        <v>38</v>
      </c>
      <c r="E31" s="89">
        <f>MAX(C_predlog!R31:S31)</f>
        <v>22</v>
      </c>
      <c r="F31" s="19" t="str">
        <f>C_predlog!U31</f>
        <v>D</v>
      </c>
    </row>
    <row r="32" spans="1:6" ht="12.75" customHeight="1">
      <c r="A32" s="37" t="str">
        <f>C_predlog!A32</f>
        <v>26/2019</v>
      </c>
      <c r="B32" s="142" t="str">
        <f>C_predlog!B32</f>
        <v>Pavićević Andrija</v>
      </c>
      <c r="C32" s="143"/>
      <c r="D32" s="89">
        <f>SUM(C_predlog!O32:Q32)</f>
        <v>59</v>
      </c>
      <c r="E32" s="89">
        <f>MAX(C_predlog!R32:S32)</f>
        <v>36</v>
      </c>
      <c r="F32" s="19" t="str">
        <f>C_predlog!U32</f>
        <v>A</v>
      </c>
    </row>
    <row r="33" spans="1:6" ht="12.75" customHeight="1">
      <c r="A33" s="37" t="str">
        <f>C_predlog!A33</f>
        <v>27/2019</v>
      </c>
      <c r="B33" s="142" t="str">
        <f>C_predlog!B33</f>
        <v>Milović Matija</v>
      </c>
      <c r="C33" s="143"/>
      <c r="D33" s="89">
        <f>SUM(C_predlog!O33:Q33)</f>
        <v>44</v>
      </c>
      <c r="E33" s="89">
        <f>MAX(C_predlog!R33:S33)</f>
        <v>21</v>
      </c>
      <c r="F33" s="19" t="str">
        <f>C_predlog!U33</f>
        <v>D</v>
      </c>
    </row>
    <row r="34" spans="1:6" ht="12.75" customHeight="1">
      <c r="A34" s="37" t="str">
        <f>C_predlog!A34</f>
        <v>28/2019</v>
      </c>
      <c r="B34" s="142" t="str">
        <f>C_predlog!B34</f>
        <v>Stevanović Boris</v>
      </c>
      <c r="C34" s="143"/>
      <c r="D34" s="89">
        <f>SUM(C_predlog!O34:Q34)</f>
        <v>55</v>
      </c>
      <c r="E34" s="89">
        <f>MAX(C_predlog!R34:S34)</f>
        <v>28</v>
      </c>
      <c r="F34" s="19" t="str">
        <f>C_predlog!U34</f>
        <v>B</v>
      </c>
    </row>
    <row r="35" spans="1:6" ht="12.75" customHeight="1">
      <c r="A35" s="37" t="str">
        <f>C_predlog!A35</f>
        <v>29/2019</v>
      </c>
      <c r="B35" s="142" t="str">
        <f>C_predlog!B35</f>
        <v>Petrović Andrija</v>
      </c>
      <c r="C35" s="143"/>
      <c r="D35" s="89">
        <f>SUM(C_predlog!O35:Q35)</f>
        <v>33</v>
      </c>
      <c r="E35" s="89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30/2019</v>
      </c>
      <c r="B36" s="142" t="str">
        <f>C_predlog!B36</f>
        <v>Mirković Danilo</v>
      </c>
      <c r="C36" s="143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42" t="str">
        <f>C_predlog!B37</f>
        <v>Kraljević Marijana</v>
      </c>
      <c r="C37" s="143"/>
      <c r="D37" s="89">
        <f>SUM(C_predlog!O37:Q37)</f>
        <v>57</v>
      </c>
      <c r="E37" s="89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32/2019</v>
      </c>
      <c r="B38" s="142" t="str">
        <f>C_predlog!B47</f>
        <v>Dedović Andrija</v>
      </c>
      <c r="C38" s="143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42" t="str">
        <f>C_predlog!B48</f>
        <v>Demić Muhamed</v>
      </c>
      <c r="C39" s="143"/>
      <c r="D39" s="89">
        <f>SUM(C_predlog!O48:Q48)</f>
        <v>36</v>
      </c>
      <c r="E39" s="89">
        <f>MAX(C_predlog!R48:S48)</f>
        <v>16</v>
      </c>
      <c r="F39" s="19" t="str">
        <f>C_predlog!U48</f>
        <v>E</v>
      </c>
    </row>
    <row r="40" spans="1:6" ht="12.75" customHeight="1">
      <c r="A40" s="58" t="str">
        <f>C_predlog!A49</f>
        <v>34/2019</v>
      </c>
      <c r="B40" s="142" t="str">
        <f>C_predlog!B49</f>
        <v>Kalinić Mihailo</v>
      </c>
      <c r="C40" s="143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42" t="str">
        <f>C_predlog!B50</f>
        <v>Selmanović Vedad</v>
      </c>
      <c r="C41" s="143"/>
      <c r="D41" s="89">
        <f>SUM(C_predlog!O50:Q50)</f>
        <v>27</v>
      </c>
      <c r="E41" s="89">
        <f>MAX(C_predlog!R50:S50)</f>
        <v>27</v>
      </c>
      <c r="F41" s="19" t="str">
        <f>C_predlog!U50</f>
        <v>E</v>
      </c>
    </row>
    <row r="42" spans="1:6" ht="12.75" customHeight="1">
      <c r="A42" s="58" t="str">
        <f>C_predlog!A51</f>
        <v>37/2019</v>
      </c>
      <c r="B42" s="142" t="str">
        <f>C_predlog!B51</f>
        <v>Fatić Milica</v>
      </c>
      <c r="C42" s="143"/>
      <c r="D42" s="89">
        <f>SUM(C_predlog!O51:Q51)</f>
        <v>28</v>
      </c>
      <c r="E42" s="89">
        <f>MAX(C_predlog!R51:S51)</f>
        <v>25</v>
      </c>
      <c r="F42" s="19" t="str">
        <f>C_predlog!U51</f>
        <v>E</v>
      </c>
    </row>
    <row r="43" spans="1:6" ht="12.75" customHeight="1">
      <c r="A43" s="58" t="str">
        <f>C_predlog!A52</f>
        <v>38/2019</v>
      </c>
      <c r="B43" s="142" t="str">
        <f>C_predlog!B52</f>
        <v>Filipović Filip</v>
      </c>
      <c r="C43" s="143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42" t="str">
        <f>C_predlog!B53</f>
        <v>Mijanović Zoran</v>
      </c>
      <c r="C44" s="143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42" t="str">
        <f>C_predlog!B54</f>
        <v>Mandić Vido</v>
      </c>
      <c r="C45" s="143"/>
      <c r="D45" s="89">
        <f>SUM(C_predlog!O54:Q54)</f>
        <v>29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42" t="str">
        <f>C_predlog!B55</f>
        <v>Jovanović Vladimir</v>
      </c>
      <c r="C46" s="143"/>
      <c r="D46" s="89">
        <f>SUM(C_predlog!O55:Q55)</f>
        <v>38</v>
      </c>
      <c r="E46" s="89">
        <f>MAX(C_predlog!R55:S55)</f>
        <v>15</v>
      </c>
      <c r="F46" s="19" t="str">
        <f>C_predlog!U55</f>
        <v>E</v>
      </c>
    </row>
    <row r="47" spans="1:6" ht="12.75" customHeight="1">
      <c r="A47" s="58" t="str">
        <f>C_predlog!A56</f>
        <v>43/2019</v>
      </c>
      <c r="B47" s="142" t="str">
        <f>C_predlog!B56</f>
        <v>Bojanović Sara</v>
      </c>
      <c r="C47" s="143"/>
      <c r="D47" s="89">
        <f>SUM(C_predlog!O56:Q56)</f>
        <v>38</v>
      </c>
      <c r="E47" s="89">
        <f>MAX(C_predlog!R56:S56)</f>
        <v>22</v>
      </c>
      <c r="F47" s="19" t="str">
        <f>C_predlog!U56</f>
        <v>D</v>
      </c>
    </row>
    <row r="48" spans="1:6" ht="12.75" customHeight="1">
      <c r="A48" s="58" t="str">
        <f>C_predlog!A57</f>
        <v>44/2019</v>
      </c>
      <c r="B48" s="142" t="str">
        <f>C_predlog!B57</f>
        <v>Obradović Una</v>
      </c>
      <c r="C48" s="143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42" t="str">
        <f>C_predlog!B58</f>
        <v>Knežević Vuk</v>
      </c>
      <c r="C49" s="143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42" t="str">
        <f>C_predlog!B59</f>
        <v>Mijailović Mia</v>
      </c>
      <c r="C50" s="143"/>
      <c r="D50" s="89">
        <f>SUM(C_predlog!O59:Q59)</f>
        <v>40</v>
      </c>
      <c r="E50" s="89">
        <f>MAX(C_predlog!R59:S59)</f>
        <v>20</v>
      </c>
      <c r="F50" s="19" t="str">
        <f>C_predlog!U59</f>
        <v>D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49</v>
      </c>
      <c r="B54" s="145"/>
      <c r="C54" s="145"/>
      <c r="D54" s="145"/>
      <c r="E54" s="145"/>
      <c r="F54" s="145"/>
    </row>
    <row r="55" spans="1:6" ht="27" customHeight="1">
      <c r="A55" s="146" t="s">
        <v>21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155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 t="str">
        <f>C_predlog!A60</f>
        <v>47/2019</v>
      </c>
      <c r="B60" s="142" t="str">
        <f>C_predlog!B60</f>
        <v>Sekulović Una</v>
      </c>
      <c r="C60" s="143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42" t="str">
        <f>C_predlog!B61</f>
        <v>Benić Teodora</v>
      </c>
      <c r="C61" s="143"/>
      <c r="D61" s="89">
        <f>SUM(C_predlog!O61:Q61)</f>
        <v>54</v>
      </c>
      <c r="E61" s="89">
        <f>MAX(C_predlog!R61:S61)</f>
        <v>20</v>
      </c>
      <c r="F61" s="19" t="str">
        <f>C_predlog!U61</f>
        <v>C</v>
      </c>
    </row>
    <row r="62" spans="1:6" ht="12.75">
      <c r="A62" s="37" t="str">
        <f>C_predlog!A62</f>
        <v>49/2019</v>
      </c>
      <c r="B62" s="142" t="str">
        <f>C_predlog!B62</f>
        <v>Brajović Predrag</v>
      </c>
      <c r="C62" s="143"/>
      <c r="D62" s="89">
        <f>SUM(C_predlog!O62:Q62)</f>
        <v>25</v>
      </c>
      <c r="E62" s="89">
        <f>MAX(C_predlog!R62:S62)</f>
        <v>25</v>
      </c>
      <c r="F62" s="19" t="str">
        <f>C_predlog!U62</f>
        <v>E</v>
      </c>
    </row>
    <row r="63" spans="1:6" ht="12.75">
      <c r="A63" s="37" t="str">
        <f>C_predlog!A63</f>
        <v>50/2019</v>
      </c>
      <c r="B63" s="142" t="str">
        <f>C_predlog!B63</f>
        <v>Gačević Ognjen</v>
      </c>
      <c r="C63" s="143"/>
      <c r="D63" s="89">
        <f>SUM(C_predlog!O63:Q63)</f>
        <v>12</v>
      </c>
      <c r="E63" s="89">
        <f>MAX(C_predlog!R63:S63)</f>
        <v>0</v>
      </c>
      <c r="F63" s="19" t="str">
        <f>C_predlog!U63</f>
        <v>F</v>
      </c>
    </row>
    <row r="64" spans="1:6" ht="12.75">
      <c r="A64" s="37"/>
      <c r="B64" s="142"/>
      <c r="C64" s="143"/>
      <c r="D64" s="57"/>
      <c r="E64" s="57"/>
      <c r="F64" s="19"/>
    </row>
    <row r="65" spans="1:6" ht="12.75">
      <c r="A65" s="37"/>
      <c r="B65" s="142"/>
      <c r="C65" s="143"/>
      <c r="D65" s="57"/>
      <c r="E65" s="57"/>
      <c r="F65" s="19"/>
    </row>
    <row r="66" spans="1:6" ht="12.75">
      <c r="A66" s="37"/>
      <c r="B66" s="142"/>
      <c r="C66" s="143"/>
      <c r="D66" s="57"/>
      <c r="E66" s="57"/>
      <c r="F66" s="19"/>
    </row>
    <row r="67" spans="1:6" ht="12.75">
      <c r="A67" s="37"/>
      <c r="B67" s="142"/>
      <c r="C67" s="143"/>
      <c r="D67" s="57"/>
      <c r="E67" s="57"/>
      <c r="F67" s="19"/>
    </row>
    <row r="68" spans="1:6" ht="12.75">
      <c r="A68" s="37"/>
      <c r="B68" s="142"/>
      <c r="C68" s="143"/>
      <c r="D68" s="57"/>
      <c r="E68" s="57"/>
      <c r="F68" s="19"/>
    </row>
    <row r="69" spans="1:6" ht="12.75">
      <c r="A69" s="37"/>
      <c r="B69" s="142"/>
      <c r="C69" s="143"/>
      <c r="D69" s="57"/>
      <c r="E69" s="57"/>
      <c r="F69" s="19"/>
    </row>
    <row r="70" spans="1:6" ht="12.75">
      <c r="A70" s="37"/>
      <c r="B70" s="142"/>
      <c r="C70" s="143"/>
      <c r="D70" s="57"/>
      <c r="E70" s="57"/>
      <c r="F70" s="19"/>
    </row>
    <row r="71" spans="1:6" ht="12.75">
      <c r="A71" s="37"/>
      <c r="B71" s="142"/>
      <c r="C71" s="143"/>
      <c r="D71" s="57"/>
      <c r="E71" s="57"/>
      <c r="F71" s="19"/>
    </row>
    <row r="72" spans="1:6" ht="12.75">
      <c r="A72" s="37"/>
      <c r="B72" s="142"/>
      <c r="C72" s="143"/>
      <c r="D72" s="57"/>
      <c r="E72" s="57"/>
      <c r="F72" s="19"/>
    </row>
    <row r="73" spans="1:6" ht="12.75">
      <c r="A73" s="37"/>
      <c r="B73" s="142"/>
      <c r="C73" s="143"/>
      <c r="D73" s="57"/>
      <c r="E73" s="57"/>
      <c r="F73" s="19"/>
    </row>
    <row r="74" spans="1:6" ht="12.75">
      <c r="A74" s="37"/>
      <c r="B74" s="142"/>
      <c r="C74" s="143"/>
      <c r="D74" s="57"/>
      <c r="E74" s="57"/>
      <c r="F74" s="19"/>
    </row>
    <row r="75" spans="1:6" ht="12.75">
      <c r="A75" s="37"/>
      <c r="B75" s="142"/>
      <c r="C75" s="143"/>
      <c r="D75" s="57"/>
      <c r="E75" s="57"/>
      <c r="F75" s="19"/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37"/>
      <c r="B93" s="142"/>
      <c r="C93" s="143"/>
      <c r="D93" s="57"/>
      <c r="E93" s="57"/>
      <c r="F93" s="19"/>
    </row>
    <row r="94" spans="1:6" ht="12.75">
      <c r="A94" s="37"/>
      <c r="B94" s="142"/>
      <c r="C94" s="143"/>
      <c r="D94" s="57"/>
      <c r="E94" s="57"/>
      <c r="F94" s="19"/>
    </row>
    <row r="95" spans="1:6" ht="12.75">
      <c r="A95" s="37"/>
      <c r="B95" s="142"/>
      <c r="C95" s="143"/>
      <c r="D95" s="57"/>
      <c r="E95" s="57"/>
      <c r="F95" s="19"/>
    </row>
    <row r="96" spans="1:6" ht="12.75">
      <c r="A96" s="37"/>
      <c r="B96" s="142"/>
      <c r="C96" s="143"/>
      <c r="D96" s="57"/>
      <c r="E96" s="57"/>
      <c r="F96" s="19"/>
    </row>
    <row r="97" spans="1:6" ht="12.75">
      <c r="A97" s="37"/>
      <c r="B97" s="142"/>
      <c r="C97" s="143"/>
      <c r="D97" s="57"/>
      <c r="E97" s="57"/>
      <c r="F97" s="19"/>
    </row>
    <row r="98" spans="1:6" ht="12.75">
      <c r="A98" s="37"/>
      <c r="B98" s="142"/>
      <c r="C98" s="143"/>
      <c r="D98" s="57"/>
      <c r="E98" s="57"/>
      <c r="F98" s="19"/>
    </row>
    <row r="99" spans="1:6" ht="12.75">
      <c r="A99" s="37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B_predlog!A8</f>
        <v>1/2019</v>
      </c>
      <c r="B8" s="142" t="str">
        <f>B_predlog!B8</f>
        <v>Bojanić Matija</v>
      </c>
      <c r="C8" s="143"/>
      <c r="D8" s="89">
        <f>SUM(B_predlog!O8:Q8)</f>
        <v>21</v>
      </c>
      <c r="E8" s="89">
        <f>MAX(B_predlog!R8:S8)</f>
        <v>9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42" t="str">
        <f>B_predlog!B9</f>
        <v>Cvijović Tijana</v>
      </c>
      <c r="C9" s="143"/>
      <c r="D9" s="89">
        <f>SUM(B_predlog!O9:Q9)</f>
        <v>40</v>
      </c>
      <c r="E9" s="89">
        <f>MAX(B_predlog!R9:S9)</f>
        <v>20</v>
      </c>
      <c r="F9" s="19" t="str">
        <f>B_predlog!U9</f>
        <v>D</v>
      </c>
    </row>
    <row r="10" spans="1:6" ht="12.75" customHeight="1">
      <c r="A10" s="37" t="str">
        <f>B_predlog!A10</f>
        <v>3/2019</v>
      </c>
      <c r="B10" s="142" t="str">
        <f>B_predlog!B10</f>
        <v>Krnić Emina</v>
      </c>
      <c r="C10" s="143"/>
      <c r="D10" s="89">
        <f>SUM(B_predlog!O10:Q10)</f>
        <v>43</v>
      </c>
      <c r="E10" s="89">
        <f>MAX(B_predlog!R10:S10)</f>
        <v>19</v>
      </c>
      <c r="F10" s="19" t="str">
        <f>B_predlog!U10</f>
        <v>D</v>
      </c>
    </row>
    <row r="11" spans="1:6" ht="12.75" customHeight="1">
      <c r="A11" s="37" t="str">
        <f>B_predlog!A11</f>
        <v>4/2019</v>
      </c>
      <c r="B11" s="142" t="str">
        <f>B_predlog!B11</f>
        <v>Mitrović Nađa</v>
      </c>
      <c r="C11" s="143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42" t="str">
        <f>B_predlog!B12</f>
        <v>Obradović Ivana</v>
      </c>
      <c r="C12" s="143"/>
      <c r="D12" s="89">
        <f>SUM(B_predlog!O12:Q12)</f>
        <v>15</v>
      </c>
      <c r="E12" s="89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42" t="str">
        <f>B_predlog!B13</f>
        <v>Šćepanović Marijana</v>
      </c>
      <c r="C13" s="143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42" t="str">
        <f>B_predlog!B14</f>
        <v>Medojević Sara</v>
      </c>
      <c r="C14" s="143"/>
      <c r="D14" s="89">
        <f>SUM(B_predlog!O14:Q14)</f>
        <v>57</v>
      </c>
      <c r="E14" s="89">
        <f>MAX(B_predlog!R14:S14)</f>
        <v>0</v>
      </c>
      <c r="F14" s="19" t="str">
        <f>B_predlog!U14</f>
        <v>E</v>
      </c>
    </row>
    <row r="15" spans="1:6" ht="12.75" customHeight="1">
      <c r="A15" s="37" t="str">
        <f>B_predlog!A15</f>
        <v>9/2019</v>
      </c>
      <c r="B15" s="142" t="str">
        <f>B_predlog!B15</f>
        <v>Lakonić Marko</v>
      </c>
      <c r="C15" s="143"/>
      <c r="D15" s="89">
        <f>SUM(B_predlog!O15:Q15)</f>
        <v>7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42" t="str">
        <f>B_predlog!B16</f>
        <v>Živković Irena</v>
      </c>
      <c r="C16" s="143"/>
      <c r="D16" s="89">
        <f>SUM(B_predlog!O16:Q16)</f>
        <v>27</v>
      </c>
      <c r="E16" s="89">
        <f>MAX(B_predlog!R16:S16)</f>
        <v>11</v>
      </c>
      <c r="F16" s="19" t="str">
        <f>B_predlog!U16</f>
        <v>F</v>
      </c>
    </row>
    <row r="17" spans="1:6" ht="12.75" customHeight="1">
      <c r="A17" s="37" t="str">
        <f>B_predlog!A17</f>
        <v>11/2019</v>
      </c>
      <c r="B17" s="142" t="str">
        <f>B_predlog!B17</f>
        <v>Miladinović Nikoleta</v>
      </c>
      <c r="C17" s="143"/>
      <c r="D17" s="89">
        <f>SUM(B_predlog!O17:Q17)</f>
        <v>23</v>
      </c>
      <c r="E17" s="89">
        <f>MAX(B_predlog!R17:S17)</f>
        <v>13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42" t="str">
        <f>B_predlog!B18</f>
        <v>Vujanović Marina</v>
      </c>
      <c r="C18" s="143"/>
      <c r="D18" s="89">
        <f>SUM(B_predlog!O18:Q18)</f>
        <v>52</v>
      </c>
      <c r="E18" s="89">
        <f>MAX(B_predlog!R18:S18)</f>
        <v>0</v>
      </c>
      <c r="F18" s="19" t="str">
        <f>B_predlog!U18</f>
        <v>E</v>
      </c>
    </row>
    <row r="19" spans="1:6" ht="12.75" customHeight="1">
      <c r="A19" s="37" t="str">
        <f>B_predlog!A19</f>
        <v>13/2019</v>
      </c>
      <c r="B19" s="142" t="str">
        <f>B_predlog!B19</f>
        <v>Petranović Nikolina</v>
      </c>
      <c r="C19" s="143"/>
      <c r="D19" s="89">
        <f>SUM(B_predlog!O19:Q19)</f>
        <v>33</v>
      </c>
      <c r="E19" s="89">
        <f>MAX(B_predlog!R19:S19)</f>
        <v>29</v>
      </c>
      <c r="F19" s="19" t="str">
        <f>B_predlog!U19</f>
        <v>D</v>
      </c>
    </row>
    <row r="20" spans="1:6" ht="12.75" customHeight="1">
      <c r="A20" s="37" t="str">
        <f>B_predlog!A20</f>
        <v>14/2019</v>
      </c>
      <c r="B20" s="142" t="str">
        <f>B_predlog!B20</f>
        <v>Vujisić Vladimir</v>
      </c>
      <c r="C20" s="143"/>
      <c r="D20" s="89">
        <f>SUM(B_predlog!O20:Q20)</f>
        <v>36</v>
      </c>
      <c r="E20" s="89">
        <f>MAX(B_predlog!R20:S20)</f>
        <v>17</v>
      </c>
      <c r="F20" s="19" t="str">
        <f>B_predlog!U20</f>
        <v>E</v>
      </c>
    </row>
    <row r="21" spans="1:6" ht="12.75" customHeight="1">
      <c r="A21" s="37" t="str">
        <f>B_predlog!A21</f>
        <v>15/2019</v>
      </c>
      <c r="B21" s="142" t="str">
        <f>B_predlog!B21</f>
        <v>Šekularac Luka</v>
      </c>
      <c r="C21" s="143"/>
      <c r="D21" s="89">
        <f>SUM(B_predlog!O21:Q21)</f>
        <v>23</v>
      </c>
      <c r="E21" s="89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42" t="str">
        <f>B_predlog!B22</f>
        <v>Kljajević Kristina</v>
      </c>
      <c r="C22" s="143"/>
      <c r="D22" s="89">
        <f>SUM(B_predlog!O22:Q22)</f>
        <v>24</v>
      </c>
      <c r="E22" s="89">
        <f>MAX(B_predlog!R22:S22)</f>
        <v>27</v>
      </c>
      <c r="F22" s="19" t="str">
        <f>B_predlog!U22</f>
        <v>E</v>
      </c>
    </row>
    <row r="23" spans="1:6" ht="12.75" customHeight="1">
      <c r="A23" s="37" t="str">
        <f>B_predlog!A23</f>
        <v>18/2019</v>
      </c>
      <c r="B23" s="142" t="str">
        <f>B_predlog!B23</f>
        <v>Pačariz Lejla</v>
      </c>
      <c r="C23" s="143"/>
      <c r="D23" s="89">
        <f>SUM(B_predlog!O23:Q23)</f>
        <v>46</v>
      </c>
      <c r="E23" s="89">
        <f>MAX(B_predlog!R23:S23)</f>
        <v>17</v>
      </c>
      <c r="F23" s="19" t="str">
        <f>B_predlog!U23</f>
        <v>D</v>
      </c>
    </row>
    <row r="24" spans="1:6" ht="12.75" customHeight="1">
      <c r="A24" s="37" t="str">
        <f>B_predlog!A24</f>
        <v>19/2019</v>
      </c>
      <c r="B24" s="142" t="str">
        <f>B_predlog!B24</f>
        <v>Mandić Miljan</v>
      </c>
      <c r="C24" s="143"/>
      <c r="D24" s="89">
        <f>SUM(B_predlog!O24:Q24)</f>
        <v>0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42" t="str">
        <f>B_predlog!B25</f>
        <v>Popović Kristina</v>
      </c>
      <c r="C25" s="143"/>
      <c r="D25" s="89">
        <f>SUM(B_predlog!O25:Q25)</f>
        <v>30</v>
      </c>
      <c r="E25" s="89">
        <f>MAX(B_predlog!R25:S25)</f>
        <v>5</v>
      </c>
      <c r="F25" s="19" t="str">
        <f>B_predlog!U25</f>
        <v>F</v>
      </c>
    </row>
    <row r="26" spans="1:6" ht="12.75" customHeight="1">
      <c r="A26" s="37" t="str">
        <f>B_predlog!A26</f>
        <v>21/2019</v>
      </c>
      <c r="B26" s="142" t="str">
        <f>B_predlog!B26</f>
        <v>Perović Ljubica</v>
      </c>
      <c r="C26" s="143"/>
      <c r="D26" s="89">
        <f>SUM(B_predlog!O26:Q26)</f>
        <v>24</v>
      </c>
      <c r="E26" s="89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42" t="str">
        <f>B_predlog!B27</f>
        <v>Čabarkapa Andrea</v>
      </c>
      <c r="C27" s="143"/>
      <c r="D27" s="89">
        <f>SUM(B_predlog!O27:Q27)</f>
        <v>46</v>
      </c>
      <c r="E27" s="89">
        <f>MAX(B_predlog!R27:S27)</f>
        <v>40</v>
      </c>
      <c r="F27" s="19" t="str">
        <f>B_predlog!U27</f>
        <v>B</v>
      </c>
    </row>
    <row r="28" spans="1:6" ht="12.75" customHeight="1">
      <c r="A28" s="37" t="str">
        <f>B_predlog!A28</f>
        <v>23/2019</v>
      </c>
      <c r="B28" s="142" t="str">
        <f>B_predlog!B28</f>
        <v>Šukurica Majda</v>
      </c>
      <c r="C28" s="143"/>
      <c r="D28" s="89">
        <f>SUM(B_predlog!O28:Q28)</f>
        <v>60</v>
      </c>
      <c r="E28" s="89">
        <f>MAX(B_predlog!R28:S28)</f>
        <v>40</v>
      </c>
      <c r="F28" s="19" t="str">
        <f>B_predlog!U28</f>
        <v>A</v>
      </c>
    </row>
    <row r="29" spans="1:6" ht="12.75" customHeight="1">
      <c r="A29" s="37" t="str">
        <f>B_predlog!A29</f>
        <v>24/2019</v>
      </c>
      <c r="B29" s="142" t="str">
        <f>B_predlog!B29</f>
        <v>Magdelinić Isidora</v>
      </c>
      <c r="C29" s="143"/>
      <c r="D29" s="89">
        <f>SUM(B_predlog!O29:Q29)</f>
        <v>22</v>
      </c>
      <c r="E29" s="89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42" t="str">
        <f>B_predlog!B30</f>
        <v>Raičević Vojka</v>
      </c>
      <c r="C30" s="143"/>
      <c r="D30" s="89">
        <f>SUM(B_predlog!O30:Q30)</f>
        <v>27</v>
      </c>
      <c r="E30" s="89">
        <f>MAX(B_predlog!R30:S30)</f>
        <v>23</v>
      </c>
      <c r="F30" s="19" t="str">
        <f>B_predlog!U30</f>
        <v>E</v>
      </c>
    </row>
    <row r="31" spans="1:6" ht="12.75" customHeight="1">
      <c r="A31" s="37" t="str">
        <f>B_predlog!A31</f>
        <v>26/2019</v>
      </c>
      <c r="B31" s="142" t="str">
        <f>B_predlog!B31</f>
        <v>Ignatenko Danilo</v>
      </c>
      <c r="C31" s="143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42" t="str">
        <f>B_predlog!B32</f>
        <v>Kasalica Kosta</v>
      </c>
      <c r="C32" s="143"/>
      <c r="D32" s="89">
        <f>SUM(B_predlog!O32:Q32)</f>
        <v>6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42" t="str">
        <f>B_predlog!B33</f>
        <v>Kojić Ekan</v>
      </c>
      <c r="C33" s="143"/>
      <c r="D33" s="89">
        <f>SUM(B_predlog!O33:Q33)</f>
        <v>54</v>
      </c>
      <c r="E33" s="89">
        <f>MAX(B_predlog!R33:S33)</f>
        <v>26</v>
      </c>
      <c r="F33" s="19" t="str">
        <f>B_predlog!U33</f>
        <v>B</v>
      </c>
    </row>
    <row r="34" spans="1:6" ht="12.75" customHeight="1">
      <c r="A34" s="37" t="str">
        <f>B_predlog!A34</f>
        <v>29/2019</v>
      </c>
      <c r="B34" s="142" t="str">
        <f>B_predlog!B34</f>
        <v>Starčević Miloš</v>
      </c>
      <c r="C34" s="143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42" t="str">
        <f>B_predlog!B35</f>
        <v>Vlahović Ognjen</v>
      </c>
      <c r="C35" s="143"/>
      <c r="D35" s="89">
        <f>SUM(B_predlog!O35:Q35)</f>
        <v>13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42" t="str">
        <f>B_predlog!B36</f>
        <v>Bulatović Martina</v>
      </c>
      <c r="C36" s="143"/>
      <c r="D36" s="89">
        <f>SUM(B_predlog!O36:Q36)</f>
        <v>22</v>
      </c>
      <c r="E36" s="89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42" t="str">
        <f>B_predlog!B37</f>
        <v>Džaković Marija</v>
      </c>
      <c r="C37" s="143"/>
      <c r="D37" s="89">
        <f>SUM(B_predlog!O37:Q37)</f>
        <v>53</v>
      </c>
      <c r="E37" s="89">
        <f>MAX(B_predlog!R37:S37)</f>
        <v>30</v>
      </c>
      <c r="F37" s="19" t="str">
        <f>B_predlog!U37</f>
        <v>B</v>
      </c>
    </row>
    <row r="38" spans="1:6" ht="12.75" customHeight="1">
      <c r="A38" s="58" t="str">
        <f>B_predlog!A47</f>
        <v>33/2019</v>
      </c>
      <c r="B38" s="142" t="str">
        <f>B_predlog!B47</f>
        <v>Glavatović Nemanja</v>
      </c>
      <c r="C38" s="143"/>
      <c r="D38" s="89">
        <f>SUM(B_predlog!O47:Q47)</f>
        <v>6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42" t="str">
        <f>B_predlog!B48</f>
        <v>Kapriš Vuk</v>
      </c>
      <c r="C39" s="143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42" t="str">
        <f>B_predlog!B49</f>
        <v>Kasalica Branislav</v>
      </c>
      <c r="C40" s="143"/>
      <c r="D40" s="89">
        <f>SUM(B_predlog!O49:Q49)</f>
        <v>31</v>
      </c>
      <c r="E40" s="89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36/2019</v>
      </c>
      <c r="B41" s="142" t="str">
        <f>B_predlog!B50</f>
        <v>Škerović Ksenija</v>
      </c>
      <c r="C41" s="143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42" t="str">
        <f>B_predlog!B51</f>
        <v>Vrzić Emilija</v>
      </c>
      <c r="C42" s="143"/>
      <c r="D42" s="89">
        <f>SUM(B_predlog!O51:Q51)</f>
        <v>21</v>
      </c>
      <c r="E42" s="89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42" t="str">
        <f>B_predlog!B52</f>
        <v>Nikić Ružica</v>
      </c>
      <c r="C43" s="143"/>
      <c r="D43" s="89">
        <f>SUM(B_predlog!O52:Q52)</f>
        <v>22</v>
      </c>
      <c r="E43" s="89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39/2019</v>
      </c>
      <c r="B44" s="142" t="str">
        <f>B_predlog!B53</f>
        <v>Prelević Tanja</v>
      </c>
      <c r="C44" s="143"/>
      <c r="D44" s="89">
        <f>SUM(B_predlog!O53:Q53)</f>
        <v>37</v>
      </c>
      <c r="E44" s="89">
        <f>MAX(B_predlog!R53:S53)</f>
        <v>29</v>
      </c>
      <c r="F44" s="19" t="str">
        <f>B_predlog!U53</f>
        <v>D</v>
      </c>
    </row>
    <row r="45" spans="1:6" ht="12.75" customHeight="1">
      <c r="A45" s="58" t="str">
        <f>B_predlog!A54</f>
        <v>40/2019</v>
      </c>
      <c r="B45" s="142" t="str">
        <f>B_predlog!B54</f>
        <v>Kovinić Filip</v>
      </c>
      <c r="C45" s="143"/>
      <c r="D45" s="89">
        <f>SUM(B_predlog!O54:Q54)</f>
        <v>33</v>
      </c>
      <c r="E45" s="89">
        <f>MAX(B_predlog!R54:S54)</f>
        <v>3</v>
      </c>
      <c r="F45" s="19" t="str">
        <f>B_predlog!U54</f>
        <v>F</v>
      </c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B_predlog!A60</f>
        <v>0</v>
      </c>
      <c r="B60" s="142">
        <f>B_predlog!B60</f>
        <v>0</v>
      </c>
      <c r="C60" s="143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42">
        <f>B_predlog!B61</f>
        <v>0</v>
      </c>
      <c r="C61" s="143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42">
        <f>B_predlog!B62</f>
        <v>0</v>
      </c>
      <c r="C62" s="143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42">
        <f>B_predlog!B63</f>
        <v>0</v>
      </c>
      <c r="C63" s="143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42">
        <f>B_predlog!B64</f>
        <v>0</v>
      </c>
      <c r="C64" s="143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42">
        <f>B_predlog!B65</f>
        <v>0</v>
      </c>
      <c r="C65" s="143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42">
        <f>B_predlog!B66</f>
        <v>0</v>
      </c>
      <c r="C66" s="143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42">
        <f>B_predlog!B67</f>
        <v>0</v>
      </c>
      <c r="C67" s="143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42">
        <f>B_predlog!B68</f>
        <v>0</v>
      </c>
      <c r="C68" s="143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42">
        <f>B_predlog!B69</f>
        <v>0</v>
      </c>
      <c r="C69" s="143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42">
        <f>B_predlog!B70</f>
        <v>0</v>
      </c>
      <c r="C70" s="143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42">
        <f>B_predlog!B71</f>
        <v>0</v>
      </c>
      <c r="C71" s="143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42">
        <f>B_predlog!B72</f>
        <v>0</v>
      </c>
      <c r="C72" s="143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42">
        <f>B_predlog!B73</f>
        <v>0</v>
      </c>
      <c r="C73" s="143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42">
        <f>B_predlog!B74</f>
        <v>0</v>
      </c>
      <c r="C74" s="143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42">
        <f>B_predlog!B75</f>
        <v>0</v>
      </c>
      <c r="C75" s="143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A_predlog!A8</f>
        <v>1/2019</v>
      </c>
      <c r="B8" s="142" t="str">
        <f>A_predlog!B8</f>
        <v>Rončević Jelena</v>
      </c>
      <c r="C8" s="143"/>
      <c r="D8" s="89">
        <f>SUM(A_predlog!O8:Q8)</f>
        <v>16</v>
      </c>
      <c r="E8" s="89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42" t="str">
        <f>A_predlog!B9</f>
        <v>Molla Nadžije</v>
      </c>
      <c r="C9" s="143"/>
      <c r="D9" s="89">
        <f>SUM(A_predlog!O9:Q9)</f>
        <v>48</v>
      </c>
      <c r="E9" s="89">
        <f>MAX(A_predlog!R9:S9)</f>
        <v>25</v>
      </c>
      <c r="F9" s="19" t="str">
        <f>A_predlog!U9</f>
        <v>C</v>
      </c>
    </row>
    <row r="10" spans="1:6" ht="12.75" customHeight="1">
      <c r="A10" s="37" t="str">
        <f>A_predlog!A10</f>
        <v>3/2019</v>
      </c>
      <c r="B10" s="142" t="str">
        <f>A_predlog!B10</f>
        <v>Popović Lana</v>
      </c>
      <c r="C10" s="143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42" t="str">
        <f>A_predlog!B11</f>
        <v>Popović Stefan</v>
      </c>
      <c r="C11" s="143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42" t="str">
        <f>A_predlog!B12</f>
        <v>Pejović Marija</v>
      </c>
      <c r="C12" s="143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42" t="str">
        <f>A_predlog!B13</f>
        <v>Miladinović Tamara</v>
      </c>
      <c r="C13" s="143"/>
      <c r="D13" s="89">
        <f>SUM(A_predlog!O13:Q13)</f>
        <v>16</v>
      </c>
      <c r="E13" s="89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42" t="str">
        <f>A_predlog!B14</f>
        <v>Jovanović Ivana</v>
      </c>
      <c r="C14" s="143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42" t="str">
        <f>A_predlog!B15</f>
        <v>Kosović Tijana</v>
      </c>
      <c r="C15" s="143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42" t="str">
        <f>A_predlog!B16</f>
        <v>Cimbaljević Ivana</v>
      </c>
      <c r="C16" s="143"/>
      <c r="D16" s="89">
        <f>SUM(A_predlog!O16:Q16)</f>
        <v>34</v>
      </c>
      <c r="E16" s="89">
        <f>MAX(A_predlog!R16:S16)</f>
        <v>16</v>
      </c>
      <c r="F16" s="19" t="str">
        <f>A_predlog!U16</f>
        <v>E</v>
      </c>
    </row>
    <row r="17" spans="1:6" ht="12.75" customHeight="1">
      <c r="A17" s="37" t="str">
        <f>A_predlog!A17</f>
        <v>11/2019</v>
      </c>
      <c r="B17" s="142" t="str">
        <f>A_predlog!B17</f>
        <v>Dragićević Jovana</v>
      </c>
      <c r="C17" s="143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42" t="str">
        <f>A_predlog!B18</f>
        <v>Pejović Lazar</v>
      </c>
      <c r="C18" s="143"/>
      <c r="D18" s="89">
        <f>SUM(A_predlog!O18:Q18)</f>
        <v>29</v>
      </c>
      <c r="E18" s="89">
        <f>MAX(A_predlog!R18:S18)</f>
        <v>1</v>
      </c>
      <c r="F18" s="19" t="str">
        <f>A_predlog!U18</f>
        <v>F</v>
      </c>
    </row>
    <row r="19" spans="1:6" ht="12.75" customHeight="1">
      <c r="A19" s="37" t="str">
        <f>A_predlog!A19</f>
        <v>13/2019</v>
      </c>
      <c r="B19" s="142" t="str">
        <f>A_predlog!B19</f>
        <v>Gogić Marko</v>
      </c>
      <c r="C19" s="143"/>
      <c r="D19" s="89">
        <f>SUM(A_predlog!O19:Q19)</f>
        <v>47</v>
      </c>
      <c r="E19" s="89">
        <f>MAX(A_predlog!R19:S19)</f>
        <v>23</v>
      </c>
      <c r="F19" s="19" t="str">
        <f>A_predlog!U19</f>
        <v>C</v>
      </c>
    </row>
    <row r="20" spans="1:6" ht="12.75" customHeight="1">
      <c r="A20" s="37" t="str">
        <f>A_predlog!A20</f>
        <v>14/2019</v>
      </c>
      <c r="B20" s="142" t="str">
        <f>A_predlog!B20</f>
        <v>Božović Anja</v>
      </c>
      <c r="C20" s="143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42" t="str">
        <f>A_predlog!B21</f>
        <v>Ćeman Nermina</v>
      </c>
      <c r="C21" s="143"/>
      <c r="D21" s="89">
        <f>SUM(A_predlog!O21:Q21)</f>
        <v>32</v>
      </c>
      <c r="E21" s="89">
        <f>MAX(A_predlog!R21:S21)</f>
        <v>1</v>
      </c>
      <c r="F21" s="19" t="str">
        <f>A_predlog!U21</f>
        <v>F</v>
      </c>
    </row>
    <row r="22" spans="1:6" ht="12.75" customHeight="1">
      <c r="A22" s="37" t="str">
        <f>A_predlog!A22</f>
        <v>13/2017</v>
      </c>
      <c r="B22" s="142" t="str">
        <f>A_predlog!B22</f>
        <v>Perović Maja</v>
      </c>
      <c r="C22" s="143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42" t="str">
        <f>A_predlog!B23</f>
        <v>Drobnjak Andrija</v>
      </c>
      <c r="C23" s="143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42" t="str">
        <f>A_predlog!B24</f>
        <v>Maraš Andrea</v>
      </c>
      <c r="C24" s="143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42"/>
      <c r="C25" s="143"/>
      <c r="D25" s="57"/>
      <c r="E25" s="57"/>
      <c r="F25" s="19"/>
    </row>
    <row r="26" spans="1:6" ht="12.75" customHeight="1">
      <c r="A26" s="37"/>
      <c r="B26" s="142"/>
      <c r="C26" s="143"/>
      <c r="D26" s="57"/>
      <c r="E26" s="57"/>
      <c r="F26" s="19"/>
    </row>
    <row r="27" spans="1:6" ht="12.75" customHeight="1">
      <c r="A27" s="37"/>
      <c r="B27" s="142"/>
      <c r="C27" s="143"/>
      <c r="D27" s="57"/>
      <c r="E27" s="57"/>
      <c r="F27" s="19"/>
    </row>
    <row r="28" spans="1:6" ht="12.75" customHeight="1">
      <c r="A28" s="37"/>
      <c r="B28" s="142"/>
      <c r="C28" s="143"/>
      <c r="D28" s="57"/>
      <c r="E28" s="57"/>
      <c r="F28" s="19"/>
    </row>
    <row r="29" spans="1:6" ht="12.75" customHeight="1">
      <c r="A29" s="37"/>
      <c r="B29" s="142"/>
      <c r="C29" s="143"/>
      <c r="D29" s="57"/>
      <c r="E29" s="57"/>
      <c r="F29" s="19"/>
    </row>
    <row r="30" spans="1:6" ht="12.75" customHeight="1">
      <c r="A30" s="37"/>
      <c r="B30" s="142"/>
      <c r="C30" s="143"/>
      <c r="D30" s="57"/>
      <c r="E30" s="57"/>
      <c r="F30" s="19"/>
    </row>
    <row r="31" spans="1:6" ht="12.75" customHeight="1">
      <c r="A31" s="37"/>
      <c r="B31" s="142"/>
      <c r="C31" s="143"/>
      <c r="D31" s="57"/>
      <c r="E31" s="57"/>
      <c r="F31" s="19"/>
    </row>
    <row r="32" spans="1:6" ht="12.75" customHeight="1">
      <c r="A32" s="37"/>
      <c r="B32" s="142"/>
      <c r="C32" s="143"/>
      <c r="D32" s="57"/>
      <c r="E32" s="57"/>
      <c r="F32" s="19"/>
    </row>
    <row r="33" spans="1:6" ht="12.75" customHeight="1">
      <c r="A33" s="37"/>
      <c r="B33" s="142"/>
      <c r="C33" s="143"/>
      <c r="D33" s="57"/>
      <c r="E33" s="57"/>
      <c r="F33" s="19"/>
    </row>
    <row r="34" spans="1:6" ht="12.75" customHeight="1">
      <c r="A34" s="37"/>
      <c r="B34" s="142"/>
      <c r="C34" s="143"/>
      <c r="D34" s="57"/>
      <c r="E34" s="57"/>
      <c r="F34" s="19"/>
    </row>
    <row r="35" spans="1:6" ht="12.75" customHeight="1">
      <c r="A35" s="37"/>
      <c r="B35" s="142"/>
      <c r="C35" s="143"/>
      <c r="D35" s="57"/>
      <c r="E35" s="57"/>
      <c r="F35" s="19"/>
    </row>
    <row r="36" spans="1:6" ht="12.75" customHeight="1">
      <c r="A36" s="37"/>
      <c r="B36" s="142"/>
      <c r="C36" s="143"/>
      <c r="D36" s="57"/>
      <c r="E36" s="57"/>
      <c r="F36" s="19"/>
    </row>
    <row r="37" spans="1:6" ht="12.75" customHeight="1">
      <c r="A37" s="37"/>
      <c r="B37" s="142"/>
      <c r="C37" s="143"/>
      <c r="D37" s="57"/>
      <c r="E37" s="57"/>
      <c r="F37" s="19"/>
    </row>
    <row r="38" spans="1:6" ht="12.75" customHeight="1">
      <c r="A38" s="58"/>
      <c r="B38" s="142"/>
      <c r="C38" s="143"/>
      <c r="D38" s="57"/>
      <c r="E38" s="57"/>
      <c r="F38" s="19"/>
    </row>
    <row r="39" spans="1:6" ht="12.75" customHeight="1">
      <c r="A39" s="58"/>
      <c r="B39" s="142"/>
      <c r="C39" s="143"/>
      <c r="D39" s="57"/>
      <c r="E39" s="57"/>
      <c r="F39" s="19"/>
    </row>
    <row r="40" spans="1:6" ht="12.75" customHeight="1">
      <c r="A40" s="58"/>
      <c r="B40" s="142"/>
      <c r="C40" s="143"/>
      <c r="D40" s="57"/>
      <c r="E40" s="57"/>
      <c r="F40" s="19"/>
    </row>
    <row r="41" spans="1:6" ht="12.75" customHeight="1">
      <c r="A41" s="58"/>
      <c r="B41" s="142"/>
      <c r="C41" s="143"/>
      <c r="D41" s="57"/>
      <c r="E41" s="57"/>
      <c r="F41" s="19"/>
    </row>
    <row r="42" spans="1:6" ht="12.75" customHeight="1">
      <c r="A42" s="58"/>
      <c r="B42" s="142"/>
      <c r="C42" s="143"/>
      <c r="D42" s="57"/>
      <c r="E42" s="57"/>
      <c r="F42" s="19"/>
    </row>
    <row r="43" spans="1:6" ht="12.75" customHeight="1">
      <c r="A43" s="58"/>
      <c r="B43" s="142"/>
      <c r="C43" s="143"/>
      <c r="D43" s="57"/>
      <c r="E43" s="57"/>
      <c r="F43" s="19"/>
    </row>
    <row r="44" spans="1:6" ht="12.75" customHeight="1">
      <c r="A44" s="58"/>
      <c r="B44" s="142"/>
      <c r="C44" s="143"/>
      <c r="D44" s="57"/>
      <c r="E44" s="57"/>
      <c r="F44" s="19"/>
    </row>
    <row r="45" spans="1:6" ht="12.75" customHeight="1">
      <c r="A45" s="58"/>
      <c r="B45" s="142"/>
      <c r="C45" s="143"/>
      <c r="D45" s="57"/>
      <c r="E45" s="57"/>
      <c r="F45" s="19"/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A_predlog!A60</f>
        <v>0</v>
      </c>
      <c r="B60" s="142">
        <f>A_predlog!B60</f>
        <v>0</v>
      </c>
      <c r="C60" s="143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42">
        <f>A_predlog!B61</f>
        <v>0</v>
      </c>
      <c r="C61" s="143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42">
        <f>A_predlog!B62</f>
        <v>0</v>
      </c>
      <c r="C62" s="143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42">
        <f>A_predlog!B63</f>
        <v>0</v>
      </c>
      <c r="C63" s="143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42">
        <f>A_predlog!B64</f>
        <v>0</v>
      </c>
      <c r="C64" s="143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42">
        <f>A_predlog!B65</f>
        <v>0</v>
      </c>
      <c r="C65" s="143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42">
        <f>A_predlog!B66</f>
        <v>0</v>
      </c>
      <c r="C66" s="143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42">
        <f>A_predlog!B67</f>
        <v>0</v>
      </c>
      <c r="C67" s="143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42">
        <f>A_predlog!B68</f>
        <v>0</v>
      </c>
      <c r="C68" s="143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42">
        <f>A_predlog!B69</f>
        <v>0</v>
      </c>
      <c r="C69" s="143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42">
        <f>A_predlog!B70</f>
        <v>0</v>
      </c>
      <c r="C70" s="143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42">
        <f>A_predlog!B71</f>
        <v>0</v>
      </c>
      <c r="C71" s="143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42">
        <f>A_predlog!B72</f>
        <v>0</v>
      </c>
      <c r="C72" s="143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42">
        <f>A_predlog!B73</f>
        <v>0</v>
      </c>
      <c r="C73" s="143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42">
        <f>A_predlog!B74</f>
        <v>0</v>
      </c>
      <c r="C74" s="143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42">
        <f>A_predlog!B75</f>
        <v>0</v>
      </c>
      <c r="C75" s="143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2020-01-11T20:26:01Z</dcterms:modified>
  <cp:category/>
  <cp:version/>
  <cp:contentType/>
  <cp:contentStatus/>
</cp:coreProperties>
</file>