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1"/>
  </bookViews>
  <sheets>
    <sheet name="C_predlog" sheetId="1" r:id="rId1"/>
    <sheet name="B_predlog" sheetId="2" r:id="rId2"/>
    <sheet name="C_Zakljucne" sheetId="3" r:id="rId3"/>
    <sheet name="B_Zakljucne" sheetId="4" r:id="rId4"/>
    <sheet name="Statistika" sheetId="5" r:id="rId5"/>
    <sheet name="My" sheetId="6" r:id="rId6"/>
  </sheets>
  <definedNames>
    <definedName name="_xlnm._FilterDatabase" localSheetId="5" hidden="1">'My'!$A$3:$H$10</definedName>
  </definedNames>
  <calcPr fullCalcOnLoad="1"/>
</workbook>
</file>

<file path=xl/sharedStrings.xml><?xml version="1.0" encoding="utf-8"?>
<sst xmlns="http://schemas.openxmlformats.org/spreadsheetml/2006/main" count="162" uniqueCount="88">
  <si>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</si>
  <si>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</si>
  <si>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</si>
  <si>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</si>
  <si>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</si>
  <si>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</si>
  <si>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</si>
  <si>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</si>
  <si>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</si>
  <si>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</si>
  <si>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</si>
  <si>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</si>
  <si>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</si>
  <si>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</si>
  <si>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</si>
  <si>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</si>
  <si>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</si>
  <si>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</si>
  <si>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</si>
  <si>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</si>
  <si>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</si>
  <si>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</si>
  <si>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</si>
  <si>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</si>
  <si>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</si>
  <si>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</si>
  <si>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</si>
  <si>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</si>
  <si>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</si>
  <si>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</si>
  <si>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</si>
  <si>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</si>
  <si>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</si>
  <si>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</si>
  <si>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</si>
  <si>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</si>
  <si>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</si>
  <si>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</si>
  <si>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</si>
  <si>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</si>
  <si>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</si>
  <si>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</si>
  <si>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</si>
  <si>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</si>
  <si>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</si>
  <si>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</si>
  <si>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</si>
  <si>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</si>
  <si>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</si>
  <si>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</si>
  <si>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</si>
  <si>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Doc. dr Miljan Bigović</t>
  </si>
  <si>
    <t>Doc. dr Aleksandar Popović</t>
  </si>
  <si>
    <t>PREDMET: Uvod u matematičku logiku</t>
  </si>
  <si>
    <t>STUDIJSKI PROGRAM: Matematika i računarske nauke</t>
  </si>
  <si>
    <t>STUDIJE:  AKADEMSKE OSNOVNE - PMF-a</t>
  </si>
  <si>
    <t>Uvod u matematičku logiku (B)</t>
  </si>
  <si>
    <t>Uvod u matematičku logiku (C)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</si>
  <si>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</si>
  <si>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</si>
  <si>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</si>
  <si>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</si>
  <si>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</si>
  <si>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</si>
  <si>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SARADNIK: Mrs Dragana Borović</t>
  </si>
  <si>
    <t>2019/20</t>
  </si>
  <si>
    <t>pop zad</t>
  </si>
  <si>
    <t>popr zad</t>
  </si>
  <si>
    <t>1/2019</t>
  </si>
  <si>
    <t>Bojanić Matija</t>
  </si>
  <si>
    <t>5/2019</t>
  </si>
  <si>
    <t>Obradović Ivana</t>
  </si>
  <si>
    <t>15/2019</t>
  </si>
  <si>
    <t>Šekularac Luka</t>
  </si>
  <si>
    <t>24/2019</t>
  </si>
  <si>
    <t>Magdelinić Isidora</t>
  </si>
  <si>
    <t>31/2019</t>
  </si>
  <si>
    <t>Bulatović Martina</t>
  </si>
  <si>
    <t>12/2019</t>
  </si>
  <si>
    <t>Rabrenović Aleksa</t>
  </si>
  <si>
    <t>17/2019</t>
  </si>
  <si>
    <t>Vukčević Danilo</t>
  </si>
  <si>
    <t>30/2019</t>
  </si>
  <si>
    <t>Mirković Danilo</t>
  </si>
  <si>
    <t>41/2019</t>
  </si>
  <si>
    <t>Mandić Vido</t>
  </si>
  <si>
    <t>45/2019</t>
  </si>
  <si>
    <t>Knežević Vuk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</si>
</sst>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0" borderId="10" xfId="95" applyNumberFormat="1" applyFont="1" applyBorder="1">
      <alignment/>
      <protection/>
    </xf>
    <xf numFmtId="1" fontId="0" fillId="0" borderId="14" xfId="94" applyNumberFormat="1" applyBorder="1" applyAlignment="1">
      <alignment horizontal="center"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vertical="center" wrapText="1"/>
      <protection/>
    </xf>
    <xf numFmtId="0" fontId="12" fillId="0" borderId="38" xfId="96" applyFont="1" applyBorder="1" applyAlignment="1">
      <alignment horizontal="center" vertical="center" wrapText="1"/>
      <protection/>
    </xf>
    <xf numFmtId="0" fontId="12" fillId="0" borderId="39" xfId="96" applyFont="1" applyBorder="1" applyAlignment="1">
      <alignment horizontal="center" vertic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9" fillId="0" borderId="46" xfId="96" applyFont="1" applyBorder="1" applyAlignment="1">
      <alignment horizontal="center" wrapText="1"/>
      <protection/>
    </xf>
    <xf numFmtId="0" fontId="19" fillId="0" borderId="47" xfId="96" applyFont="1" applyBorder="1" applyAlignment="1">
      <alignment horizontal="center" wrapText="1"/>
      <protection/>
    </xf>
    <xf numFmtId="0" fontId="19" fillId="0" borderId="48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L48" sqref="L4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82"/>
      <c r="U1" s="82"/>
    </row>
    <row r="2" spans="1:21" ht="12.75">
      <c r="A2" s="83" t="s">
        <v>48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7" t="s">
        <v>20</v>
      </c>
      <c r="P2" s="88"/>
      <c r="Q2" s="88"/>
      <c r="R2" s="89"/>
      <c r="S2" s="89"/>
      <c r="T2" s="89"/>
      <c r="U2" s="90"/>
    </row>
    <row r="3" spans="1:21" ht="21" customHeight="1">
      <c r="A3" s="91" t="s">
        <v>53</v>
      </c>
      <c r="B3" s="91"/>
      <c r="C3" s="91"/>
      <c r="D3" s="92" t="s">
        <v>59</v>
      </c>
      <c r="E3" s="92"/>
      <c r="F3" s="92"/>
      <c r="G3" s="92"/>
      <c r="H3" s="93" t="s">
        <v>49</v>
      </c>
      <c r="I3" s="93"/>
      <c r="J3" s="93"/>
      <c r="K3" s="93"/>
      <c r="L3" s="93"/>
      <c r="M3" s="93"/>
      <c r="N3" s="93"/>
      <c r="O3" s="93"/>
      <c r="P3" s="93"/>
      <c r="Q3" s="94" t="s">
        <v>64</v>
      </c>
      <c r="R3" s="94"/>
      <c r="S3" s="94"/>
      <c r="T3" s="94"/>
      <c r="U3" s="94"/>
    </row>
    <row r="4" spans="4:8" ht="6.75" customHeight="1">
      <c r="D4" s="39"/>
      <c r="E4" s="39"/>
      <c r="F4" s="39"/>
      <c r="G4" s="39"/>
      <c r="H4" s="39"/>
    </row>
    <row r="5" spans="1:21" ht="21" customHeight="1">
      <c r="A5" s="69" t="s">
        <v>1</v>
      </c>
      <c r="B5" s="72" t="s">
        <v>2</v>
      </c>
      <c r="C5" s="75" t="s">
        <v>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6" t="s">
        <v>4</v>
      </c>
      <c r="U5" s="78" t="s">
        <v>5</v>
      </c>
    </row>
    <row r="6" spans="1:21" ht="21" customHeight="1">
      <c r="A6" s="70"/>
      <c r="B6" s="73"/>
      <c r="C6" s="40"/>
      <c r="D6" s="80" t="s">
        <v>6</v>
      </c>
      <c r="E6" s="80"/>
      <c r="F6" s="80"/>
      <c r="G6" s="80"/>
      <c r="H6" s="80"/>
      <c r="I6" s="80" t="s">
        <v>7</v>
      </c>
      <c r="J6" s="80"/>
      <c r="K6" s="80"/>
      <c r="L6" s="80" t="s">
        <v>67</v>
      </c>
      <c r="M6" s="80"/>
      <c r="N6" s="80"/>
      <c r="O6" s="80" t="s">
        <v>8</v>
      </c>
      <c r="P6" s="80"/>
      <c r="Q6" s="80"/>
      <c r="R6" s="80" t="s">
        <v>9</v>
      </c>
      <c r="S6" s="80"/>
      <c r="T6" s="76"/>
      <c r="U6" s="78"/>
    </row>
    <row r="7" spans="1:21" ht="21" customHeight="1" thickBot="1">
      <c r="A7" s="71"/>
      <c r="B7" s="74"/>
      <c r="C7" s="41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11</v>
      </c>
      <c r="J7" s="42" t="s">
        <v>12</v>
      </c>
      <c r="K7" s="42" t="s">
        <v>13</v>
      </c>
      <c r="L7" s="42" t="s">
        <v>11</v>
      </c>
      <c r="M7" s="42" t="s">
        <v>12</v>
      </c>
      <c r="N7" s="42" t="s">
        <v>13</v>
      </c>
      <c r="O7" s="42" t="s">
        <v>11</v>
      </c>
      <c r="P7" s="42" t="s">
        <v>12</v>
      </c>
      <c r="Q7" s="42" t="s">
        <v>13</v>
      </c>
      <c r="R7" s="42" t="s">
        <v>16</v>
      </c>
      <c r="S7" s="42" t="s">
        <v>17</v>
      </c>
      <c r="T7" s="77"/>
      <c r="U7" s="79"/>
    </row>
    <row r="8" spans="1:29" ht="13.5" thickTop="1">
      <c r="A8" s="63" t="s">
        <v>78</v>
      </c>
      <c r="B8" s="43" t="s">
        <v>79</v>
      </c>
      <c r="C8" s="44"/>
      <c r="D8" s="45"/>
      <c r="E8" s="45"/>
      <c r="F8" s="44"/>
      <c r="G8" s="44"/>
      <c r="H8" s="44"/>
      <c r="I8" s="46">
        <v>16</v>
      </c>
      <c r="J8" s="46"/>
      <c r="K8" s="46"/>
      <c r="L8" s="46"/>
      <c r="M8" s="46"/>
      <c r="N8" s="46"/>
      <c r="O8" s="46">
        <v>16</v>
      </c>
      <c r="P8" s="47"/>
      <c r="Q8" s="46"/>
      <c r="R8" s="44"/>
      <c r="S8" s="44"/>
      <c r="T8" s="44">
        <f>SUM(D8:E8,O8,P8,MAX(R8,S8))</f>
        <v>16</v>
      </c>
      <c r="U8" s="44" t="str">
        <f>IF(T8&gt;89,"A",IF(T8&gt;79,"B",IF(T8&gt;69,"C",IF(T8&gt;59,"D",IF(T8&gt;49,"E","F")))))</f>
        <v>F</v>
      </c>
      <c r="W8" s="1"/>
      <c r="X8" s="1"/>
      <c r="Y8" s="1"/>
      <c r="Z8" s="1"/>
      <c r="AA8" s="1"/>
      <c r="AB8" s="1"/>
      <c r="AC8" s="1"/>
    </row>
    <row r="9" spans="1:29" ht="12.75">
      <c r="A9" s="64" t="s">
        <v>80</v>
      </c>
      <c r="B9" s="48" t="s">
        <v>81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27</v>
      </c>
      <c r="P9" s="52"/>
      <c r="Q9" s="51"/>
      <c r="R9" s="49">
        <v>23</v>
      </c>
      <c r="S9" s="49"/>
      <c r="T9" s="44">
        <f>SUM(D9:E9,O9,P9,MAX(R9,S9))</f>
        <v>50</v>
      </c>
      <c r="U9" s="44" t="str">
        <f>IF(T9&gt;89,"A",IF(T9&gt;79,"B",IF(T9&gt;69,"C",IF(T9&gt;59,"D",IF(T9&gt;49,"E","F")))))</f>
        <v>E</v>
      </c>
      <c r="W9" s="1"/>
      <c r="X9" s="1"/>
      <c r="Y9" s="1"/>
      <c r="Z9" s="1"/>
      <c r="AA9" s="1"/>
      <c r="AB9" s="1"/>
      <c r="AC9" s="1"/>
    </row>
    <row r="10" spans="1:29" ht="12.75">
      <c r="A10" s="64" t="s">
        <v>82</v>
      </c>
      <c r="B10" s="48" t="s">
        <v>83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34</v>
      </c>
      <c r="P10" s="52"/>
      <c r="Q10" s="51"/>
      <c r="R10" s="49"/>
      <c r="S10" s="49">
        <v>0</v>
      </c>
      <c r="T10" s="44">
        <f>SUM(D10:E10,O10,P10,MAX(R10,S10))</f>
        <v>34</v>
      </c>
      <c r="U10" s="44" t="str">
        <f>IF(T10&gt;89,"A",IF(T10&gt;79,"B",IF(T10&gt;69,"C",IF(T10&gt;59,"D",IF(T10&gt;49,"E","F")))))</f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4" t="s">
        <v>84</v>
      </c>
      <c r="B11" s="48" t="s">
        <v>85</v>
      </c>
      <c r="C11" s="49"/>
      <c r="D11" s="50"/>
      <c r="E11" s="50"/>
      <c r="F11" s="49"/>
      <c r="G11" s="49"/>
      <c r="H11" s="49"/>
      <c r="I11" s="51">
        <v>14</v>
      </c>
      <c r="J11" s="51"/>
      <c r="K11" s="51"/>
      <c r="L11" s="51"/>
      <c r="M11" s="51"/>
      <c r="N11" s="51"/>
      <c r="O11" s="52">
        <v>29</v>
      </c>
      <c r="P11" s="52"/>
      <c r="Q11" s="51"/>
      <c r="R11" s="49"/>
      <c r="S11" s="49">
        <v>0</v>
      </c>
      <c r="T11" s="44">
        <f>SUM(D11:E11,O11,P11,MAX(R11,S11))</f>
        <v>29</v>
      </c>
      <c r="U11" s="44" t="str">
        <f>IF(T11&gt;89,"A",IF(T11&gt;79,"B",IF(T11&gt;69,"C",IF(T11&gt;59,"D",IF(T11&gt;49,"E","F")))))</f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4" t="s">
        <v>86</v>
      </c>
      <c r="B12" s="48" t="s">
        <v>87</v>
      </c>
      <c r="C12" s="49"/>
      <c r="D12" s="50"/>
      <c r="E12" s="50"/>
      <c r="F12" s="49"/>
      <c r="G12" s="49"/>
      <c r="H12" s="49"/>
      <c r="I12" s="51">
        <v>16</v>
      </c>
      <c r="J12" s="51">
        <v>0</v>
      </c>
      <c r="K12" s="51"/>
      <c r="L12" s="51"/>
      <c r="M12" s="51"/>
      <c r="N12" s="51"/>
      <c r="O12" s="52">
        <v>16</v>
      </c>
      <c r="P12" s="52"/>
      <c r="Q12" s="51"/>
      <c r="R12" s="49">
        <v>0</v>
      </c>
      <c r="S12" s="49"/>
      <c r="T12" s="44">
        <f>SUM(D12:E12,O12,P12,MAX(R12,S12))</f>
        <v>16</v>
      </c>
      <c r="U12" s="44" t="str">
        <f>IF(T12&gt;89,"A",IF(T12&gt;79,"B",IF(T12&gt;69,"C",IF(T12&gt;59,"D",IF(T12&gt;49,"E","F")))))</f>
        <v>F</v>
      </c>
      <c r="W12" s="1"/>
      <c r="X12" s="1"/>
      <c r="Y12" s="1"/>
      <c r="Z12" s="1"/>
      <c r="AA12" s="1"/>
      <c r="AB12" s="1"/>
      <c r="AC12" s="1"/>
    </row>
    <row r="13" spans="1:29" ht="12.75">
      <c r="A13" s="64"/>
      <c r="B13" s="48"/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/>
      <c r="U13" s="44"/>
      <c r="W13" s="1"/>
      <c r="X13" s="1"/>
      <c r="Y13" s="1"/>
      <c r="Z13" s="1"/>
      <c r="AA13" s="1"/>
      <c r="AB13" s="1"/>
      <c r="AC13" s="1"/>
    </row>
    <row r="14" spans="1:29" ht="12.75">
      <c r="A14" s="64"/>
      <c r="B14" s="48"/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/>
      <c r="U14" s="44"/>
      <c r="W14" s="1"/>
      <c r="X14" s="1"/>
      <c r="Y14" s="1"/>
      <c r="Z14" s="1"/>
      <c r="AA14" s="1"/>
      <c r="AB14" s="1"/>
      <c r="AC14" s="1"/>
    </row>
    <row r="15" spans="1:29" ht="12.75">
      <c r="A15" s="64"/>
      <c r="B15" s="48"/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67"/>
      <c r="N15" s="67"/>
      <c r="O15" s="52"/>
      <c r="P15" s="52"/>
      <c r="Q15" s="51"/>
      <c r="R15" s="49"/>
      <c r="S15" s="49"/>
      <c r="T15" s="44"/>
      <c r="U15" s="44"/>
      <c r="W15" s="1"/>
      <c r="X15" s="1"/>
      <c r="Y15" s="1"/>
      <c r="Z15" s="1"/>
      <c r="AA15" s="1"/>
      <c r="AB15" s="1"/>
      <c r="AC15" s="1"/>
    </row>
    <row r="16" spans="1:29" ht="12.75">
      <c r="A16" s="64"/>
      <c r="B16" s="48"/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/>
      <c r="P16" s="52"/>
      <c r="Q16" s="51"/>
      <c r="R16" s="49"/>
      <c r="S16" s="49"/>
      <c r="T16" s="44"/>
      <c r="U16" s="44"/>
      <c r="W16" s="1"/>
      <c r="X16" s="1"/>
      <c r="Y16" s="1"/>
      <c r="Z16" s="1"/>
      <c r="AA16" s="1"/>
      <c r="AB16" s="1"/>
      <c r="AC16" s="1"/>
    </row>
    <row r="17" spans="1:29" ht="12.75">
      <c r="A17" s="64"/>
      <c r="B17" s="48"/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/>
      <c r="U17" s="44"/>
      <c r="W17" s="1"/>
      <c r="X17" s="1"/>
      <c r="Y17" s="1"/>
      <c r="Z17" s="1"/>
      <c r="AA17" s="1"/>
      <c r="AB17" s="1"/>
      <c r="AC17" s="1"/>
    </row>
    <row r="18" spans="1:29" ht="12.75">
      <c r="A18" s="64"/>
      <c r="B18" s="48"/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/>
      <c r="U18" s="44"/>
      <c r="W18" s="1"/>
      <c r="X18" s="1"/>
      <c r="Y18" s="1"/>
      <c r="Z18" s="1"/>
      <c r="AA18" s="1"/>
      <c r="AB18" s="1"/>
      <c r="AC18" s="1"/>
    </row>
    <row r="19" spans="1:29" ht="12.75">
      <c r="A19" s="64"/>
      <c r="B19" s="48"/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/>
      <c r="P19" s="52"/>
      <c r="Q19" s="51"/>
      <c r="R19" s="49"/>
      <c r="S19" s="49"/>
      <c r="T19" s="44"/>
      <c r="U19" s="44"/>
      <c r="W19" s="1"/>
      <c r="X19" s="1"/>
      <c r="Y19" s="1"/>
      <c r="Z19" s="1"/>
      <c r="AA19" s="1"/>
      <c r="AB19" s="1"/>
      <c r="AC19" s="1"/>
    </row>
    <row r="20" spans="1:29" ht="12.75">
      <c r="A20" s="64"/>
      <c r="B20" s="48"/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/>
      <c r="P20" s="52"/>
      <c r="Q20" s="51"/>
      <c r="R20" s="49"/>
      <c r="S20" s="49"/>
      <c r="T20" s="44"/>
      <c r="U20" s="44"/>
      <c r="W20" s="1"/>
      <c r="X20" s="1"/>
      <c r="Y20" s="1"/>
      <c r="Z20" s="1"/>
      <c r="AA20" s="1"/>
      <c r="AB20" s="1"/>
      <c r="AC20" s="1"/>
    </row>
    <row r="21" spans="1:29" ht="12.75">
      <c r="A21" s="64"/>
      <c r="B21" s="48"/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/>
      <c r="U21" s="44"/>
      <c r="W21" s="1"/>
      <c r="X21" s="1"/>
      <c r="Y21" s="1"/>
      <c r="Z21" s="1"/>
      <c r="AA21" s="1"/>
      <c r="AB21" s="1"/>
      <c r="AC21" s="1"/>
    </row>
    <row r="22" spans="1:29" ht="12.75">
      <c r="A22" s="64"/>
      <c r="B22" s="48"/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/>
      <c r="P22" s="52"/>
      <c r="Q22" s="51"/>
      <c r="R22" s="49"/>
      <c r="S22" s="49"/>
      <c r="T22" s="44"/>
      <c r="U22" s="44"/>
      <c r="W22" s="1"/>
      <c r="X22" s="1"/>
      <c r="Y22" s="1"/>
      <c r="Z22" s="1"/>
      <c r="AA22" s="1"/>
      <c r="AB22" s="1"/>
      <c r="AC22" s="1"/>
    </row>
    <row r="23" spans="1:29" ht="12.75">
      <c r="A23" s="64"/>
      <c r="B23" s="48"/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/>
      <c r="U23" s="44"/>
      <c r="W23" s="1"/>
      <c r="X23" s="1"/>
      <c r="Y23" s="1"/>
      <c r="Z23" s="1"/>
      <c r="AA23" s="1"/>
      <c r="AB23" s="1"/>
      <c r="AC23" s="1"/>
    </row>
    <row r="24" spans="1:29" ht="12.75">
      <c r="A24" s="64"/>
      <c r="B24" s="48"/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/>
      <c r="U24" s="44"/>
      <c r="W24" s="1"/>
      <c r="X24" s="1"/>
      <c r="Y24" s="1"/>
      <c r="Z24" s="1"/>
      <c r="AA24" s="1"/>
      <c r="AB24" s="1"/>
      <c r="AC24" s="1"/>
    </row>
    <row r="25" spans="1:29" ht="12.75">
      <c r="A25" s="64"/>
      <c r="B25" s="48"/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/>
      <c r="U25" s="44"/>
      <c r="W25" s="1"/>
      <c r="X25" s="1"/>
      <c r="Y25" s="1"/>
      <c r="Z25" s="1"/>
      <c r="AA25" s="1"/>
      <c r="AB25" s="1"/>
      <c r="AC25" s="1"/>
    </row>
    <row r="26" spans="1:29" ht="12.75">
      <c r="A26" s="64"/>
      <c r="B26" s="48"/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/>
      <c r="U26" s="44"/>
      <c r="W26" s="1"/>
      <c r="X26" s="1"/>
      <c r="Y26" s="1"/>
      <c r="Z26" s="1"/>
      <c r="AA26" s="1"/>
      <c r="AB26" s="1"/>
      <c r="AC26" s="1"/>
    </row>
    <row r="27" spans="1:29" ht="12.75">
      <c r="A27" s="64"/>
      <c r="B27" s="48"/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/>
      <c r="U27" s="44"/>
      <c r="W27" s="1"/>
      <c r="X27" s="1"/>
      <c r="Y27" s="1"/>
      <c r="Z27" s="1"/>
      <c r="AA27" s="1"/>
      <c r="AB27" s="1"/>
      <c r="AC27" s="1"/>
    </row>
    <row r="28" spans="1:29" ht="12.75">
      <c r="A28" s="64"/>
      <c r="B28" s="48"/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/>
      <c r="P28" s="52"/>
      <c r="Q28" s="51"/>
      <c r="R28" s="49"/>
      <c r="S28" s="49"/>
      <c r="T28" s="44"/>
      <c r="U28" s="44"/>
      <c r="W28" s="1"/>
      <c r="X28" s="1"/>
      <c r="Y28" s="1"/>
      <c r="Z28" s="1"/>
      <c r="AA28" s="1"/>
      <c r="AB28" s="1"/>
      <c r="AC28" s="1"/>
    </row>
    <row r="29" spans="1:29" ht="12.75">
      <c r="A29" s="64"/>
      <c r="B29" s="48"/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/>
      <c r="U29" s="44"/>
      <c r="W29" s="1"/>
      <c r="X29" s="1"/>
      <c r="Y29" s="1"/>
      <c r="Z29" s="1"/>
      <c r="AA29" s="1"/>
      <c r="AB29" s="1"/>
      <c r="AC29" s="1"/>
    </row>
    <row r="30" spans="1:29" ht="12.75">
      <c r="A30" s="64"/>
      <c r="B30" s="48"/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/>
      <c r="U30" s="44"/>
      <c r="W30" s="1"/>
      <c r="X30" s="1"/>
      <c r="Y30" s="1"/>
      <c r="Z30" s="1"/>
      <c r="AA30" s="1"/>
      <c r="AB30" s="1"/>
      <c r="AC30" s="1"/>
    </row>
    <row r="31" spans="1:29" ht="12.75">
      <c r="A31" s="64"/>
      <c r="B31" s="48"/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/>
      <c r="U31" s="44"/>
      <c r="W31" s="1"/>
      <c r="X31" s="1"/>
      <c r="Y31" s="1"/>
      <c r="Z31" s="1"/>
      <c r="AA31" s="1"/>
      <c r="AB31" s="1"/>
      <c r="AC31" s="1"/>
    </row>
    <row r="32" spans="1:29" ht="12.75">
      <c r="A32" s="64"/>
      <c r="B32" s="48"/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67"/>
      <c r="N32" s="67"/>
      <c r="O32" s="52"/>
      <c r="P32" s="52"/>
      <c r="Q32" s="51"/>
      <c r="R32" s="49"/>
      <c r="S32" s="49"/>
      <c r="T32" s="44"/>
      <c r="U32" s="44"/>
      <c r="W32" s="1"/>
      <c r="X32" s="1"/>
      <c r="Y32" s="1"/>
      <c r="Z32" s="1"/>
      <c r="AA32" s="1"/>
      <c r="AB32" s="1"/>
      <c r="AC32" s="1"/>
    </row>
    <row r="33" spans="1:29" ht="12.75">
      <c r="A33" s="64"/>
      <c r="B33" s="48"/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/>
      <c r="P33" s="52"/>
      <c r="Q33" s="51"/>
      <c r="R33" s="49"/>
      <c r="S33" s="53"/>
      <c r="T33" s="44"/>
      <c r="U33" s="44"/>
      <c r="W33" s="1"/>
      <c r="X33" s="1"/>
      <c r="Y33" s="1"/>
      <c r="Z33" s="1"/>
      <c r="AA33" s="1"/>
      <c r="AB33" s="1"/>
      <c r="AC33" s="1"/>
    </row>
    <row r="34" spans="1:29" ht="12.75">
      <c r="A34" s="64"/>
      <c r="B34" s="48"/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/>
      <c r="P34" s="52"/>
      <c r="Q34" s="51"/>
      <c r="R34" s="49"/>
      <c r="S34" s="53"/>
      <c r="T34" s="44"/>
      <c r="U34" s="44"/>
      <c r="W34" s="1"/>
      <c r="X34" s="1"/>
      <c r="Y34" s="1"/>
      <c r="Z34" s="1"/>
      <c r="AA34" s="1"/>
      <c r="AB34" s="1"/>
      <c r="AC34" s="1"/>
    </row>
    <row r="35" spans="1:29" ht="12.75">
      <c r="A35" s="64"/>
      <c r="B35" s="48"/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/>
      <c r="U35" s="44"/>
      <c r="W35" s="1"/>
      <c r="X35" s="1"/>
      <c r="Y35" s="1"/>
      <c r="Z35" s="1"/>
      <c r="AA35" s="1"/>
      <c r="AB35" s="1"/>
      <c r="AC35" s="1"/>
    </row>
    <row r="36" spans="1:29" ht="12.75">
      <c r="A36" s="64"/>
      <c r="B36" s="48"/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/>
      <c r="U36" s="44"/>
      <c r="W36" s="1"/>
      <c r="X36" s="1"/>
      <c r="Y36" s="1"/>
      <c r="Z36" s="1"/>
      <c r="AA36" s="1"/>
      <c r="AB36" s="1"/>
      <c r="AC36" s="1"/>
    </row>
    <row r="37" spans="1:29" ht="12.75">
      <c r="A37" s="64"/>
      <c r="B37" s="48"/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/>
      <c r="U37" s="49"/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4" t="s">
        <v>18</v>
      </c>
      <c r="W39" s="1"/>
      <c r="X39" s="1"/>
      <c r="Y39" s="1"/>
      <c r="Z39" s="1"/>
      <c r="AA39" s="1"/>
      <c r="AB39" s="1"/>
      <c r="AC39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I49" sqref="I4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  <c r="T1" s="108"/>
      <c r="U1" s="108"/>
    </row>
    <row r="2" spans="1:21" ht="12.75">
      <c r="A2" s="109" t="s">
        <v>54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3" t="s">
        <v>20</v>
      </c>
      <c r="P2" s="114"/>
      <c r="Q2" s="114"/>
      <c r="R2" s="115"/>
      <c r="S2" s="115"/>
      <c r="T2" s="115"/>
      <c r="U2" s="116"/>
    </row>
    <row r="3" spans="1:21" ht="21" customHeight="1">
      <c r="A3" s="117" t="s">
        <v>53</v>
      </c>
      <c r="B3" s="117"/>
      <c r="C3" s="117"/>
      <c r="D3" s="118" t="s">
        <v>61</v>
      </c>
      <c r="E3" s="118"/>
      <c r="F3" s="118"/>
      <c r="G3" s="118"/>
      <c r="H3" s="119" t="s">
        <v>49</v>
      </c>
      <c r="I3" s="119"/>
      <c r="J3" s="119"/>
      <c r="K3" s="119"/>
      <c r="L3" s="119"/>
      <c r="M3" s="119"/>
      <c r="N3" s="119"/>
      <c r="O3" s="119"/>
      <c r="P3" s="119"/>
      <c r="Q3" s="120" t="s">
        <v>64</v>
      </c>
      <c r="R3" s="120"/>
      <c r="S3" s="120"/>
      <c r="T3" s="120"/>
      <c r="U3" s="120"/>
    </row>
    <row r="4" spans="4:8" ht="6.75" customHeight="1">
      <c r="D4" s="2"/>
      <c r="E4" s="2"/>
      <c r="F4" s="2"/>
      <c r="G4" s="2"/>
      <c r="H4" s="2"/>
    </row>
    <row r="5" spans="1:21" ht="21" customHeight="1">
      <c r="A5" s="95" t="s">
        <v>1</v>
      </c>
      <c r="B5" s="98" t="s">
        <v>2</v>
      </c>
      <c r="C5" s="101" t="s">
        <v>3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 t="s">
        <v>4</v>
      </c>
      <c r="U5" s="104" t="s">
        <v>5</v>
      </c>
    </row>
    <row r="6" spans="1:21" ht="21" customHeight="1">
      <c r="A6" s="96"/>
      <c r="B6" s="99"/>
      <c r="C6" s="3"/>
      <c r="D6" s="106" t="s">
        <v>6</v>
      </c>
      <c r="E6" s="106"/>
      <c r="F6" s="106"/>
      <c r="G6" s="106"/>
      <c r="H6" s="106"/>
      <c r="I6" s="106" t="s">
        <v>7</v>
      </c>
      <c r="J6" s="106"/>
      <c r="K6" s="106"/>
      <c r="L6" s="106" t="s">
        <v>66</v>
      </c>
      <c r="M6" s="106"/>
      <c r="N6" s="106"/>
      <c r="O6" s="106" t="s">
        <v>8</v>
      </c>
      <c r="P6" s="106"/>
      <c r="Q6" s="106"/>
      <c r="R6" s="106" t="s">
        <v>9</v>
      </c>
      <c r="S6" s="106"/>
      <c r="T6" s="102"/>
      <c r="U6" s="104"/>
    </row>
    <row r="7" spans="1:21" ht="21" customHeight="1">
      <c r="A7" s="97"/>
      <c r="B7" s="100"/>
      <c r="C7" s="4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11</v>
      </c>
      <c r="J7" s="5" t="s">
        <v>12</v>
      </c>
      <c r="K7" s="5" t="s">
        <v>13</v>
      </c>
      <c r="L7" s="5" t="s">
        <v>11</v>
      </c>
      <c r="M7" s="5" t="s">
        <v>12</v>
      </c>
      <c r="N7" s="5" t="s">
        <v>13</v>
      </c>
      <c r="O7" s="5" t="s">
        <v>11</v>
      </c>
      <c r="P7" s="5" t="s">
        <v>12</v>
      </c>
      <c r="Q7" s="5" t="s">
        <v>13</v>
      </c>
      <c r="R7" s="5" t="s">
        <v>16</v>
      </c>
      <c r="S7" s="5" t="s">
        <v>17</v>
      </c>
      <c r="T7" s="103"/>
      <c r="U7" s="105"/>
    </row>
    <row r="8" spans="1:21" ht="12.75">
      <c r="A8" s="9" t="s">
        <v>68</v>
      </c>
      <c r="B8" s="6" t="s">
        <v>69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>
        <v>31</v>
      </c>
      <c r="P8" s="10"/>
      <c r="Q8" s="9"/>
      <c r="R8" s="7">
        <v>19</v>
      </c>
      <c r="S8" s="7"/>
      <c r="T8" s="11">
        <f>SUM(D8:E8,O8,P8,MAX(R8,S8))</f>
        <v>50</v>
      </c>
      <c r="U8" s="11" t="str">
        <f>IF(T8&gt;89,"A",IF(T8&gt;79,"B",IF(T8&gt;69,"C",IF(T8&gt;59,"D",IF(T8&gt;49,"E","F")))))</f>
        <v>E</v>
      </c>
    </row>
    <row r="9" spans="1:21" ht="12.75">
      <c r="A9" s="9" t="s">
        <v>70</v>
      </c>
      <c r="B9" s="6" t="s">
        <v>71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15</v>
      </c>
      <c r="P9" s="10"/>
      <c r="Q9" s="9"/>
      <c r="R9" s="7">
        <v>0</v>
      </c>
      <c r="S9" s="7">
        <v>16</v>
      </c>
      <c r="T9" s="11">
        <f>SUM(D9:E9,O9,P9,MAX(R9,S9))</f>
        <v>31</v>
      </c>
      <c r="U9" s="11" t="str">
        <f>IF(T9&gt;89,"A",IF(T9&gt;79,"B",IF(T9&gt;69,"C",IF(T9&gt;59,"D",IF(T9&gt;49,"E","F")))))</f>
        <v>F</v>
      </c>
    </row>
    <row r="10" spans="1:21" ht="12.75">
      <c r="A10" s="9" t="s">
        <v>72</v>
      </c>
      <c r="B10" s="6" t="s">
        <v>73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23</v>
      </c>
      <c r="P10" s="10"/>
      <c r="Q10" s="9"/>
      <c r="R10" s="7"/>
      <c r="S10" s="7">
        <v>5</v>
      </c>
      <c r="T10" s="11">
        <f>SUM(D10:E10,O10,P10,MAX(R10,S10))</f>
        <v>28</v>
      </c>
      <c r="U10" s="11" t="str">
        <f>IF(T10&gt;89,"A",IF(T10&gt;79,"B",IF(T10&gt;69,"C",IF(T10&gt;59,"D",IF(T10&gt;49,"E","F")))))</f>
        <v>F</v>
      </c>
    </row>
    <row r="11" spans="1:21" ht="12.75">
      <c r="A11" s="9" t="s">
        <v>74</v>
      </c>
      <c r="B11" s="6" t="s">
        <v>75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>
        <v>32</v>
      </c>
      <c r="P11" s="10"/>
      <c r="Q11" s="9"/>
      <c r="R11" s="7">
        <v>17</v>
      </c>
      <c r="S11" s="7"/>
      <c r="T11" s="11">
        <f>SUM(D11:E11,O11,P11,MAX(R11,S11))</f>
        <v>49</v>
      </c>
      <c r="U11" s="11" t="str">
        <f>IF(T11&gt;89,"A",IF(T11&gt;79,"B",IF(T11&gt;69,"C",IF(T11&gt;59,"D",IF(T11&gt;49,"E","F")))))</f>
        <v>F</v>
      </c>
    </row>
    <row r="12" spans="1:21" ht="12.75">
      <c r="A12" s="9" t="s">
        <v>76</v>
      </c>
      <c r="B12" s="6" t="s">
        <v>77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32</v>
      </c>
      <c r="P12" s="10"/>
      <c r="Q12" s="9"/>
      <c r="R12" s="7">
        <v>18</v>
      </c>
      <c r="S12" s="7"/>
      <c r="T12" s="11">
        <f>SUM(D12:E12,O12,P12,MAX(R12,S12))</f>
        <v>50</v>
      </c>
      <c r="U12" s="11" t="str">
        <f>IF(T12&gt;89,"A",IF(T12&gt;79,"B",IF(T12&gt;69,"C",IF(T12&gt;59,"D",IF(T12&gt;49,"E","F")))))</f>
        <v>E</v>
      </c>
    </row>
    <row r="13" spans="1:22" ht="12.75">
      <c r="A13" s="9"/>
      <c r="B13" s="6"/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/>
      <c r="P13" s="10"/>
      <c r="Q13" s="9"/>
      <c r="R13" s="7"/>
      <c r="S13" s="7"/>
      <c r="T13" s="11"/>
      <c r="U13" s="11"/>
      <c r="V13" s="59"/>
    </row>
    <row r="14" spans="1:21" ht="12.75">
      <c r="A14" s="9"/>
      <c r="B14" s="6"/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/>
      <c r="U14" s="11"/>
    </row>
    <row r="15" spans="1:21" ht="12.75">
      <c r="A15" s="9"/>
      <c r="B15" s="6"/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/>
      <c r="U15" s="11"/>
    </row>
    <row r="16" spans="1:21" ht="12.75">
      <c r="A16" s="9"/>
      <c r="B16" s="6"/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/>
      <c r="P16" s="10"/>
      <c r="Q16" s="9"/>
      <c r="R16" s="7"/>
      <c r="S16" s="7"/>
      <c r="T16" s="11"/>
      <c r="U16" s="11"/>
    </row>
    <row r="17" spans="1:21" ht="12.75">
      <c r="A17" s="9"/>
      <c r="B17" s="6"/>
      <c r="C17" s="7"/>
      <c r="D17" s="8"/>
      <c r="E17" s="8"/>
      <c r="F17" s="7"/>
      <c r="G17" s="7"/>
      <c r="H17" s="7"/>
      <c r="I17" s="9"/>
      <c r="J17" s="9"/>
      <c r="K17" s="10"/>
      <c r="L17" s="9"/>
      <c r="M17" s="65"/>
      <c r="N17" s="65"/>
      <c r="O17" s="10"/>
      <c r="P17" s="10"/>
      <c r="Q17" s="9"/>
      <c r="R17" s="7"/>
      <c r="S17" s="7"/>
      <c r="T17" s="11"/>
      <c r="U17" s="11"/>
    </row>
    <row r="18" spans="1:21" ht="12.75">
      <c r="A18" s="9"/>
      <c r="B18" s="6"/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/>
      <c r="U18" s="11"/>
    </row>
    <row r="19" spans="1:21" ht="12.75">
      <c r="A19" s="9"/>
      <c r="B19" s="6"/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/>
      <c r="U19" s="11"/>
    </row>
    <row r="20" spans="1:21" ht="12.75">
      <c r="A20" s="9"/>
      <c r="B20" s="6"/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/>
      <c r="U20" s="11"/>
    </row>
    <row r="21" spans="1:21" ht="12.75">
      <c r="A21" s="9"/>
      <c r="B21" s="6"/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/>
      <c r="U21" s="11"/>
    </row>
    <row r="22" spans="1:21" ht="12.75">
      <c r="A22" s="9"/>
      <c r="B22" s="6"/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/>
      <c r="P22" s="10"/>
      <c r="Q22" s="9"/>
      <c r="R22" s="7"/>
      <c r="S22" s="7"/>
      <c r="T22" s="11"/>
      <c r="U22" s="11"/>
    </row>
    <row r="23" spans="1:21" ht="12.75">
      <c r="A23" s="9"/>
      <c r="B23" s="6"/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/>
      <c r="P23" s="10"/>
      <c r="Q23" s="9"/>
      <c r="R23" s="7"/>
      <c r="S23" s="7"/>
      <c r="T23" s="11"/>
      <c r="U23" s="11"/>
    </row>
    <row r="24" spans="1:21" ht="12.75">
      <c r="A24" s="9"/>
      <c r="B24" s="6"/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/>
      <c r="U24" s="11"/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/>
      <c r="C31" s="7"/>
      <c r="D31" s="8"/>
      <c r="E31" s="8"/>
      <c r="F31" s="7"/>
      <c r="G31" s="7"/>
      <c r="H31" s="7"/>
      <c r="I31" s="9"/>
      <c r="J31" s="9"/>
      <c r="K31" s="10"/>
      <c r="L31" s="65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/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/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/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18</v>
      </c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0">
      <selection activeCell="C61" sqref="C6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23" t="s">
        <v>19</v>
      </c>
      <c r="B1" s="123"/>
      <c r="C1" s="123"/>
      <c r="D1" s="123"/>
      <c r="E1" s="123"/>
      <c r="F1" s="13"/>
    </row>
    <row r="2" spans="1:6" ht="17.25" customHeight="1">
      <c r="A2" s="124" t="s">
        <v>48</v>
      </c>
      <c r="B2" s="124"/>
      <c r="C2" s="124"/>
      <c r="D2" s="124"/>
      <c r="E2" s="124"/>
      <c r="F2" s="124"/>
    </row>
    <row r="3" spans="1:6" ht="27" customHeight="1">
      <c r="A3" s="125" t="s">
        <v>20</v>
      </c>
      <c r="B3" s="125"/>
      <c r="C3" s="126" t="s">
        <v>49</v>
      </c>
      <c r="D3" s="126"/>
      <c r="E3" s="126"/>
      <c r="F3" s="126"/>
    </row>
    <row r="4" spans="1:6" ht="17.25" customHeight="1">
      <c r="A4" s="126" t="s">
        <v>53</v>
      </c>
      <c r="B4" s="126"/>
      <c r="C4" s="126"/>
      <c r="D4" s="126" t="s">
        <v>60</v>
      </c>
      <c r="E4" s="126"/>
      <c r="F4" s="126"/>
    </row>
    <row r="5" spans="1:6" ht="4.5" customHeight="1">
      <c r="A5" s="127"/>
      <c r="B5" s="127"/>
      <c r="C5" s="127"/>
      <c r="D5" s="127"/>
      <c r="E5" s="127"/>
      <c r="F5" s="127"/>
    </row>
    <row r="6" spans="1:6" s="16" customFormat="1" ht="25.5" customHeight="1">
      <c r="A6" s="128" t="s">
        <v>1</v>
      </c>
      <c r="B6" s="130" t="s">
        <v>21</v>
      </c>
      <c r="C6" s="131"/>
      <c r="D6" s="134" t="s">
        <v>22</v>
      </c>
      <c r="E6" s="135"/>
      <c r="F6" s="136" t="s">
        <v>23</v>
      </c>
    </row>
    <row r="7" spans="1:6" s="16" customFormat="1" ht="42" customHeight="1" thickBot="1">
      <c r="A7" s="129"/>
      <c r="B7" s="132"/>
      <c r="C7" s="133"/>
      <c r="D7" s="17" t="s">
        <v>24</v>
      </c>
      <c r="E7" s="18" t="s">
        <v>25</v>
      </c>
      <c r="F7" s="137"/>
    </row>
    <row r="8" spans="1:6" ht="12.75" customHeight="1" thickTop="1">
      <c r="A8" s="37" t="str">
        <f>C_predlog!A8</f>
        <v>12/2019</v>
      </c>
      <c r="B8" s="121" t="str">
        <f>C_predlog!B8</f>
        <v>Rabrenović Aleksa</v>
      </c>
      <c r="C8" s="122"/>
      <c r="D8" s="68">
        <f>SUM(C_predlog!O8:Q8)</f>
        <v>16</v>
      </c>
      <c r="E8" s="68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17/2019</v>
      </c>
      <c r="B9" s="121" t="str">
        <f>C_predlog!B9</f>
        <v>Vukčević Danilo</v>
      </c>
      <c r="C9" s="122"/>
      <c r="D9" s="68">
        <f>SUM(C_predlog!O9:Q9)</f>
        <v>27</v>
      </c>
      <c r="E9" s="68">
        <f>MAX(C_predlog!R9:S9)</f>
        <v>23</v>
      </c>
      <c r="F9" s="19" t="str">
        <f>C_predlog!U9</f>
        <v>E</v>
      </c>
    </row>
    <row r="10" spans="1:6" ht="12.75" customHeight="1">
      <c r="A10" s="37" t="str">
        <f>C_predlog!A10</f>
        <v>30/2019</v>
      </c>
      <c r="B10" s="121" t="str">
        <f>C_predlog!B10</f>
        <v>Mirković Danilo</v>
      </c>
      <c r="C10" s="122"/>
      <c r="D10" s="68">
        <f>SUM(C_predlog!O10:Q10)</f>
        <v>34</v>
      </c>
      <c r="E10" s="68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41/2019</v>
      </c>
      <c r="B11" s="121" t="str">
        <f>C_predlog!B11</f>
        <v>Mandić Vido</v>
      </c>
      <c r="C11" s="122"/>
      <c r="D11" s="68">
        <f>SUM(C_predlog!O11:Q11)</f>
        <v>29</v>
      </c>
      <c r="E11" s="68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45/2019</v>
      </c>
      <c r="B12" s="121" t="str">
        <f>C_predlog!B12</f>
        <v>Knežević Vuk</v>
      </c>
      <c r="C12" s="122"/>
      <c r="D12" s="68">
        <f>SUM(C_predlog!O12:Q12)</f>
        <v>16</v>
      </c>
      <c r="E12" s="68">
        <f>MAX(C_predlog!R12:S12)</f>
        <v>0</v>
      </c>
      <c r="F12" s="19" t="str">
        <f>C_predlog!U12</f>
        <v>F</v>
      </c>
    </row>
    <row r="13" spans="1:6" ht="12.75" customHeight="1">
      <c r="A13" s="37"/>
      <c r="B13" s="121"/>
      <c r="C13" s="122"/>
      <c r="D13" s="68"/>
      <c r="E13" s="68"/>
      <c r="F13" s="19"/>
    </row>
    <row r="14" spans="1:6" ht="12.75" customHeight="1">
      <c r="A14" s="37"/>
      <c r="B14" s="121"/>
      <c r="C14" s="122"/>
      <c r="D14" s="68"/>
      <c r="E14" s="68"/>
      <c r="F14" s="19"/>
    </row>
    <row r="15" spans="1:6" ht="12.75" customHeight="1">
      <c r="A15" s="37"/>
      <c r="B15" s="121"/>
      <c r="C15" s="122"/>
      <c r="D15" s="68"/>
      <c r="E15" s="68"/>
      <c r="F15" s="19"/>
    </row>
    <row r="16" spans="1:6" ht="12.75" customHeight="1">
      <c r="A16" s="37"/>
      <c r="B16" s="121"/>
      <c r="C16" s="122"/>
      <c r="D16" s="68"/>
      <c r="E16" s="68"/>
      <c r="F16" s="19"/>
    </row>
    <row r="17" spans="1:6" ht="12.75" customHeight="1">
      <c r="A17" s="37"/>
      <c r="B17" s="121"/>
      <c r="C17" s="122"/>
      <c r="D17" s="68"/>
      <c r="E17" s="68"/>
      <c r="F17" s="19"/>
    </row>
    <row r="18" spans="1:6" ht="12.75" customHeight="1">
      <c r="A18" s="37"/>
      <c r="B18" s="121"/>
      <c r="C18" s="122"/>
      <c r="D18" s="68"/>
      <c r="E18" s="68"/>
      <c r="F18" s="19"/>
    </row>
    <row r="19" spans="1:6" ht="12.75" customHeight="1">
      <c r="A19" s="37"/>
      <c r="B19" s="121"/>
      <c r="C19" s="122"/>
      <c r="D19" s="68"/>
      <c r="E19" s="68"/>
      <c r="F19" s="19"/>
    </row>
    <row r="20" spans="1:6" ht="12.75" customHeight="1">
      <c r="A20" s="37"/>
      <c r="B20" s="121"/>
      <c r="C20" s="122"/>
      <c r="D20" s="68"/>
      <c r="E20" s="68"/>
      <c r="F20" s="19"/>
    </row>
    <row r="21" spans="1:6" ht="12.75" customHeight="1">
      <c r="A21" s="37"/>
      <c r="B21" s="121"/>
      <c r="C21" s="122"/>
      <c r="D21" s="68"/>
      <c r="E21" s="68"/>
      <c r="F21" s="19"/>
    </row>
    <row r="22" spans="1:6" ht="12.75" customHeight="1">
      <c r="A22" s="37"/>
      <c r="B22" s="121"/>
      <c r="C22" s="122"/>
      <c r="D22" s="68"/>
      <c r="E22" s="68"/>
      <c r="F22" s="19"/>
    </row>
    <row r="23" spans="1:6" ht="12.75" customHeight="1">
      <c r="A23" s="37"/>
      <c r="B23" s="121"/>
      <c r="C23" s="122"/>
      <c r="D23" s="68"/>
      <c r="E23" s="68"/>
      <c r="F23" s="19"/>
    </row>
    <row r="24" spans="1:6" ht="12.75" customHeight="1">
      <c r="A24" s="37"/>
      <c r="B24" s="121"/>
      <c r="C24" s="122"/>
      <c r="D24" s="68"/>
      <c r="E24" s="68"/>
      <c r="F24" s="19"/>
    </row>
    <row r="25" spans="1:6" ht="12.75" customHeight="1">
      <c r="A25" s="37"/>
      <c r="B25" s="121"/>
      <c r="C25" s="122"/>
      <c r="D25" s="68"/>
      <c r="E25" s="68"/>
      <c r="F25" s="19"/>
    </row>
    <row r="26" spans="1:6" ht="12.75" customHeight="1">
      <c r="A26" s="37"/>
      <c r="B26" s="121"/>
      <c r="C26" s="122"/>
      <c r="D26" s="68"/>
      <c r="E26" s="68"/>
      <c r="F26" s="19"/>
    </row>
    <row r="27" spans="1:6" ht="12.75" customHeight="1">
      <c r="A27" s="37"/>
      <c r="B27" s="121"/>
      <c r="C27" s="122"/>
      <c r="D27" s="68"/>
      <c r="E27" s="68"/>
      <c r="F27" s="19"/>
    </row>
    <row r="28" spans="1:6" ht="12.75" customHeight="1">
      <c r="A28" s="37"/>
      <c r="B28" s="121"/>
      <c r="C28" s="122"/>
      <c r="D28" s="68"/>
      <c r="E28" s="68"/>
      <c r="F28" s="19"/>
    </row>
    <row r="29" spans="1:6" ht="12.75" customHeight="1">
      <c r="A29" s="37"/>
      <c r="B29" s="121"/>
      <c r="C29" s="122"/>
      <c r="D29" s="68"/>
      <c r="E29" s="68"/>
      <c r="F29" s="19"/>
    </row>
    <row r="30" spans="1:6" ht="12.75" customHeight="1">
      <c r="A30" s="37"/>
      <c r="B30" s="121"/>
      <c r="C30" s="122"/>
      <c r="D30" s="68"/>
      <c r="E30" s="68"/>
      <c r="F30" s="19"/>
    </row>
    <row r="31" spans="1:6" ht="12.75" customHeight="1">
      <c r="A31" s="37"/>
      <c r="B31" s="121"/>
      <c r="C31" s="122"/>
      <c r="D31" s="68"/>
      <c r="E31" s="68"/>
      <c r="F31" s="19"/>
    </row>
    <row r="32" spans="1:6" ht="12.75" customHeight="1">
      <c r="A32" s="37"/>
      <c r="B32" s="121"/>
      <c r="C32" s="122"/>
      <c r="D32" s="68"/>
      <c r="E32" s="68"/>
      <c r="F32" s="19"/>
    </row>
    <row r="33" spans="1:6" ht="12.75" customHeight="1">
      <c r="A33" s="37"/>
      <c r="B33" s="121"/>
      <c r="C33" s="122"/>
      <c r="D33" s="68"/>
      <c r="E33" s="68"/>
      <c r="F33" s="19"/>
    </row>
    <row r="34" spans="1:6" ht="12.75" customHeight="1">
      <c r="A34" s="37"/>
      <c r="B34" s="121"/>
      <c r="C34" s="122"/>
      <c r="D34" s="68"/>
      <c r="E34" s="68"/>
      <c r="F34" s="19"/>
    </row>
    <row r="35" spans="1:6" ht="12.75" customHeight="1">
      <c r="A35" s="37"/>
      <c r="B35" s="121"/>
      <c r="C35" s="122"/>
      <c r="D35" s="68"/>
      <c r="E35" s="68"/>
      <c r="F35" s="19"/>
    </row>
    <row r="36" spans="1:6" ht="12.75" customHeight="1">
      <c r="A36" s="37"/>
      <c r="B36" s="121"/>
      <c r="C36" s="122"/>
      <c r="D36" s="68"/>
      <c r="E36" s="68"/>
      <c r="F36" s="19"/>
    </row>
    <row r="37" spans="1:6" ht="12.75" customHeight="1">
      <c r="A37" s="37"/>
      <c r="B37" s="121"/>
      <c r="C37" s="122"/>
      <c r="D37" s="68"/>
      <c r="E37" s="68"/>
      <c r="F37" s="19"/>
    </row>
    <row r="38" spans="1:6" ht="12.75" customHeight="1">
      <c r="A38" s="56"/>
      <c r="B38" s="121"/>
      <c r="C38" s="122"/>
      <c r="D38" s="68"/>
      <c r="E38" s="68"/>
      <c r="F38" s="19"/>
    </row>
    <row r="39" spans="1:6" ht="12.75" customHeight="1">
      <c r="A39" s="56"/>
      <c r="B39" s="121"/>
      <c r="C39" s="122"/>
      <c r="D39" s="68"/>
      <c r="E39" s="68"/>
      <c r="F39" s="19"/>
    </row>
    <row r="40" spans="1:6" ht="12.75" customHeight="1">
      <c r="A40" s="56"/>
      <c r="B40" s="121"/>
      <c r="C40" s="122"/>
      <c r="D40" s="68"/>
      <c r="E40" s="68"/>
      <c r="F40" s="19"/>
    </row>
    <row r="41" spans="1:6" ht="12.75" customHeight="1">
      <c r="A41" s="56"/>
      <c r="B41" s="121"/>
      <c r="C41" s="122"/>
      <c r="D41" s="68"/>
      <c r="E41" s="68"/>
      <c r="F41" s="19"/>
    </row>
    <row r="42" spans="1:6" ht="12.75" customHeight="1">
      <c r="A42" s="56"/>
      <c r="B42" s="121"/>
      <c r="C42" s="122"/>
      <c r="D42" s="68"/>
      <c r="E42" s="68"/>
      <c r="F42" s="19"/>
    </row>
    <row r="43" spans="1:6" ht="12.75" customHeight="1">
      <c r="A43" s="56"/>
      <c r="B43" s="121"/>
      <c r="C43" s="122"/>
      <c r="D43" s="68"/>
      <c r="E43" s="68"/>
      <c r="F43" s="19"/>
    </row>
    <row r="44" spans="1:6" ht="12.75" customHeight="1">
      <c r="A44" s="56"/>
      <c r="B44" s="121"/>
      <c r="C44" s="122"/>
      <c r="D44" s="68"/>
      <c r="E44" s="68"/>
      <c r="F44" s="19"/>
    </row>
    <row r="45" spans="1:6" ht="12.75" customHeight="1">
      <c r="A45" s="56"/>
      <c r="B45" s="121"/>
      <c r="C45" s="122"/>
      <c r="D45" s="68"/>
      <c r="E45" s="68"/>
      <c r="F45" s="19"/>
    </row>
    <row r="46" spans="1:6" ht="12.75" customHeight="1">
      <c r="A46" s="56"/>
      <c r="B46" s="121"/>
      <c r="C46" s="122"/>
      <c r="D46" s="68"/>
      <c r="E46" s="68"/>
      <c r="F46" s="19"/>
    </row>
    <row r="47" spans="1:6" ht="12.75" customHeight="1">
      <c r="A47" s="56"/>
      <c r="B47" s="121"/>
      <c r="C47" s="122"/>
      <c r="D47" s="68"/>
      <c r="E47" s="68"/>
      <c r="F47" s="19"/>
    </row>
    <row r="48" spans="1:6" ht="12.75" customHeight="1">
      <c r="A48" s="56"/>
      <c r="B48" s="121"/>
      <c r="C48" s="122"/>
      <c r="D48" s="68"/>
      <c r="E48" s="68"/>
      <c r="F48" s="19"/>
    </row>
    <row r="49" spans="1:6" ht="12.75" customHeight="1">
      <c r="A49" s="56"/>
      <c r="B49" s="121"/>
      <c r="C49" s="122"/>
      <c r="D49" s="68"/>
      <c r="E49" s="68"/>
      <c r="F49" s="19"/>
    </row>
    <row r="50" spans="1:6" ht="12.75" customHeight="1">
      <c r="A50" s="56"/>
      <c r="B50" s="121"/>
      <c r="C50" s="122"/>
      <c r="D50" s="68"/>
      <c r="E50" s="68"/>
      <c r="F50" s="19"/>
    </row>
    <row r="51" spans="2:3" ht="12" customHeight="1">
      <c r="B51" s="20"/>
      <c r="C51" s="20"/>
    </row>
    <row r="52" spans="1:4" ht="15.75">
      <c r="A52" s="21" t="s">
        <v>26</v>
      </c>
      <c r="B52" s="20"/>
      <c r="C52" s="20"/>
      <c r="D52" s="54" t="s">
        <v>27</v>
      </c>
    </row>
  </sheetData>
  <sheetProtection/>
  <mergeCells count="55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63" sqref="F63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23" t="s">
        <v>19</v>
      </c>
      <c r="B1" s="123"/>
      <c r="C1" s="123"/>
      <c r="D1" s="123"/>
      <c r="E1" s="123"/>
      <c r="F1" s="13"/>
    </row>
    <row r="2" spans="1:6" ht="17.25" customHeight="1">
      <c r="A2" s="124" t="s">
        <v>54</v>
      </c>
      <c r="B2" s="124"/>
      <c r="C2" s="124"/>
      <c r="D2" s="124"/>
      <c r="E2" s="124"/>
      <c r="F2" s="124"/>
    </row>
    <row r="3" spans="1:6" ht="27" customHeight="1">
      <c r="A3" s="125" t="s">
        <v>55</v>
      </c>
      <c r="B3" s="125"/>
      <c r="C3" s="126" t="s">
        <v>49</v>
      </c>
      <c r="D3" s="126"/>
      <c r="E3" s="126"/>
      <c r="F3" s="126"/>
    </row>
    <row r="4" spans="1:6" ht="17.25" customHeight="1">
      <c r="A4" s="126" t="s">
        <v>53</v>
      </c>
      <c r="B4" s="126"/>
      <c r="C4" s="126"/>
      <c r="D4" s="126" t="s">
        <v>62</v>
      </c>
      <c r="E4" s="126"/>
      <c r="F4" s="126"/>
    </row>
    <row r="5" spans="1:6" ht="4.5" customHeight="1">
      <c r="A5" s="127"/>
      <c r="B5" s="127"/>
      <c r="C5" s="127"/>
      <c r="D5" s="127"/>
      <c r="E5" s="127"/>
      <c r="F5" s="127"/>
    </row>
    <row r="6" spans="1:6" s="16" customFormat="1" ht="25.5" customHeight="1">
      <c r="A6" s="128" t="s">
        <v>1</v>
      </c>
      <c r="B6" s="130" t="s">
        <v>21</v>
      </c>
      <c r="C6" s="131"/>
      <c r="D6" s="134" t="s">
        <v>22</v>
      </c>
      <c r="E6" s="135"/>
      <c r="F6" s="136" t="s">
        <v>23</v>
      </c>
    </row>
    <row r="7" spans="1:6" s="16" customFormat="1" ht="42" customHeight="1" thickBot="1">
      <c r="A7" s="129"/>
      <c r="B7" s="132"/>
      <c r="C7" s="133"/>
      <c r="D7" s="17" t="s">
        <v>24</v>
      </c>
      <c r="E7" s="18" t="s">
        <v>25</v>
      </c>
      <c r="F7" s="137"/>
    </row>
    <row r="8" spans="1:6" ht="12.75" customHeight="1" thickTop="1">
      <c r="A8" s="37" t="str">
        <f>B_predlog!A8</f>
        <v>1/2019</v>
      </c>
      <c r="B8" s="121" t="str">
        <f>B_predlog!B8</f>
        <v>Bojanić Matija</v>
      </c>
      <c r="C8" s="122"/>
      <c r="D8" s="68">
        <f>SUM(B_predlog!O8:Q8)</f>
        <v>31</v>
      </c>
      <c r="E8" s="68">
        <f>MAX(B_predlog!R8:S8)</f>
        <v>19</v>
      </c>
      <c r="F8" s="19" t="str">
        <f>B_predlog!U8</f>
        <v>E</v>
      </c>
    </row>
    <row r="9" spans="1:6" ht="12.75" customHeight="1">
      <c r="A9" s="37" t="str">
        <f>B_predlog!A9</f>
        <v>5/2019</v>
      </c>
      <c r="B9" s="121" t="str">
        <f>B_predlog!B9</f>
        <v>Obradović Ivana</v>
      </c>
      <c r="C9" s="122"/>
      <c r="D9" s="68">
        <f>SUM(B_predlog!O9:Q9)</f>
        <v>15</v>
      </c>
      <c r="E9" s="68">
        <f>MAX(B_predlog!R9:S9)</f>
        <v>16</v>
      </c>
      <c r="F9" s="19" t="str">
        <f>B_predlog!U9</f>
        <v>F</v>
      </c>
    </row>
    <row r="10" spans="1:6" ht="12.75" customHeight="1">
      <c r="A10" s="37" t="str">
        <f>B_predlog!A10</f>
        <v>15/2019</v>
      </c>
      <c r="B10" s="121" t="str">
        <f>B_predlog!B10</f>
        <v>Šekularac Luka</v>
      </c>
      <c r="C10" s="122"/>
      <c r="D10" s="68">
        <f>SUM(B_predlog!O10:Q10)</f>
        <v>23</v>
      </c>
      <c r="E10" s="68">
        <f>MAX(B_predlog!R10:S10)</f>
        <v>5</v>
      </c>
      <c r="F10" s="19" t="str">
        <f>B_predlog!U10</f>
        <v>F</v>
      </c>
    </row>
    <row r="11" spans="1:6" ht="12.75" customHeight="1">
      <c r="A11" s="37" t="str">
        <f>B_predlog!A11</f>
        <v>24/2019</v>
      </c>
      <c r="B11" s="121" t="str">
        <f>B_predlog!B11</f>
        <v>Magdelinić Isidora</v>
      </c>
      <c r="C11" s="122"/>
      <c r="D11" s="68">
        <f>SUM(B_predlog!O11:Q11)</f>
        <v>32</v>
      </c>
      <c r="E11" s="68">
        <f>MAX(B_predlog!R11:S11)</f>
        <v>17</v>
      </c>
      <c r="F11" s="19" t="str">
        <f>B_predlog!U11</f>
        <v>F</v>
      </c>
    </row>
    <row r="12" spans="1:6" ht="12.75" customHeight="1">
      <c r="A12" s="37" t="str">
        <f>B_predlog!A12</f>
        <v>31/2019</v>
      </c>
      <c r="B12" s="121" t="str">
        <f>B_predlog!B12</f>
        <v>Bulatović Martina</v>
      </c>
      <c r="C12" s="122"/>
      <c r="D12" s="68">
        <f>SUM(B_predlog!O12:Q12)</f>
        <v>32</v>
      </c>
      <c r="E12" s="68">
        <f>MAX(B_predlog!R12:S12)</f>
        <v>18</v>
      </c>
      <c r="F12" s="19" t="str">
        <f>B_predlog!U12</f>
        <v>E</v>
      </c>
    </row>
    <row r="13" spans="1:6" ht="12.75" customHeight="1">
      <c r="A13" s="37"/>
      <c r="B13" s="121"/>
      <c r="C13" s="122"/>
      <c r="D13" s="68"/>
      <c r="E13" s="68"/>
      <c r="F13" s="19"/>
    </row>
    <row r="14" spans="1:6" ht="12.75" customHeight="1">
      <c r="A14" s="37"/>
      <c r="B14" s="121"/>
      <c r="C14" s="122"/>
      <c r="D14" s="68"/>
      <c r="E14" s="68"/>
      <c r="F14" s="19"/>
    </row>
    <row r="15" spans="1:6" ht="12.75" customHeight="1">
      <c r="A15" s="37"/>
      <c r="B15" s="121"/>
      <c r="C15" s="122"/>
      <c r="D15" s="68"/>
      <c r="E15" s="68"/>
      <c r="F15" s="19"/>
    </row>
    <row r="16" spans="1:6" ht="12.75" customHeight="1">
      <c r="A16" s="37"/>
      <c r="B16" s="121"/>
      <c r="C16" s="122"/>
      <c r="D16" s="68"/>
      <c r="E16" s="68"/>
      <c r="F16" s="19"/>
    </row>
    <row r="17" spans="1:6" ht="12.75" customHeight="1">
      <c r="A17" s="37"/>
      <c r="B17" s="121"/>
      <c r="C17" s="122"/>
      <c r="D17" s="68"/>
      <c r="E17" s="68"/>
      <c r="F17" s="19"/>
    </row>
    <row r="18" spans="1:6" ht="12.75" customHeight="1">
      <c r="A18" s="37"/>
      <c r="B18" s="121"/>
      <c r="C18" s="122"/>
      <c r="D18" s="68"/>
      <c r="E18" s="68"/>
      <c r="F18" s="19"/>
    </row>
    <row r="19" spans="1:6" ht="12.75" customHeight="1">
      <c r="A19" s="37"/>
      <c r="B19" s="121"/>
      <c r="C19" s="122"/>
      <c r="D19" s="68"/>
      <c r="E19" s="68"/>
      <c r="F19" s="19"/>
    </row>
    <row r="20" spans="1:6" ht="12.75" customHeight="1">
      <c r="A20" s="37"/>
      <c r="B20" s="121"/>
      <c r="C20" s="122"/>
      <c r="D20" s="68"/>
      <c r="E20" s="68"/>
      <c r="F20" s="19"/>
    </row>
    <row r="21" spans="1:6" ht="12.75" customHeight="1">
      <c r="A21" s="37"/>
      <c r="B21" s="121"/>
      <c r="C21" s="122"/>
      <c r="D21" s="68"/>
      <c r="E21" s="68"/>
      <c r="F21" s="19"/>
    </row>
    <row r="22" spans="1:6" ht="12.75" customHeight="1">
      <c r="A22" s="37"/>
      <c r="B22" s="121"/>
      <c r="C22" s="122"/>
      <c r="D22" s="68"/>
      <c r="E22" s="68"/>
      <c r="F22" s="19"/>
    </row>
    <row r="23" spans="1:6" ht="12.75" customHeight="1">
      <c r="A23" s="37"/>
      <c r="B23" s="121"/>
      <c r="C23" s="122"/>
      <c r="D23" s="68"/>
      <c r="E23" s="68"/>
      <c r="F23" s="19"/>
    </row>
    <row r="24" spans="1:6" ht="12.75" customHeight="1">
      <c r="A24" s="37"/>
      <c r="B24" s="121"/>
      <c r="C24" s="122"/>
      <c r="D24" s="68"/>
      <c r="E24" s="68"/>
      <c r="F24" s="19"/>
    </row>
    <row r="25" spans="1:6" ht="12.75" customHeight="1">
      <c r="A25" s="37"/>
      <c r="B25" s="121"/>
      <c r="C25" s="122"/>
      <c r="D25" s="68"/>
      <c r="E25" s="68"/>
      <c r="F25" s="19"/>
    </row>
    <row r="26" spans="1:6" ht="12.75" customHeight="1">
      <c r="A26" s="37"/>
      <c r="B26" s="121"/>
      <c r="C26" s="122"/>
      <c r="D26" s="68"/>
      <c r="E26" s="68"/>
      <c r="F26" s="19"/>
    </row>
    <row r="27" spans="1:6" ht="12.75" customHeight="1">
      <c r="A27" s="37"/>
      <c r="B27" s="121"/>
      <c r="C27" s="122"/>
      <c r="D27" s="68"/>
      <c r="E27" s="68"/>
      <c r="F27" s="19"/>
    </row>
    <row r="28" spans="1:6" ht="12.75" customHeight="1">
      <c r="A28" s="37"/>
      <c r="B28" s="121"/>
      <c r="C28" s="122"/>
      <c r="D28" s="68"/>
      <c r="E28" s="68"/>
      <c r="F28" s="19"/>
    </row>
    <row r="29" spans="1:6" ht="12.75" customHeight="1">
      <c r="A29" s="37"/>
      <c r="B29" s="121"/>
      <c r="C29" s="122"/>
      <c r="D29" s="68"/>
      <c r="E29" s="68"/>
      <c r="F29" s="19"/>
    </row>
    <row r="30" spans="1:6" ht="12.75" customHeight="1">
      <c r="A30" s="37"/>
      <c r="B30" s="121"/>
      <c r="C30" s="122"/>
      <c r="D30" s="68"/>
      <c r="E30" s="68"/>
      <c r="F30" s="19"/>
    </row>
    <row r="31" spans="1:6" ht="12.75" customHeight="1">
      <c r="A31" s="37"/>
      <c r="B31" s="121"/>
      <c r="C31" s="122"/>
      <c r="D31" s="68"/>
      <c r="E31" s="68"/>
      <c r="F31" s="19"/>
    </row>
    <row r="32" spans="1:6" ht="12.75" customHeight="1">
      <c r="A32" s="37"/>
      <c r="B32" s="121"/>
      <c r="C32" s="122"/>
      <c r="D32" s="68"/>
      <c r="E32" s="68"/>
      <c r="F32" s="19"/>
    </row>
    <row r="33" spans="1:6" ht="12.75" customHeight="1">
      <c r="A33" s="37"/>
      <c r="B33" s="121"/>
      <c r="C33" s="122"/>
      <c r="D33" s="68"/>
      <c r="E33" s="68"/>
      <c r="F33" s="19"/>
    </row>
    <row r="34" spans="1:6" ht="12.75" customHeight="1">
      <c r="A34" s="37"/>
      <c r="B34" s="121"/>
      <c r="C34" s="122"/>
      <c r="D34" s="68"/>
      <c r="E34" s="68"/>
      <c r="F34" s="19"/>
    </row>
    <row r="35" spans="1:6" ht="12.75" customHeight="1">
      <c r="A35" s="37"/>
      <c r="B35" s="121"/>
      <c r="C35" s="122"/>
      <c r="D35" s="68"/>
      <c r="E35" s="68"/>
      <c r="F35" s="19"/>
    </row>
    <row r="36" spans="1:6" ht="12.75" customHeight="1">
      <c r="A36" s="37"/>
      <c r="B36" s="121"/>
      <c r="C36" s="122"/>
      <c r="D36" s="68"/>
      <c r="E36" s="68"/>
      <c r="F36" s="19"/>
    </row>
    <row r="37" spans="1:6" ht="12.75" customHeight="1">
      <c r="A37" s="37"/>
      <c r="B37" s="121"/>
      <c r="C37" s="122"/>
      <c r="D37" s="68"/>
      <c r="E37" s="68"/>
      <c r="F37" s="19"/>
    </row>
    <row r="38" spans="1:6" ht="12.75" customHeight="1">
      <c r="A38" s="56"/>
      <c r="B38" s="121"/>
      <c r="C38" s="122"/>
      <c r="D38" s="68"/>
      <c r="E38" s="68"/>
      <c r="F38" s="19"/>
    </row>
    <row r="39" spans="1:6" ht="12.75" customHeight="1">
      <c r="A39" s="56"/>
      <c r="B39" s="121"/>
      <c r="C39" s="122"/>
      <c r="D39" s="68"/>
      <c r="E39" s="68"/>
      <c r="F39" s="19"/>
    </row>
    <row r="40" spans="1:6" ht="12.75" customHeight="1">
      <c r="A40" s="56"/>
      <c r="B40" s="121"/>
      <c r="C40" s="122"/>
      <c r="D40" s="68"/>
      <c r="E40" s="68"/>
      <c r="F40" s="19"/>
    </row>
    <row r="41" spans="1:6" ht="12.75" customHeight="1">
      <c r="A41" s="56"/>
      <c r="B41" s="121"/>
      <c r="C41" s="122"/>
      <c r="D41" s="68"/>
      <c r="E41" s="68"/>
      <c r="F41" s="19"/>
    </row>
    <row r="42" spans="1:6" ht="12.75" customHeight="1">
      <c r="A42" s="56"/>
      <c r="B42" s="121"/>
      <c r="C42" s="122"/>
      <c r="D42" s="68"/>
      <c r="E42" s="68"/>
      <c r="F42" s="19"/>
    </row>
    <row r="43" spans="1:6" ht="12.75" customHeight="1">
      <c r="A43" s="56"/>
      <c r="B43" s="121"/>
      <c r="C43" s="122"/>
      <c r="D43" s="68"/>
      <c r="E43" s="68"/>
      <c r="F43" s="19"/>
    </row>
    <row r="44" spans="1:6" ht="12.75" customHeight="1">
      <c r="A44" s="56"/>
      <c r="B44" s="121"/>
      <c r="C44" s="122"/>
      <c r="D44" s="68"/>
      <c r="E44" s="68"/>
      <c r="F44" s="19"/>
    </row>
    <row r="45" spans="1:6" ht="12.75" customHeight="1">
      <c r="A45" s="56"/>
      <c r="B45" s="121"/>
      <c r="C45" s="122"/>
      <c r="D45" s="68"/>
      <c r="E45" s="68"/>
      <c r="F45" s="19"/>
    </row>
    <row r="46" spans="1:6" ht="12.75" customHeight="1">
      <c r="A46" s="56"/>
      <c r="B46" s="121"/>
      <c r="C46" s="122"/>
      <c r="D46" s="55"/>
      <c r="E46" s="55"/>
      <c r="F46" s="19"/>
    </row>
    <row r="47" spans="1:6" ht="12.75" customHeight="1">
      <c r="A47" s="56"/>
      <c r="B47" s="121"/>
      <c r="C47" s="122"/>
      <c r="D47" s="55"/>
      <c r="E47" s="55"/>
      <c r="F47" s="19"/>
    </row>
    <row r="48" spans="1:6" ht="12.75" customHeight="1">
      <c r="A48" s="56"/>
      <c r="B48" s="121"/>
      <c r="C48" s="122"/>
      <c r="D48" s="55"/>
      <c r="E48" s="55"/>
      <c r="F48" s="19"/>
    </row>
    <row r="49" spans="1:6" ht="12.75" customHeight="1">
      <c r="A49" s="56"/>
      <c r="B49" s="121"/>
      <c r="C49" s="122"/>
      <c r="D49" s="55"/>
      <c r="E49" s="55"/>
      <c r="F49" s="19"/>
    </row>
    <row r="50" spans="1:6" ht="12.75" customHeight="1">
      <c r="A50" s="56"/>
      <c r="B50" s="121"/>
      <c r="C50" s="122"/>
      <c r="D50" s="55"/>
      <c r="E50" s="55"/>
      <c r="F50" s="19"/>
    </row>
    <row r="51" spans="2:3" ht="12" customHeight="1">
      <c r="B51" s="20"/>
      <c r="C51" s="20"/>
    </row>
    <row r="52" spans="1:4" ht="15.75">
      <c r="A52" s="21" t="s">
        <v>26</v>
      </c>
      <c r="B52" s="20"/>
      <c r="C52" s="20"/>
      <c r="D52" s="54" t="s">
        <v>27</v>
      </c>
    </row>
  </sheetData>
  <sheetProtection/>
  <mergeCells count="55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Y25" sqref="Y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0" t="s">
        <v>28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22.5" customHeight="1">
      <c r="A3" s="160" t="s">
        <v>29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1" t="s">
        <v>63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19" ht="18.75" customHeight="1">
      <c r="A7" s="161" t="str">
        <f>CONCATENATE("Semestar: I(prvi), akademska ",My!O2," godina")</f>
        <v>Semestar: I(prvi), akademska 2019/20 godina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2" t="s">
        <v>30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</row>
    <row r="11" spans="1:19" ht="15">
      <c r="A11" s="138" t="s">
        <v>31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15">
      <c r="A12" s="138" t="str">
        <f>CONCATENATE("po završetku zimskog semestra akademske ",My!O2," godine")</f>
        <v>po završetku zimskog semestra akademske 2019/20 godine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39" t="s">
        <v>32</v>
      </c>
      <c r="B15" s="142" t="s">
        <v>33</v>
      </c>
      <c r="C15" s="145" t="s">
        <v>34</v>
      </c>
      <c r="D15" s="148" t="s">
        <v>35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/>
      <c r="P15" s="148" t="s">
        <v>36</v>
      </c>
      <c r="Q15" s="149"/>
      <c r="R15" s="149"/>
      <c r="S15" s="163"/>
    </row>
    <row r="16" spans="1:19" ht="15.75" customHeight="1">
      <c r="A16" s="140"/>
      <c r="B16" s="143"/>
      <c r="C16" s="146"/>
      <c r="D16" s="151" t="s">
        <v>37</v>
      </c>
      <c r="E16" s="152"/>
      <c r="F16" s="153" t="s">
        <v>38</v>
      </c>
      <c r="G16" s="152"/>
      <c r="H16" s="153" t="s">
        <v>39</v>
      </c>
      <c r="I16" s="152"/>
      <c r="J16" s="153" t="s">
        <v>40</v>
      </c>
      <c r="K16" s="152"/>
      <c r="L16" s="153" t="s">
        <v>41</v>
      </c>
      <c r="M16" s="152"/>
      <c r="N16" s="153" t="s">
        <v>42</v>
      </c>
      <c r="O16" s="154"/>
      <c r="P16" s="155" t="s">
        <v>43</v>
      </c>
      <c r="Q16" s="156"/>
      <c r="R16" s="155" t="s">
        <v>44</v>
      </c>
      <c r="S16" s="157"/>
    </row>
    <row r="17" spans="1:19" ht="23.25" customHeight="1" thickBot="1">
      <c r="A17" s="141"/>
      <c r="B17" s="144"/>
      <c r="C17" s="147"/>
      <c r="D17" s="26" t="s">
        <v>32</v>
      </c>
      <c r="E17" s="26" t="s">
        <v>45</v>
      </c>
      <c r="F17" s="26" t="s">
        <v>32</v>
      </c>
      <c r="G17" s="26" t="s">
        <v>45</v>
      </c>
      <c r="H17" s="26" t="s">
        <v>32</v>
      </c>
      <c r="I17" s="26" t="s">
        <v>45</v>
      </c>
      <c r="J17" s="26" t="s">
        <v>32</v>
      </c>
      <c r="K17" s="26" t="s">
        <v>45</v>
      </c>
      <c r="L17" s="26" t="s">
        <v>32</v>
      </c>
      <c r="M17" s="26" t="s">
        <v>45</v>
      </c>
      <c r="N17" s="26" t="s">
        <v>32</v>
      </c>
      <c r="O17" s="27" t="s">
        <v>45</v>
      </c>
      <c r="P17" s="26" t="s">
        <v>32</v>
      </c>
      <c r="Q17" s="27" t="s">
        <v>45</v>
      </c>
      <c r="R17" s="26" t="s">
        <v>32</v>
      </c>
      <c r="S17" s="28" t="s">
        <v>45</v>
      </c>
    </row>
    <row r="18" spans="1:19" ht="16.5" thickTop="1">
      <c r="A18" s="29">
        <v>1</v>
      </c>
      <c r="B18" s="30" t="s">
        <v>56</v>
      </c>
      <c r="C18" s="31">
        <f>COUNTIF(B_predlog!T8:T39,"&gt;0")</f>
        <v>5</v>
      </c>
      <c r="D18" s="32">
        <f>COUNTIF(B_predlog!$U8:$U39,"A")</f>
        <v>0</v>
      </c>
      <c r="E18" s="32">
        <f>IF($C18=0,0,D18*100/$C18)</f>
        <v>0</v>
      </c>
      <c r="F18" s="32">
        <f>COUNTIF(B_predlog!$U8:$U39,"B")</f>
        <v>0</v>
      </c>
      <c r="G18" s="32">
        <f>IF($C18=0,0,F18*100/$C18)</f>
        <v>0</v>
      </c>
      <c r="H18" s="32">
        <f>COUNTIF(B_predlog!$U8:$U39,"C")</f>
        <v>0</v>
      </c>
      <c r="I18" s="32">
        <f>IF($C18=0,0,H18*100/$C18)</f>
        <v>0</v>
      </c>
      <c r="J18" s="32">
        <f>COUNTIF(B_predlog!$U8:$U39,"D")</f>
        <v>0</v>
      </c>
      <c r="K18" s="32">
        <f>IF($C18=0,0,J18*100/$C18)</f>
        <v>0</v>
      </c>
      <c r="L18" s="32">
        <f>COUNTIF(B_predlog!$U8:$U39,"E")</f>
        <v>2</v>
      </c>
      <c r="M18" s="32">
        <f>IF($C18=0,0,L18*100/$C18)</f>
        <v>40</v>
      </c>
      <c r="N18" s="32">
        <f>C18-P18</f>
        <v>3</v>
      </c>
      <c r="O18" s="31">
        <f>IF($C18=0,0,N18*100/$C18)</f>
        <v>60</v>
      </c>
      <c r="P18" s="32">
        <f>SUM(D18,F18,H18,J18,L18)</f>
        <v>2</v>
      </c>
      <c r="Q18" s="31">
        <f>IF($C18=0,0,P18*100/($P18+$R18))</f>
        <v>40</v>
      </c>
      <c r="R18" s="32">
        <f>N18</f>
        <v>3</v>
      </c>
      <c r="S18" s="33">
        <f>IF($C18=0,0,R18*100/($P18+$R18))</f>
        <v>60</v>
      </c>
    </row>
    <row r="19" spans="1:19" ht="15.75">
      <c r="A19" s="29">
        <v>2</v>
      </c>
      <c r="B19" s="30" t="s">
        <v>57</v>
      </c>
      <c r="C19" s="31">
        <f>COUNTIF(C_predlog!T8:T39,"&gt;0")</f>
        <v>5</v>
      </c>
      <c r="D19" s="32">
        <f>COUNTIF(C_predlog!$U8:$U39,"A")</f>
        <v>0</v>
      </c>
      <c r="E19" s="32">
        <f>IF($C19=0,0,D19*100/$C19)</f>
        <v>0</v>
      </c>
      <c r="F19" s="32">
        <f>COUNTIF(C_predlog!$U8:$U39,"B")</f>
        <v>0</v>
      </c>
      <c r="G19" s="32">
        <f>IF($C19=0,0,F19*100/$C19)</f>
        <v>0</v>
      </c>
      <c r="H19" s="32">
        <f>COUNTIF(C_predlog!$U8:$U39,"C")</f>
        <v>0</v>
      </c>
      <c r="I19" s="32">
        <f>IF($C19=0,0,H19*100/$C19)</f>
        <v>0</v>
      </c>
      <c r="J19" s="32">
        <f>COUNTIF(C_predlog!$U8:$U39,"D")</f>
        <v>0</v>
      </c>
      <c r="K19" s="32">
        <f>IF($C19=0,0,J19*100/$C19)</f>
        <v>0</v>
      </c>
      <c r="L19" s="32">
        <f>COUNTIF(C_predlog!$U8:$U39,"E")</f>
        <v>1</v>
      </c>
      <c r="M19" s="32">
        <f>IF($C19=0,0,L19*100/$C19)</f>
        <v>20</v>
      </c>
      <c r="N19" s="32">
        <f>C19-P19</f>
        <v>4</v>
      </c>
      <c r="O19" s="31">
        <f>IF($C19=0,0,N19*100/$C19)</f>
        <v>80</v>
      </c>
      <c r="P19" s="32">
        <f>SUM(D19,F19,H19,J19,L19)</f>
        <v>1</v>
      </c>
      <c r="Q19" s="31">
        <f>IF($C19=0,0,P19*100/($P19+$R19))</f>
        <v>20</v>
      </c>
      <c r="R19" s="32">
        <f>N19</f>
        <v>4</v>
      </c>
      <c r="S19" s="33">
        <f>IF($C19=0,0,R19*100/($P19+$R19))</f>
        <v>80</v>
      </c>
    </row>
    <row r="20" spans="1:19" ht="15.75">
      <c r="A20" s="29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6.5" thickBot="1">
      <c r="A21" s="25"/>
      <c r="B21" s="34"/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6"/>
      <c r="Q21" s="27"/>
      <c r="R21" s="26"/>
      <c r="S21" s="28"/>
    </row>
    <row r="22" spans="1:19" ht="16.5" thickTop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4" spans="1:17" ht="12.75">
      <c r="A24" s="158" t="str">
        <f>CONCATENATE("Podgorica,  septembar 20",RIGHT(My!O2,2),". god.")</f>
        <v>Podgorica,  septembar 2020. god.</v>
      </c>
      <c r="B24" s="158"/>
      <c r="D24" s="158" t="s">
        <v>46</v>
      </c>
      <c r="E24" s="158"/>
      <c r="F24" s="158"/>
      <c r="G24" s="158"/>
      <c r="H24" s="158"/>
      <c r="I24" s="158"/>
      <c r="N24" s="159" t="s">
        <v>47</v>
      </c>
      <c r="O24" s="159"/>
      <c r="P24" s="159"/>
      <c r="Q24" s="159"/>
    </row>
    <row r="26" spans="4:18" ht="15">
      <c r="D26" s="138" t="s">
        <v>52</v>
      </c>
      <c r="E26" s="138"/>
      <c r="F26" s="138"/>
      <c r="G26" s="138"/>
      <c r="H26" s="138"/>
      <c r="I26" s="138"/>
      <c r="J26" s="138"/>
      <c r="L26" s="66"/>
      <c r="M26" s="138" t="s">
        <v>51</v>
      </c>
      <c r="N26" s="138"/>
      <c r="O26" s="138"/>
      <c r="P26" s="138"/>
      <c r="Q26" s="138"/>
      <c r="R26" s="138"/>
    </row>
  </sheetData>
  <sheetProtection/>
  <mergeCells count="25">
    <mergeCell ref="A24:B24"/>
    <mergeCell ref="D24:I24"/>
    <mergeCell ref="N24:Q24"/>
    <mergeCell ref="A2:S2"/>
    <mergeCell ref="A3:S3"/>
    <mergeCell ref="A6:S6"/>
    <mergeCell ref="A7:S7"/>
    <mergeCell ref="A10:S10"/>
    <mergeCell ref="A11:S11"/>
    <mergeCell ref="P15:S15"/>
    <mergeCell ref="M26:R26"/>
    <mergeCell ref="R16:S16"/>
    <mergeCell ref="F16:G16"/>
    <mergeCell ref="H16:I16"/>
    <mergeCell ref="J16:K16"/>
    <mergeCell ref="D26:J26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0"/>
  <sheetViews>
    <sheetView zoomScalePageLayoutView="0" workbookViewId="0" topLeftCell="A1">
      <selection activeCell="G30" sqref="G30"/>
    </sheetView>
  </sheetViews>
  <sheetFormatPr defaultColWidth="9.140625" defaultRowHeight="12.75"/>
  <cols>
    <col min="3" max="3" width="24.421875" style="0" customWidth="1"/>
    <col min="7" max="7" width="23.8515625" style="0" customWidth="1"/>
  </cols>
  <sheetData>
    <row r="1" ht="12.75">
      <c r="O1" s="62" t="s">
        <v>50</v>
      </c>
    </row>
    <row r="2" spans="2:15" ht="12.75">
      <c r="B2" s="1"/>
      <c r="C2" s="57" t="s">
        <v>58</v>
      </c>
      <c r="D2" s="1"/>
      <c r="E2" s="1"/>
      <c r="F2" s="1"/>
      <c r="G2" s="57" t="s">
        <v>58</v>
      </c>
      <c r="H2" s="1"/>
      <c r="O2" s="58" t="s">
        <v>65</v>
      </c>
    </row>
    <row r="3" spans="2:8" ht="12.75">
      <c r="B3" s="1"/>
      <c r="C3" s="58" t="str">
        <f>CONCATENATE("smjer: B ; sk. ",O2)</f>
        <v>smjer: B ; sk. 2019/20</v>
      </c>
      <c r="D3" s="1"/>
      <c r="E3" s="1"/>
      <c r="F3" s="1"/>
      <c r="G3" s="58" t="str">
        <f>CONCATENATE("smjer: C ; sk. ",O2)</f>
        <v>smjer: C ; sk. 2019/20</v>
      </c>
      <c r="H3" s="1"/>
    </row>
    <row r="4" spans="2:8" ht="12.75">
      <c r="B4" s="60" t="str">
        <f>B_Zakljucne!A8</f>
        <v>1/2019</v>
      </c>
      <c r="C4" s="61" t="str">
        <f>B_Zakljucne!B8</f>
        <v>Bojanić Matija</v>
      </c>
      <c r="D4" s="61" t="str">
        <f>B_Zakljucne!F8</f>
        <v>E</v>
      </c>
      <c r="F4" s="60" t="str">
        <f>C_Zakljucne!A8</f>
        <v>12/2019</v>
      </c>
      <c r="G4" s="61" t="str">
        <f>C_Zakljucne!B8</f>
        <v>Rabrenović Aleksa</v>
      </c>
      <c r="H4" s="61" t="str">
        <f>C_Zakljucne!F8</f>
        <v>F</v>
      </c>
    </row>
    <row r="5" spans="2:8" ht="12.75">
      <c r="B5" s="60" t="str">
        <f>B_Zakljucne!A9</f>
        <v>5/2019</v>
      </c>
      <c r="C5" s="61" t="str">
        <f>B_Zakljucne!B9</f>
        <v>Obradović Ivana</v>
      </c>
      <c r="D5" s="61" t="str">
        <f>B_Zakljucne!F9</f>
        <v>F</v>
      </c>
      <c r="F5" s="60" t="str">
        <f>C_Zakljucne!A9</f>
        <v>17/2019</v>
      </c>
      <c r="G5" s="61" t="str">
        <f>C_Zakljucne!B9</f>
        <v>Vukčević Danilo</v>
      </c>
      <c r="H5" s="61" t="str">
        <f>C_Zakljucne!F9</f>
        <v>E</v>
      </c>
    </row>
    <row r="6" spans="2:8" ht="12.75">
      <c r="B6" s="60" t="str">
        <f>B_Zakljucne!A10</f>
        <v>15/2019</v>
      </c>
      <c r="C6" s="61" t="str">
        <f>B_Zakljucne!B10</f>
        <v>Šekularac Luka</v>
      </c>
      <c r="D6" s="61" t="str">
        <f>B_Zakljucne!F10</f>
        <v>F</v>
      </c>
      <c r="F6" s="60" t="str">
        <f>C_Zakljucne!A10</f>
        <v>30/2019</v>
      </c>
      <c r="G6" s="61" t="str">
        <f>C_Zakljucne!B10</f>
        <v>Mirković Danilo</v>
      </c>
      <c r="H6" s="61" t="str">
        <f>C_Zakljucne!F10</f>
        <v>F</v>
      </c>
    </row>
    <row r="7" spans="2:8" ht="12.75">
      <c r="B7" s="60" t="str">
        <f>B_Zakljucne!A11</f>
        <v>24/2019</v>
      </c>
      <c r="C7" s="61" t="str">
        <f>B_Zakljucne!B11</f>
        <v>Magdelinić Isidora</v>
      </c>
      <c r="D7" s="61" t="str">
        <f>B_Zakljucne!F11</f>
        <v>F</v>
      </c>
      <c r="F7" s="60" t="str">
        <f>C_Zakljucne!A11</f>
        <v>41/2019</v>
      </c>
      <c r="G7" s="61" t="str">
        <f>C_Zakljucne!B11</f>
        <v>Mandić Vido</v>
      </c>
      <c r="H7" s="61" t="str">
        <f>C_Zakljucne!F11</f>
        <v>F</v>
      </c>
    </row>
    <row r="8" spans="2:8" ht="12.75">
      <c r="B8" s="60" t="str">
        <f>B_Zakljucne!A12</f>
        <v>31/2019</v>
      </c>
      <c r="C8" s="61" t="str">
        <f>B_Zakljucne!B12</f>
        <v>Bulatović Martina</v>
      </c>
      <c r="D8" s="61" t="str">
        <f>B_Zakljucne!F12</f>
        <v>E</v>
      </c>
      <c r="F8" s="60" t="str">
        <f>C_Zakljucne!A12</f>
        <v>45/2019</v>
      </c>
      <c r="G8" s="61" t="str">
        <f>C_Zakljucne!B12</f>
        <v>Knežević Vuk</v>
      </c>
      <c r="H8" s="61" t="str">
        <f>C_Zakljucne!F12</f>
        <v>F</v>
      </c>
    </row>
    <row r="9" spans="2:8" ht="12.75">
      <c r="B9" s="60">
        <f>B_Zakljucne!A13</f>
        <v>0</v>
      </c>
      <c r="C9" s="61">
        <f>B_Zakljucne!B13</f>
        <v>0</v>
      </c>
      <c r="D9" s="61">
        <f>B_Zakljucne!F13</f>
        <v>0</v>
      </c>
      <c r="F9" s="60">
        <f>C_Zakljucne!A13</f>
        <v>0</v>
      </c>
      <c r="G9" s="61">
        <f>C_Zakljucne!B13</f>
        <v>0</v>
      </c>
      <c r="H9" s="61">
        <f>C_Zakljucne!F13</f>
        <v>0</v>
      </c>
    </row>
    <row r="10" spans="2:8" ht="12.75">
      <c r="B10" s="60">
        <f>B_Zakljucne!A14</f>
        <v>0</v>
      </c>
      <c r="C10" s="61">
        <f>B_Zakljucne!B14</f>
        <v>0</v>
      </c>
      <c r="D10" s="61">
        <f>B_Zakljucne!F14</f>
        <v>0</v>
      </c>
      <c r="F10" s="60">
        <f>C_Zakljucne!A14</f>
        <v>0</v>
      </c>
      <c r="G10" s="61">
        <f>C_Zakljucne!B14</f>
        <v>0</v>
      </c>
      <c r="H10" s="61">
        <f>C_Zakljucne!F14</f>
        <v>0</v>
      </c>
    </row>
  </sheetData>
  <sheetProtection/>
  <autoFilter ref="A3:H1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2020-09-06T17:01:27Z</dcterms:modified>
  <cp:category/>
  <cp:version/>
  <cp:contentType/>
  <cp:contentStatus/>
</cp:coreProperties>
</file>