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'My'!$A$3:$I$69</definedName>
  </definedNames>
  <calcPr fullCalcOnLoad="1"/>
</workbook>
</file>

<file path=xl/sharedStrings.xml><?xml version="1.0" encoding="utf-8"?>
<sst xmlns="http://schemas.openxmlformats.org/spreadsheetml/2006/main" count="1228" uniqueCount="334">
  <si>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</si>
  <si>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</si>
  <si>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</si>
  <si>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</si>
  <si>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</si>
  <si>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</si>
  <si>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</si>
  <si>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</si>
  <si>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</si>
  <si>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</si>
  <si>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</si>
  <si>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</si>
  <si>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</si>
  <si>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</si>
  <si>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</si>
  <si>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</si>
  <si>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</si>
  <si>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</si>
  <si>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</si>
  <si>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</si>
  <si>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</si>
  <si>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</si>
  <si>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</si>
  <si>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</si>
  <si>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</si>
  <si>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</si>
  <si>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</si>
  <si>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</si>
  <si>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</si>
  <si>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</si>
  <si>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</si>
  <si>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</si>
  <si>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</si>
  <si>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</si>
  <si>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</si>
  <si>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</si>
  <si>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</si>
  <si>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</si>
  <si>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</si>
  <si>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</si>
  <si>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</si>
  <si>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</si>
  <si>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</si>
  <si>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</si>
  <si>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</si>
  <si>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</si>
  <si>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</si>
  <si>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</si>
  <si>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</si>
  <si>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</si>
  <si>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</si>
  <si>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</si>
  <si>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</si>
  <si>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</si>
  <si>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</si>
  <si>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</si>
  <si>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</si>
  <si>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</si>
  <si>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</si>
  <si>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</si>
  <si>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</si>
  <si>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</si>
  <si>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</si>
  <si>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</si>
  <si>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</si>
  <si>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</si>
  <si>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</si>
  <si>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</si>
  <si>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</si>
  <si>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</si>
  <si>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</si>
  <si>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B</t>
  </si>
  <si>
    <t>2012</t>
  </si>
  <si>
    <t>2</t>
  </si>
  <si>
    <t>3</t>
  </si>
  <si>
    <t>4</t>
  </si>
  <si>
    <t>5</t>
  </si>
  <si>
    <t>6</t>
  </si>
  <si>
    <t>7</t>
  </si>
  <si>
    <t>Nikolić</t>
  </si>
  <si>
    <t>8</t>
  </si>
  <si>
    <t>9</t>
  </si>
  <si>
    <t>Todorović</t>
  </si>
  <si>
    <t>10</t>
  </si>
  <si>
    <t>Nikola</t>
  </si>
  <si>
    <t>11</t>
  </si>
  <si>
    <t>Bulatović</t>
  </si>
  <si>
    <t>12</t>
  </si>
  <si>
    <t>13</t>
  </si>
  <si>
    <t>14</t>
  </si>
  <si>
    <t>Sara</t>
  </si>
  <si>
    <t>15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</si>
  <si>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</si>
  <si>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</si>
  <si>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</si>
  <si>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</si>
  <si>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</si>
  <si>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</si>
  <si>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</si>
  <si>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</si>
  <si>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</si>
  <si>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</si>
  <si>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</si>
  <si>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</si>
  <si>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</si>
  <si>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</si>
  <si>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</si>
  <si>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</si>
  <si>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</si>
  <si>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</si>
  <si>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</si>
  <si>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</si>
  <si>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</si>
  <si>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</si>
  <si>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32</t>
  </si>
  <si>
    <t>Miloš</t>
  </si>
  <si>
    <t>Duborija</t>
  </si>
  <si>
    <t>33</t>
  </si>
  <si>
    <t>34</t>
  </si>
  <si>
    <t>35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</si>
  <si>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</si>
  <si>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</si>
  <si>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</si>
  <si>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</si>
  <si>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</si>
  <si>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</si>
  <si>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</si>
  <si>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</si>
  <si>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</si>
  <si>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</si>
  <si>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</si>
  <si>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</si>
  <si>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</si>
  <si>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</si>
  <si>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</si>
  <si>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</si>
  <si>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45</t>
  </si>
  <si>
    <t>46</t>
  </si>
  <si>
    <t>47</t>
  </si>
  <si>
    <t>48</t>
  </si>
  <si>
    <t>Čelebić</t>
  </si>
  <si>
    <t>49</t>
  </si>
  <si>
    <t>50</t>
  </si>
  <si>
    <t>2014</t>
  </si>
  <si>
    <t>Aleksandar</t>
  </si>
  <si>
    <t>Veljić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</si>
  <si>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</si>
  <si>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</si>
  <si>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</si>
  <si>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</si>
  <si>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</si>
  <si>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</si>
  <si>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</si>
  <si>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</si>
  <si>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Ranka</t>
  </si>
  <si>
    <t>Sarvan</t>
  </si>
  <si>
    <t>Dragana</t>
  </si>
  <si>
    <t>Miroslav</t>
  </si>
  <si>
    <t>Piper</t>
  </si>
  <si>
    <t>Vesna</t>
  </si>
  <si>
    <t>Živanović</t>
  </si>
  <si>
    <t>Rakonjac</t>
  </si>
  <si>
    <t>Vasilije</t>
  </si>
  <si>
    <t>Ratković</t>
  </si>
  <si>
    <t>Sead</t>
  </si>
  <si>
    <t>Trle</t>
  </si>
  <si>
    <t>Milosavljević</t>
  </si>
  <si>
    <t>Pavle</t>
  </si>
  <si>
    <t>Danilo</t>
  </si>
  <si>
    <t>Petar</t>
  </si>
  <si>
    <t>Tamara</t>
  </si>
  <si>
    <t>Jovana</t>
  </si>
  <si>
    <t>Vukčević</t>
  </si>
  <si>
    <t>Veliša</t>
  </si>
  <si>
    <t>Vuković</t>
  </si>
  <si>
    <t>Đorđe</t>
  </si>
  <si>
    <t>Nemanja</t>
  </si>
  <si>
    <t>Knežević</t>
  </si>
  <si>
    <t>Momir</t>
  </si>
  <si>
    <t>Đurković</t>
  </si>
  <si>
    <t>l2</t>
  </si>
  <si>
    <t>l1</t>
  </si>
  <si>
    <t>l3</t>
  </si>
  <si>
    <t>2016</t>
  </si>
  <si>
    <t>Robert</t>
  </si>
  <si>
    <t>Elezović</t>
  </si>
  <si>
    <t>Raičević</t>
  </si>
  <si>
    <t>Mimoza</t>
  </si>
  <si>
    <t>Drešaj</t>
  </si>
  <si>
    <t>Ivanović</t>
  </si>
  <si>
    <t>Božović</t>
  </si>
  <si>
    <t>Sutaj</t>
  </si>
  <si>
    <t>Miletić</t>
  </si>
  <si>
    <t>54</t>
  </si>
  <si>
    <t>Mitrić</t>
  </si>
  <si>
    <t>Andrijana</t>
  </si>
  <si>
    <t>Žugić</t>
  </si>
  <si>
    <t>Tošić</t>
  </si>
  <si>
    <t>Deniz</t>
  </si>
  <si>
    <t>Hodžić</t>
  </si>
  <si>
    <t>Teofilov</t>
  </si>
  <si>
    <t>Ostojić</t>
  </si>
  <si>
    <t>Doc. dr Miljan Bigović</t>
  </si>
  <si>
    <t>Doc. dr Aleksandar Popović</t>
  </si>
  <si>
    <t>2017</t>
  </si>
  <si>
    <t>Šćepanović</t>
  </si>
  <si>
    <t>Džanan</t>
  </si>
  <si>
    <t>Marija</t>
  </si>
  <si>
    <t>Krsto</t>
  </si>
  <si>
    <t>Vulović</t>
  </si>
  <si>
    <t>Ilija</t>
  </si>
  <si>
    <t>Šekarić</t>
  </si>
  <si>
    <t>Adnan</t>
  </si>
  <si>
    <t>Đozović</t>
  </si>
  <si>
    <t>Almin</t>
  </si>
  <si>
    <t>Kalač</t>
  </si>
  <si>
    <t>Rašović</t>
  </si>
  <si>
    <t>Edin</t>
  </si>
  <si>
    <t>Tatić</t>
  </si>
  <si>
    <t>Bernard</t>
  </si>
  <si>
    <t>Berišaj</t>
  </si>
  <si>
    <t>Krsmanović</t>
  </si>
  <si>
    <t>Aldin</t>
  </si>
  <si>
    <t>Dešić</t>
  </si>
  <si>
    <t>Ljiljana</t>
  </si>
  <si>
    <t>Gospić</t>
  </si>
  <si>
    <t>Stanković</t>
  </si>
  <si>
    <t>Milaković</t>
  </si>
  <si>
    <t>Cupara</t>
  </si>
  <si>
    <t>Šubarić</t>
  </si>
  <si>
    <t>Miković</t>
  </si>
  <si>
    <t>Bracović</t>
  </si>
  <si>
    <t>Babić</t>
  </si>
  <si>
    <t>Jovović</t>
  </si>
  <si>
    <t>Jaredić</t>
  </si>
  <si>
    <t>Ljumović</t>
  </si>
  <si>
    <t>Raspopović</t>
  </si>
  <si>
    <t>SARADNIK: Kosta Pavlović</t>
  </si>
  <si>
    <t>2018/19</t>
  </si>
  <si>
    <t>2018</t>
  </si>
  <si>
    <t>Milica</t>
  </si>
  <si>
    <t>Vuk</t>
  </si>
  <si>
    <t>Andrija</t>
  </si>
  <si>
    <t>Lazar</t>
  </si>
  <si>
    <t>Bajić</t>
  </si>
  <si>
    <t>Novak</t>
  </si>
  <si>
    <t>Slavković</t>
  </si>
  <si>
    <t>Pupović</t>
  </si>
  <si>
    <t>Vukušić</t>
  </si>
  <si>
    <t>Radovanović</t>
  </si>
  <si>
    <t>Milaš</t>
  </si>
  <si>
    <t>Nikolina</t>
  </si>
  <si>
    <t>Jelovac</t>
  </si>
  <si>
    <t>Valentina</t>
  </si>
  <si>
    <t>Bitrović</t>
  </si>
  <si>
    <t>Mugoša</t>
  </si>
  <si>
    <t>Dabetić</t>
  </si>
  <si>
    <t>Femić</t>
  </si>
  <si>
    <t>Milan</t>
  </si>
  <si>
    <t>Cvijović</t>
  </si>
  <si>
    <t>Mušikić</t>
  </si>
  <si>
    <t>Mihailo</t>
  </si>
  <si>
    <t>Ivona</t>
  </si>
  <si>
    <t>Radunović</t>
  </si>
  <si>
    <t>Zoran</t>
  </si>
  <si>
    <t>Mastilović</t>
  </si>
  <si>
    <t>Varga</t>
  </si>
  <si>
    <t>Prelević</t>
  </si>
  <si>
    <t>Boban</t>
  </si>
  <si>
    <t>Ognjen</t>
  </si>
  <si>
    <t>Mijajlo</t>
  </si>
  <si>
    <t>Golubović</t>
  </si>
  <si>
    <t>Vučinić</t>
  </si>
  <si>
    <t>Đuro</t>
  </si>
  <si>
    <t>Masoničić</t>
  </si>
  <si>
    <t>Rade</t>
  </si>
  <si>
    <t>Maksim</t>
  </si>
  <si>
    <t>Lutovac</t>
  </si>
  <si>
    <t>Marina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</si>
  <si>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</si>
  <si>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</si>
  <si>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</si>
  <si>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</si>
  <si>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</si>
  <si>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</si>
  <si>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</si>
  <si>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</si>
  <si>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</si>
  <si>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</si>
  <si>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</si>
  <si>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</si>
  <si>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Novović</t>
  </si>
  <si>
    <t>Živković</t>
  </si>
  <si>
    <t>Domazetović</t>
  </si>
  <si>
    <t>Stojanović</t>
  </si>
  <si>
    <t>Nerma</t>
  </si>
  <si>
    <t>Dizdarević</t>
  </si>
  <si>
    <t>Irina</t>
  </si>
  <si>
    <t>Lazarević</t>
  </si>
  <si>
    <t>Boljević</t>
  </si>
  <si>
    <t>Čoković</t>
  </si>
  <si>
    <t>Vasilisa</t>
  </si>
  <si>
    <t>Pejović</t>
  </si>
  <si>
    <t>Natalija</t>
  </si>
  <si>
    <t>Radnjić</t>
  </si>
  <si>
    <t>Ana</t>
  </si>
  <si>
    <t>Radulović</t>
  </si>
  <si>
    <t>Karličić</t>
  </si>
  <si>
    <t>Hajdana</t>
  </si>
  <si>
    <t>Damjanović</t>
  </si>
  <si>
    <t>Bulajić</t>
  </si>
  <si>
    <t>Admir</t>
  </si>
  <si>
    <t>Krnić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</si>
  <si>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</si>
  <si>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</si>
  <si>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</si>
  <si>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</si>
  <si>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</si>
  <si>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</si>
  <si>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</si>
  <si>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</si>
  <si>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</si>
  <si>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Milutin</t>
  </si>
  <si>
    <t>Jovanović</t>
  </si>
  <si>
    <t>Predrag</t>
  </si>
  <si>
    <t>Žunjić</t>
  </si>
  <si>
    <t>Popović</t>
  </si>
  <si>
    <t>Vaso</t>
  </si>
  <si>
    <t>Kristina</t>
  </si>
  <si>
    <t>Mićović</t>
  </si>
  <si>
    <t>Ružica</t>
  </si>
  <si>
    <t>Bobana</t>
  </si>
  <si>
    <t>Enida</t>
  </si>
  <si>
    <t>Bajraktarević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</si>
</sst>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11" xfId="97" applyFont="1" applyBorder="1" applyAlignment="1">
      <alignment horizontal="center" vertical="center" wrapText="1"/>
      <protection/>
    </xf>
    <xf numFmtId="0" fontId="3" fillId="0" borderId="11" xfId="97" applyFont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10" fillId="0" borderId="0" xfId="97" applyFont="1">
      <alignment/>
      <protection/>
    </xf>
    <xf numFmtId="0" fontId="12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4" fillId="0" borderId="12" xfId="95" applyFont="1" applyBorder="1" applyAlignment="1">
      <alignment horizontal="center" vertical="center" wrapText="1"/>
      <protection/>
    </xf>
    <xf numFmtId="0" fontId="14" fillId="0" borderId="13" xfId="95" applyFont="1" applyBorder="1" applyAlignment="1">
      <alignment horizontal="center" vertical="center" wrapText="1"/>
      <protection/>
    </xf>
    <xf numFmtId="0" fontId="0" fillId="0" borderId="14" xfId="95" applyBorder="1" applyAlignment="1">
      <alignment horizontal="center"/>
      <protection/>
    </xf>
    <xf numFmtId="0" fontId="12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7" fillId="0" borderId="0" xfId="97" applyFont="1" applyAlignment="1">
      <alignment horizontal="left" vertical="center"/>
      <protection/>
    </xf>
    <xf numFmtId="0" fontId="3" fillId="0" borderId="0" xfId="97" applyFont="1" applyAlignment="1">
      <alignment horizontal="left" vertical="center"/>
      <protection/>
    </xf>
    <xf numFmtId="0" fontId="6" fillId="0" borderId="0" xfId="97" applyFont="1" applyAlignment="1">
      <alignment horizontal="center"/>
      <protection/>
    </xf>
    <xf numFmtId="0" fontId="12" fillId="0" borderId="15" xfId="97" applyFont="1" applyBorder="1" applyAlignment="1">
      <alignment horizontal="center" wrapText="1"/>
      <protection/>
    </xf>
    <xf numFmtId="0" fontId="12" fillId="0" borderId="16" xfId="97" applyFont="1" applyBorder="1" applyAlignment="1">
      <alignment horizontal="center" wrapText="1"/>
      <protection/>
    </xf>
    <xf numFmtId="0" fontId="12" fillId="0" borderId="17" xfId="97" applyFont="1" applyBorder="1" applyAlignment="1">
      <alignment horizontal="center" wrapText="1"/>
      <protection/>
    </xf>
    <xf numFmtId="0" fontId="12" fillId="0" borderId="18" xfId="97" applyFont="1" applyBorder="1" applyAlignment="1">
      <alignment horizontal="center" wrapText="1"/>
      <protection/>
    </xf>
    <xf numFmtId="0" fontId="12" fillId="0" borderId="19" xfId="97" applyFont="1" applyBorder="1" applyAlignment="1">
      <alignment horizontal="center" wrapText="1"/>
      <protection/>
    </xf>
    <xf numFmtId="0" fontId="12" fillId="0" borderId="20" xfId="97" applyFont="1" applyBorder="1" applyAlignment="1">
      <alignment wrapText="1"/>
      <protection/>
    </xf>
    <xf numFmtId="0" fontId="12" fillId="0" borderId="20" xfId="97" applyFont="1" applyBorder="1" applyAlignment="1">
      <alignment horizontal="center" wrapText="1"/>
      <protection/>
    </xf>
    <xf numFmtId="0" fontId="12" fillId="0" borderId="21" xfId="97" applyFont="1" applyBorder="1" applyAlignment="1">
      <alignment horizontal="center" wrapText="1"/>
      <protection/>
    </xf>
    <xf numFmtId="0" fontId="12" fillId="0" borderId="22" xfId="97" applyFont="1" applyBorder="1" applyAlignment="1">
      <alignment horizontal="center" wrapText="1"/>
      <protection/>
    </xf>
    <xf numFmtId="0" fontId="12" fillId="0" borderId="17" xfId="97" applyFont="1" applyBorder="1" applyAlignment="1">
      <alignment wrapText="1"/>
      <protection/>
    </xf>
    <xf numFmtId="0" fontId="12" fillId="0" borderId="0" xfId="97" applyFont="1" applyBorder="1" applyAlignment="1">
      <alignment horizontal="center" wrapText="1"/>
      <protection/>
    </xf>
    <xf numFmtId="0" fontId="12" fillId="0" borderId="0" xfId="97" applyFont="1" applyBorder="1" applyAlignment="1">
      <alignment wrapText="1"/>
      <protection/>
    </xf>
    <xf numFmtId="49" fontId="0" fillId="0" borderId="14" xfId="95" applyNumberFormat="1" applyFont="1" applyBorder="1" applyAlignment="1">
      <alignment horizontal="right"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3" fillId="0" borderId="23" xfId="96" applyFont="1" applyBorder="1" applyAlignment="1">
      <alignment horizontal="center" vertical="center"/>
      <protection/>
    </xf>
    <xf numFmtId="0" fontId="0" fillId="0" borderId="24" xfId="96" applyFont="1" applyBorder="1">
      <alignment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26" xfId="96" applyNumberFormat="1" applyBorder="1" applyAlignment="1">
      <alignment horizontal="center"/>
      <protection/>
    </xf>
    <xf numFmtId="0" fontId="5" fillId="0" borderId="10" xfId="96" applyNumberFormat="1" applyFont="1" applyFill="1" applyBorder="1" applyAlignment="1">
      <alignment horizontal="center"/>
      <protection/>
    </xf>
    <xf numFmtId="0" fontId="5" fillId="0" borderId="10" xfId="96" applyNumberFormat="1" applyFont="1" applyBorder="1">
      <alignment/>
      <protection/>
    </xf>
    <xf numFmtId="0" fontId="10" fillId="0" borderId="0" xfId="96" applyFont="1">
      <alignment/>
      <protection/>
    </xf>
    <xf numFmtId="49" fontId="0" fillId="0" borderId="10" xfId="95" applyNumberFormat="1" applyFont="1" applyBorder="1" applyAlignment="1">
      <alignment horizontal="right"/>
      <protection/>
    </xf>
    <xf numFmtId="0" fontId="0" fillId="0" borderId="0" xfId="97" applyFont="1">
      <alignment/>
      <protection/>
    </xf>
    <xf numFmtId="0" fontId="0" fillId="0" borderId="0" xfId="97" applyFont="1">
      <alignment/>
      <protection/>
    </xf>
    <xf numFmtId="0" fontId="0" fillId="0" borderId="0" xfId="97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0" fillId="34" borderId="0" xfId="97" applyFont="1" applyFill="1">
      <alignment/>
      <protection/>
    </xf>
    <xf numFmtId="0" fontId="0" fillId="0" borderId="10" xfId="96" applyNumberFormat="1" applyFont="1" applyBorder="1" applyAlignment="1">
      <alignment horizontal="right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7" applyNumberFormat="1" applyFont="1" applyBorder="1">
      <alignment/>
      <protection/>
    </xf>
    <xf numFmtId="0" fontId="6" fillId="0" borderId="0" xfId="97" applyFont="1" applyAlignment="1">
      <alignment/>
      <protection/>
    </xf>
    <xf numFmtId="0" fontId="0" fillId="0" borderId="14" xfId="95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23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3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23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23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5" applyBorder="1" applyAlignment="1">
      <alignment horizontal="left"/>
      <protection/>
    </xf>
    <xf numFmtId="0" fontId="0" fillId="0" borderId="28" xfId="95" applyBorder="1" applyAlignment="1">
      <alignment horizontal="left"/>
      <protection/>
    </xf>
    <xf numFmtId="0" fontId="11" fillId="0" borderId="10" xfId="95" applyFont="1" applyBorder="1" applyAlignment="1">
      <alignment horizontal="left" vertical="center" wrapText="1"/>
      <protection/>
    </xf>
    <xf numFmtId="0" fontId="13" fillId="0" borderId="10" xfId="95" applyFont="1" applyBorder="1" applyAlignment="1">
      <alignment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2" fillId="0" borderId="29" xfId="95" applyFont="1" applyBorder="1" applyAlignment="1">
      <alignment wrapText="1"/>
      <protection/>
    </xf>
    <xf numFmtId="0" fontId="16" fillId="0" borderId="11" xfId="95" applyFont="1" applyBorder="1" applyAlignment="1">
      <alignment horizontal="center" vertical="center" wrapText="1"/>
      <protection/>
    </xf>
    <xf numFmtId="0" fontId="16" fillId="0" borderId="30" xfId="95" applyFont="1" applyBorder="1" applyAlignment="1">
      <alignment horizontal="center" vertical="center" wrapText="1"/>
      <protection/>
    </xf>
    <xf numFmtId="0" fontId="14" fillId="0" borderId="31" xfId="95" applyFont="1" applyBorder="1" applyAlignment="1">
      <alignment horizontal="center" vertical="center" wrapText="1"/>
      <protection/>
    </xf>
    <xf numFmtId="0" fontId="14" fillId="0" borderId="32" xfId="95" applyFont="1" applyBorder="1" applyAlignment="1">
      <alignment horizontal="center" vertical="center" wrapText="1"/>
      <protection/>
    </xf>
    <xf numFmtId="0" fontId="14" fillId="0" borderId="33" xfId="95" applyFont="1" applyBorder="1" applyAlignment="1">
      <alignment horizontal="center" vertical="center" wrapText="1"/>
      <protection/>
    </xf>
    <xf numFmtId="0" fontId="14" fillId="0" borderId="34" xfId="95" applyFont="1" applyBorder="1" applyAlignment="1">
      <alignment horizontal="center" vertical="center" wrapText="1"/>
      <protection/>
    </xf>
    <xf numFmtId="0" fontId="14" fillId="0" borderId="26" xfId="95" applyFont="1" applyBorder="1" applyAlignment="1">
      <alignment horizontal="center" vertical="center" wrapText="1"/>
      <protection/>
    </xf>
    <xf numFmtId="0" fontId="14" fillId="0" borderId="28" xfId="95" applyFont="1" applyBorder="1" applyAlignment="1">
      <alignment horizontal="center" vertical="center" wrapText="1"/>
      <protection/>
    </xf>
    <xf numFmtId="0" fontId="14" fillId="0" borderId="11" xfId="95" applyFont="1" applyBorder="1" applyAlignment="1">
      <alignment horizontal="center" vertical="center" wrapText="1"/>
      <protection/>
    </xf>
    <xf numFmtId="0" fontId="14" fillId="0" borderId="30" xfId="95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11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11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11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11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26" xfId="97" applyFont="1" applyBorder="1" applyAlignment="1" applyProtection="1">
      <alignment horizontal="left" vertical="center"/>
      <protection locked="0"/>
    </xf>
    <xf numFmtId="0" fontId="3" fillId="0" borderId="27" xfId="97" applyFont="1" applyBorder="1" applyAlignment="1" applyProtection="1">
      <alignment horizontal="left" vertical="center"/>
      <protection locked="0"/>
    </xf>
    <xf numFmtId="0" fontId="0" fillId="0" borderId="27" xfId="97" applyBorder="1" applyAlignment="1">
      <alignment horizontal="left" vertical="center"/>
      <protection/>
    </xf>
    <xf numFmtId="0" fontId="0" fillId="0" borderId="28" xfId="97" applyBorder="1" applyAlignment="1">
      <alignment horizontal="left" vertical="center"/>
      <protection/>
    </xf>
    <xf numFmtId="0" fontId="4" fillId="0" borderId="26" xfId="97" applyFont="1" applyBorder="1" applyAlignment="1" applyProtection="1">
      <alignment horizontal="left" vertical="center"/>
      <protection locked="0"/>
    </xf>
    <xf numFmtId="0" fontId="4" fillId="0" borderId="27" xfId="97" applyFont="1" applyBorder="1" applyAlignment="1" applyProtection="1">
      <alignment horizontal="left" vertical="center"/>
      <protection locked="0"/>
    </xf>
    <xf numFmtId="0" fontId="5" fillId="0" borderId="27" xfId="97" applyFont="1" applyBorder="1" applyAlignment="1">
      <alignment horizontal="left" vertical="center"/>
      <protection/>
    </xf>
    <xf numFmtId="0" fontId="5" fillId="0" borderId="28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6" fillId="0" borderId="0" xfId="97" applyFont="1" applyAlignment="1">
      <alignment horizontal="center"/>
      <protection/>
    </xf>
    <xf numFmtId="0" fontId="12" fillId="0" borderId="35" xfId="97" applyFont="1" applyBorder="1" applyAlignment="1">
      <alignment horizontal="center" wrapText="1"/>
      <protection/>
    </xf>
    <xf numFmtId="0" fontId="12" fillId="0" borderId="36" xfId="97" applyFont="1" applyBorder="1" applyAlignment="1">
      <alignment horizontal="center" wrapText="1"/>
      <protection/>
    </xf>
    <xf numFmtId="0" fontId="12" fillId="0" borderId="15" xfId="97" applyFont="1" applyBorder="1" applyAlignment="1">
      <alignment horizontal="center" wrapText="1"/>
      <protection/>
    </xf>
    <xf numFmtId="0" fontId="12" fillId="0" borderId="37" xfId="97" applyFont="1" applyBorder="1" applyAlignment="1">
      <alignment horizontal="center" vertical="center" wrapText="1"/>
      <protection/>
    </xf>
    <xf numFmtId="0" fontId="12" fillId="0" borderId="38" xfId="97" applyFont="1" applyBorder="1" applyAlignment="1">
      <alignment horizontal="center" vertical="center" wrapText="1"/>
      <protection/>
    </xf>
    <xf numFmtId="0" fontId="12" fillId="0" borderId="39" xfId="97" applyFont="1" applyBorder="1" applyAlignment="1">
      <alignment horizontal="center" vertical="center" wrapText="1"/>
      <protection/>
    </xf>
    <xf numFmtId="0" fontId="12" fillId="0" borderId="40" xfId="97" applyFont="1" applyBorder="1" applyAlignment="1">
      <alignment horizontal="center" wrapText="1"/>
      <protection/>
    </xf>
    <xf numFmtId="0" fontId="12" fillId="0" borderId="41" xfId="97" applyFont="1" applyBorder="1" applyAlignment="1">
      <alignment horizontal="center" wrapText="1"/>
      <protection/>
    </xf>
    <xf numFmtId="0" fontId="12" fillId="0" borderId="42" xfId="97" applyFont="1" applyBorder="1" applyAlignment="1">
      <alignment horizontal="center" wrapText="1"/>
      <protection/>
    </xf>
    <xf numFmtId="0" fontId="12" fillId="0" borderId="43" xfId="97" applyFont="1" applyBorder="1" applyAlignment="1">
      <alignment horizontal="center" wrapText="1"/>
      <protection/>
    </xf>
    <xf numFmtId="0" fontId="12" fillId="0" borderId="44" xfId="97" applyFont="1" applyBorder="1" applyAlignment="1">
      <alignment horizontal="center" wrapText="1"/>
      <protection/>
    </xf>
    <xf numFmtId="0" fontId="12" fillId="0" borderId="45" xfId="97" applyFont="1" applyBorder="1" applyAlignment="1">
      <alignment horizontal="center" wrapText="1"/>
      <protection/>
    </xf>
    <xf numFmtId="0" fontId="12" fillId="0" borderId="46" xfId="97" applyFont="1" applyBorder="1" applyAlignment="1">
      <alignment horizontal="center" wrapText="1"/>
      <protection/>
    </xf>
    <xf numFmtId="0" fontId="12" fillId="0" borderId="28" xfId="97" applyFont="1" applyBorder="1" applyAlignment="1">
      <alignment horizontal="center" wrapText="1"/>
      <protection/>
    </xf>
    <xf numFmtId="0" fontId="12" fillId="0" borderId="26" xfId="97" applyFont="1" applyBorder="1" applyAlignment="1">
      <alignment horizontal="center" wrapText="1"/>
      <protection/>
    </xf>
    <xf numFmtId="0" fontId="12" fillId="0" borderId="47" xfId="97" applyFont="1" applyBorder="1" applyAlignment="1">
      <alignment horizontal="center" wrapText="1"/>
      <protection/>
    </xf>
    <xf numFmtId="0" fontId="19" fillId="0" borderId="46" xfId="97" applyFont="1" applyBorder="1" applyAlignment="1">
      <alignment horizontal="center" wrapText="1"/>
      <protection/>
    </xf>
    <xf numFmtId="0" fontId="19" fillId="0" borderId="47" xfId="97" applyFont="1" applyBorder="1" applyAlignment="1">
      <alignment horizontal="center" wrapText="1"/>
      <protection/>
    </xf>
    <xf numFmtId="0" fontId="19" fillId="0" borderId="48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17" fillId="0" borderId="0" xfId="97" applyFont="1" applyAlignment="1">
      <alignment horizontal="left" vertical="center"/>
      <protection/>
    </xf>
    <xf numFmtId="0" fontId="3" fillId="0" borderId="0" xfId="97" applyFont="1" applyAlignment="1">
      <alignment horizontal="left" vertical="center"/>
      <protection/>
    </xf>
    <xf numFmtId="0" fontId="18" fillId="0" borderId="0" xfId="97" applyFont="1" applyAlignment="1">
      <alignment horizontal="center"/>
      <protection/>
    </xf>
    <xf numFmtId="0" fontId="12" fillId="0" borderId="49" xfId="97" applyFont="1" applyBorder="1" applyAlignment="1">
      <alignment horizontal="center" wrapText="1"/>
      <protection/>
    </xf>
    <xf numFmtId="1" fontId="0" fillId="0" borderId="14" xfId="95" applyNumberFormat="1" applyBorder="1" applyAlignment="1">
      <alignment horizontal="center"/>
      <protection/>
    </xf>
    <xf numFmtId="1" fontId="0" fillId="0" borderId="10" xfId="0" applyNumberFormat="1" applyBorder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L22" sqref="L22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</row>
    <row r="2" spans="1:10" ht="15">
      <c r="A2" s="75" t="s">
        <v>69</v>
      </c>
      <c r="B2" s="75" t="s">
        <v>239</v>
      </c>
      <c r="C2" s="75" t="s">
        <v>268</v>
      </c>
      <c r="D2" s="75" t="s">
        <v>190</v>
      </c>
      <c r="E2" s="75" t="s">
        <v>71</v>
      </c>
      <c r="F2" s="75" t="s">
        <v>69</v>
      </c>
      <c r="G2" s="75" t="s">
        <v>204</v>
      </c>
      <c r="I2" t="str">
        <f>CONCATENATE(A2,"/",B2)</f>
        <v>1/2018</v>
      </c>
      <c r="J2" t="str">
        <f>CONCATENATE(D2," ",C2)</f>
        <v>Božović Boban</v>
      </c>
    </row>
    <row r="3" spans="1:10" ht="15">
      <c r="A3" s="75" t="s">
        <v>73</v>
      </c>
      <c r="B3" s="75" t="s">
        <v>239</v>
      </c>
      <c r="C3" s="75" t="s">
        <v>168</v>
      </c>
      <c r="D3" s="75" t="s">
        <v>205</v>
      </c>
      <c r="E3" s="75" t="s">
        <v>71</v>
      </c>
      <c r="F3" s="75" t="s">
        <v>69</v>
      </c>
      <c r="G3" s="75" t="s">
        <v>204</v>
      </c>
      <c r="I3" t="str">
        <f aca="true" t="shared" si="0" ref="I3:I66">CONCATENATE(A3,"/",B3)</f>
        <v>2/2018</v>
      </c>
      <c r="J3" t="str">
        <f aca="true" t="shared" si="1" ref="J3:J66">CONCATENATE(D3," ",C3)</f>
        <v>Šćepanović Danilo</v>
      </c>
    </row>
    <row r="4" spans="1:10" ht="15">
      <c r="A4" s="75" t="s">
        <v>74</v>
      </c>
      <c r="B4" s="75" t="s">
        <v>239</v>
      </c>
      <c r="C4" s="75" t="s">
        <v>269</v>
      </c>
      <c r="D4" s="75" t="s">
        <v>229</v>
      </c>
      <c r="E4" s="75" t="s">
        <v>71</v>
      </c>
      <c r="F4" s="75" t="s">
        <v>69</v>
      </c>
      <c r="G4" s="75" t="s">
        <v>204</v>
      </c>
      <c r="I4" t="str">
        <f t="shared" si="0"/>
        <v>3/2018</v>
      </c>
      <c r="J4" t="str">
        <f t="shared" si="1"/>
        <v>Šubarić Ognjen</v>
      </c>
    </row>
    <row r="5" spans="1:10" ht="15">
      <c r="A5" s="75" t="s">
        <v>75</v>
      </c>
      <c r="B5" s="75" t="s">
        <v>239</v>
      </c>
      <c r="C5" s="75" t="s">
        <v>270</v>
      </c>
      <c r="D5" s="75" t="s">
        <v>271</v>
      </c>
      <c r="E5" s="75" t="s">
        <v>71</v>
      </c>
      <c r="F5" s="75" t="s">
        <v>69</v>
      </c>
      <c r="G5" s="75" t="s">
        <v>204</v>
      </c>
      <c r="I5" t="str">
        <f t="shared" si="0"/>
        <v>4/2018</v>
      </c>
      <c r="J5" t="str">
        <f t="shared" si="1"/>
        <v>Golubović Mijajlo</v>
      </c>
    </row>
    <row r="6" spans="1:10" ht="15">
      <c r="A6" s="75" t="s">
        <v>76</v>
      </c>
      <c r="B6" s="75" t="s">
        <v>239</v>
      </c>
      <c r="C6" s="75" t="s">
        <v>108</v>
      </c>
      <c r="D6" s="75" t="s">
        <v>272</v>
      </c>
      <c r="E6" s="75" t="s">
        <v>71</v>
      </c>
      <c r="F6" s="75" t="s">
        <v>69</v>
      </c>
      <c r="G6" s="75" t="s">
        <v>204</v>
      </c>
      <c r="I6" t="str">
        <f t="shared" si="0"/>
        <v>5/2018</v>
      </c>
      <c r="J6" t="str">
        <f t="shared" si="1"/>
        <v>Vučinić Luka</v>
      </c>
    </row>
    <row r="7" spans="1:10" ht="15">
      <c r="A7" s="75" t="s">
        <v>77</v>
      </c>
      <c r="B7" s="75" t="s">
        <v>239</v>
      </c>
      <c r="C7" s="75" t="s">
        <v>273</v>
      </c>
      <c r="D7" s="75" t="s">
        <v>274</v>
      </c>
      <c r="E7" s="75" t="s">
        <v>71</v>
      </c>
      <c r="F7" s="75" t="s">
        <v>69</v>
      </c>
      <c r="G7" s="75" t="s">
        <v>204</v>
      </c>
      <c r="I7" t="str">
        <f t="shared" si="0"/>
        <v>6/2018</v>
      </c>
      <c r="J7" t="str">
        <f t="shared" si="1"/>
        <v>Masoničić Đuro</v>
      </c>
    </row>
    <row r="8" spans="1:10" ht="15">
      <c r="A8" s="75" t="s">
        <v>78</v>
      </c>
      <c r="B8" s="75" t="s">
        <v>239</v>
      </c>
      <c r="C8" s="75" t="s">
        <v>275</v>
      </c>
      <c r="D8" s="75" t="s">
        <v>145</v>
      </c>
      <c r="E8" s="75" t="s">
        <v>71</v>
      </c>
      <c r="F8" s="75" t="s">
        <v>69</v>
      </c>
      <c r="G8" s="75" t="s">
        <v>204</v>
      </c>
      <c r="I8" t="str">
        <f t="shared" si="0"/>
        <v>7/2018</v>
      </c>
      <c r="J8" t="str">
        <f t="shared" si="1"/>
        <v>Veljić Rade</v>
      </c>
    </row>
    <row r="9" spans="1:10" ht="15">
      <c r="A9" s="75" t="s">
        <v>80</v>
      </c>
      <c r="B9" s="75" t="s">
        <v>239</v>
      </c>
      <c r="C9" s="75" t="s">
        <v>276</v>
      </c>
      <c r="D9" s="75" t="s">
        <v>277</v>
      </c>
      <c r="E9" s="75" t="s">
        <v>71</v>
      </c>
      <c r="F9" s="75" t="s">
        <v>69</v>
      </c>
      <c r="G9" s="75" t="s">
        <v>204</v>
      </c>
      <c r="I9" t="str">
        <f t="shared" si="0"/>
        <v>8/2018</v>
      </c>
      <c r="J9" t="str">
        <f t="shared" si="1"/>
        <v>Lutovac Maksim</v>
      </c>
    </row>
    <row r="10" spans="1:10" ht="15">
      <c r="A10" s="75" t="s">
        <v>81</v>
      </c>
      <c r="B10" s="75" t="s">
        <v>239</v>
      </c>
      <c r="C10" s="75" t="s">
        <v>113</v>
      </c>
      <c r="D10" s="75" t="s">
        <v>216</v>
      </c>
      <c r="E10" s="75" t="s">
        <v>71</v>
      </c>
      <c r="F10" s="75" t="s">
        <v>69</v>
      </c>
      <c r="G10" s="75" t="s">
        <v>204</v>
      </c>
      <c r="I10" t="str">
        <f t="shared" si="0"/>
        <v>9/2018</v>
      </c>
      <c r="J10" t="str">
        <f t="shared" si="1"/>
        <v>Rašović Stefan</v>
      </c>
    </row>
    <row r="11" spans="1:10" ht="15">
      <c r="A11" s="75" t="s">
        <v>83</v>
      </c>
      <c r="B11" s="75" t="s">
        <v>239</v>
      </c>
      <c r="C11" s="75" t="s">
        <v>278</v>
      </c>
      <c r="D11" s="75" t="s">
        <v>279</v>
      </c>
      <c r="E11" s="75" t="s">
        <v>71</v>
      </c>
      <c r="F11" s="75" t="s">
        <v>69</v>
      </c>
      <c r="G11" s="75" t="s">
        <v>204</v>
      </c>
      <c r="I11" t="str">
        <f t="shared" si="0"/>
        <v>10/2018</v>
      </c>
      <c r="J11" t="str">
        <f t="shared" si="1"/>
        <v>Vučković Marina</v>
      </c>
    </row>
    <row r="12" spans="1:10" ht="15">
      <c r="A12" s="75" t="s">
        <v>85</v>
      </c>
      <c r="B12" s="75" t="s">
        <v>239</v>
      </c>
      <c r="C12" s="75" t="s">
        <v>108</v>
      </c>
      <c r="D12" s="75" t="s">
        <v>280</v>
      </c>
      <c r="E12" s="75" t="s">
        <v>71</v>
      </c>
      <c r="F12" s="75" t="s">
        <v>69</v>
      </c>
      <c r="G12" s="75" t="s">
        <v>204</v>
      </c>
      <c r="I12" t="str">
        <f t="shared" si="0"/>
        <v>11/2018</v>
      </c>
      <c r="J12" t="str">
        <f t="shared" si="1"/>
        <v>Utješinović Luka</v>
      </c>
    </row>
    <row r="13" spans="1:10" ht="15">
      <c r="A13" s="75" t="s">
        <v>87</v>
      </c>
      <c r="B13" s="75" t="s">
        <v>239</v>
      </c>
      <c r="C13" s="75" t="s">
        <v>281</v>
      </c>
      <c r="D13" s="75" t="s">
        <v>282</v>
      </c>
      <c r="E13" s="75" t="s">
        <v>71</v>
      </c>
      <c r="F13" s="75" t="s">
        <v>69</v>
      </c>
      <c r="G13" s="75" t="s">
        <v>204</v>
      </c>
      <c r="I13" t="str">
        <f t="shared" si="0"/>
        <v>12/2018</v>
      </c>
      <c r="J13" t="str">
        <f t="shared" si="1"/>
        <v>Petrović Anika</v>
      </c>
    </row>
    <row r="14" spans="1:10" ht="15">
      <c r="A14" s="75" t="s">
        <v>88</v>
      </c>
      <c r="B14" s="75" t="s">
        <v>239</v>
      </c>
      <c r="C14" s="75" t="s">
        <v>240</v>
      </c>
      <c r="D14" s="75" t="s">
        <v>177</v>
      </c>
      <c r="E14" s="75" t="s">
        <v>71</v>
      </c>
      <c r="F14" s="75" t="s">
        <v>69</v>
      </c>
      <c r="G14" s="75" t="s">
        <v>204</v>
      </c>
      <c r="I14" t="str">
        <f t="shared" si="0"/>
        <v>13/2018</v>
      </c>
      <c r="J14" t="str">
        <f t="shared" si="1"/>
        <v>Knežević Milica</v>
      </c>
    </row>
    <row r="15" spans="1:10" ht="15">
      <c r="A15" s="75" t="s">
        <v>89</v>
      </c>
      <c r="B15" s="75" t="s">
        <v>239</v>
      </c>
      <c r="C15" s="75" t="s">
        <v>241</v>
      </c>
      <c r="D15" s="75" t="s">
        <v>277</v>
      </c>
      <c r="E15" s="75" t="s">
        <v>71</v>
      </c>
      <c r="F15" s="75" t="s">
        <v>69</v>
      </c>
      <c r="G15" s="75" t="s">
        <v>204</v>
      </c>
      <c r="I15" t="str">
        <f t="shared" si="0"/>
        <v>14/2018</v>
      </c>
      <c r="J15" t="str">
        <f t="shared" si="1"/>
        <v>Lutovac Vuk</v>
      </c>
    </row>
    <row r="16" spans="1:10" ht="15">
      <c r="A16" s="75" t="s">
        <v>91</v>
      </c>
      <c r="B16" s="75" t="s">
        <v>239</v>
      </c>
      <c r="C16" s="75" t="s">
        <v>283</v>
      </c>
      <c r="D16" s="75" t="s">
        <v>284</v>
      </c>
      <c r="E16" s="75" t="s">
        <v>71</v>
      </c>
      <c r="F16" s="75" t="s">
        <v>69</v>
      </c>
      <c r="G16" s="75" t="s">
        <v>204</v>
      </c>
      <c r="I16" t="str">
        <f t="shared" si="0"/>
        <v>15/2018</v>
      </c>
      <c r="J16" t="str">
        <f t="shared" si="1"/>
        <v>Delijić Damir</v>
      </c>
    </row>
    <row r="17" spans="1:10" ht="15">
      <c r="A17" s="75" t="s">
        <v>93</v>
      </c>
      <c r="B17" s="75" t="s">
        <v>239</v>
      </c>
      <c r="C17" s="75" t="s">
        <v>171</v>
      </c>
      <c r="D17" s="75" t="s">
        <v>285</v>
      </c>
      <c r="E17" s="75" t="s">
        <v>71</v>
      </c>
      <c r="F17" s="75" t="s">
        <v>69</v>
      </c>
      <c r="G17" s="75" t="s">
        <v>204</v>
      </c>
      <c r="I17" t="str">
        <f t="shared" si="0"/>
        <v>16/2018</v>
      </c>
      <c r="J17" t="str">
        <f t="shared" si="1"/>
        <v>Čeprnić Jovana</v>
      </c>
    </row>
    <row r="18" spans="1:10" ht="15">
      <c r="A18" s="75" t="s">
        <v>95</v>
      </c>
      <c r="B18" s="75" t="s">
        <v>239</v>
      </c>
      <c r="C18" s="75" t="s">
        <v>286</v>
      </c>
      <c r="D18" s="75" t="s">
        <v>287</v>
      </c>
      <c r="E18" s="75" t="s">
        <v>71</v>
      </c>
      <c r="F18" s="75" t="s">
        <v>69</v>
      </c>
      <c r="G18" s="75" t="s">
        <v>204</v>
      </c>
      <c r="I18" t="str">
        <f t="shared" si="0"/>
        <v>17/2018</v>
      </c>
      <c r="J18" t="str">
        <f t="shared" si="1"/>
        <v>Đilas Vojislav</v>
      </c>
    </row>
    <row r="19" spans="1:10" ht="15">
      <c r="A19" s="75" t="s">
        <v>96</v>
      </c>
      <c r="B19" s="75" t="s">
        <v>239</v>
      </c>
      <c r="C19" s="75" t="s">
        <v>84</v>
      </c>
      <c r="D19" s="75" t="s">
        <v>288</v>
      </c>
      <c r="E19" s="75" t="s">
        <v>71</v>
      </c>
      <c r="F19" s="75" t="s">
        <v>69</v>
      </c>
      <c r="G19" s="75" t="s">
        <v>204</v>
      </c>
      <c r="I19" t="str">
        <f t="shared" si="0"/>
        <v>18/2018</v>
      </c>
      <c r="J19" t="str">
        <f t="shared" si="1"/>
        <v>Turčinović Nikola</v>
      </c>
    </row>
    <row r="20" spans="1:10" ht="15">
      <c r="A20" s="75" t="s">
        <v>97</v>
      </c>
      <c r="B20" s="75" t="s">
        <v>239</v>
      </c>
      <c r="C20" s="75" t="s">
        <v>289</v>
      </c>
      <c r="D20" s="75" t="s">
        <v>290</v>
      </c>
      <c r="E20" s="75" t="s">
        <v>71</v>
      </c>
      <c r="F20" s="75" t="s">
        <v>69</v>
      </c>
      <c r="G20" s="75" t="s">
        <v>204</v>
      </c>
      <c r="I20" t="str">
        <f t="shared" si="0"/>
        <v>19/2018</v>
      </c>
      <c r="J20" t="str">
        <f t="shared" si="1"/>
        <v>Kadić Milovan</v>
      </c>
    </row>
    <row r="21" spans="1:10" ht="15">
      <c r="A21" s="75" t="s">
        <v>98</v>
      </c>
      <c r="B21" s="75" t="s">
        <v>239</v>
      </c>
      <c r="C21" s="75" t="s">
        <v>176</v>
      </c>
      <c r="D21" s="75" t="s">
        <v>291</v>
      </c>
      <c r="E21" s="75" t="s">
        <v>71</v>
      </c>
      <c r="F21" s="75" t="s">
        <v>69</v>
      </c>
      <c r="G21" s="75" t="s">
        <v>204</v>
      </c>
      <c r="I21" t="str">
        <f t="shared" si="0"/>
        <v>20/2018</v>
      </c>
      <c r="J21" t="str">
        <f t="shared" si="1"/>
        <v>Novović Nemanja</v>
      </c>
    </row>
    <row r="22" spans="1:10" ht="15">
      <c r="A22" s="75" t="s">
        <v>100</v>
      </c>
      <c r="B22" s="75" t="s">
        <v>239</v>
      </c>
      <c r="C22" s="75" t="s">
        <v>242</v>
      </c>
      <c r="D22" s="75" t="s">
        <v>292</v>
      </c>
      <c r="E22" s="75" t="s">
        <v>71</v>
      </c>
      <c r="F22" s="75" t="s">
        <v>69</v>
      </c>
      <c r="G22" s="75" t="s">
        <v>204</v>
      </c>
      <c r="I22" t="str">
        <f t="shared" si="0"/>
        <v>22/2018</v>
      </c>
      <c r="J22" t="str">
        <f t="shared" si="1"/>
        <v>Živković Andrija</v>
      </c>
    </row>
    <row r="23" spans="1:10" ht="15">
      <c r="A23" s="75" t="s">
        <v>103</v>
      </c>
      <c r="B23" s="75" t="s">
        <v>239</v>
      </c>
      <c r="C23" s="75" t="s">
        <v>241</v>
      </c>
      <c r="D23" s="75" t="s">
        <v>293</v>
      </c>
      <c r="E23" s="75" t="s">
        <v>71</v>
      </c>
      <c r="F23" s="75" t="s">
        <v>69</v>
      </c>
      <c r="G23" s="75" t="s">
        <v>204</v>
      </c>
      <c r="I23" t="str">
        <f t="shared" si="0"/>
        <v>24/2018</v>
      </c>
      <c r="J23" t="str">
        <f t="shared" si="1"/>
        <v>Domazetović Vuk</v>
      </c>
    </row>
    <row r="24" spans="1:10" ht="15">
      <c r="A24" s="75" t="s">
        <v>104</v>
      </c>
      <c r="B24" s="75" t="s">
        <v>239</v>
      </c>
      <c r="C24" s="75" t="s">
        <v>171</v>
      </c>
      <c r="D24" s="75" t="s">
        <v>294</v>
      </c>
      <c r="E24" s="75" t="s">
        <v>71</v>
      </c>
      <c r="F24" s="75" t="s">
        <v>69</v>
      </c>
      <c r="G24" s="75" t="s">
        <v>204</v>
      </c>
      <c r="I24" t="str">
        <f t="shared" si="0"/>
        <v>25/2018</v>
      </c>
      <c r="J24" t="str">
        <f t="shared" si="1"/>
        <v>Stojanović Jovana</v>
      </c>
    </row>
    <row r="25" spans="1:10" ht="15">
      <c r="A25" s="75" t="s">
        <v>105</v>
      </c>
      <c r="B25" s="75" t="s">
        <v>239</v>
      </c>
      <c r="C25" s="75" t="s">
        <v>295</v>
      </c>
      <c r="D25" s="75" t="s">
        <v>296</v>
      </c>
      <c r="E25" s="75" t="s">
        <v>71</v>
      </c>
      <c r="F25" s="75" t="s">
        <v>69</v>
      </c>
      <c r="G25" s="75" t="s">
        <v>204</v>
      </c>
      <c r="I25" t="str">
        <f t="shared" si="0"/>
        <v>26/2018</v>
      </c>
      <c r="J25" t="str">
        <f t="shared" si="1"/>
        <v>Dizdarević Nerma</v>
      </c>
    </row>
    <row r="26" spans="1:10" ht="15">
      <c r="A26" s="75" t="s">
        <v>106</v>
      </c>
      <c r="B26" s="75" t="s">
        <v>239</v>
      </c>
      <c r="C26" s="75" t="s">
        <v>151</v>
      </c>
      <c r="D26" s="75" t="s">
        <v>177</v>
      </c>
      <c r="E26" s="75" t="s">
        <v>71</v>
      </c>
      <c r="F26" s="75" t="s">
        <v>69</v>
      </c>
      <c r="G26" s="75" t="s">
        <v>204</v>
      </c>
      <c r="I26" t="str">
        <f t="shared" si="0"/>
        <v>27/2018</v>
      </c>
      <c r="J26" t="str">
        <f t="shared" si="1"/>
        <v>Knežević Sonja</v>
      </c>
    </row>
    <row r="27" spans="1:10" ht="15">
      <c r="A27" s="75" t="s">
        <v>107</v>
      </c>
      <c r="B27" s="75" t="s">
        <v>239</v>
      </c>
      <c r="C27" s="75" t="s">
        <v>297</v>
      </c>
      <c r="D27" s="75" t="s">
        <v>298</v>
      </c>
      <c r="E27" s="75" t="s">
        <v>71</v>
      </c>
      <c r="F27" s="75" t="s">
        <v>69</v>
      </c>
      <c r="G27" s="75" t="s">
        <v>204</v>
      </c>
      <c r="I27" t="str">
        <f t="shared" si="0"/>
        <v>28/2018</v>
      </c>
      <c r="J27" t="str">
        <f t="shared" si="1"/>
        <v>Lazarević Irina</v>
      </c>
    </row>
    <row r="28" spans="1:10" ht="15">
      <c r="A28" s="75" t="s">
        <v>109</v>
      </c>
      <c r="B28" s="75" t="s">
        <v>239</v>
      </c>
      <c r="C28" s="75" t="s">
        <v>108</v>
      </c>
      <c r="D28" s="75" t="s">
        <v>299</v>
      </c>
      <c r="E28" s="75" t="s">
        <v>71</v>
      </c>
      <c r="F28" s="75" t="s">
        <v>69</v>
      </c>
      <c r="G28" s="75" t="s">
        <v>204</v>
      </c>
      <c r="I28" t="str">
        <f t="shared" si="0"/>
        <v>29/2018</v>
      </c>
      <c r="J28" t="str">
        <f t="shared" si="1"/>
        <v>Boljević Luka</v>
      </c>
    </row>
    <row r="29" spans="1:10" ht="15">
      <c r="A29" s="75" t="s">
        <v>111</v>
      </c>
      <c r="B29" s="75" t="s">
        <v>239</v>
      </c>
      <c r="C29" s="75" t="s">
        <v>130</v>
      </c>
      <c r="D29" s="75" t="s">
        <v>192</v>
      </c>
      <c r="E29" s="75" t="s">
        <v>71</v>
      </c>
      <c r="F29" s="75" t="s">
        <v>69</v>
      </c>
      <c r="G29" s="75" t="s">
        <v>204</v>
      </c>
      <c r="I29" t="str">
        <f t="shared" si="0"/>
        <v>30/2018</v>
      </c>
      <c r="J29" t="str">
        <f t="shared" si="1"/>
        <v>Miletić Vladimir</v>
      </c>
    </row>
    <row r="30" spans="1:10" ht="15">
      <c r="A30" s="75" t="s">
        <v>112</v>
      </c>
      <c r="B30" s="75" t="s">
        <v>239</v>
      </c>
      <c r="C30" s="75" t="s">
        <v>212</v>
      </c>
      <c r="D30" s="75" t="s">
        <v>300</v>
      </c>
      <c r="E30" s="75" t="s">
        <v>71</v>
      </c>
      <c r="F30" s="75" t="s">
        <v>69</v>
      </c>
      <c r="G30" s="75" t="s">
        <v>204</v>
      </c>
      <c r="I30" t="str">
        <f t="shared" si="0"/>
        <v>31/2018</v>
      </c>
      <c r="J30" t="str">
        <f t="shared" si="1"/>
        <v>Čoković Adnan</v>
      </c>
    </row>
    <row r="31" spans="1:12" ht="15">
      <c r="A31" s="75" t="s">
        <v>114</v>
      </c>
      <c r="B31" s="75" t="s">
        <v>239</v>
      </c>
      <c r="C31" s="75" t="s">
        <v>301</v>
      </c>
      <c r="D31" s="75" t="s">
        <v>302</v>
      </c>
      <c r="E31" s="75" t="s">
        <v>71</v>
      </c>
      <c r="F31" s="75" t="s">
        <v>69</v>
      </c>
      <c r="G31" s="75" t="s">
        <v>204</v>
      </c>
      <c r="I31" t="str">
        <f t="shared" si="0"/>
        <v>32/2018</v>
      </c>
      <c r="J31" t="str">
        <f t="shared" si="1"/>
        <v>Pejović Vasilisa</v>
      </c>
      <c r="L31" s="66" t="s">
        <v>181</v>
      </c>
    </row>
    <row r="32" spans="1:12" ht="15">
      <c r="A32" s="75" t="s">
        <v>117</v>
      </c>
      <c r="B32" s="75" t="s">
        <v>239</v>
      </c>
      <c r="C32" s="75" t="s">
        <v>303</v>
      </c>
      <c r="D32" s="75" t="s">
        <v>304</v>
      </c>
      <c r="E32" s="75" t="s">
        <v>71</v>
      </c>
      <c r="F32" s="75" t="s">
        <v>69</v>
      </c>
      <c r="G32" s="75" t="s">
        <v>204</v>
      </c>
      <c r="I32" t="str">
        <f t="shared" si="0"/>
        <v>33/2018</v>
      </c>
      <c r="J32" t="str">
        <f t="shared" si="1"/>
        <v>Radnjić Natalija</v>
      </c>
      <c r="L32" s="66" t="s">
        <v>180</v>
      </c>
    </row>
    <row r="33" spans="1:10" ht="15">
      <c r="A33" s="75" t="s">
        <v>118</v>
      </c>
      <c r="B33" s="75" t="s">
        <v>239</v>
      </c>
      <c r="C33" s="75" t="s">
        <v>305</v>
      </c>
      <c r="D33" s="75" t="s">
        <v>306</v>
      </c>
      <c r="E33" s="75" t="s">
        <v>71</v>
      </c>
      <c r="F33" s="75" t="s">
        <v>69</v>
      </c>
      <c r="G33" s="75" t="s">
        <v>204</v>
      </c>
      <c r="I33" t="str">
        <f t="shared" si="0"/>
        <v>34/2018</v>
      </c>
      <c r="J33" t="str">
        <f t="shared" si="1"/>
        <v>Radulović Ana</v>
      </c>
    </row>
    <row r="34" spans="1:10" ht="15">
      <c r="A34" s="75" t="s">
        <v>119</v>
      </c>
      <c r="B34" s="75" t="s">
        <v>239</v>
      </c>
      <c r="C34" s="75" t="s">
        <v>240</v>
      </c>
      <c r="D34" s="75" t="s">
        <v>307</v>
      </c>
      <c r="E34" s="75" t="s">
        <v>71</v>
      </c>
      <c r="F34" s="75" t="s">
        <v>69</v>
      </c>
      <c r="G34" s="75" t="s">
        <v>204</v>
      </c>
      <c r="I34" t="str">
        <f t="shared" si="0"/>
        <v>35/2018</v>
      </c>
      <c r="J34" t="str">
        <f t="shared" si="1"/>
        <v>Karličić Milica</v>
      </c>
    </row>
    <row r="35" spans="1:10" ht="15">
      <c r="A35" s="75" t="s">
        <v>120</v>
      </c>
      <c r="B35" s="75" t="s">
        <v>239</v>
      </c>
      <c r="C35" s="75" t="s">
        <v>308</v>
      </c>
      <c r="D35" s="75" t="s">
        <v>309</v>
      </c>
      <c r="E35" s="75" t="s">
        <v>71</v>
      </c>
      <c r="F35" s="75" t="s">
        <v>69</v>
      </c>
      <c r="G35" s="75" t="s">
        <v>204</v>
      </c>
      <c r="I35" t="str">
        <f t="shared" si="0"/>
        <v>36/2018</v>
      </c>
      <c r="J35" t="str">
        <f t="shared" si="1"/>
        <v>Damjanović Hajdana</v>
      </c>
    </row>
    <row r="36" spans="1:10" ht="15">
      <c r="A36" s="75" t="s">
        <v>122</v>
      </c>
      <c r="B36" s="75" t="s">
        <v>239</v>
      </c>
      <c r="C36" s="75" t="s">
        <v>171</v>
      </c>
      <c r="D36" s="75" t="s">
        <v>310</v>
      </c>
      <c r="E36" s="75" t="s">
        <v>71</v>
      </c>
      <c r="F36" s="75" t="s">
        <v>69</v>
      </c>
      <c r="G36" s="75" t="s">
        <v>204</v>
      </c>
      <c r="I36" t="str">
        <f t="shared" si="0"/>
        <v>37/2018</v>
      </c>
      <c r="J36" t="str">
        <f t="shared" si="1"/>
        <v>Bulajić Jovana</v>
      </c>
    </row>
    <row r="37" spans="1:10" ht="15">
      <c r="A37" s="75" t="s">
        <v>123</v>
      </c>
      <c r="B37" s="75" t="s">
        <v>239</v>
      </c>
      <c r="C37" s="75" t="s">
        <v>311</v>
      </c>
      <c r="D37" s="75" t="s">
        <v>312</v>
      </c>
      <c r="E37" s="75" t="s">
        <v>71</v>
      </c>
      <c r="F37" s="75" t="s">
        <v>69</v>
      </c>
      <c r="G37" s="75" t="s">
        <v>204</v>
      </c>
      <c r="I37" t="str">
        <f t="shared" si="0"/>
        <v>38/2018</v>
      </c>
      <c r="J37" t="str">
        <f t="shared" si="1"/>
        <v>Krnić Admir</v>
      </c>
    </row>
    <row r="38" spans="1:10" ht="15">
      <c r="A38" s="75" t="s">
        <v>126</v>
      </c>
      <c r="B38" s="75" t="s">
        <v>239</v>
      </c>
      <c r="C38" s="75" t="s">
        <v>195</v>
      </c>
      <c r="D38" s="75" t="s">
        <v>313</v>
      </c>
      <c r="E38" s="75" t="s">
        <v>71</v>
      </c>
      <c r="F38" s="75" t="s">
        <v>69</v>
      </c>
      <c r="G38" s="75" t="s">
        <v>204</v>
      </c>
      <c r="I38" t="str">
        <f t="shared" si="0"/>
        <v>39/2018</v>
      </c>
      <c r="J38" t="str">
        <f t="shared" si="1"/>
        <v>Blečić Andrijana</v>
      </c>
    </row>
    <row r="39" spans="1:10" ht="15">
      <c r="A39" s="75" t="s">
        <v>128</v>
      </c>
      <c r="B39" s="75" t="s">
        <v>239</v>
      </c>
      <c r="C39" s="75" t="s">
        <v>314</v>
      </c>
      <c r="D39" s="75" t="s">
        <v>315</v>
      </c>
      <c r="E39" s="75" t="s">
        <v>71</v>
      </c>
      <c r="F39" s="75" t="s">
        <v>69</v>
      </c>
      <c r="G39" s="75" t="s">
        <v>204</v>
      </c>
      <c r="I39" t="str">
        <f t="shared" si="0"/>
        <v>40/2018</v>
      </c>
      <c r="J39" t="str">
        <f t="shared" si="1"/>
        <v>Rovčanin Raden</v>
      </c>
    </row>
    <row r="40" spans="1:10" ht="15">
      <c r="A40" s="75" t="s">
        <v>129</v>
      </c>
      <c r="B40" s="75" t="s">
        <v>239</v>
      </c>
      <c r="C40" s="75" t="s">
        <v>316</v>
      </c>
      <c r="D40" s="75" t="s">
        <v>317</v>
      </c>
      <c r="E40" s="75" t="s">
        <v>71</v>
      </c>
      <c r="F40" s="75" t="s">
        <v>69</v>
      </c>
      <c r="G40" s="75" t="s">
        <v>204</v>
      </c>
      <c r="I40" t="str">
        <f t="shared" si="0"/>
        <v>41/2018</v>
      </c>
      <c r="J40" t="str">
        <f t="shared" si="1"/>
        <v>Dedeić Milka</v>
      </c>
    </row>
    <row r="41" spans="1:10" ht="15">
      <c r="A41" s="75" t="s">
        <v>131</v>
      </c>
      <c r="B41" s="75" t="s">
        <v>239</v>
      </c>
      <c r="C41" s="75" t="s">
        <v>318</v>
      </c>
      <c r="D41" s="75" t="s">
        <v>319</v>
      </c>
      <c r="E41" s="75" t="s">
        <v>71</v>
      </c>
      <c r="F41" s="75" t="s">
        <v>69</v>
      </c>
      <c r="G41" s="75" t="s">
        <v>204</v>
      </c>
      <c r="I41" t="str">
        <f t="shared" si="0"/>
        <v>42/2018</v>
      </c>
      <c r="J41" t="str">
        <f t="shared" si="1"/>
        <v>Bektešević Bakir</v>
      </c>
    </row>
    <row r="42" spans="1:10" ht="15">
      <c r="A42" s="75" t="s">
        <v>133</v>
      </c>
      <c r="B42" s="75" t="s">
        <v>239</v>
      </c>
      <c r="C42" s="75" t="s">
        <v>320</v>
      </c>
      <c r="D42" s="75" t="s">
        <v>321</v>
      </c>
      <c r="E42" s="75" t="s">
        <v>71</v>
      </c>
      <c r="F42" s="75" t="s">
        <v>69</v>
      </c>
      <c r="G42" s="75" t="s">
        <v>204</v>
      </c>
      <c r="I42" t="str">
        <f t="shared" si="0"/>
        <v>43/2018</v>
      </c>
      <c r="J42" t="str">
        <f t="shared" si="1"/>
        <v>Cmiljanić Dunja</v>
      </c>
    </row>
    <row r="43" spans="1:10" ht="15">
      <c r="A43" s="75" t="s">
        <v>135</v>
      </c>
      <c r="B43" s="75" t="s">
        <v>239</v>
      </c>
      <c r="C43" s="75" t="s">
        <v>322</v>
      </c>
      <c r="D43" s="75" t="s">
        <v>323</v>
      </c>
      <c r="E43" s="75" t="s">
        <v>71</v>
      </c>
      <c r="F43" s="75" t="s">
        <v>69</v>
      </c>
      <c r="G43" s="75" t="s">
        <v>204</v>
      </c>
      <c r="I43" t="str">
        <f t="shared" si="0"/>
        <v>44/2018</v>
      </c>
      <c r="J43" t="str">
        <f t="shared" si="1"/>
        <v>Jovanović Milutin</v>
      </c>
    </row>
    <row r="44" spans="1:10" ht="15">
      <c r="A44" s="75" t="s">
        <v>136</v>
      </c>
      <c r="B44" s="75" t="s">
        <v>239</v>
      </c>
      <c r="C44" s="75" t="s">
        <v>324</v>
      </c>
      <c r="D44" s="75" t="s">
        <v>325</v>
      </c>
      <c r="E44" s="75" t="s">
        <v>71</v>
      </c>
      <c r="F44" s="75" t="s">
        <v>69</v>
      </c>
      <c r="G44" s="75" t="s">
        <v>204</v>
      </c>
      <c r="I44" t="str">
        <f t="shared" si="0"/>
        <v>45/2018</v>
      </c>
      <c r="J44" t="str">
        <f t="shared" si="1"/>
        <v>Žunjić Predrag</v>
      </c>
    </row>
    <row r="45" spans="1:10" ht="15">
      <c r="A45" s="75" t="s">
        <v>137</v>
      </c>
      <c r="B45" s="75" t="s">
        <v>239</v>
      </c>
      <c r="C45" s="75" t="s">
        <v>84</v>
      </c>
      <c r="D45" s="75" t="s">
        <v>326</v>
      </c>
      <c r="E45" s="75" t="s">
        <v>71</v>
      </c>
      <c r="F45" s="75" t="s">
        <v>69</v>
      </c>
      <c r="G45" s="75" t="s">
        <v>204</v>
      </c>
      <c r="I45" t="str">
        <f t="shared" si="0"/>
        <v>46/2018</v>
      </c>
      <c r="J45" t="str">
        <f t="shared" si="1"/>
        <v>Popović Nikola</v>
      </c>
    </row>
    <row r="46" spans="1:10" ht="15">
      <c r="A46" s="75" t="s">
        <v>138</v>
      </c>
      <c r="B46" s="75" t="s">
        <v>239</v>
      </c>
      <c r="C46" s="75" t="s">
        <v>327</v>
      </c>
      <c r="D46" s="75" t="s">
        <v>177</v>
      </c>
      <c r="E46" s="75" t="s">
        <v>71</v>
      </c>
      <c r="F46" s="75" t="s">
        <v>69</v>
      </c>
      <c r="G46" s="75" t="s">
        <v>204</v>
      </c>
      <c r="I46" t="str">
        <f t="shared" si="0"/>
        <v>47/2018</v>
      </c>
      <c r="J46" t="str">
        <f t="shared" si="1"/>
        <v>Knežević Vaso</v>
      </c>
    </row>
    <row r="47" spans="1:10" ht="15">
      <c r="A47" s="75" t="s">
        <v>139</v>
      </c>
      <c r="B47" s="75" t="s">
        <v>239</v>
      </c>
      <c r="C47" s="75" t="s">
        <v>328</v>
      </c>
      <c r="D47" s="75" t="s">
        <v>329</v>
      </c>
      <c r="E47" s="75" t="s">
        <v>71</v>
      </c>
      <c r="F47" s="75" t="s">
        <v>69</v>
      </c>
      <c r="G47" s="75" t="s">
        <v>204</v>
      </c>
      <c r="I47" t="str">
        <f t="shared" si="0"/>
        <v>48/2018</v>
      </c>
      <c r="J47" t="str">
        <f t="shared" si="1"/>
        <v>Mićović Kristina</v>
      </c>
    </row>
    <row r="48" spans="1:10" ht="15">
      <c r="A48" s="75" t="s">
        <v>141</v>
      </c>
      <c r="B48" s="75" t="s">
        <v>239</v>
      </c>
      <c r="C48" s="75" t="s">
        <v>330</v>
      </c>
      <c r="D48" s="75" t="s">
        <v>272</v>
      </c>
      <c r="E48" s="75" t="s">
        <v>71</v>
      </c>
      <c r="F48" s="75" t="s">
        <v>69</v>
      </c>
      <c r="G48" s="75" t="s">
        <v>204</v>
      </c>
      <c r="I48" t="str">
        <f t="shared" si="0"/>
        <v>49/2018</v>
      </c>
      <c r="J48" t="str">
        <f t="shared" si="1"/>
        <v>Vučinić Ružica</v>
      </c>
    </row>
    <row r="49" spans="1:10" ht="15">
      <c r="A49" s="75" t="s">
        <v>142</v>
      </c>
      <c r="B49" s="75" t="s">
        <v>239</v>
      </c>
      <c r="C49" s="75" t="s">
        <v>331</v>
      </c>
      <c r="D49" s="75" t="s">
        <v>174</v>
      </c>
      <c r="E49" s="75" t="s">
        <v>71</v>
      </c>
      <c r="F49" s="75" t="s">
        <v>69</v>
      </c>
      <c r="G49" s="75" t="s">
        <v>204</v>
      </c>
      <c r="I49" t="str">
        <f t="shared" si="0"/>
        <v>50/2018</v>
      </c>
      <c r="J49" t="str">
        <f t="shared" si="1"/>
        <v>Vuković Bobana</v>
      </c>
    </row>
    <row r="50" spans="1:10" ht="15">
      <c r="A50" s="75" t="s">
        <v>148</v>
      </c>
      <c r="B50" s="75" t="s">
        <v>239</v>
      </c>
      <c r="C50" s="75" t="s">
        <v>332</v>
      </c>
      <c r="D50" s="75" t="s">
        <v>312</v>
      </c>
      <c r="E50" s="75" t="s">
        <v>71</v>
      </c>
      <c r="F50" s="75" t="s">
        <v>69</v>
      </c>
      <c r="G50" s="75" t="s">
        <v>204</v>
      </c>
      <c r="I50" t="str">
        <f t="shared" si="0"/>
        <v>51/2018</v>
      </c>
      <c r="J50" t="str">
        <f t="shared" si="1"/>
        <v>Krnić Enida</v>
      </c>
    </row>
    <row r="51" spans="1:10" ht="15">
      <c r="A51" s="75" t="s">
        <v>91</v>
      </c>
      <c r="B51" s="75" t="s">
        <v>204</v>
      </c>
      <c r="C51" s="75" t="s">
        <v>206</v>
      </c>
      <c r="D51" s="75" t="s">
        <v>333</v>
      </c>
      <c r="E51" s="75" t="s">
        <v>92</v>
      </c>
      <c r="F51" s="75" t="s">
        <v>73</v>
      </c>
      <c r="G51" s="75" t="s">
        <v>204</v>
      </c>
      <c r="I51" t="str">
        <f t="shared" si="0"/>
        <v>15/2017</v>
      </c>
      <c r="J51" t="str">
        <f t="shared" si="1"/>
        <v>Bajraktarević Džanan</v>
      </c>
    </row>
    <row r="52" spans="1:10" ht="15">
      <c r="A52" s="75" t="s">
        <v>119</v>
      </c>
      <c r="B52" s="75" t="s">
        <v>204</v>
      </c>
      <c r="C52" s="75" t="s">
        <v>212</v>
      </c>
      <c r="D52" s="75" t="s">
        <v>213</v>
      </c>
      <c r="E52" s="75" t="s">
        <v>92</v>
      </c>
      <c r="F52" s="75" t="s">
        <v>73</v>
      </c>
      <c r="G52" s="75" t="s">
        <v>204</v>
      </c>
      <c r="I52" t="str">
        <f t="shared" si="0"/>
        <v>35/2017</v>
      </c>
      <c r="J52" t="str">
        <f t="shared" si="1"/>
        <v>Đozović Adnan</v>
      </c>
    </row>
    <row r="53" spans="1:10" ht="15">
      <c r="A53" s="75" t="s">
        <v>120</v>
      </c>
      <c r="B53" s="75" t="s">
        <v>204</v>
      </c>
      <c r="C53" s="75" t="s">
        <v>214</v>
      </c>
      <c r="D53" s="75" t="s">
        <v>215</v>
      </c>
      <c r="E53" s="75" t="s">
        <v>92</v>
      </c>
      <c r="F53" s="75" t="s">
        <v>73</v>
      </c>
      <c r="G53" s="75" t="s">
        <v>204</v>
      </c>
      <c r="I53" t="str">
        <f t="shared" si="0"/>
        <v>36/2017</v>
      </c>
      <c r="J53" t="str">
        <f t="shared" si="1"/>
        <v>Kalač Almin</v>
      </c>
    </row>
    <row r="54" spans="1:10" ht="15">
      <c r="A54" s="75" t="s">
        <v>126</v>
      </c>
      <c r="B54" s="75" t="s">
        <v>204</v>
      </c>
      <c r="C54" s="75" t="s">
        <v>207</v>
      </c>
      <c r="D54" s="75" t="s">
        <v>216</v>
      </c>
      <c r="E54" s="75" t="s">
        <v>92</v>
      </c>
      <c r="F54" s="75" t="s">
        <v>73</v>
      </c>
      <c r="G54" s="75" t="s">
        <v>204</v>
      </c>
      <c r="I54" t="str">
        <f t="shared" si="0"/>
        <v>39/2017</v>
      </c>
      <c r="J54" t="str">
        <f t="shared" si="1"/>
        <v>Rašović Marija</v>
      </c>
    </row>
    <row r="55" spans="1:10" ht="15">
      <c r="A55" s="75" t="s">
        <v>135</v>
      </c>
      <c r="B55" s="75" t="s">
        <v>204</v>
      </c>
      <c r="C55" s="75" t="s">
        <v>217</v>
      </c>
      <c r="D55" s="75" t="s">
        <v>191</v>
      </c>
      <c r="E55" s="75" t="s">
        <v>92</v>
      </c>
      <c r="F55" s="75" t="s">
        <v>73</v>
      </c>
      <c r="G55" s="75" t="s">
        <v>204</v>
      </c>
      <c r="I55" t="str">
        <f t="shared" si="0"/>
        <v>44/2017</v>
      </c>
      <c r="J55" t="str">
        <f t="shared" si="1"/>
        <v>Sutaj Edin</v>
      </c>
    </row>
    <row r="56" spans="1:10" ht="15">
      <c r="A56" s="75" t="s">
        <v>142</v>
      </c>
      <c r="B56" s="75" t="s">
        <v>204</v>
      </c>
      <c r="C56" s="75" t="s">
        <v>219</v>
      </c>
      <c r="D56" s="75" t="s">
        <v>220</v>
      </c>
      <c r="E56" s="75" t="s">
        <v>92</v>
      </c>
      <c r="F56" s="75" t="s">
        <v>73</v>
      </c>
      <c r="G56" s="75" t="s">
        <v>204</v>
      </c>
      <c r="I56" t="str">
        <f t="shared" si="0"/>
        <v>50/2017</v>
      </c>
      <c r="J56" t="str">
        <f t="shared" si="1"/>
        <v>Berišaj Bernard</v>
      </c>
    </row>
    <row r="57" spans="1:10" ht="15">
      <c r="A57" s="75" t="s">
        <v>148</v>
      </c>
      <c r="B57" s="75" t="s">
        <v>204</v>
      </c>
      <c r="C57" s="75" t="s">
        <v>146</v>
      </c>
      <c r="D57" s="75" t="s">
        <v>190</v>
      </c>
      <c r="E57" s="75" t="s">
        <v>92</v>
      </c>
      <c r="F57" s="75" t="s">
        <v>73</v>
      </c>
      <c r="G57" s="75" t="s">
        <v>72</v>
      </c>
      <c r="I57" t="str">
        <f t="shared" si="0"/>
        <v>51/2017</v>
      </c>
      <c r="J57" t="str">
        <f t="shared" si="1"/>
        <v>Božović Branko</v>
      </c>
    </row>
    <row r="58" spans="1:10" ht="15">
      <c r="A58" s="75" t="s">
        <v>153</v>
      </c>
      <c r="B58" s="75" t="s">
        <v>204</v>
      </c>
      <c r="C58" s="75" t="s">
        <v>176</v>
      </c>
      <c r="D58" s="75" t="s">
        <v>221</v>
      </c>
      <c r="E58" s="75" t="s">
        <v>92</v>
      </c>
      <c r="F58" s="75" t="s">
        <v>73</v>
      </c>
      <c r="G58" s="75" t="s">
        <v>72</v>
      </c>
      <c r="I58" t="str">
        <f t="shared" si="0"/>
        <v>53/2017</v>
      </c>
      <c r="J58" t="str">
        <f t="shared" si="1"/>
        <v>Krsmanović Nemanja</v>
      </c>
    </row>
    <row r="59" spans="1:10" ht="15">
      <c r="A59" s="75" t="s">
        <v>85</v>
      </c>
      <c r="B59" s="75" t="s">
        <v>183</v>
      </c>
      <c r="C59" s="75" t="s">
        <v>187</v>
      </c>
      <c r="D59" s="75" t="s">
        <v>188</v>
      </c>
      <c r="E59" s="75" t="s">
        <v>92</v>
      </c>
      <c r="F59" s="75" t="s">
        <v>74</v>
      </c>
      <c r="G59" s="75" t="s">
        <v>72</v>
      </c>
      <c r="I59" t="str">
        <f t="shared" si="0"/>
        <v>11/2016</v>
      </c>
      <c r="J59" t="str">
        <f t="shared" si="1"/>
        <v>Drešaj Mimoza</v>
      </c>
    </row>
    <row r="60" spans="1:10" ht="15">
      <c r="A60" s="75" t="s">
        <v>139</v>
      </c>
      <c r="B60" s="75" t="s">
        <v>183</v>
      </c>
      <c r="C60" s="75" t="s">
        <v>170</v>
      </c>
      <c r="D60" s="75" t="s">
        <v>192</v>
      </c>
      <c r="E60" s="75" t="s">
        <v>92</v>
      </c>
      <c r="F60" s="75" t="s">
        <v>74</v>
      </c>
      <c r="G60" s="75" t="s">
        <v>72</v>
      </c>
      <c r="I60" t="str">
        <f t="shared" si="0"/>
        <v>48/2016</v>
      </c>
      <c r="J60" t="str">
        <f t="shared" si="1"/>
        <v>Miletić Tamara</v>
      </c>
    </row>
    <row r="61" spans="1:12" ht="15">
      <c r="A61" s="75" t="s">
        <v>193</v>
      </c>
      <c r="B61" s="75" t="s">
        <v>183</v>
      </c>
      <c r="C61" s="75" t="s">
        <v>110</v>
      </c>
      <c r="D61" s="75" t="s">
        <v>194</v>
      </c>
      <c r="E61" s="75" t="s">
        <v>92</v>
      </c>
      <c r="F61" s="75" t="s">
        <v>74</v>
      </c>
      <c r="G61" s="75" t="s">
        <v>72</v>
      </c>
      <c r="I61" t="str">
        <f t="shared" si="0"/>
        <v>54/2016</v>
      </c>
      <c r="J61" t="str">
        <f t="shared" si="1"/>
        <v>Mitrić Jelena</v>
      </c>
      <c r="L61" s="66" t="s">
        <v>180</v>
      </c>
    </row>
    <row r="62" spans="1:12" ht="15">
      <c r="A62" s="75" t="s">
        <v>114</v>
      </c>
      <c r="B62" s="75" t="s">
        <v>70</v>
      </c>
      <c r="C62" s="75" t="s">
        <v>115</v>
      </c>
      <c r="D62" s="75" t="s">
        <v>116</v>
      </c>
      <c r="E62" s="75" t="s">
        <v>92</v>
      </c>
      <c r="F62" s="75" t="s">
        <v>75</v>
      </c>
      <c r="G62" s="75" t="s">
        <v>72</v>
      </c>
      <c r="I62" t="str">
        <f t="shared" si="0"/>
        <v>32/2015</v>
      </c>
      <c r="J62" t="str">
        <f t="shared" si="1"/>
        <v>Duborija Miloš</v>
      </c>
      <c r="L62" s="66" t="s">
        <v>182</v>
      </c>
    </row>
    <row r="63" spans="1:10" ht="15">
      <c r="A63" s="75" t="s">
        <v>133</v>
      </c>
      <c r="B63" s="75" t="s">
        <v>70</v>
      </c>
      <c r="C63" s="75" t="s">
        <v>94</v>
      </c>
      <c r="D63" s="75" t="s">
        <v>134</v>
      </c>
      <c r="E63" s="75" t="s">
        <v>92</v>
      </c>
      <c r="F63" s="75" t="s">
        <v>75</v>
      </c>
      <c r="G63" s="75" t="s">
        <v>72</v>
      </c>
      <c r="I63" t="str">
        <f t="shared" si="0"/>
        <v>43/2015</v>
      </c>
      <c r="J63" t="str">
        <f t="shared" si="1"/>
        <v>Golović Filip</v>
      </c>
    </row>
    <row r="64" spans="1:10" ht="15">
      <c r="A64" s="75" t="s">
        <v>139</v>
      </c>
      <c r="B64" s="75" t="s">
        <v>143</v>
      </c>
      <c r="C64" s="75" t="s">
        <v>132</v>
      </c>
      <c r="D64" s="75" t="s">
        <v>147</v>
      </c>
      <c r="E64" s="75" t="s">
        <v>92</v>
      </c>
      <c r="F64" s="75" t="s">
        <v>76</v>
      </c>
      <c r="G64" s="75" t="s">
        <v>72</v>
      </c>
      <c r="I64" t="str">
        <f t="shared" si="0"/>
        <v>48/2014</v>
      </c>
      <c r="J64" t="str">
        <f t="shared" si="1"/>
        <v>Praščević Ivana</v>
      </c>
    </row>
    <row r="65" spans="1:10" ht="15">
      <c r="A65" s="75" t="s">
        <v>85</v>
      </c>
      <c r="B65" s="75" t="s">
        <v>149</v>
      </c>
      <c r="C65" s="75" t="s">
        <v>150</v>
      </c>
      <c r="D65" s="75" t="s">
        <v>79</v>
      </c>
      <c r="E65" s="75" t="s">
        <v>92</v>
      </c>
      <c r="F65" s="75" t="s">
        <v>77</v>
      </c>
      <c r="G65" s="75" t="s">
        <v>72</v>
      </c>
      <c r="I65" t="str">
        <f t="shared" si="0"/>
        <v>11/2013</v>
      </c>
      <c r="J65" t="str">
        <f t="shared" si="1"/>
        <v>Nikolić Nađa</v>
      </c>
    </row>
    <row r="66" spans="1:10" ht="15">
      <c r="A66" s="75" t="s">
        <v>119</v>
      </c>
      <c r="B66" s="75" t="s">
        <v>149</v>
      </c>
      <c r="C66" s="75" t="s">
        <v>151</v>
      </c>
      <c r="D66" s="75" t="s">
        <v>152</v>
      </c>
      <c r="E66" s="75" t="s">
        <v>92</v>
      </c>
      <c r="F66" s="75" t="s">
        <v>77</v>
      </c>
      <c r="G66" s="75" t="s">
        <v>72</v>
      </c>
      <c r="I66" t="str">
        <f t="shared" si="0"/>
        <v>35/2013</v>
      </c>
      <c r="J66" t="str">
        <f t="shared" si="1"/>
        <v>Stešević Sonja</v>
      </c>
    </row>
    <row r="67" spans="1:10" ht="15">
      <c r="A67" s="72"/>
      <c r="B67" s="72"/>
      <c r="C67" s="72"/>
      <c r="D67" s="72"/>
      <c r="E67" s="72"/>
      <c r="F67" s="72"/>
      <c r="G67" s="72"/>
      <c r="I67" t="str">
        <f aca="true" t="shared" si="2" ref="I67:I80">CONCATENATE(A67,"/",B67)</f>
        <v>/</v>
      </c>
      <c r="J67" t="str">
        <f aca="true" t="shared" si="3" ref="J67:J80">CONCATENATE(D67," ",C67)</f>
        <v> </v>
      </c>
    </row>
    <row r="68" spans="1:10" ht="15">
      <c r="A68" s="72"/>
      <c r="B68" s="72"/>
      <c r="C68" s="72"/>
      <c r="D68" s="72"/>
      <c r="E68" s="72"/>
      <c r="F68" s="72"/>
      <c r="G68" s="72"/>
      <c r="I68" t="str">
        <f t="shared" si="2"/>
        <v>/</v>
      </c>
      <c r="J68" t="str">
        <f t="shared" si="3"/>
        <v> </v>
      </c>
    </row>
    <row r="69" spans="1:10" ht="15">
      <c r="A69" s="72"/>
      <c r="B69" s="72"/>
      <c r="C69" s="72"/>
      <c r="D69" s="72"/>
      <c r="E69" s="72"/>
      <c r="F69" s="72"/>
      <c r="G69" s="72"/>
      <c r="I69" t="str">
        <f t="shared" si="2"/>
        <v>/</v>
      </c>
      <c r="J69" t="str">
        <f t="shared" si="3"/>
        <v> </v>
      </c>
    </row>
    <row r="70" spans="1:10" ht="15">
      <c r="A70" s="72"/>
      <c r="B70" s="72"/>
      <c r="C70" s="72"/>
      <c r="D70" s="72"/>
      <c r="E70" s="72"/>
      <c r="F70" s="72"/>
      <c r="G70" s="72"/>
      <c r="I70" t="str">
        <f t="shared" si="2"/>
        <v>/</v>
      </c>
      <c r="J70" t="str">
        <f t="shared" si="3"/>
        <v> </v>
      </c>
    </row>
    <row r="71" spans="1:10" ht="15">
      <c r="A71" s="72"/>
      <c r="B71" s="72"/>
      <c r="C71" s="72"/>
      <c r="D71" s="72"/>
      <c r="E71" s="72"/>
      <c r="F71" s="72"/>
      <c r="G71" s="72"/>
      <c r="I71" t="str">
        <f t="shared" si="2"/>
        <v>/</v>
      </c>
      <c r="J71" t="str">
        <f t="shared" si="3"/>
        <v> </v>
      </c>
    </row>
    <row r="72" spans="1:10" ht="15">
      <c r="A72" s="72"/>
      <c r="B72" s="72"/>
      <c r="C72" s="72"/>
      <c r="D72" s="72"/>
      <c r="E72" s="72"/>
      <c r="F72" s="72"/>
      <c r="G72" s="72"/>
      <c r="I72" t="str">
        <f t="shared" si="2"/>
        <v>/</v>
      </c>
      <c r="J72" t="str">
        <f t="shared" si="3"/>
        <v> </v>
      </c>
    </row>
    <row r="73" spans="1:10" ht="15">
      <c r="A73" s="72"/>
      <c r="B73" s="72"/>
      <c r="C73" s="72"/>
      <c r="D73" s="72"/>
      <c r="E73" s="72"/>
      <c r="F73" s="72"/>
      <c r="G73" s="72"/>
      <c r="I73" t="str">
        <f t="shared" si="2"/>
        <v>/</v>
      </c>
      <c r="J73" t="str">
        <f t="shared" si="3"/>
        <v> </v>
      </c>
    </row>
    <row r="74" spans="1:10" ht="15">
      <c r="A74" s="72"/>
      <c r="B74" s="72"/>
      <c r="C74" s="72"/>
      <c r="D74" s="72"/>
      <c r="E74" s="72"/>
      <c r="F74" s="72"/>
      <c r="G74" s="72"/>
      <c r="I74" t="str">
        <f t="shared" si="2"/>
        <v>/</v>
      </c>
      <c r="J74" t="str">
        <f t="shared" si="3"/>
        <v> </v>
      </c>
    </row>
    <row r="75" spans="1:10" ht="15">
      <c r="A75" s="72"/>
      <c r="B75" s="72"/>
      <c r="C75" s="72"/>
      <c r="D75" s="72"/>
      <c r="E75" s="72"/>
      <c r="F75" s="72"/>
      <c r="G75" s="72"/>
      <c r="I75" t="str">
        <f t="shared" si="2"/>
        <v>/</v>
      </c>
      <c r="J75" t="str">
        <f t="shared" si="3"/>
        <v> </v>
      </c>
    </row>
    <row r="76" spans="1:10" ht="15">
      <c r="A76" s="72"/>
      <c r="B76" s="72"/>
      <c r="C76" s="72"/>
      <c r="D76" s="72"/>
      <c r="E76" s="72"/>
      <c r="F76" s="72"/>
      <c r="G76" s="72"/>
      <c r="I76" t="str">
        <f t="shared" si="2"/>
        <v>/</v>
      </c>
      <c r="J76" t="str">
        <f t="shared" si="3"/>
        <v> </v>
      </c>
    </row>
    <row r="77" spans="1:10" ht="15">
      <c r="A77" s="72"/>
      <c r="B77" s="72"/>
      <c r="C77" s="72"/>
      <c r="D77" s="72"/>
      <c r="E77" s="72"/>
      <c r="F77" s="72"/>
      <c r="G77" s="72"/>
      <c r="I77" t="str">
        <f t="shared" si="2"/>
        <v>/</v>
      </c>
      <c r="J77" t="str">
        <f t="shared" si="3"/>
        <v> </v>
      </c>
    </row>
    <row r="78" spans="1:10" ht="15">
      <c r="A78" s="72"/>
      <c r="B78" s="72"/>
      <c r="C78" s="72"/>
      <c r="D78" s="72"/>
      <c r="E78" s="72"/>
      <c r="F78" s="72"/>
      <c r="G78" s="72"/>
      <c r="I78" t="str">
        <f t="shared" si="2"/>
        <v>/</v>
      </c>
      <c r="J78" t="str">
        <f t="shared" si="3"/>
        <v> </v>
      </c>
    </row>
    <row r="79" spans="1:10" ht="15">
      <c r="A79" s="72"/>
      <c r="B79" s="72"/>
      <c r="C79" s="72"/>
      <c r="D79" s="72"/>
      <c r="E79" s="72"/>
      <c r="F79" s="72"/>
      <c r="G79" s="72"/>
      <c r="I79" t="str">
        <f t="shared" si="2"/>
        <v>/</v>
      </c>
      <c r="J79" t="str">
        <f t="shared" si="3"/>
        <v> </v>
      </c>
    </row>
    <row r="80" spans="1:10" ht="15">
      <c r="A80" s="72"/>
      <c r="B80" s="72"/>
      <c r="C80" s="72"/>
      <c r="D80" s="72"/>
      <c r="E80" s="72"/>
      <c r="F80" s="72"/>
      <c r="G80" s="72"/>
      <c r="I80" t="str">
        <f t="shared" si="2"/>
        <v>/</v>
      </c>
      <c r="J80" t="str">
        <f t="shared" si="3"/>
        <v> </v>
      </c>
    </row>
    <row r="81" spans="1:10" ht="15">
      <c r="A81" s="72"/>
      <c r="B81" s="72"/>
      <c r="C81" s="72"/>
      <c r="D81" s="72"/>
      <c r="E81" s="72"/>
      <c r="F81" s="72"/>
      <c r="G81" s="72"/>
      <c r="I81" t="str">
        <f>CONCATENATE(A81,"/",B81)</f>
        <v>/</v>
      </c>
      <c r="J81" t="str">
        <f>CONCATENATE(D81," ",C81)</f>
        <v> </v>
      </c>
    </row>
    <row r="82" spans="1:10" ht="15">
      <c r="A82" s="72"/>
      <c r="B82" s="72"/>
      <c r="C82" s="72"/>
      <c r="D82" s="72"/>
      <c r="E82" s="72"/>
      <c r="F82" s="72"/>
      <c r="G82" s="72"/>
      <c r="I82" t="str">
        <f>CONCATENATE(A82,"/",B82)</f>
        <v>/</v>
      </c>
      <c r="J82" t="str">
        <f>CONCATENATE(D82," ",C82)</f>
        <v> </v>
      </c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L23" sqref="L23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7109375" style="0" bestFit="1" customWidth="1"/>
  </cols>
  <sheetData>
    <row r="1" spans="1:7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</row>
    <row r="2" spans="1:10" ht="15">
      <c r="A2" s="76" t="s">
        <v>69</v>
      </c>
      <c r="B2" s="76" t="s">
        <v>239</v>
      </c>
      <c r="C2" s="76" t="s">
        <v>243</v>
      </c>
      <c r="D2" s="76" t="s">
        <v>161</v>
      </c>
      <c r="E2" s="76" t="s">
        <v>71</v>
      </c>
      <c r="F2" s="76" t="s">
        <v>69</v>
      </c>
      <c r="G2" s="76" t="s">
        <v>204</v>
      </c>
      <c r="I2" t="str">
        <f>CONCATENATE(A2,"/",B2)</f>
        <v>1/2018</v>
      </c>
      <c r="J2" t="str">
        <f>CONCATENATE(D2," ",C2)</f>
        <v>Rakonjac Lazar</v>
      </c>
    </row>
    <row r="3" spans="1:10" ht="15">
      <c r="A3" s="76" t="s">
        <v>73</v>
      </c>
      <c r="B3" s="76" t="s">
        <v>239</v>
      </c>
      <c r="C3" s="76" t="s">
        <v>110</v>
      </c>
      <c r="D3" s="76" t="s">
        <v>244</v>
      </c>
      <c r="E3" s="76" t="s">
        <v>71</v>
      </c>
      <c r="F3" s="76" t="s">
        <v>69</v>
      </c>
      <c r="G3" s="76" t="s">
        <v>204</v>
      </c>
      <c r="I3" t="str">
        <f aca="true" t="shared" si="0" ref="I3:I53">CONCATENATE(A3,"/",B3)</f>
        <v>2/2018</v>
      </c>
      <c r="J3" t="str">
        <f aca="true" t="shared" si="1" ref="J3:J53">CONCATENATE(D3," ",C3)</f>
        <v>Bajić Jelena</v>
      </c>
    </row>
    <row r="4" spans="1:10" ht="15">
      <c r="A4" s="76" t="s">
        <v>74</v>
      </c>
      <c r="B4" s="76" t="s">
        <v>239</v>
      </c>
      <c r="C4" s="76" t="s">
        <v>115</v>
      </c>
      <c r="D4" s="76" t="s">
        <v>201</v>
      </c>
      <c r="E4" s="76" t="s">
        <v>71</v>
      </c>
      <c r="F4" s="76" t="s">
        <v>69</v>
      </c>
      <c r="G4" s="76" t="s">
        <v>204</v>
      </c>
      <c r="I4" t="str">
        <f t="shared" si="0"/>
        <v>3/2018</v>
      </c>
      <c r="J4" t="str">
        <f t="shared" si="1"/>
        <v>Ostojić Miloš</v>
      </c>
    </row>
    <row r="5" spans="1:10" ht="15">
      <c r="A5" s="76" t="s">
        <v>75</v>
      </c>
      <c r="B5" s="76" t="s">
        <v>239</v>
      </c>
      <c r="C5" s="76" t="s">
        <v>245</v>
      </c>
      <c r="D5" s="76" t="s">
        <v>246</v>
      </c>
      <c r="E5" s="76" t="s">
        <v>71</v>
      </c>
      <c r="F5" s="76" t="s">
        <v>69</v>
      </c>
      <c r="G5" s="76" t="s">
        <v>204</v>
      </c>
      <c r="I5" t="str">
        <f t="shared" si="0"/>
        <v>4/2018</v>
      </c>
      <c r="J5" t="str">
        <f t="shared" si="1"/>
        <v>Slavković Novak</v>
      </c>
    </row>
    <row r="6" spans="1:10" ht="15">
      <c r="A6" s="76" t="s">
        <v>76</v>
      </c>
      <c r="B6" s="76" t="s">
        <v>239</v>
      </c>
      <c r="C6" s="76" t="s">
        <v>156</v>
      </c>
      <c r="D6" s="76" t="s">
        <v>247</v>
      </c>
      <c r="E6" s="76" t="s">
        <v>71</v>
      </c>
      <c r="F6" s="76" t="s">
        <v>69</v>
      </c>
      <c r="G6" s="76" t="s">
        <v>204</v>
      </c>
      <c r="I6" t="str">
        <f t="shared" si="0"/>
        <v>5/2018</v>
      </c>
      <c r="J6" t="str">
        <f t="shared" si="1"/>
        <v>Pupović Dragana</v>
      </c>
    </row>
    <row r="7" spans="1:10" ht="15">
      <c r="A7" s="76" t="s">
        <v>77</v>
      </c>
      <c r="B7" s="76" t="s">
        <v>239</v>
      </c>
      <c r="C7" s="76" t="s">
        <v>169</v>
      </c>
      <c r="D7" s="76" t="s">
        <v>248</v>
      </c>
      <c r="E7" s="76" t="s">
        <v>71</v>
      </c>
      <c r="F7" s="76" t="s">
        <v>69</v>
      </c>
      <c r="G7" s="76" t="s">
        <v>204</v>
      </c>
      <c r="I7" t="str">
        <f t="shared" si="0"/>
        <v>6/2018</v>
      </c>
      <c r="J7" t="str">
        <f t="shared" si="1"/>
        <v>Vukušić Petar</v>
      </c>
    </row>
    <row r="8" spans="1:10" ht="15">
      <c r="A8" s="76" t="s">
        <v>78</v>
      </c>
      <c r="B8" s="76" t="s">
        <v>239</v>
      </c>
      <c r="C8" s="76" t="s">
        <v>241</v>
      </c>
      <c r="D8" s="76" t="s">
        <v>174</v>
      </c>
      <c r="E8" s="76" t="s">
        <v>71</v>
      </c>
      <c r="F8" s="76" t="s">
        <v>69</v>
      </c>
      <c r="G8" s="76" t="s">
        <v>204</v>
      </c>
      <c r="I8" t="str">
        <f t="shared" si="0"/>
        <v>7/2018</v>
      </c>
      <c r="J8" t="str">
        <f t="shared" si="1"/>
        <v>Vuković Vuk</v>
      </c>
    </row>
    <row r="9" spans="1:10" ht="15">
      <c r="A9" s="76" t="s">
        <v>80</v>
      </c>
      <c r="B9" s="76" t="s">
        <v>239</v>
      </c>
      <c r="C9" s="76" t="s">
        <v>110</v>
      </c>
      <c r="D9" s="76" t="s">
        <v>249</v>
      </c>
      <c r="E9" s="76" t="s">
        <v>71</v>
      </c>
      <c r="F9" s="76" t="s">
        <v>69</v>
      </c>
      <c r="G9" s="76" t="s">
        <v>204</v>
      </c>
      <c r="I9" t="str">
        <f t="shared" si="0"/>
        <v>8/2018</v>
      </c>
      <c r="J9" t="str">
        <f t="shared" si="1"/>
        <v>Radovanović Jelena</v>
      </c>
    </row>
    <row r="10" spans="1:10" ht="15">
      <c r="A10" s="76" t="s">
        <v>81</v>
      </c>
      <c r="B10" s="76" t="s">
        <v>239</v>
      </c>
      <c r="C10" s="76" t="s">
        <v>208</v>
      </c>
      <c r="D10" s="76" t="s">
        <v>209</v>
      </c>
      <c r="E10" s="76" t="s">
        <v>71</v>
      </c>
      <c r="F10" s="76" t="s">
        <v>69</v>
      </c>
      <c r="G10" s="76" t="s">
        <v>204</v>
      </c>
      <c r="I10" t="str">
        <f t="shared" si="0"/>
        <v>9/2018</v>
      </c>
      <c r="J10" t="str">
        <f t="shared" si="1"/>
        <v>Vulović Krsto</v>
      </c>
    </row>
    <row r="11" spans="1:10" ht="15">
      <c r="A11" s="76" t="s">
        <v>83</v>
      </c>
      <c r="B11" s="76" t="s">
        <v>239</v>
      </c>
      <c r="C11" s="76" t="s">
        <v>108</v>
      </c>
      <c r="D11" s="76" t="s">
        <v>250</v>
      </c>
      <c r="E11" s="76" t="s">
        <v>71</v>
      </c>
      <c r="F11" s="76" t="s">
        <v>69</v>
      </c>
      <c r="G11" s="76" t="s">
        <v>204</v>
      </c>
      <c r="I11" t="str">
        <f t="shared" si="0"/>
        <v>10/2018</v>
      </c>
      <c r="J11" t="str">
        <f t="shared" si="1"/>
        <v>Milaš Luka</v>
      </c>
    </row>
    <row r="12" spans="1:10" ht="15">
      <c r="A12" s="76" t="s">
        <v>85</v>
      </c>
      <c r="B12" s="76" t="s">
        <v>239</v>
      </c>
      <c r="C12" s="76" t="s">
        <v>240</v>
      </c>
      <c r="D12" s="76" t="s">
        <v>86</v>
      </c>
      <c r="E12" s="76" t="s">
        <v>71</v>
      </c>
      <c r="F12" s="76" t="s">
        <v>69</v>
      </c>
      <c r="G12" s="76" t="s">
        <v>204</v>
      </c>
      <c r="I12" t="str">
        <f t="shared" si="0"/>
        <v>11/2018</v>
      </c>
      <c r="J12" t="str">
        <f t="shared" si="1"/>
        <v>Bulatović Milica</v>
      </c>
    </row>
    <row r="13" spans="1:10" ht="15">
      <c r="A13" s="76" t="s">
        <v>87</v>
      </c>
      <c r="B13" s="76" t="s">
        <v>239</v>
      </c>
      <c r="C13" s="76" t="s">
        <v>168</v>
      </c>
      <c r="D13" s="76" t="s">
        <v>218</v>
      </c>
      <c r="E13" s="76" t="s">
        <v>71</v>
      </c>
      <c r="F13" s="76" t="s">
        <v>69</v>
      </c>
      <c r="G13" s="76" t="s">
        <v>204</v>
      </c>
      <c r="I13" t="str">
        <f t="shared" si="0"/>
        <v>12/2018</v>
      </c>
      <c r="J13" t="str">
        <f t="shared" si="1"/>
        <v>Tatić Danilo</v>
      </c>
    </row>
    <row r="14" spans="1:10" ht="15">
      <c r="A14" s="76" t="s">
        <v>88</v>
      </c>
      <c r="B14" s="76" t="s">
        <v>239</v>
      </c>
      <c r="C14" s="76" t="s">
        <v>251</v>
      </c>
      <c r="D14" s="76" t="s">
        <v>252</v>
      </c>
      <c r="E14" s="76" t="s">
        <v>71</v>
      </c>
      <c r="F14" s="76" t="s">
        <v>69</v>
      </c>
      <c r="G14" s="76" t="s">
        <v>204</v>
      </c>
      <c r="I14" t="str">
        <f t="shared" si="0"/>
        <v>13/2018</v>
      </c>
      <c r="J14" t="str">
        <f t="shared" si="1"/>
        <v>Jelovac Nikolina</v>
      </c>
    </row>
    <row r="15" spans="1:10" ht="15">
      <c r="A15" s="76" t="s">
        <v>89</v>
      </c>
      <c r="B15" s="76" t="s">
        <v>239</v>
      </c>
      <c r="C15" s="76" t="s">
        <v>253</v>
      </c>
      <c r="D15" s="76" t="s">
        <v>205</v>
      </c>
      <c r="E15" s="76" t="s">
        <v>71</v>
      </c>
      <c r="F15" s="76" t="s">
        <v>69</v>
      </c>
      <c r="G15" s="76" t="s">
        <v>204</v>
      </c>
      <c r="I15" t="str">
        <f t="shared" si="0"/>
        <v>14/2018</v>
      </c>
      <c r="J15" t="str">
        <f t="shared" si="1"/>
        <v>Šćepanović Valentina</v>
      </c>
    </row>
    <row r="16" spans="1:10" ht="15">
      <c r="A16" s="76" t="s">
        <v>91</v>
      </c>
      <c r="B16" s="76" t="s">
        <v>239</v>
      </c>
      <c r="C16" s="76" t="s">
        <v>90</v>
      </c>
      <c r="D16" s="76" t="s">
        <v>254</v>
      </c>
      <c r="E16" s="76" t="s">
        <v>71</v>
      </c>
      <c r="F16" s="76" t="s">
        <v>69</v>
      </c>
      <c r="G16" s="76" t="s">
        <v>204</v>
      </c>
      <c r="I16" t="str">
        <f t="shared" si="0"/>
        <v>15/2018</v>
      </c>
      <c r="J16" t="str">
        <f t="shared" si="1"/>
        <v>Bitrović Sara</v>
      </c>
    </row>
    <row r="17" spans="1:10" ht="15">
      <c r="A17" s="76" t="s">
        <v>93</v>
      </c>
      <c r="B17" s="76" t="s">
        <v>239</v>
      </c>
      <c r="C17" s="76" t="s">
        <v>108</v>
      </c>
      <c r="D17" s="76" t="s">
        <v>255</v>
      </c>
      <c r="E17" s="76" t="s">
        <v>71</v>
      </c>
      <c r="F17" s="76" t="s">
        <v>69</v>
      </c>
      <c r="G17" s="76" t="s">
        <v>204</v>
      </c>
      <c r="I17" t="str">
        <f t="shared" si="0"/>
        <v>16/2018</v>
      </c>
      <c r="J17" t="str">
        <f t="shared" si="1"/>
        <v>Mugoša Luka</v>
      </c>
    </row>
    <row r="18" spans="1:10" ht="15">
      <c r="A18" s="76" t="s">
        <v>95</v>
      </c>
      <c r="B18" s="76" t="s">
        <v>239</v>
      </c>
      <c r="C18" s="76" t="s">
        <v>210</v>
      </c>
      <c r="D18" s="76" t="s">
        <v>211</v>
      </c>
      <c r="E18" s="76" t="s">
        <v>71</v>
      </c>
      <c r="F18" s="76" t="s">
        <v>69</v>
      </c>
      <c r="G18" s="76" t="s">
        <v>204</v>
      </c>
      <c r="I18" t="str">
        <f t="shared" si="0"/>
        <v>17/2018</v>
      </c>
      <c r="J18" t="str">
        <f t="shared" si="1"/>
        <v>Šekarić Ilija</v>
      </c>
    </row>
    <row r="19" spans="1:10" ht="15">
      <c r="A19" s="76" t="s">
        <v>96</v>
      </c>
      <c r="B19" s="76" t="s">
        <v>239</v>
      </c>
      <c r="C19" s="76" t="s">
        <v>195</v>
      </c>
      <c r="D19" s="76" t="s">
        <v>232</v>
      </c>
      <c r="E19" s="76" t="s">
        <v>71</v>
      </c>
      <c r="F19" s="76" t="s">
        <v>69</v>
      </c>
      <c r="G19" s="76" t="s">
        <v>204</v>
      </c>
      <c r="I19" t="str">
        <f t="shared" si="0"/>
        <v>18/2018</v>
      </c>
      <c r="J19" t="str">
        <f t="shared" si="1"/>
        <v>Babić Andrijana</v>
      </c>
    </row>
    <row r="20" spans="1:10" ht="15">
      <c r="A20" s="76" t="s">
        <v>97</v>
      </c>
      <c r="B20" s="76" t="s">
        <v>239</v>
      </c>
      <c r="C20" s="76" t="s">
        <v>168</v>
      </c>
      <c r="D20" s="76" t="s">
        <v>256</v>
      </c>
      <c r="E20" s="76" t="s">
        <v>71</v>
      </c>
      <c r="F20" s="76" t="s">
        <v>69</v>
      </c>
      <c r="G20" s="76" t="s">
        <v>204</v>
      </c>
      <c r="I20" t="str">
        <f t="shared" si="0"/>
        <v>19/2018</v>
      </c>
      <c r="J20" t="str">
        <f t="shared" si="1"/>
        <v>Dabetić Danilo</v>
      </c>
    </row>
    <row r="21" spans="1:10" ht="15">
      <c r="A21" s="76" t="s">
        <v>98</v>
      </c>
      <c r="B21" s="76" t="s">
        <v>239</v>
      </c>
      <c r="C21" s="76" t="s">
        <v>184</v>
      </c>
      <c r="D21" s="76" t="s">
        <v>185</v>
      </c>
      <c r="E21" s="76" t="s">
        <v>71</v>
      </c>
      <c r="F21" s="76" t="s">
        <v>69</v>
      </c>
      <c r="G21" s="76" t="s">
        <v>204</v>
      </c>
      <c r="I21" t="str">
        <f t="shared" si="0"/>
        <v>20/2018</v>
      </c>
      <c r="J21" t="str">
        <f t="shared" si="1"/>
        <v>Elezović Robert</v>
      </c>
    </row>
    <row r="22" spans="1:10" ht="15">
      <c r="A22" s="76" t="s">
        <v>99</v>
      </c>
      <c r="B22" s="76" t="s">
        <v>239</v>
      </c>
      <c r="C22" s="76" t="s">
        <v>101</v>
      </c>
      <c r="D22" s="76" t="s">
        <v>121</v>
      </c>
      <c r="E22" s="76" t="s">
        <v>71</v>
      </c>
      <c r="F22" s="76" t="s">
        <v>69</v>
      </c>
      <c r="G22" s="76" t="s">
        <v>204</v>
      </c>
      <c r="I22" t="str">
        <f t="shared" si="0"/>
        <v>21/2018</v>
      </c>
      <c r="J22" t="str">
        <f t="shared" si="1"/>
        <v>Vreteničić Marko</v>
      </c>
    </row>
    <row r="23" spans="1:10" ht="15">
      <c r="A23" s="76" t="s">
        <v>100</v>
      </c>
      <c r="B23" s="76" t="s">
        <v>239</v>
      </c>
      <c r="C23" s="76" t="s">
        <v>167</v>
      </c>
      <c r="D23" s="76" t="s">
        <v>197</v>
      </c>
      <c r="E23" s="76" t="s">
        <v>71</v>
      </c>
      <c r="F23" s="76" t="s">
        <v>69</v>
      </c>
      <c r="G23" s="76" t="s">
        <v>204</v>
      </c>
      <c r="I23" t="str">
        <f t="shared" si="0"/>
        <v>22/2018</v>
      </c>
      <c r="J23" t="str">
        <f t="shared" si="1"/>
        <v>Tošić Pavle</v>
      </c>
    </row>
    <row r="24" spans="1:10" ht="15">
      <c r="A24" s="76" t="s">
        <v>102</v>
      </c>
      <c r="B24" s="76" t="s">
        <v>239</v>
      </c>
      <c r="C24" s="76" t="s">
        <v>207</v>
      </c>
      <c r="D24" s="76" t="s">
        <v>257</v>
      </c>
      <c r="E24" s="76" t="s">
        <v>71</v>
      </c>
      <c r="F24" s="76" t="s">
        <v>69</v>
      </c>
      <c r="G24" s="76" t="s">
        <v>204</v>
      </c>
      <c r="I24" t="str">
        <f t="shared" si="0"/>
        <v>23/2018</v>
      </c>
      <c r="J24" t="str">
        <f t="shared" si="1"/>
        <v>Femić Marija</v>
      </c>
    </row>
    <row r="25" spans="1:10" ht="15">
      <c r="A25" s="76" t="s">
        <v>103</v>
      </c>
      <c r="B25" s="76" t="s">
        <v>239</v>
      </c>
      <c r="C25" s="76" t="s">
        <v>132</v>
      </c>
      <c r="D25" s="76" t="s">
        <v>86</v>
      </c>
      <c r="E25" s="76" t="s">
        <v>71</v>
      </c>
      <c r="F25" s="76" t="s">
        <v>69</v>
      </c>
      <c r="G25" s="76" t="s">
        <v>204</v>
      </c>
      <c r="I25" t="str">
        <f t="shared" si="0"/>
        <v>24/2018</v>
      </c>
      <c r="J25" t="str">
        <f t="shared" si="1"/>
        <v>Bulatović Ivana</v>
      </c>
    </row>
    <row r="26" spans="1:10" ht="15">
      <c r="A26" s="76" t="s">
        <v>104</v>
      </c>
      <c r="B26" s="76" t="s">
        <v>239</v>
      </c>
      <c r="C26" s="76" t="s">
        <v>258</v>
      </c>
      <c r="D26" s="76" t="s">
        <v>259</v>
      </c>
      <c r="E26" s="76" t="s">
        <v>71</v>
      </c>
      <c r="F26" s="76" t="s">
        <v>69</v>
      </c>
      <c r="G26" s="76" t="s">
        <v>204</v>
      </c>
      <c r="I26" t="str">
        <f t="shared" si="0"/>
        <v>25/2018</v>
      </c>
      <c r="J26" t="str">
        <f t="shared" si="1"/>
        <v>Cvijović Milan</v>
      </c>
    </row>
    <row r="27" spans="1:10" ht="15">
      <c r="A27" s="76" t="s">
        <v>105</v>
      </c>
      <c r="B27" s="76" t="s">
        <v>239</v>
      </c>
      <c r="C27" s="76" t="s">
        <v>242</v>
      </c>
      <c r="D27" s="76" t="s">
        <v>260</v>
      </c>
      <c r="E27" s="76" t="s">
        <v>71</v>
      </c>
      <c r="F27" s="76" t="s">
        <v>69</v>
      </c>
      <c r="G27" s="76" t="s">
        <v>204</v>
      </c>
      <c r="I27" t="str">
        <f t="shared" si="0"/>
        <v>26/2018</v>
      </c>
      <c r="J27" t="str">
        <f t="shared" si="1"/>
        <v>Mušikić Andrija</v>
      </c>
    </row>
    <row r="28" spans="1:10" ht="15">
      <c r="A28" s="76" t="s">
        <v>107</v>
      </c>
      <c r="B28" s="76" t="s">
        <v>239</v>
      </c>
      <c r="C28" s="76" t="s">
        <v>84</v>
      </c>
      <c r="D28" s="76" t="s">
        <v>82</v>
      </c>
      <c r="E28" s="76" t="s">
        <v>71</v>
      </c>
      <c r="F28" s="76" t="s">
        <v>69</v>
      </c>
      <c r="G28" s="76" t="s">
        <v>204</v>
      </c>
      <c r="I28" t="str">
        <f t="shared" si="0"/>
        <v>28/2018</v>
      </c>
      <c r="J28" t="str">
        <f t="shared" si="1"/>
        <v>Todorović Nikola</v>
      </c>
    </row>
    <row r="29" spans="1:10" ht="15">
      <c r="A29" s="76" t="s">
        <v>109</v>
      </c>
      <c r="B29" s="76" t="s">
        <v>239</v>
      </c>
      <c r="C29" s="76" t="s">
        <v>261</v>
      </c>
      <c r="D29" s="76" t="s">
        <v>172</v>
      </c>
      <c r="E29" s="76" t="s">
        <v>71</v>
      </c>
      <c r="F29" s="76" t="s">
        <v>69</v>
      </c>
      <c r="G29" s="76" t="s">
        <v>204</v>
      </c>
      <c r="I29" t="str">
        <f t="shared" si="0"/>
        <v>29/2018</v>
      </c>
      <c r="J29" t="str">
        <f t="shared" si="1"/>
        <v>Vukčević Mihailo</v>
      </c>
    </row>
    <row r="30" spans="1:10" ht="15">
      <c r="A30" s="76" t="s">
        <v>111</v>
      </c>
      <c r="B30" s="76" t="s">
        <v>239</v>
      </c>
      <c r="C30" s="76" t="s">
        <v>262</v>
      </c>
      <c r="D30" s="76" t="s">
        <v>263</v>
      </c>
      <c r="E30" s="76" t="s">
        <v>71</v>
      </c>
      <c r="F30" s="76" t="s">
        <v>69</v>
      </c>
      <c r="G30" s="76" t="s">
        <v>204</v>
      </c>
      <c r="I30" t="str">
        <f t="shared" si="0"/>
        <v>30/2018</v>
      </c>
      <c r="J30" t="str">
        <f t="shared" si="1"/>
        <v>Radunović Ivona</v>
      </c>
    </row>
    <row r="31" spans="1:12" ht="15">
      <c r="A31" s="76" t="s">
        <v>112</v>
      </c>
      <c r="B31" s="76" t="s">
        <v>239</v>
      </c>
      <c r="C31" s="76" t="s">
        <v>264</v>
      </c>
      <c r="D31" s="76" t="s">
        <v>265</v>
      </c>
      <c r="E31" s="76" t="s">
        <v>71</v>
      </c>
      <c r="F31" s="76" t="s">
        <v>69</v>
      </c>
      <c r="G31" s="76" t="s">
        <v>204</v>
      </c>
      <c r="I31" t="str">
        <f t="shared" si="0"/>
        <v>31/2018</v>
      </c>
      <c r="J31" t="str">
        <f t="shared" si="1"/>
        <v>Mastilović Zoran</v>
      </c>
      <c r="L31" s="66" t="s">
        <v>181</v>
      </c>
    </row>
    <row r="32" spans="1:12" ht="15">
      <c r="A32" s="76" t="s">
        <v>114</v>
      </c>
      <c r="B32" s="76" t="s">
        <v>239</v>
      </c>
      <c r="C32" s="76" t="s">
        <v>159</v>
      </c>
      <c r="D32" s="76" t="s">
        <v>160</v>
      </c>
      <c r="E32" s="76" t="s">
        <v>92</v>
      </c>
      <c r="F32" s="76" t="s">
        <v>69</v>
      </c>
      <c r="G32" s="76" t="s">
        <v>72</v>
      </c>
      <c r="I32" t="str">
        <f t="shared" si="0"/>
        <v>32/2018</v>
      </c>
      <c r="J32" t="str">
        <f t="shared" si="1"/>
        <v>Živanović Vesna</v>
      </c>
      <c r="L32" s="66" t="s">
        <v>180</v>
      </c>
    </row>
    <row r="33" spans="1:10" ht="15">
      <c r="A33" s="76" t="s">
        <v>117</v>
      </c>
      <c r="B33" s="76" t="s">
        <v>239</v>
      </c>
      <c r="C33" s="76" t="s">
        <v>170</v>
      </c>
      <c r="D33" s="76" t="s">
        <v>266</v>
      </c>
      <c r="E33" s="76" t="s">
        <v>71</v>
      </c>
      <c r="F33" s="76" t="s">
        <v>69</v>
      </c>
      <c r="G33" s="76" t="s">
        <v>204</v>
      </c>
      <c r="I33" t="str">
        <f t="shared" si="0"/>
        <v>33/2018</v>
      </c>
      <c r="J33" t="str">
        <f t="shared" si="1"/>
        <v>Varga Tamara</v>
      </c>
    </row>
    <row r="34" spans="1:10" ht="15">
      <c r="A34" s="76" t="s">
        <v>122</v>
      </c>
      <c r="B34" s="76" t="s">
        <v>239</v>
      </c>
      <c r="C34" s="76" t="s">
        <v>240</v>
      </c>
      <c r="D34" s="76" t="s">
        <v>226</v>
      </c>
      <c r="E34" s="76" t="s">
        <v>71</v>
      </c>
      <c r="F34" s="76" t="s">
        <v>69</v>
      </c>
      <c r="G34" s="76" t="s">
        <v>204</v>
      </c>
      <c r="I34" t="str">
        <f t="shared" si="0"/>
        <v>37/2018</v>
      </c>
      <c r="J34" t="str">
        <f t="shared" si="1"/>
        <v>Stanković Milica</v>
      </c>
    </row>
    <row r="35" spans="1:10" ht="15">
      <c r="A35" s="76" t="s">
        <v>123</v>
      </c>
      <c r="B35" s="76" t="s">
        <v>239</v>
      </c>
      <c r="C35" s="76" t="s">
        <v>124</v>
      </c>
      <c r="D35" s="76" t="s">
        <v>125</v>
      </c>
      <c r="E35" s="76" t="s">
        <v>71</v>
      </c>
      <c r="F35" s="76" t="s">
        <v>69</v>
      </c>
      <c r="G35" s="76" t="s">
        <v>204</v>
      </c>
      <c r="I35" t="str">
        <f t="shared" si="0"/>
        <v>38/2018</v>
      </c>
      <c r="J35" t="str">
        <f t="shared" si="1"/>
        <v>Matanović Danijela</v>
      </c>
    </row>
    <row r="36" spans="1:10" ht="15">
      <c r="A36" s="76" t="s">
        <v>69</v>
      </c>
      <c r="B36" s="76" t="s">
        <v>204</v>
      </c>
      <c r="C36" s="76" t="s">
        <v>222</v>
      </c>
      <c r="D36" s="76" t="s">
        <v>223</v>
      </c>
      <c r="E36" s="76" t="s">
        <v>71</v>
      </c>
      <c r="F36" s="76" t="s">
        <v>73</v>
      </c>
      <c r="G36" s="76" t="s">
        <v>204</v>
      </c>
      <c r="I36" t="str">
        <f t="shared" si="0"/>
        <v>1/2017</v>
      </c>
      <c r="J36" t="str">
        <f t="shared" si="1"/>
        <v>Dešić Aldin</v>
      </c>
    </row>
    <row r="37" spans="1:10" ht="15">
      <c r="A37" s="76" t="s">
        <v>73</v>
      </c>
      <c r="B37" s="76" t="s">
        <v>204</v>
      </c>
      <c r="C37" s="76" t="s">
        <v>224</v>
      </c>
      <c r="D37" s="76" t="s">
        <v>225</v>
      </c>
      <c r="E37" s="76" t="s">
        <v>71</v>
      </c>
      <c r="F37" s="76" t="s">
        <v>73</v>
      </c>
      <c r="G37" s="76" t="s">
        <v>204</v>
      </c>
      <c r="I37" t="str">
        <f t="shared" si="0"/>
        <v>2/2017</v>
      </c>
      <c r="J37" t="str">
        <f t="shared" si="1"/>
        <v>Gospić Ljiljana</v>
      </c>
    </row>
    <row r="38" spans="1:10" ht="15">
      <c r="A38" s="76" t="s">
        <v>77</v>
      </c>
      <c r="B38" s="76" t="s">
        <v>204</v>
      </c>
      <c r="C38" s="76" t="s">
        <v>144</v>
      </c>
      <c r="D38" s="76" t="s">
        <v>227</v>
      </c>
      <c r="E38" s="76" t="s">
        <v>92</v>
      </c>
      <c r="F38" s="76" t="s">
        <v>73</v>
      </c>
      <c r="G38" s="76" t="s">
        <v>204</v>
      </c>
      <c r="I38" t="str">
        <f t="shared" si="0"/>
        <v>6/2017</v>
      </c>
      <c r="J38" t="str">
        <f t="shared" si="1"/>
        <v>Milaković Aleksandar</v>
      </c>
    </row>
    <row r="39" spans="1:10" ht="15">
      <c r="A39" s="76" t="s">
        <v>80</v>
      </c>
      <c r="B39" s="76" t="s">
        <v>204</v>
      </c>
      <c r="C39" s="76" t="s">
        <v>84</v>
      </c>
      <c r="D39" s="76" t="s">
        <v>228</v>
      </c>
      <c r="E39" s="76" t="s">
        <v>92</v>
      </c>
      <c r="F39" s="76" t="s">
        <v>73</v>
      </c>
      <c r="G39" s="76" t="s">
        <v>204</v>
      </c>
      <c r="I39" t="str">
        <f t="shared" si="0"/>
        <v>8/2017</v>
      </c>
      <c r="J39" t="str">
        <f t="shared" si="1"/>
        <v>Cupara Nikola</v>
      </c>
    </row>
    <row r="40" spans="1:10" ht="15">
      <c r="A40" s="76" t="s">
        <v>85</v>
      </c>
      <c r="B40" s="76" t="s">
        <v>204</v>
      </c>
      <c r="C40" s="76" t="s">
        <v>171</v>
      </c>
      <c r="D40" s="76" t="s">
        <v>229</v>
      </c>
      <c r="E40" s="76" t="s">
        <v>92</v>
      </c>
      <c r="F40" s="76" t="s">
        <v>73</v>
      </c>
      <c r="G40" s="76" t="s">
        <v>204</v>
      </c>
      <c r="I40" t="str">
        <f t="shared" si="0"/>
        <v>11/2017</v>
      </c>
      <c r="J40" t="str">
        <f t="shared" si="1"/>
        <v>Šubarić Jovana</v>
      </c>
    </row>
    <row r="41" spans="1:10" ht="15">
      <c r="A41" s="76" t="s">
        <v>87</v>
      </c>
      <c r="B41" s="76" t="s">
        <v>204</v>
      </c>
      <c r="C41" s="76" t="s">
        <v>168</v>
      </c>
      <c r="D41" s="76" t="s">
        <v>172</v>
      </c>
      <c r="E41" s="76" t="s">
        <v>92</v>
      </c>
      <c r="F41" s="76" t="s">
        <v>73</v>
      </c>
      <c r="G41" s="76" t="s">
        <v>204</v>
      </c>
      <c r="I41" t="str">
        <f t="shared" si="0"/>
        <v>12/2017</v>
      </c>
      <c r="J41" t="str">
        <f t="shared" si="1"/>
        <v>Vukčević Danilo</v>
      </c>
    </row>
    <row r="42" spans="1:10" ht="15">
      <c r="A42" s="76" t="s">
        <v>93</v>
      </c>
      <c r="B42" s="76" t="s">
        <v>204</v>
      </c>
      <c r="C42" s="76" t="s">
        <v>176</v>
      </c>
      <c r="D42" s="76" t="s">
        <v>230</v>
      </c>
      <c r="E42" s="76" t="s">
        <v>92</v>
      </c>
      <c r="F42" s="76" t="s">
        <v>73</v>
      </c>
      <c r="G42" s="76" t="s">
        <v>204</v>
      </c>
      <c r="I42" t="str">
        <f t="shared" si="0"/>
        <v>16/2017</v>
      </c>
      <c r="J42" t="str">
        <f t="shared" si="1"/>
        <v>Miković Nemanja</v>
      </c>
    </row>
    <row r="43" spans="1:10" ht="15">
      <c r="A43" s="76" t="s">
        <v>95</v>
      </c>
      <c r="B43" s="76" t="s">
        <v>204</v>
      </c>
      <c r="C43" s="76" t="s">
        <v>108</v>
      </c>
      <c r="D43" s="76" t="s">
        <v>231</v>
      </c>
      <c r="E43" s="76" t="s">
        <v>71</v>
      </c>
      <c r="F43" s="76" t="s">
        <v>73</v>
      </c>
      <c r="G43" s="76" t="s">
        <v>204</v>
      </c>
      <c r="I43" t="str">
        <f t="shared" si="0"/>
        <v>17/2017</v>
      </c>
      <c r="J43" t="str">
        <f t="shared" si="1"/>
        <v>Bracović Luka</v>
      </c>
    </row>
    <row r="44" spans="1:10" ht="15">
      <c r="A44" s="76" t="s">
        <v>104</v>
      </c>
      <c r="B44" s="76" t="s">
        <v>204</v>
      </c>
      <c r="C44" s="76" t="s">
        <v>84</v>
      </c>
      <c r="D44" s="76" t="s">
        <v>233</v>
      </c>
      <c r="E44" s="76" t="s">
        <v>71</v>
      </c>
      <c r="F44" s="76" t="s">
        <v>73</v>
      </c>
      <c r="G44" s="76" t="s">
        <v>204</v>
      </c>
      <c r="I44" t="str">
        <f t="shared" si="0"/>
        <v>25/2017</v>
      </c>
      <c r="J44" t="str">
        <f t="shared" si="1"/>
        <v>Jovović Nikola</v>
      </c>
    </row>
    <row r="45" spans="1:10" ht="15">
      <c r="A45" s="76" t="s">
        <v>109</v>
      </c>
      <c r="B45" s="76" t="s">
        <v>204</v>
      </c>
      <c r="C45" s="76" t="s">
        <v>108</v>
      </c>
      <c r="D45" s="76" t="s">
        <v>234</v>
      </c>
      <c r="E45" s="76" t="s">
        <v>71</v>
      </c>
      <c r="F45" s="76" t="s">
        <v>73</v>
      </c>
      <c r="G45" s="76" t="s">
        <v>204</v>
      </c>
      <c r="I45" t="str">
        <f t="shared" si="0"/>
        <v>29/2017</v>
      </c>
      <c r="J45" t="str">
        <f t="shared" si="1"/>
        <v>Jaredić Luka</v>
      </c>
    </row>
    <row r="46" spans="1:10" ht="15">
      <c r="A46" s="76" t="s">
        <v>112</v>
      </c>
      <c r="B46" s="76" t="s">
        <v>204</v>
      </c>
      <c r="C46" s="76" t="s">
        <v>167</v>
      </c>
      <c r="D46" s="76" t="s">
        <v>235</v>
      </c>
      <c r="E46" s="76" t="s">
        <v>71</v>
      </c>
      <c r="F46" s="76" t="s">
        <v>73</v>
      </c>
      <c r="G46" s="76" t="s">
        <v>204</v>
      </c>
      <c r="I46" t="str">
        <f t="shared" si="0"/>
        <v>31/2017</v>
      </c>
      <c r="J46" t="str">
        <f t="shared" si="1"/>
        <v>Ljumović Pavle</v>
      </c>
    </row>
    <row r="47" spans="1:10" ht="15">
      <c r="A47" s="76" t="s">
        <v>119</v>
      </c>
      <c r="B47" s="76" t="s">
        <v>204</v>
      </c>
      <c r="C47" s="76" t="s">
        <v>84</v>
      </c>
      <c r="D47" s="76" t="s">
        <v>145</v>
      </c>
      <c r="E47" s="76" t="s">
        <v>92</v>
      </c>
      <c r="F47" s="76" t="s">
        <v>73</v>
      </c>
      <c r="G47" s="76" t="s">
        <v>204</v>
      </c>
      <c r="I47" t="str">
        <f t="shared" si="0"/>
        <v>35/2017</v>
      </c>
      <c r="J47" t="str">
        <f t="shared" si="1"/>
        <v>Veljić Nikola</v>
      </c>
    </row>
    <row r="48" spans="1:10" ht="15">
      <c r="A48" s="76" t="s">
        <v>122</v>
      </c>
      <c r="B48" s="76" t="s">
        <v>204</v>
      </c>
      <c r="C48" s="76" t="s">
        <v>170</v>
      </c>
      <c r="D48" s="76" t="s">
        <v>236</v>
      </c>
      <c r="E48" s="76" t="s">
        <v>92</v>
      </c>
      <c r="F48" s="76" t="s">
        <v>73</v>
      </c>
      <c r="G48" s="76" t="s">
        <v>72</v>
      </c>
      <c r="I48" t="str">
        <f t="shared" si="0"/>
        <v>37/2017</v>
      </c>
      <c r="J48" t="str">
        <f t="shared" si="1"/>
        <v>Raspopović Tamara</v>
      </c>
    </row>
    <row r="49" spans="1:10" ht="15">
      <c r="A49" s="76" t="s">
        <v>74</v>
      </c>
      <c r="B49" s="76" t="s">
        <v>183</v>
      </c>
      <c r="C49" s="76" t="s">
        <v>144</v>
      </c>
      <c r="D49" s="76" t="s">
        <v>189</v>
      </c>
      <c r="E49" s="76" t="s">
        <v>92</v>
      </c>
      <c r="F49" s="76" t="s">
        <v>74</v>
      </c>
      <c r="G49" s="76" t="s">
        <v>204</v>
      </c>
      <c r="I49" t="str">
        <f t="shared" si="0"/>
        <v>3/2016</v>
      </c>
      <c r="J49" t="str">
        <f t="shared" si="1"/>
        <v>Ivanović Aleksandar</v>
      </c>
    </row>
    <row r="50" spans="1:10" ht="15">
      <c r="A50" s="76" t="s">
        <v>89</v>
      </c>
      <c r="B50" s="76" t="s">
        <v>183</v>
      </c>
      <c r="C50" s="76" t="s">
        <v>101</v>
      </c>
      <c r="D50" s="76" t="s">
        <v>196</v>
      </c>
      <c r="E50" s="76" t="s">
        <v>92</v>
      </c>
      <c r="F50" s="76" t="s">
        <v>74</v>
      </c>
      <c r="G50" s="76" t="s">
        <v>72</v>
      </c>
      <c r="I50" t="str">
        <f t="shared" si="0"/>
        <v>14/2016</v>
      </c>
      <c r="J50" t="str">
        <f t="shared" si="1"/>
        <v>Žugić Marko</v>
      </c>
    </row>
    <row r="51" spans="1:10" ht="15">
      <c r="A51" s="76" t="s">
        <v>93</v>
      </c>
      <c r="B51" s="76" t="s">
        <v>183</v>
      </c>
      <c r="C51" s="76" t="s">
        <v>94</v>
      </c>
      <c r="D51" s="76" t="s">
        <v>186</v>
      </c>
      <c r="E51" s="76" t="s">
        <v>92</v>
      </c>
      <c r="F51" s="76" t="s">
        <v>74</v>
      </c>
      <c r="G51" s="76" t="s">
        <v>72</v>
      </c>
      <c r="I51" t="str">
        <f t="shared" si="0"/>
        <v>16/2016</v>
      </c>
      <c r="J51" t="str">
        <f t="shared" si="1"/>
        <v>Raičević Filip</v>
      </c>
    </row>
    <row r="52" spans="1:10" ht="15">
      <c r="A52" s="76" t="s">
        <v>98</v>
      </c>
      <c r="B52" s="76" t="s">
        <v>183</v>
      </c>
      <c r="C52" s="76" t="s">
        <v>198</v>
      </c>
      <c r="D52" s="76" t="s">
        <v>199</v>
      </c>
      <c r="E52" s="76" t="s">
        <v>92</v>
      </c>
      <c r="F52" s="76" t="s">
        <v>74</v>
      </c>
      <c r="G52" s="76" t="s">
        <v>72</v>
      </c>
      <c r="I52" t="str">
        <f t="shared" si="0"/>
        <v>20/2016</v>
      </c>
      <c r="J52" t="str">
        <f t="shared" si="1"/>
        <v>Hodžić Deniz</v>
      </c>
    </row>
    <row r="53" spans="1:10" ht="15">
      <c r="A53" s="76" t="s">
        <v>106</v>
      </c>
      <c r="B53" s="76" t="s">
        <v>183</v>
      </c>
      <c r="C53" s="76" t="s">
        <v>154</v>
      </c>
      <c r="D53" s="76" t="s">
        <v>155</v>
      </c>
      <c r="E53" s="76" t="s">
        <v>92</v>
      </c>
      <c r="F53" s="76" t="s">
        <v>74</v>
      </c>
      <c r="G53" s="76" t="s">
        <v>72</v>
      </c>
      <c r="I53" t="str">
        <f t="shared" si="0"/>
        <v>27/2016</v>
      </c>
      <c r="J53" t="str">
        <f t="shared" si="1"/>
        <v>Sarvan Ranka</v>
      </c>
    </row>
    <row r="54" spans="1:10" ht="15">
      <c r="A54" s="76" t="s">
        <v>119</v>
      </c>
      <c r="B54" s="76" t="s">
        <v>183</v>
      </c>
      <c r="C54" s="76" t="s">
        <v>84</v>
      </c>
      <c r="D54" s="76" t="s">
        <v>161</v>
      </c>
      <c r="E54" s="76" t="s">
        <v>92</v>
      </c>
      <c r="F54" s="76" t="s">
        <v>74</v>
      </c>
      <c r="G54" s="76" t="s">
        <v>72</v>
      </c>
      <c r="I54" t="str">
        <f aca="true" t="shared" si="2" ref="I54:I60">CONCATENATE(A54,"/",B54)</f>
        <v>35/2016</v>
      </c>
      <c r="J54" t="str">
        <f aca="true" t="shared" si="3" ref="J54:J60">CONCATENATE(D54," ",C54)</f>
        <v>Rakonjac Nikola</v>
      </c>
    </row>
    <row r="55" spans="1:10" ht="15">
      <c r="A55" s="76" t="s">
        <v>126</v>
      </c>
      <c r="B55" s="76" t="s">
        <v>183</v>
      </c>
      <c r="C55" s="76" t="s">
        <v>146</v>
      </c>
      <c r="D55" s="76" t="s">
        <v>200</v>
      </c>
      <c r="E55" s="76" t="s">
        <v>92</v>
      </c>
      <c r="F55" s="76" t="s">
        <v>74</v>
      </c>
      <c r="G55" s="76" t="s">
        <v>72</v>
      </c>
      <c r="I55" t="str">
        <f t="shared" si="2"/>
        <v>39/2016</v>
      </c>
      <c r="J55" t="str">
        <f t="shared" si="3"/>
        <v>Teofilov Branko</v>
      </c>
    </row>
    <row r="56" spans="1:10" ht="15">
      <c r="A56" s="76" t="s">
        <v>129</v>
      </c>
      <c r="B56" s="76" t="s">
        <v>183</v>
      </c>
      <c r="C56" s="76" t="s">
        <v>157</v>
      </c>
      <c r="D56" s="76" t="s">
        <v>158</v>
      </c>
      <c r="E56" s="76" t="s">
        <v>92</v>
      </c>
      <c r="F56" s="76" t="s">
        <v>74</v>
      </c>
      <c r="G56" s="76" t="s">
        <v>72</v>
      </c>
      <c r="I56" t="str">
        <f t="shared" si="2"/>
        <v>41/2016</v>
      </c>
      <c r="J56" t="str">
        <f t="shared" si="3"/>
        <v>Piper Miroslav</v>
      </c>
    </row>
    <row r="57" spans="1:10" ht="15">
      <c r="A57" s="76" t="s">
        <v>69</v>
      </c>
      <c r="B57" s="76" t="s">
        <v>70</v>
      </c>
      <c r="C57" s="76" t="s">
        <v>162</v>
      </c>
      <c r="D57" s="76" t="s">
        <v>163</v>
      </c>
      <c r="E57" s="76" t="s">
        <v>92</v>
      </c>
      <c r="F57" s="76" t="s">
        <v>75</v>
      </c>
      <c r="G57" s="76" t="s">
        <v>72</v>
      </c>
      <c r="I57" t="str">
        <f t="shared" si="2"/>
        <v>1/2015</v>
      </c>
      <c r="J57" t="str">
        <f t="shared" si="3"/>
        <v>Ratković Vasilije</v>
      </c>
    </row>
    <row r="58" spans="1:10" ht="15">
      <c r="A58" s="76" t="s">
        <v>75</v>
      </c>
      <c r="B58" s="76" t="s">
        <v>70</v>
      </c>
      <c r="C58" s="76" t="s">
        <v>164</v>
      </c>
      <c r="D58" s="76" t="s">
        <v>165</v>
      </c>
      <c r="E58" s="76" t="s">
        <v>92</v>
      </c>
      <c r="F58" s="76" t="s">
        <v>75</v>
      </c>
      <c r="G58" s="76" t="s">
        <v>72</v>
      </c>
      <c r="I58" t="str">
        <f t="shared" si="2"/>
        <v>4/2015</v>
      </c>
      <c r="J58" t="str">
        <f t="shared" si="3"/>
        <v>Trle Sead</v>
      </c>
    </row>
    <row r="59" spans="1:10" ht="15">
      <c r="A59" s="76" t="s">
        <v>78</v>
      </c>
      <c r="B59" s="76" t="s">
        <v>70</v>
      </c>
      <c r="C59" s="76" t="s">
        <v>90</v>
      </c>
      <c r="D59" s="76" t="s">
        <v>166</v>
      </c>
      <c r="E59" s="76" t="s">
        <v>92</v>
      </c>
      <c r="F59" s="76" t="s">
        <v>75</v>
      </c>
      <c r="G59" s="76" t="s">
        <v>72</v>
      </c>
      <c r="I59" t="str">
        <f t="shared" si="2"/>
        <v>7/2015</v>
      </c>
      <c r="J59" t="str">
        <f t="shared" si="3"/>
        <v>Milosavljević Sara</v>
      </c>
    </row>
    <row r="60" spans="1:10" ht="15">
      <c r="A60" s="76" t="s">
        <v>80</v>
      </c>
      <c r="B60" s="76" t="s">
        <v>70</v>
      </c>
      <c r="C60" s="76" t="s">
        <v>108</v>
      </c>
      <c r="D60" s="76" t="s">
        <v>140</v>
      </c>
      <c r="E60" s="76" t="s">
        <v>92</v>
      </c>
      <c r="F60" s="76" t="s">
        <v>75</v>
      </c>
      <c r="G60" s="76" t="s">
        <v>72</v>
      </c>
      <c r="I60" t="str">
        <f t="shared" si="2"/>
        <v>8/2015</v>
      </c>
      <c r="J60" t="str">
        <f t="shared" si="3"/>
        <v>Čelebić Luka</v>
      </c>
    </row>
    <row r="61" spans="1:12" ht="15">
      <c r="A61" s="76" t="s">
        <v>97</v>
      </c>
      <c r="B61" s="76" t="s">
        <v>70</v>
      </c>
      <c r="C61" s="76" t="s">
        <v>108</v>
      </c>
      <c r="D61" s="76" t="s">
        <v>267</v>
      </c>
      <c r="E61" s="76" t="s">
        <v>92</v>
      </c>
      <c r="F61" s="76" t="s">
        <v>75</v>
      </c>
      <c r="G61" s="76" t="s">
        <v>72</v>
      </c>
      <c r="I61" t="str">
        <f aca="true" t="shared" si="4" ref="I61:I66">CONCATENATE(A61,"/",B61)</f>
        <v>19/2015</v>
      </c>
      <c r="J61" t="str">
        <f aca="true" t="shared" si="5" ref="J61:J66">CONCATENATE(D61," ",C61)</f>
        <v>Prelević Luka</v>
      </c>
      <c r="L61" t="s">
        <v>180</v>
      </c>
    </row>
    <row r="62" spans="1:12" ht="15">
      <c r="A62" s="76" t="s">
        <v>109</v>
      </c>
      <c r="B62" s="76" t="s">
        <v>70</v>
      </c>
      <c r="C62" s="76" t="s">
        <v>173</v>
      </c>
      <c r="D62" s="76" t="s">
        <v>174</v>
      </c>
      <c r="E62" s="76" t="s">
        <v>92</v>
      </c>
      <c r="F62" s="76" t="s">
        <v>75</v>
      </c>
      <c r="G62" s="76" t="s">
        <v>72</v>
      </c>
      <c r="I62" t="str">
        <f t="shared" si="4"/>
        <v>29/2015</v>
      </c>
      <c r="J62" t="str">
        <f t="shared" si="5"/>
        <v>Vuković Veliša</v>
      </c>
      <c r="L62" t="s">
        <v>182</v>
      </c>
    </row>
    <row r="63" spans="1:10" ht="15">
      <c r="A63" s="76" t="s">
        <v>122</v>
      </c>
      <c r="B63" s="76" t="s">
        <v>70</v>
      </c>
      <c r="C63" s="76" t="s">
        <v>175</v>
      </c>
      <c r="D63" s="76" t="s">
        <v>127</v>
      </c>
      <c r="E63" s="76" t="s">
        <v>92</v>
      </c>
      <c r="F63" s="76" t="s">
        <v>75</v>
      </c>
      <c r="G63" s="76" t="s">
        <v>72</v>
      </c>
      <c r="I63" t="str">
        <f t="shared" si="4"/>
        <v>37/2015</v>
      </c>
      <c r="J63" t="str">
        <f t="shared" si="5"/>
        <v>Radović Đorđe</v>
      </c>
    </row>
    <row r="64" spans="1:10" ht="15">
      <c r="A64" s="76" t="s">
        <v>126</v>
      </c>
      <c r="B64" s="76" t="s">
        <v>143</v>
      </c>
      <c r="C64" s="76" t="s">
        <v>178</v>
      </c>
      <c r="D64" s="76" t="s">
        <v>179</v>
      </c>
      <c r="E64" s="76" t="s">
        <v>92</v>
      </c>
      <c r="F64" s="76" t="s">
        <v>76</v>
      </c>
      <c r="G64" s="76" t="s">
        <v>72</v>
      </c>
      <c r="I64" t="str">
        <f t="shared" si="4"/>
        <v>39/2014</v>
      </c>
      <c r="J64" t="str">
        <f t="shared" si="5"/>
        <v>Đurković Momir</v>
      </c>
    </row>
    <row r="65" spans="1:10" ht="15">
      <c r="A65" s="74"/>
      <c r="B65" s="74"/>
      <c r="C65" s="74"/>
      <c r="D65" s="74"/>
      <c r="E65" s="74"/>
      <c r="F65" s="74"/>
      <c r="G65" s="74"/>
      <c r="I65" t="str">
        <f t="shared" si="4"/>
        <v>/</v>
      </c>
      <c r="J65" t="str">
        <f t="shared" si="5"/>
        <v> </v>
      </c>
    </row>
    <row r="66" spans="1:10" ht="15">
      <c r="A66" s="73"/>
      <c r="B66" s="73"/>
      <c r="C66" s="73"/>
      <c r="D66" s="73"/>
      <c r="E66" s="73"/>
      <c r="F66" s="73"/>
      <c r="G66" s="73"/>
      <c r="I66" t="str">
        <f t="shared" si="4"/>
        <v>/</v>
      </c>
      <c r="J66" t="str">
        <f t="shared" si="5"/>
        <v> </v>
      </c>
    </row>
    <row r="67" spans="1:7" ht="15">
      <c r="A67" s="71"/>
      <c r="B67" s="71"/>
      <c r="C67" s="71"/>
      <c r="D67" s="71"/>
      <c r="E67" s="71"/>
      <c r="F67" s="71"/>
      <c r="G67" s="71"/>
    </row>
    <row r="68" spans="1:7" ht="15">
      <c r="A68" s="71"/>
      <c r="B68" s="71"/>
      <c r="C68" s="71"/>
      <c r="D68" s="71"/>
      <c r="E68" s="71"/>
      <c r="F68" s="71"/>
      <c r="G68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</row>
    <row r="2" spans="1:21" ht="12.75">
      <c r="A2" s="91" t="s">
        <v>53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24</v>
      </c>
      <c r="P2" s="96"/>
      <c r="Q2" s="96"/>
      <c r="R2" s="97"/>
      <c r="S2" s="97"/>
      <c r="T2" s="97"/>
      <c r="U2" s="98"/>
    </row>
    <row r="3" spans="1:21" ht="21" customHeight="1">
      <c r="A3" s="99" t="s">
        <v>2</v>
      </c>
      <c r="B3" s="99"/>
      <c r="C3" s="99"/>
      <c r="D3" s="100" t="s">
        <v>3</v>
      </c>
      <c r="E3" s="100"/>
      <c r="F3" s="100"/>
      <c r="G3" s="100"/>
      <c r="H3" s="101" t="s">
        <v>56</v>
      </c>
      <c r="I3" s="101"/>
      <c r="J3" s="101"/>
      <c r="K3" s="101"/>
      <c r="L3" s="101"/>
      <c r="M3" s="101"/>
      <c r="N3" s="101"/>
      <c r="O3" s="101"/>
      <c r="P3" s="101"/>
      <c r="Q3" s="102" t="s">
        <v>237</v>
      </c>
      <c r="R3" s="102"/>
      <c r="S3" s="102"/>
      <c r="T3" s="102"/>
      <c r="U3" s="10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7" t="s">
        <v>4</v>
      </c>
      <c r="B5" s="80" t="s">
        <v>5</v>
      </c>
      <c r="C5" s="83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7</v>
      </c>
      <c r="U5" s="86" t="s">
        <v>8</v>
      </c>
    </row>
    <row r="6" spans="1:21" ht="21" customHeight="1">
      <c r="A6" s="78"/>
      <c r="B6" s="81"/>
      <c r="C6" s="40"/>
      <c r="D6" s="88" t="s">
        <v>9</v>
      </c>
      <c r="E6" s="88"/>
      <c r="F6" s="88"/>
      <c r="G6" s="88"/>
      <c r="H6" s="88"/>
      <c r="I6" s="88" t="s">
        <v>10</v>
      </c>
      <c r="J6" s="88"/>
      <c r="K6" s="88"/>
      <c r="L6" s="88" t="s">
        <v>11</v>
      </c>
      <c r="M6" s="88"/>
      <c r="N6" s="88"/>
      <c r="O6" s="88" t="s">
        <v>12</v>
      </c>
      <c r="P6" s="88"/>
      <c r="Q6" s="88"/>
      <c r="R6" s="88" t="s">
        <v>13</v>
      </c>
      <c r="S6" s="88"/>
      <c r="T6" s="84"/>
      <c r="U6" s="86"/>
    </row>
    <row r="7" spans="1:21" ht="21" customHeight="1" thickBot="1">
      <c r="A7" s="79"/>
      <c r="B7" s="8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5"/>
      <c r="U7" s="87"/>
    </row>
    <row r="8" spans="1:21" ht="13.5" thickTop="1">
      <c r="A8" s="64" t="str">
        <f>'C1'!I2</f>
        <v>1/2018</v>
      </c>
      <c r="B8" s="43" t="str">
        <f>'C1'!J2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22</v>
      </c>
      <c r="P8" s="47">
        <v>19</v>
      </c>
      <c r="Q8" s="46"/>
      <c r="R8" s="44"/>
      <c r="S8" s="44"/>
      <c r="T8" s="44">
        <f aca="true" t="shared" si="0" ref="T8:T37">SUM(D8:E8,O8,P8,MAX(R8,S8))</f>
        <v>41</v>
      </c>
      <c r="U8" s="44" t="str">
        <f>IF(T8&gt;89,"A",IF(T8&gt;79,"B",IF(T8&gt;69,"C",IF(T8&gt;59,"D",IF(T8&gt;49,"E","F")))))</f>
        <v>F</v>
      </c>
    </row>
    <row r="9" spans="1:21" ht="12.75">
      <c r="A9" s="65" t="str">
        <f>'C1'!I3</f>
        <v>2/2018</v>
      </c>
      <c r="B9" s="48" t="str">
        <f>'C1'!J3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5" t="str">
        <f>'C1'!I4</f>
        <v>3/2018</v>
      </c>
      <c r="B10" s="48" t="str">
        <f>'C1'!J4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19</v>
      </c>
      <c r="P10" s="52">
        <v>2</v>
      </c>
      <c r="Q10" s="51"/>
      <c r="R10" s="49"/>
      <c r="S10" s="49"/>
      <c r="T10" s="44">
        <f t="shared" si="0"/>
        <v>21</v>
      </c>
      <c r="U10" s="44" t="str">
        <f t="shared" si="1"/>
        <v>F</v>
      </c>
    </row>
    <row r="11" spans="1:21" ht="12.75">
      <c r="A11" s="65" t="str">
        <f>'C1'!I5</f>
        <v>4/2018</v>
      </c>
      <c r="B11" s="48" t="str">
        <f>'C1'!J5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9</v>
      </c>
      <c r="P11" s="52">
        <v>6</v>
      </c>
      <c r="Q11" s="51"/>
      <c r="R11" s="49"/>
      <c r="S11" s="49"/>
      <c r="T11" s="44">
        <f t="shared" si="0"/>
        <v>15</v>
      </c>
      <c r="U11" s="44" t="str">
        <f t="shared" si="1"/>
        <v>F</v>
      </c>
    </row>
    <row r="12" spans="1:21" ht="12.75">
      <c r="A12" s="65" t="str">
        <f>'C1'!I6</f>
        <v>5/2018</v>
      </c>
      <c r="B12" s="48" t="str">
        <f>'C1'!J6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8</v>
      </c>
      <c r="P12" s="52">
        <v>6</v>
      </c>
      <c r="Q12" s="51"/>
      <c r="R12" s="49"/>
      <c r="S12" s="49"/>
      <c r="T12" s="44">
        <f t="shared" si="0"/>
        <v>14</v>
      </c>
      <c r="U12" s="44" t="str">
        <f t="shared" si="1"/>
        <v>F</v>
      </c>
    </row>
    <row r="13" spans="1:21" ht="12.75">
      <c r="A13" s="65" t="str">
        <f>'C1'!I7</f>
        <v>6/2018</v>
      </c>
      <c r="B13" s="48" t="str">
        <f>'C1'!J7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5</v>
      </c>
      <c r="P13" s="52"/>
      <c r="Q13" s="51"/>
      <c r="R13" s="49"/>
      <c r="S13" s="49"/>
      <c r="T13" s="44">
        <f t="shared" si="0"/>
        <v>5</v>
      </c>
      <c r="U13" s="44" t="str">
        <f t="shared" si="1"/>
        <v>F</v>
      </c>
    </row>
    <row r="14" spans="1:21" ht="12.75">
      <c r="A14" s="65" t="str">
        <f>'C1'!I8</f>
        <v>7/2018</v>
      </c>
      <c r="B14" s="48" t="str">
        <f>'C1'!J8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10</v>
      </c>
      <c r="P14">
        <v>1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5" t="str">
        <f>'C1'!I9</f>
        <v>8/2018</v>
      </c>
      <c r="B15" s="48" t="str">
        <f>'C1'!J9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6</v>
      </c>
      <c r="P15" s="52"/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5" t="str">
        <f>'C1'!I10</f>
        <v>9/2018</v>
      </c>
      <c r="B16" s="48" t="str">
        <f>'C1'!J10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17</v>
      </c>
      <c r="P16" s="52">
        <v>16</v>
      </c>
      <c r="Q16" s="51"/>
      <c r="R16" s="49"/>
      <c r="S16" s="49"/>
      <c r="T16" s="44">
        <f t="shared" si="0"/>
        <v>33</v>
      </c>
      <c r="U16" s="44" t="str">
        <f t="shared" si="1"/>
        <v>F</v>
      </c>
    </row>
    <row r="17" spans="1:21" ht="12.75">
      <c r="A17" s="65" t="str">
        <f>'C1'!I11</f>
        <v>10/2018</v>
      </c>
      <c r="B17" s="48" t="str">
        <f>'C1'!J11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9</v>
      </c>
      <c r="P17" s="52">
        <v>8</v>
      </c>
      <c r="Q17" s="51"/>
      <c r="R17" s="49"/>
      <c r="S17" s="49"/>
      <c r="T17" s="44">
        <f t="shared" si="0"/>
        <v>17</v>
      </c>
      <c r="U17" s="44" t="str">
        <f t="shared" si="1"/>
        <v>F</v>
      </c>
    </row>
    <row r="18" spans="1:21" ht="12.75">
      <c r="A18" s="65" t="str">
        <f>'C1'!I12</f>
        <v>11/2018</v>
      </c>
      <c r="B18" s="48" t="str">
        <f>'C1'!J12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20</v>
      </c>
      <c r="P18" s="52">
        <v>20</v>
      </c>
      <c r="Q18" s="51"/>
      <c r="R18" s="49"/>
      <c r="S18" s="49"/>
      <c r="T18" s="44">
        <f t="shared" si="0"/>
        <v>40</v>
      </c>
      <c r="U18" s="44" t="str">
        <f t="shared" si="1"/>
        <v>F</v>
      </c>
    </row>
    <row r="19" spans="1:21" ht="12.75">
      <c r="A19" s="65" t="str">
        <f>'C1'!I13</f>
        <v>12/2018</v>
      </c>
      <c r="B19" s="48" t="str">
        <f>'C1'!J13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8</v>
      </c>
      <c r="P19" s="52">
        <v>10</v>
      </c>
      <c r="Q19" s="51"/>
      <c r="R19" s="49"/>
      <c r="S19" s="49"/>
      <c r="T19" s="44">
        <f t="shared" si="0"/>
        <v>18</v>
      </c>
      <c r="U19" s="44" t="str">
        <f t="shared" si="1"/>
        <v>F</v>
      </c>
    </row>
    <row r="20" spans="1:21" ht="12.75">
      <c r="A20" s="65" t="str">
        <f>'C1'!I14</f>
        <v>13/2018</v>
      </c>
      <c r="B20" s="48" t="str">
        <f>'C1'!J14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6</v>
      </c>
      <c r="P20" s="52">
        <v>1</v>
      </c>
      <c r="Q20" s="51"/>
      <c r="R20" s="49"/>
      <c r="S20" s="49"/>
      <c r="T20" s="44">
        <f t="shared" si="0"/>
        <v>7</v>
      </c>
      <c r="U20" s="44" t="str">
        <f t="shared" si="1"/>
        <v>F</v>
      </c>
    </row>
    <row r="21" spans="1:21" ht="12.75">
      <c r="A21" s="65" t="str">
        <f>'C1'!I15</f>
        <v>14/2018</v>
      </c>
      <c r="B21" s="48" t="str">
        <f>'C1'!J15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5" t="str">
        <f>'C1'!I16</f>
        <v>15/2018</v>
      </c>
      <c r="B22" s="48" t="str">
        <f>'C1'!J16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12</v>
      </c>
      <c r="P22" s="52">
        <v>20</v>
      </c>
      <c r="Q22" s="51"/>
      <c r="R22" s="49"/>
      <c r="S22" s="49"/>
      <c r="T22" s="44">
        <f t="shared" si="0"/>
        <v>32</v>
      </c>
      <c r="U22" s="44" t="str">
        <f t="shared" si="1"/>
        <v>F</v>
      </c>
    </row>
    <row r="23" spans="1:21" ht="12.75">
      <c r="A23" s="65" t="str">
        <f>'C1'!I17</f>
        <v>16/2018</v>
      </c>
      <c r="B23" s="48" t="str">
        <f>'C1'!J17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5" t="str">
        <f>'C1'!I18</f>
        <v>17/2018</v>
      </c>
      <c r="B24" s="48" t="str">
        <f>'C1'!J18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14</v>
      </c>
      <c r="P24" s="52">
        <v>17</v>
      </c>
      <c r="Q24" s="51"/>
      <c r="R24" s="49"/>
      <c r="S24" s="49"/>
      <c r="T24" s="44">
        <f t="shared" si="0"/>
        <v>31</v>
      </c>
      <c r="U24" s="44" t="str">
        <f t="shared" si="1"/>
        <v>F</v>
      </c>
    </row>
    <row r="25" spans="1:21" ht="12.75">
      <c r="A25" s="65" t="str">
        <f>'C1'!I19</f>
        <v>18/2018</v>
      </c>
      <c r="B25" s="48" t="str">
        <f>'C1'!J19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5" t="str">
        <f>'C1'!I20</f>
        <v>19/2018</v>
      </c>
      <c r="B26" s="48" t="str">
        <f>'C1'!J20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6</v>
      </c>
      <c r="P26"/>
      <c r="Q26" s="51"/>
      <c r="R26" s="49"/>
      <c r="S26" s="49"/>
      <c r="T26" s="44">
        <f t="shared" si="0"/>
        <v>6</v>
      </c>
      <c r="U26" s="44" t="str">
        <f t="shared" si="1"/>
        <v>F</v>
      </c>
    </row>
    <row r="27" spans="1:21" ht="12.75">
      <c r="A27" s="65" t="str">
        <f>'C1'!I21</f>
        <v>20/2018</v>
      </c>
      <c r="B27" s="48" t="str">
        <f>'C1'!J21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24</v>
      </c>
      <c r="P27" s="52">
        <v>24</v>
      </c>
      <c r="Q27" s="51"/>
      <c r="R27" s="49"/>
      <c r="S27" s="49"/>
      <c r="T27" s="44">
        <f t="shared" si="0"/>
        <v>48</v>
      </c>
      <c r="U27" s="44" t="str">
        <f t="shared" si="1"/>
        <v>F</v>
      </c>
    </row>
    <row r="28" spans="1:21" ht="12.75">
      <c r="A28" s="65" t="str">
        <f>'C1'!I22</f>
        <v>22/2018</v>
      </c>
      <c r="B28" s="48" t="str">
        <f>'C1'!J22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18</v>
      </c>
      <c r="P28" s="52">
        <v>13</v>
      </c>
      <c r="Q28" s="51"/>
      <c r="R28" s="49"/>
      <c r="S28" s="49"/>
      <c r="T28" s="44">
        <f t="shared" si="0"/>
        <v>31</v>
      </c>
      <c r="U28" s="44" t="str">
        <f t="shared" si="1"/>
        <v>F</v>
      </c>
    </row>
    <row r="29" spans="1:21" ht="12.75">
      <c r="A29" s="65" t="str">
        <f>'C1'!I23</f>
        <v>24/2018</v>
      </c>
      <c r="B29" s="48" t="str">
        <f>'C1'!J23</f>
        <v>Domazetović Vuk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8</v>
      </c>
      <c r="P29" s="52">
        <v>10</v>
      </c>
      <c r="Q29" s="51"/>
      <c r="R29" s="49"/>
      <c r="S29" s="49"/>
      <c r="T29" s="44">
        <f t="shared" si="0"/>
        <v>18</v>
      </c>
      <c r="U29" s="44" t="str">
        <f t="shared" si="1"/>
        <v>F</v>
      </c>
    </row>
    <row r="30" spans="1:21" ht="12.75">
      <c r="A30" s="65" t="str">
        <f>'C1'!I24</f>
        <v>25/2018</v>
      </c>
      <c r="B30" s="48" t="str">
        <f>'C1'!J24</f>
        <v>Stojanović Jovana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>
        <f t="shared" si="0"/>
        <v>0</v>
      </c>
      <c r="U30" s="44" t="str">
        <f t="shared" si="1"/>
        <v>F</v>
      </c>
    </row>
    <row r="31" spans="1:21" ht="12.75">
      <c r="A31" s="65" t="str">
        <f>'C1'!I25</f>
        <v>26/2018</v>
      </c>
      <c r="B31" s="48" t="str">
        <f>'C1'!J25</f>
        <v>Dizdarević Nerma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5" t="str">
        <f>'C1'!I26</f>
        <v>27/2018</v>
      </c>
      <c r="B32" s="48" t="str">
        <f>'C1'!J26</f>
        <v>Knežević Sonja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7</v>
      </c>
      <c r="P32" s="52">
        <v>5</v>
      </c>
      <c r="Q32" s="51"/>
      <c r="R32" s="49"/>
      <c r="S32" s="49"/>
      <c r="T32" s="44">
        <f t="shared" si="0"/>
        <v>12</v>
      </c>
      <c r="U32" s="44" t="str">
        <f t="shared" si="1"/>
        <v>F</v>
      </c>
    </row>
    <row r="33" spans="1:21" ht="12.75">
      <c r="A33" s="65" t="str">
        <f>'C1'!I27</f>
        <v>28/2018</v>
      </c>
      <c r="B33" s="48" t="str">
        <f>'C1'!J27</f>
        <v>Lazarević Irina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11</v>
      </c>
      <c r="P33" s="52">
        <v>7</v>
      </c>
      <c r="Q33" s="51"/>
      <c r="R33" s="49"/>
      <c r="S33" s="53"/>
      <c r="T33" s="44">
        <f t="shared" si="0"/>
        <v>18</v>
      </c>
      <c r="U33" s="44" t="str">
        <f t="shared" si="1"/>
        <v>F</v>
      </c>
    </row>
    <row r="34" spans="1:21" ht="12.75">
      <c r="A34" s="65" t="str">
        <f>'C1'!I28</f>
        <v>29/2018</v>
      </c>
      <c r="B34" s="48" t="str">
        <f>'C1'!J28</f>
        <v>Boljević Luka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20</v>
      </c>
      <c r="P34" s="52">
        <v>13</v>
      </c>
      <c r="Q34" s="51"/>
      <c r="R34" s="49"/>
      <c r="S34" s="53"/>
      <c r="T34" s="44">
        <f t="shared" si="0"/>
        <v>33</v>
      </c>
      <c r="U34" s="44" t="str">
        <f t="shared" si="1"/>
        <v>F</v>
      </c>
    </row>
    <row r="35" spans="1:21" ht="12.75">
      <c r="A35" s="65" t="str">
        <f>'C1'!I29</f>
        <v>30/2018</v>
      </c>
      <c r="B35" s="48" t="str">
        <f>'C1'!J29</f>
        <v>Miletić Vladimir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ht="12.75">
      <c r="A36" s="65" t="str">
        <f>'C1'!I30</f>
        <v>31/2018</v>
      </c>
      <c r="B36" s="48" t="str">
        <f>'C1'!J30</f>
        <v>Čoković Adnan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20</v>
      </c>
      <c r="P36" s="52">
        <v>16</v>
      </c>
      <c r="Q36" s="51"/>
      <c r="R36" s="49"/>
      <c r="S36" s="53"/>
      <c r="T36" s="44">
        <f t="shared" si="0"/>
        <v>36</v>
      </c>
      <c r="U36" s="44" t="str">
        <f t="shared" si="1"/>
        <v>F</v>
      </c>
    </row>
    <row r="37" spans="1:21" ht="12.75">
      <c r="A37" s="65" t="str">
        <f>'C1'!I31</f>
        <v>32/2018</v>
      </c>
      <c r="B37" s="48" t="str">
        <f>'C1'!J31</f>
        <v>Pejović Vasilisa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4</v>
      </c>
      <c r="P37" s="52">
        <v>1</v>
      </c>
      <c r="Q37" s="51"/>
      <c r="R37" s="49"/>
      <c r="S37" s="53"/>
      <c r="T37" s="49">
        <f t="shared" si="0"/>
        <v>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9" t="s">
        <v>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0"/>
      <c r="U40" s="90"/>
    </row>
    <row r="41" spans="1:21" ht="12.75">
      <c r="A41" s="91" t="s">
        <v>53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 t="s">
        <v>24</v>
      </c>
      <c r="P41" s="96"/>
      <c r="Q41" s="96"/>
      <c r="R41" s="97"/>
      <c r="S41" s="97"/>
      <c r="T41" s="97"/>
      <c r="U41" s="98"/>
    </row>
    <row r="42" spans="1:21" ht="21" customHeight="1">
      <c r="A42" s="99" t="s">
        <v>2</v>
      </c>
      <c r="B42" s="99"/>
      <c r="C42" s="99"/>
      <c r="D42" s="100" t="s">
        <v>3</v>
      </c>
      <c r="E42" s="100"/>
      <c r="F42" s="100"/>
      <c r="G42" s="100"/>
      <c r="H42" s="101" t="s">
        <v>56</v>
      </c>
      <c r="I42" s="101"/>
      <c r="J42" s="101"/>
      <c r="K42" s="101"/>
      <c r="L42" s="101"/>
      <c r="M42" s="101"/>
      <c r="N42" s="101"/>
      <c r="O42" s="101"/>
      <c r="P42" s="101"/>
      <c r="Q42" s="102" t="s">
        <v>237</v>
      </c>
      <c r="R42" s="102"/>
      <c r="S42" s="102"/>
      <c r="T42" s="102"/>
      <c r="U42" s="10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7" t="s">
        <v>4</v>
      </c>
      <c r="B44" s="80" t="s">
        <v>5</v>
      </c>
      <c r="C44" s="83" t="s">
        <v>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 t="s">
        <v>7</v>
      </c>
      <c r="U44" s="86" t="s">
        <v>8</v>
      </c>
    </row>
    <row r="45" spans="1:21" ht="21" customHeight="1">
      <c r="A45" s="78"/>
      <c r="B45" s="81"/>
      <c r="C45" s="40"/>
      <c r="D45" s="88" t="s">
        <v>9</v>
      </c>
      <c r="E45" s="88"/>
      <c r="F45" s="88"/>
      <c r="G45" s="88"/>
      <c r="H45" s="88"/>
      <c r="I45" s="88" t="s">
        <v>10</v>
      </c>
      <c r="J45" s="88"/>
      <c r="K45" s="88"/>
      <c r="L45" s="88" t="s">
        <v>11</v>
      </c>
      <c r="M45" s="88"/>
      <c r="N45" s="88"/>
      <c r="O45" s="88" t="s">
        <v>12</v>
      </c>
      <c r="P45" s="88"/>
      <c r="Q45" s="88"/>
      <c r="R45" s="88" t="s">
        <v>13</v>
      </c>
      <c r="S45" s="88"/>
      <c r="T45" s="84"/>
      <c r="U45" s="86"/>
    </row>
    <row r="46" spans="1:21" ht="21" customHeight="1" thickBot="1">
      <c r="A46" s="79"/>
      <c r="B46" s="8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5"/>
      <c r="U46" s="87"/>
    </row>
    <row r="47" spans="1:21" ht="13.5" thickTop="1">
      <c r="A47" s="65" t="str">
        <f>'C1'!I32</f>
        <v>33/2018</v>
      </c>
      <c r="B47" s="48" t="str">
        <f>'C1'!J32</f>
        <v>Radnjić Natalija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6</v>
      </c>
      <c r="P47" s="47">
        <v>5</v>
      </c>
      <c r="Q47" s="46"/>
      <c r="R47" s="44"/>
      <c r="S47" s="44"/>
      <c r="T47" s="44">
        <f>SUM(D47:E47,O47,P47,MAX(R47,S47))</f>
        <v>11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5" t="str">
        <f>'C1'!I33</f>
        <v>34/2018</v>
      </c>
      <c r="B48" s="48" t="str">
        <f>'C1'!J33</f>
        <v>Radulović 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76">SUM(D48:E48,O48,P48,MAX(R48,S48))</f>
        <v>0</v>
      </c>
      <c r="U48" s="44" t="str">
        <f t="shared" si="2"/>
        <v>F</v>
      </c>
    </row>
    <row r="49" spans="1:21" ht="12.75">
      <c r="A49" s="65" t="str">
        <f>'C1'!I34</f>
        <v>35/2018</v>
      </c>
      <c r="B49" s="48" t="str">
        <f>'C1'!J34</f>
        <v>Karličić Milica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5" t="str">
        <f>'C1'!I35</f>
        <v>36/2018</v>
      </c>
      <c r="B50" s="48" t="str">
        <f>'C1'!J35</f>
        <v>Damjanović Hajdana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5" t="str">
        <f>'C1'!I36</f>
        <v>37/2018</v>
      </c>
      <c r="B51" s="48" t="str">
        <f>'C1'!J36</f>
        <v>Bulajić Jovana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>
        <v>1</v>
      </c>
      <c r="Q51" s="51"/>
      <c r="R51" s="49"/>
      <c r="S51" s="49"/>
      <c r="T51" s="44">
        <f t="shared" si="3"/>
        <v>9</v>
      </c>
      <c r="U51" s="44" t="str">
        <f t="shared" si="2"/>
        <v>F</v>
      </c>
    </row>
    <row r="52" spans="1:21" ht="12.75">
      <c r="A52" s="65" t="str">
        <f>'C1'!I37</f>
        <v>38/2018</v>
      </c>
      <c r="B52" s="48" t="str">
        <f>'C1'!J37</f>
        <v>Krnić Admir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18</v>
      </c>
      <c r="P52" s="52">
        <v>25</v>
      </c>
      <c r="Q52" s="51"/>
      <c r="R52" s="49"/>
      <c r="S52" s="49"/>
      <c r="T52" s="44">
        <f t="shared" si="3"/>
        <v>43</v>
      </c>
      <c r="U52" s="44" t="str">
        <f t="shared" si="2"/>
        <v>F</v>
      </c>
    </row>
    <row r="53" spans="1:21" ht="12.75">
      <c r="A53" s="65" t="str">
        <f>'C1'!I38</f>
        <v>39/2018</v>
      </c>
      <c r="B53" s="48" t="str">
        <f>'C1'!J38</f>
        <v>Blečić Andrijana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9</v>
      </c>
      <c r="P53" s="52">
        <v>4</v>
      </c>
      <c r="Q53" s="51"/>
      <c r="R53" s="49"/>
      <c r="S53" s="49"/>
      <c r="T53" s="44">
        <f t="shared" si="3"/>
        <v>13</v>
      </c>
      <c r="U53" s="44" t="str">
        <f t="shared" si="2"/>
        <v>F</v>
      </c>
    </row>
    <row r="54" spans="1:21" ht="12.75">
      <c r="A54" s="65" t="str">
        <f>'C1'!I39</f>
        <v>40/2018</v>
      </c>
      <c r="B54" s="48" t="str">
        <f>'C1'!J39</f>
        <v>Rovčanin Raden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8</v>
      </c>
      <c r="P54" s="52">
        <v>8</v>
      </c>
      <c r="Q54" s="51"/>
      <c r="R54" s="49"/>
      <c r="S54" s="49"/>
      <c r="T54" s="44">
        <f t="shared" si="3"/>
        <v>16</v>
      </c>
      <c r="U54" s="44" t="str">
        <f t="shared" si="2"/>
        <v>F</v>
      </c>
    </row>
    <row r="55" spans="1:21" ht="12.75">
      <c r="A55" s="65" t="str">
        <f>'C1'!I40</f>
        <v>41/2018</v>
      </c>
      <c r="B55" s="48" t="str">
        <f>'C1'!J40</f>
        <v>Dedeić Milka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19</v>
      </c>
      <c r="P55" s="52">
        <v>18</v>
      </c>
      <c r="Q55" s="51"/>
      <c r="R55" s="49"/>
      <c r="S55" s="49"/>
      <c r="T55" s="44">
        <f t="shared" si="3"/>
        <v>37</v>
      </c>
      <c r="U55" s="44" t="str">
        <f t="shared" si="2"/>
        <v>F</v>
      </c>
    </row>
    <row r="56" spans="1:21" ht="12.75">
      <c r="A56" s="65" t="str">
        <f>'C1'!I41</f>
        <v>42/2018</v>
      </c>
      <c r="B56" s="48" t="str">
        <f>'C1'!J41</f>
        <v>Bektešević Bakir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5" t="str">
        <f>'C1'!I42</f>
        <v>43/2018</v>
      </c>
      <c r="B57" s="48" t="str">
        <f>'C1'!J42</f>
        <v>Cmiljanić Dunja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</row>
    <row r="58" spans="1:21" ht="12.75">
      <c r="A58" s="65" t="str">
        <f>'C1'!I43</f>
        <v>44/2018</v>
      </c>
      <c r="B58" s="48" t="str">
        <f>'C1'!J43</f>
        <v>Jovanović Milutin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5" t="str">
        <f>'C1'!I44</f>
        <v>45/2018</v>
      </c>
      <c r="B59" s="48" t="str">
        <f>'C1'!J44</f>
        <v>Žunjić Predrag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11</v>
      </c>
      <c r="P59" s="52">
        <v>8</v>
      </c>
      <c r="Q59" s="51"/>
      <c r="R59" s="49"/>
      <c r="S59" s="49"/>
      <c r="T59" s="44">
        <f t="shared" si="3"/>
        <v>19</v>
      </c>
      <c r="U59" s="44" t="str">
        <f t="shared" si="2"/>
        <v>F</v>
      </c>
    </row>
    <row r="60" spans="1:21" ht="12.75">
      <c r="A60" s="65" t="str">
        <f>'C1'!I45</f>
        <v>46/2018</v>
      </c>
      <c r="B60" s="48" t="str">
        <f>'C1'!J45</f>
        <v>Popović Nikola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14</v>
      </c>
      <c r="P60" s="52">
        <v>3</v>
      </c>
      <c r="Q60" s="51"/>
      <c r="R60" s="49"/>
      <c r="S60" s="49"/>
      <c r="T60" s="44">
        <f t="shared" si="3"/>
        <v>17</v>
      </c>
      <c r="U60" s="44" t="str">
        <f t="shared" si="2"/>
        <v>F</v>
      </c>
    </row>
    <row r="61" spans="1:21" ht="12.75">
      <c r="A61" s="65" t="str">
        <f>'C1'!I46</f>
        <v>47/2018</v>
      </c>
      <c r="B61" s="48" t="str">
        <f>'C1'!J46</f>
        <v>Knežević Vaso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/>
      <c r="P61" s="52"/>
      <c r="Q61" s="51"/>
      <c r="R61" s="49"/>
      <c r="S61" s="49"/>
      <c r="T61" s="44">
        <f t="shared" si="3"/>
        <v>0</v>
      </c>
      <c r="U61" s="44" t="str">
        <f t="shared" si="2"/>
        <v>F</v>
      </c>
    </row>
    <row r="62" spans="1:21" ht="12.75">
      <c r="A62" s="65" t="str">
        <f>'C1'!I47</f>
        <v>48/2018</v>
      </c>
      <c r="B62" s="48" t="str">
        <f>'C1'!J47</f>
        <v>Mićović Kristina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11</v>
      </c>
      <c r="P62" s="52">
        <v>11</v>
      </c>
      <c r="Q62" s="51"/>
      <c r="R62" s="49"/>
      <c r="S62" s="49"/>
      <c r="T62" s="44">
        <f t="shared" si="3"/>
        <v>22</v>
      </c>
      <c r="U62" s="44" t="str">
        <f t="shared" si="2"/>
        <v>F</v>
      </c>
    </row>
    <row r="63" spans="1:21" ht="12.75">
      <c r="A63" s="65" t="str">
        <f>'C1'!I48</f>
        <v>49/2018</v>
      </c>
      <c r="B63" s="48" t="str">
        <f>'C1'!J48</f>
        <v>Vučinić Ružica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5" t="str">
        <f>'C1'!I49</f>
        <v>50/2018</v>
      </c>
      <c r="B64" s="48" t="str">
        <f>'C1'!J49</f>
        <v>Vuković Bobana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5" t="str">
        <f>'C1'!I50</f>
        <v>51/2018</v>
      </c>
      <c r="B65" s="48" t="str">
        <f>'C1'!J50</f>
        <v>Krnić Enida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8</v>
      </c>
      <c r="P65" s="52">
        <v>7</v>
      </c>
      <c r="Q65" s="51"/>
      <c r="R65" s="49"/>
      <c r="S65" s="49"/>
      <c r="T65" s="44">
        <f t="shared" si="3"/>
        <v>15</v>
      </c>
      <c r="U65" s="44" t="str">
        <f t="shared" si="2"/>
        <v>F</v>
      </c>
    </row>
    <row r="66" spans="1:21" ht="12.75">
      <c r="A66" s="65" t="str">
        <f>'C1'!I51</f>
        <v>15/2017</v>
      </c>
      <c r="B66" s="48" t="str">
        <f>'C1'!J51</f>
        <v>Bajraktarević Džanan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8</v>
      </c>
      <c r="P66" s="52">
        <v>3</v>
      </c>
      <c r="Q66" s="51"/>
      <c r="R66" s="49"/>
      <c r="S66" s="49"/>
      <c r="T66" s="44">
        <f t="shared" si="3"/>
        <v>11</v>
      </c>
      <c r="U66" s="44" t="str">
        <f t="shared" si="2"/>
        <v>F</v>
      </c>
    </row>
    <row r="67" spans="1:21" ht="12.75">
      <c r="A67" s="65" t="str">
        <f>'C1'!I52</f>
        <v>35/2017</v>
      </c>
      <c r="B67" s="48" t="str">
        <f>'C1'!J52</f>
        <v>Đozović Adnan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5" t="str">
        <f>'C1'!I53</f>
        <v>36/2017</v>
      </c>
      <c r="B68" s="48" t="str">
        <f>'C1'!J53</f>
        <v>Kalač Almin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ht="12.75">
      <c r="A69" s="65" t="str">
        <f>'C1'!I54</f>
        <v>39/2017</v>
      </c>
      <c r="B69" s="48" t="str">
        <f>'C1'!J54</f>
        <v>Rašović Marija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ht="12.75">
      <c r="A70" s="65" t="str">
        <f>'C1'!I55</f>
        <v>44/2017</v>
      </c>
      <c r="B70" s="48" t="str">
        <f>'C1'!J55</f>
        <v>Sutaj Edin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>
        <v>18</v>
      </c>
      <c r="P70" s="52">
        <v>13</v>
      </c>
      <c r="Q70" s="51"/>
      <c r="R70" s="49"/>
      <c r="S70" s="49"/>
      <c r="T70" s="44">
        <f t="shared" si="3"/>
        <v>31</v>
      </c>
      <c r="U70" s="44" t="str">
        <f t="shared" si="2"/>
        <v>F</v>
      </c>
    </row>
    <row r="71" spans="1:21" ht="12.75">
      <c r="A71" s="65" t="str">
        <f>'C1'!I56</f>
        <v>50/2017</v>
      </c>
      <c r="B71" s="48" t="str">
        <f>'C1'!J56</f>
        <v>Berišaj Bernard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5" t="str">
        <f>'C1'!I57</f>
        <v>51/2017</v>
      </c>
      <c r="B72" s="48" t="str">
        <f>'C1'!J57</f>
        <v>Božović Branko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4</v>
      </c>
      <c r="P72" s="52"/>
      <c r="Q72" s="51"/>
      <c r="R72" s="49"/>
      <c r="S72" s="53"/>
      <c r="T72" s="44">
        <f t="shared" si="3"/>
        <v>4</v>
      </c>
      <c r="U72" s="44" t="str">
        <f t="shared" si="2"/>
        <v>F</v>
      </c>
    </row>
    <row r="73" spans="1:21" ht="12.75">
      <c r="A73" s="65" t="str">
        <f>'C1'!I58</f>
        <v>53/2017</v>
      </c>
      <c r="B73" s="48" t="str">
        <f>'C1'!J58</f>
        <v>Krsmanović Nemanja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5" t="str">
        <f>'C1'!I59</f>
        <v>11/2016</v>
      </c>
      <c r="B74" s="48" t="str">
        <f>'C1'!J59</f>
        <v>Drešaj Mimoza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6</v>
      </c>
      <c r="P74" s="52">
        <v>4</v>
      </c>
      <c r="Q74" s="51"/>
      <c r="R74" s="49"/>
      <c r="S74" s="53"/>
      <c r="T74" s="44">
        <f t="shared" si="3"/>
        <v>10</v>
      </c>
      <c r="U74" s="44" t="str">
        <f t="shared" si="2"/>
        <v>F</v>
      </c>
    </row>
    <row r="75" spans="1:21" ht="12.75">
      <c r="A75" s="65" t="str">
        <f>'C1'!I60</f>
        <v>48/2016</v>
      </c>
      <c r="B75" s="48" t="str">
        <f>'C1'!J60</f>
        <v>Miletić Tamara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5</v>
      </c>
      <c r="P75" s="52">
        <v>13</v>
      </c>
      <c r="Q75" s="51"/>
      <c r="R75" s="49"/>
      <c r="S75" s="53"/>
      <c r="T75" s="44">
        <f t="shared" si="3"/>
        <v>18</v>
      </c>
      <c r="U75" s="44" t="str">
        <f t="shared" si="2"/>
        <v>F</v>
      </c>
    </row>
    <row r="76" spans="1:21" ht="12.75">
      <c r="A76" s="65" t="str">
        <f>'C1'!I61</f>
        <v>54/2016</v>
      </c>
      <c r="B76" s="48" t="str">
        <f>'C1'!J61</f>
        <v>Mitrić Jelena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>
        <f t="shared" si="3"/>
        <v>0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9" t="s">
        <v>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90"/>
      <c r="U79" s="90"/>
    </row>
    <row r="80" spans="1:21" ht="12.75">
      <c r="A80" s="91" t="s">
        <v>53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95" t="s">
        <v>24</v>
      </c>
      <c r="P80" s="96"/>
      <c r="Q80" s="96"/>
      <c r="R80" s="97"/>
      <c r="S80" s="97"/>
      <c r="T80" s="97"/>
      <c r="U80" s="98"/>
    </row>
    <row r="81" spans="1:21" ht="21" customHeight="1">
      <c r="A81" s="99" t="s">
        <v>2</v>
      </c>
      <c r="B81" s="99"/>
      <c r="C81" s="99"/>
      <c r="D81" s="100" t="s">
        <v>3</v>
      </c>
      <c r="E81" s="100"/>
      <c r="F81" s="100"/>
      <c r="G81" s="100"/>
      <c r="H81" s="101" t="s">
        <v>56</v>
      </c>
      <c r="I81" s="101"/>
      <c r="J81" s="101"/>
      <c r="K81" s="101"/>
      <c r="L81" s="101"/>
      <c r="M81" s="101"/>
      <c r="N81" s="101"/>
      <c r="O81" s="101"/>
      <c r="P81" s="101"/>
      <c r="Q81" s="102" t="s">
        <v>237</v>
      </c>
      <c r="R81" s="102"/>
      <c r="S81" s="102"/>
      <c r="T81" s="102"/>
      <c r="U81" s="10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7" t="s">
        <v>4</v>
      </c>
      <c r="B83" s="80" t="s">
        <v>5</v>
      </c>
      <c r="C83" s="83" t="s">
        <v>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 t="s">
        <v>7</v>
      </c>
      <c r="U83" s="86" t="s">
        <v>8</v>
      </c>
    </row>
    <row r="84" spans="1:21" ht="21" customHeight="1">
      <c r="A84" s="78"/>
      <c r="B84" s="81"/>
      <c r="C84" s="40"/>
      <c r="D84" s="88" t="s">
        <v>9</v>
      </c>
      <c r="E84" s="88"/>
      <c r="F84" s="88"/>
      <c r="G84" s="88"/>
      <c r="H84" s="88"/>
      <c r="I84" s="88" t="s">
        <v>10</v>
      </c>
      <c r="J84" s="88"/>
      <c r="K84" s="88"/>
      <c r="L84" s="88" t="s">
        <v>11</v>
      </c>
      <c r="M84" s="88"/>
      <c r="N84" s="88"/>
      <c r="O84" s="88" t="s">
        <v>12</v>
      </c>
      <c r="P84" s="88"/>
      <c r="Q84" s="88"/>
      <c r="R84" s="88" t="s">
        <v>13</v>
      </c>
      <c r="S84" s="88"/>
      <c r="T84" s="84"/>
      <c r="U84" s="86"/>
    </row>
    <row r="85" spans="1:21" ht="21" customHeight="1" thickBot="1">
      <c r="A85" s="79"/>
      <c r="B85" s="8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5"/>
      <c r="U85" s="87"/>
    </row>
    <row r="86" spans="1:21" ht="13.5" thickTop="1">
      <c r="A86" s="65" t="str">
        <f>'C1'!I62</f>
        <v>32/2015</v>
      </c>
      <c r="B86" s="48" t="str">
        <f>'C1'!J62</f>
        <v>Duborija Miloš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>
        <v>14</v>
      </c>
      <c r="P86" s="47">
        <v>2</v>
      </c>
      <c r="Q86" s="46"/>
      <c r="R86" s="44"/>
      <c r="S86" s="44"/>
      <c r="T86" s="44">
        <f>SUM(D86:E86,O86,P86,MAX(R86,S86))</f>
        <v>16</v>
      </c>
      <c r="U86" s="44" t="str">
        <f>IF(T86&gt;89,"A",IF(T86&gt;79,"B",IF(T86&gt;69,"C",IF(T86&gt;59,"D",IF(T86&gt;49,"E","F")))))</f>
        <v>F</v>
      </c>
    </row>
    <row r="87" spans="1:21" ht="12.75">
      <c r="A87" s="65" t="str">
        <f>'C1'!I63</f>
        <v>43/2015</v>
      </c>
      <c r="B87" s="48" t="str">
        <f>'C1'!J63</f>
        <v>Golović Filip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ht="12.75">
      <c r="A88" s="65" t="str">
        <f>'C1'!I64</f>
        <v>48/2014</v>
      </c>
      <c r="B88" s="48" t="str">
        <f>'C1'!J64</f>
        <v>Praščević Ivana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>
        <v>7</v>
      </c>
      <c r="P88" s="52">
        <v>3</v>
      </c>
      <c r="Q88" s="51"/>
      <c r="R88" s="49"/>
      <c r="S88" s="49"/>
      <c r="T88" s="44">
        <f>SUM(D88:E88,O88,P88,MAX(R88,S88))</f>
        <v>10</v>
      </c>
      <c r="U88" s="44" t="str">
        <f>IF(T88&gt;89,"A",IF(T88&gt;79,"B",IF(T88&gt;69,"C",IF(T88&gt;59,"D",IF(T88&gt;49,"E","F")))))</f>
        <v>F</v>
      </c>
    </row>
    <row r="89" spans="1:21" ht="12.75">
      <c r="A89" s="65" t="str">
        <f>'C1'!I65</f>
        <v>11/2013</v>
      </c>
      <c r="B89" s="48" t="str">
        <f>'C1'!J65</f>
        <v>Nikolić Nađa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>SUM(D89:E89,O89,P89,MAX(R89,S89))</f>
        <v>0</v>
      </c>
      <c r="U89" s="44" t="str">
        <f>IF(T89&gt;89,"A",IF(T89&gt;79,"B",IF(T89&gt;69,"C",IF(T89&gt;59,"D",IF(T89&gt;49,"E","F")))))</f>
        <v>F</v>
      </c>
    </row>
    <row r="90" spans="1:21" ht="12.75">
      <c r="A90" s="65" t="str">
        <f>'C1'!I66</f>
        <v>35/2013</v>
      </c>
      <c r="B90" s="48" t="str">
        <f>'C1'!J66</f>
        <v>Stešević Sonja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>
        <v>6</v>
      </c>
      <c r="P90" s="52"/>
      <c r="Q90" s="51"/>
      <c r="R90" s="49"/>
      <c r="S90" s="49"/>
      <c r="T90" s="44">
        <f>SUM(D90:E90,O90,P90,MAX(R90,S90))</f>
        <v>6</v>
      </c>
      <c r="U90" s="44" t="str">
        <f>IF(T90&gt;89,"A",IF(T90&gt;79,"B",IF(T90&gt;69,"C",IF(T90&gt;59,"D",IF(T90&gt;49,"E","F")))))</f>
        <v>F</v>
      </c>
    </row>
    <row r="91" spans="1:21" ht="12.75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ht="12.75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ht="12.75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ht="12.75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ht="12.75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ht="12.75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ht="12.75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ht="12.75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ht="12.75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ht="12.75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ht="12.75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ht="12.75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ht="12.75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ht="12.75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ht="12.75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N81" sqref="N8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53</v>
      </c>
      <c r="B2" s="106"/>
      <c r="C2" s="106"/>
      <c r="D2" s="106"/>
      <c r="E2" s="106"/>
      <c r="F2" s="106"/>
    </row>
    <row r="3" spans="1:6" ht="27" customHeight="1">
      <c r="A3" s="107" t="s">
        <v>24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C_predlog!A8</f>
        <v>1/2018</v>
      </c>
      <c r="B8" s="103" t="str">
        <f>C_predlog!B8</f>
        <v>Božović Boban</v>
      </c>
      <c r="C8" s="104"/>
      <c r="D8" s="172">
        <f>SUM(C_predlog!D8:Q8)</f>
        <v>41</v>
      </c>
      <c r="E8" s="172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2/2018</v>
      </c>
      <c r="B9" s="103" t="str">
        <f>C_predlog!B9</f>
        <v>Šćepanović Danilo</v>
      </c>
      <c r="C9" s="104"/>
      <c r="D9" s="172">
        <f>SUM(C_predlog!D9:Q9)</f>
        <v>0</v>
      </c>
      <c r="E9" s="172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03" t="str">
        <f>C_predlog!B10</f>
        <v>Šubarić Ognjen</v>
      </c>
      <c r="C10" s="104"/>
      <c r="D10" s="172">
        <f>SUM(C_predlog!D10:Q10)</f>
        <v>21</v>
      </c>
      <c r="E10" s="172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03" t="str">
        <f>C_predlog!B11</f>
        <v>Golubović Mijajlo</v>
      </c>
      <c r="C11" s="104"/>
      <c r="D11" s="172">
        <f>SUM(C_predlog!D11:Q11)</f>
        <v>15</v>
      </c>
      <c r="E11" s="172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03" t="str">
        <f>C_predlog!B12</f>
        <v>Vučinić Luka</v>
      </c>
      <c r="C12" s="104"/>
      <c r="D12" s="172">
        <f>SUM(C_predlog!D12:Q12)</f>
        <v>14</v>
      </c>
      <c r="E12" s="172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03" t="str">
        <f>C_predlog!B13</f>
        <v>Masoničić Đuro</v>
      </c>
      <c r="C13" s="104"/>
      <c r="D13" s="172">
        <f>SUM(C_predlog!D13:Q13)</f>
        <v>5</v>
      </c>
      <c r="E13" s="172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03" t="str">
        <f>C_predlog!B14</f>
        <v>Veljić Rade</v>
      </c>
      <c r="C14" s="104"/>
      <c r="D14" s="172">
        <f>SUM(C_predlog!D14:Q14)</f>
        <v>11</v>
      </c>
      <c r="E14" s="172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03" t="str">
        <f>C_predlog!B15</f>
        <v>Lutovac Maksim</v>
      </c>
      <c r="C15" s="104"/>
      <c r="D15" s="172">
        <f>SUM(C_predlog!D15:Q15)</f>
        <v>6</v>
      </c>
      <c r="E15" s="172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03" t="str">
        <f>C_predlog!B16</f>
        <v>Rašović Stefan</v>
      </c>
      <c r="C16" s="104"/>
      <c r="D16" s="172">
        <f>SUM(C_predlog!D16:Q16)</f>
        <v>33</v>
      </c>
      <c r="E16" s="172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03" t="str">
        <f>C_predlog!B17</f>
        <v>Vučković Marina</v>
      </c>
      <c r="C17" s="104"/>
      <c r="D17" s="172">
        <f>SUM(C_predlog!D17:Q17)</f>
        <v>17</v>
      </c>
      <c r="E17" s="172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03" t="str">
        <f>C_predlog!B18</f>
        <v>Utješinović Luka</v>
      </c>
      <c r="C18" s="104"/>
      <c r="D18" s="172">
        <f>SUM(C_predlog!D18:Q18)</f>
        <v>40</v>
      </c>
      <c r="E18" s="172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12/2018</v>
      </c>
      <c r="B19" s="103" t="str">
        <f>C_predlog!B19</f>
        <v>Petrović Anika</v>
      </c>
      <c r="C19" s="104"/>
      <c r="D19" s="172">
        <f>SUM(C_predlog!D19:Q19)</f>
        <v>18</v>
      </c>
      <c r="E19" s="172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13/2018</v>
      </c>
      <c r="B20" s="103" t="str">
        <f>C_predlog!B20</f>
        <v>Knežević Milica</v>
      </c>
      <c r="C20" s="104"/>
      <c r="D20" s="172">
        <f>SUM(C_predlog!D20:Q20)</f>
        <v>7</v>
      </c>
      <c r="E20" s="172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03" t="str">
        <f>C_predlog!B21</f>
        <v>Lutovac Vuk</v>
      </c>
      <c r="C21" s="104"/>
      <c r="D21" s="172">
        <f>SUM(C_predlog!D21:Q21)</f>
        <v>0</v>
      </c>
      <c r="E21" s="172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03" t="str">
        <f>C_predlog!B22</f>
        <v>Delijić Damir</v>
      </c>
      <c r="C22" s="104"/>
      <c r="D22" s="172">
        <f>SUM(C_predlog!D22:Q22)</f>
        <v>32</v>
      </c>
      <c r="E22" s="172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03" t="str">
        <f>C_predlog!B23</f>
        <v>Čeprnić Jovana</v>
      </c>
      <c r="C23" s="104"/>
      <c r="D23" s="172">
        <f>SUM(C_predlog!D23:Q23)</f>
        <v>0</v>
      </c>
      <c r="E23" s="172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03" t="str">
        <f>C_predlog!B24</f>
        <v>Đilas Vojislav</v>
      </c>
      <c r="C24" s="104"/>
      <c r="D24" s="172">
        <f>SUM(C_predlog!D24:Q24)</f>
        <v>31</v>
      </c>
      <c r="E24" s="172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18/2018</v>
      </c>
      <c r="B25" s="103" t="str">
        <f>C_predlog!B25</f>
        <v>Turčinović Nikola</v>
      </c>
      <c r="C25" s="104"/>
      <c r="D25" s="172">
        <f>SUM(C_predlog!D25:Q25)</f>
        <v>0</v>
      </c>
      <c r="E25" s="172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03" t="str">
        <f>C_predlog!B26</f>
        <v>Kadić Milovan</v>
      </c>
      <c r="C26" s="104"/>
      <c r="D26" s="172">
        <f>SUM(C_predlog!D26:Q26)</f>
        <v>6</v>
      </c>
      <c r="E26" s="172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20/2018</v>
      </c>
      <c r="B27" s="103" t="str">
        <f>C_predlog!B27</f>
        <v>Novović Nemanja</v>
      </c>
      <c r="C27" s="104"/>
      <c r="D27" s="172">
        <f>SUM(C_predlog!D27:Q27)</f>
        <v>48</v>
      </c>
      <c r="E27" s="172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22/2018</v>
      </c>
      <c r="B28" s="103" t="str">
        <f>C_predlog!B28</f>
        <v>Živković Andrija</v>
      </c>
      <c r="C28" s="104"/>
      <c r="D28" s="172">
        <f>SUM(C_predlog!D28:Q28)</f>
        <v>31</v>
      </c>
      <c r="E28" s="172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24/2018</v>
      </c>
      <c r="B29" s="103" t="str">
        <f>C_predlog!B29</f>
        <v>Domazetović Vuk</v>
      </c>
      <c r="C29" s="104"/>
      <c r="D29" s="172">
        <f>SUM(C_predlog!D29:Q29)</f>
        <v>18</v>
      </c>
      <c r="E29" s="172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25/2018</v>
      </c>
      <c r="B30" s="103" t="str">
        <f>C_predlog!B30</f>
        <v>Stojanović Jovana</v>
      </c>
      <c r="C30" s="104"/>
      <c r="D30" s="172">
        <f>SUM(C_predlog!D30:Q30)</f>
        <v>0</v>
      </c>
      <c r="E30" s="172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26/2018</v>
      </c>
      <c r="B31" s="103" t="str">
        <f>C_predlog!B31</f>
        <v>Dizdarević Nerma</v>
      </c>
      <c r="C31" s="104"/>
      <c r="D31" s="172">
        <f>SUM(C_predlog!D31:Q31)</f>
        <v>0</v>
      </c>
      <c r="E31" s="172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27/2018</v>
      </c>
      <c r="B32" s="103" t="str">
        <f>C_predlog!B32</f>
        <v>Knežević Sonja</v>
      </c>
      <c r="C32" s="104"/>
      <c r="D32" s="172">
        <f>SUM(C_predlog!D32:Q32)</f>
        <v>12</v>
      </c>
      <c r="E32" s="172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28/2018</v>
      </c>
      <c r="B33" s="103" t="str">
        <f>C_predlog!B33</f>
        <v>Lazarević Irina</v>
      </c>
      <c r="C33" s="104"/>
      <c r="D33" s="172">
        <f>SUM(C_predlog!D33:Q33)</f>
        <v>18</v>
      </c>
      <c r="E33" s="172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29/2018</v>
      </c>
      <c r="B34" s="103" t="str">
        <f>C_predlog!B34</f>
        <v>Boljević Luka</v>
      </c>
      <c r="C34" s="104"/>
      <c r="D34" s="172">
        <f>SUM(C_predlog!D34:Q34)</f>
        <v>33</v>
      </c>
      <c r="E34" s="172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30/2018</v>
      </c>
      <c r="B35" s="103" t="str">
        <f>C_predlog!B35</f>
        <v>Miletić Vladimir</v>
      </c>
      <c r="C35" s="104"/>
      <c r="D35" s="172">
        <f>SUM(C_predlog!D35:Q35)</f>
        <v>0</v>
      </c>
      <c r="E35" s="172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31/2018</v>
      </c>
      <c r="B36" s="103" t="str">
        <f>C_predlog!B36</f>
        <v>Čoković Adnan</v>
      </c>
      <c r="C36" s="104"/>
      <c r="D36" s="172">
        <f>SUM(C_predlog!D36:Q36)</f>
        <v>36</v>
      </c>
      <c r="E36" s="172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32/2018</v>
      </c>
      <c r="B37" s="103" t="str">
        <f>C_predlog!B37</f>
        <v>Pejović Vasilisa</v>
      </c>
      <c r="C37" s="104"/>
      <c r="D37" s="172">
        <f>SUM(C_predlog!D37:Q37)</f>
        <v>5</v>
      </c>
      <c r="E37" s="172">
        <f>MAX(C_predlog!R37:S37)</f>
        <v>0</v>
      </c>
      <c r="F37" s="19" t="str">
        <f>C_predlog!U37</f>
        <v>F</v>
      </c>
    </row>
    <row r="38" spans="1:6" ht="12.75" customHeight="1">
      <c r="A38" s="57" t="str">
        <f>C_predlog!A47</f>
        <v>33/2018</v>
      </c>
      <c r="B38" s="103" t="str">
        <f>C_predlog!B47</f>
        <v>Radnjić Natalija</v>
      </c>
      <c r="C38" s="104"/>
      <c r="D38" s="172">
        <f>SUM(C_predlog!D47:Q47)</f>
        <v>11</v>
      </c>
      <c r="E38" s="172">
        <f>MAX(C_predlog!R47:S47)</f>
        <v>0</v>
      </c>
      <c r="F38" s="19" t="str">
        <f>C_predlog!U47</f>
        <v>F</v>
      </c>
    </row>
    <row r="39" spans="1:6" ht="12.75" customHeight="1">
      <c r="A39" s="57" t="str">
        <f>C_predlog!A48</f>
        <v>34/2018</v>
      </c>
      <c r="B39" s="103" t="str">
        <f>C_predlog!B48</f>
        <v>Radulović Ana</v>
      </c>
      <c r="C39" s="104"/>
      <c r="D39" s="172">
        <f>SUM(C_predlog!D48:Q48)</f>
        <v>0</v>
      </c>
      <c r="E39" s="172">
        <f>MAX(C_predlog!R48:S48)</f>
        <v>0</v>
      </c>
      <c r="F39" s="19" t="str">
        <f>C_predlog!U48</f>
        <v>F</v>
      </c>
    </row>
    <row r="40" spans="1:6" ht="12.75" customHeight="1">
      <c r="A40" s="57" t="str">
        <f>C_predlog!A49</f>
        <v>35/2018</v>
      </c>
      <c r="B40" s="103" t="str">
        <f>C_predlog!B49</f>
        <v>Karličić Milica</v>
      </c>
      <c r="C40" s="104"/>
      <c r="D40" s="172">
        <f>SUM(C_predlog!D49:Q49)</f>
        <v>0</v>
      </c>
      <c r="E40" s="172">
        <f>MAX(C_predlog!R49:S49)</f>
        <v>0</v>
      </c>
      <c r="F40" s="19" t="str">
        <f>C_predlog!U49</f>
        <v>F</v>
      </c>
    </row>
    <row r="41" spans="1:6" ht="12.75" customHeight="1">
      <c r="A41" s="57" t="str">
        <f>C_predlog!A50</f>
        <v>36/2018</v>
      </c>
      <c r="B41" s="103" t="str">
        <f>C_predlog!B50</f>
        <v>Damjanović Hajdana</v>
      </c>
      <c r="C41" s="104"/>
      <c r="D41" s="172">
        <f>SUM(C_predlog!D50:Q50)</f>
        <v>0</v>
      </c>
      <c r="E41" s="172">
        <f>MAX(C_predlog!R50:S50)</f>
        <v>0</v>
      </c>
      <c r="F41" s="19" t="str">
        <f>C_predlog!U50</f>
        <v>F</v>
      </c>
    </row>
    <row r="42" spans="1:6" ht="12.75" customHeight="1">
      <c r="A42" s="57" t="str">
        <f>C_predlog!A51</f>
        <v>37/2018</v>
      </c>
      <c r="B42" s="103" t="str">
        <f>C_predlog!B51</f>
        <v>Bulajić Jovana</v>
      </c>
      <c r="C42" s="104"/>
      <c r="D42" s="172">
        <f>SUM(C_predlog!D51:Q51)</f>
        <v>9</v>
      </c>
      <c r="E42" s="172">
        <f>MAX(C_predlog!R51:S51)</f>
        <v>0</v>
      </c>
      <c r="F42" s="19" t="str">
        <f>C_predlog!U51</f>
        <v>F</v>
      </c>
    </row>
    <row r="43" spans="1:6" ht="12.75" customHeight="1">
      <c r="A43" s="57" t="str">
        <f>C_predlog!A52</f>
        <v>38/2018</v>
      </c>
      <c r="B43" s="103" t="str">
        <f>C_predlog!B52</f>
        <v>Krnić Admir</v>
      </c>
      <c r="C43" s="104"/>
      <c r="D43" s="172">
        <f>SUM(C_predlog!D52:Q52)</f>
        <v>43</v>
      </c>
      <c r="E43" s="172">
        <f>MAX(C_predlog!R52:S52)</f>
        <v>0</v>
      </c>
      <c r="F43" s="19" t="str">
        <f>C_predlog!U52</f>
        <v>F</v>
      </c>
    </row>
    <row r="44" spans="1:6" ht="12.75" customHeight="1">
      <c r="A44" s="57" t="str">
        <f>C_predlog!A53</f>
        <v>39/2018</v>
      </c>
      <c r="B44" s="103" t="str">
        <f>C_predlog!B53</f>
        <v>Blečić Andrijana</v>
      </c>
      <c r="C44" s="104"/>
      <c r="D44" s="172">
        <f>SUM(C_predlog!D53:Q53)</f>
        <v>13</v>
      </c>
      <c r="E44" s="172">
        <f>MAX(C_predlog!R53:S53)</f>
        <v>0</v>
      </c>
      <c r="F44" s="19" t="str">
        <f>C_predlog!U53</f>
        <v>F</v>
      </c>
    </row>
    <row r="45" spans="1:6" ht="12.75" customHeight="1">
      <c r="A45" s="57" t="str">
        <f>C_predlog!A54</f>
        <v>40/2018</v>
      </c>
      <c r="B45" s="103" t="str">
        <f>C_predlog!B54</f>
        <v>Rovčanin Raden</v>
      </c>
      <c r="C45" s="104"/>
      <c r="D45" s="172">
        <f>SUM(C_predlog!D54:Q54)</f>
        <v>16</v>
      </c>
      <c r="E45" s="172">
        <f>MAX(C_predlog!R54:S54)</f>
        <v>0</v>
      </c>
      <c r="F45" s="19" t="str">
        <f>C_predlog!U54</f>
        <v>F</v>
      </c>
    </row>
    <row r="46" spans="1:6" ht="12.75" customHeight="1">
      <c r="A46" s="57" t="str">
        <f>C_predlog!A55</f>
        <v>41/2018</v>
      </c>
      <c r="B46" s="103" t="str">
        <f>C_predlog!B55</f>
        <v>Dedeić Milka</v>
      </c>
      <c r="C46" s="104"/>
      <c r="D46" s="172">
        <f>SUM(C_predlog!D55:Q55)</f>
        <v>37</v>
      </c>
      <c r="E46" s="172">
        <f>MAX(C_predlog!R55:S55)</f>
        <v>0</v>
      </c>
      <c r="F46" s="19" t="str">
        <f>C_predlog!U55</f>
        <v>F</v>
      </c>
    </row>
    <row r="47" spans="1:6" ht="12.75" customHeight="1">
      <c r="A47" s="57" t="str">
        <f>C_predlog!A56</f>
        <v>42/2018</v>
      </c>
      <c r="B47" s="103" t="str">
        <f>C_predlog!B56</f>
        <v>Bektešević Bakir</v>
      </c>
      <c r="C47" s="104"/>
      <c r="D47" s="172">
        <f>SUM(C_predlog!D56:Q56)</f>
        <v>0</v>
      </c>
      <c r="E47" s="172">
        <f>MAX(C_predlog!R56:S56)</f>
        <v>0</v>
      </c>
      <c r="F47" s="19" t="str">
        <f>C_predlog!U56</f>
        <v>F</v>
      </c>
    </row>
    <row r="48" spans="1:6" ht="12.75" customHeight="1">
      <c r="A48" s="57" t="str">
        <f>C_predlog!A57</f>
        <v>43/2018</v>
      </c>
      <c r="B48" s="103" t="str">
        <f>C_predlog!B57</f>
        <v>Cmiljanić Dunja</v>
      </c>
      <c r="C48" s="104"/>
      <c r="D48" s="172">
        <f>SUM(C_predlog!D57:Q57)</f>
        <v>0</v>
      </c>
      <c r="E48" s="172">
        <f>MAX(C_predlog!R57:S57)</f>
        <v>0</v>
      </c>
      <c r="F48" s="19" t="str">
        <f>C_predlog!U57</f>
        <v>F</v>
      </c>
    </row>
    <row r="49" spans="1:6" ht="12.75" customHeight="1">
      <c r="A49" s="57" t="str">
        <f>C_predlog!A58</f>
        <v>44/2018</v>
      </c>
      <c r="B49" s="103" t="str">
        <f>C_predlog!B58</f>
        <v>Jovanović Milutin</v>
      </c>
      <c r="C49" s="104"/>
      <c r="D49" s="172">
        <f>SUM(C_predlog!D58:Q58)</f>
        <v>0</v>
      </c>
      <c r="E49" s="172">
        <f>MAX(C_predlog!R58:S58)</f>
        <v>0</v>
      </c>
      <c r="F49" s="19" t="str">
        <f>C_predlog!U58</f>
        <v>F</v>
      </c>
    </row>
    <row r="50" spans="1:6" ht="12.75" customHeight="1">
      <c r="A50" s="57" t="str">
        <f>C_predlog!A59</f>
        <v>45/2018</v>
      </c>
      <c r="B50" s="103" t="str">
        <f>C_predlog!B59</f>
        <v>Žunjić Predrag</v>
      </c>
      <c r="C50" s="104"/>
      <c r="D50" s="172">
        <f>SUM(C_predlog!D59:Q59)</f>
        <v>19</v>
      </c>
      <c r="E50" s="172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53</v>
      </c>
      <c r="B54" s="106"/>
      <c r="C54" s="106"/>
      <c r="D54" s="106"/>
      <c r="E54" s="106"/>
      <c r="F54" s="106"/>
    </row>
    <row r="55" spans="1:6" ht="27" customHeight="1">
      <c r="A55" s="107" t="s">
        <v>24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C_predlog!A60</f>
        <v>46/2018</v>
      </c>
      <c r="B60" s="103" t="str">
        <f>C_predlog!B60</f>
        <v>Popović Nikola</v>
      </c>
      <c r="C60" s="104"/>
      <c r="D60" s="172">
        <f>SUM(C_predlog!D60:Q60)</f>
        <v>17</v>
      </c>
      <c r="E60" s="172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47/2018</v>
      </c>
      <c r="B61" s="103" t="str">
        <f>C_predlog!B61</f>
        <v>Knežević Vaso</v>
      </c>
      <c r="C61" s="104"/>
      <c r="D61" s="172">
        <f>SUM(C_predlog!D61:Q61)</f>
        <v>0</v>
      </c>
      <c r="E61" s="172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48/2018</v>
      </c>
      <c r="B62" s="103" t="str">
        <f>C_predlog!B62</f>
        <v>Mićović Kristina</v>
      </c>
      <c r="C62" s="104"/>
      <c r="D62" s="172">
        <f>SUM(C_predlog!D62:Q62)</f>
        <v>22</v>
      </c>
      <c r="E62" s="172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49/2018</v>
      </c>
      <c r="B63" s="103" t="str">
        <f>C_predlog!B63</f>
        <v>Vučinić Ružica</v>
      </c>
      <c r="C63" s="104"/>
      <c r="D63" s="172">
        <f>SUM(C_predlog!D63:Q63)</f>
        <v>0</v>
      </c>
      <c r="E63" s="172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50/2018</v>
      </c>
      <c r="B64" s="103" t="str">
        <f>C_predlog!B64</f>
        <v>Vuković Bobana</v>
      </c>
      <c r="C64" s="104"/>
      <c r="D64" s="172">
        <f>SUM(C_predlog!D64:Q64)</f>
        <v>0</v>
      </c>
      <c r="E64" s="172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51/2018</v>
      </c>
      <c r="B65" s="103" t="str">
        <f>C_predlog!B65</f>
        <v>Krnić Enida</v>
      </c>
      <c r="C65" s="104"/>
      <c r="D65" s="172">
        <f>SUM(C_predlog!D65:Q65)</f>
        <v>15</v>
      </c>
      <c r="E65" s="172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15/2017</v>
      </c>
      <c r="B66" s="103" t="str">
        <f>C_predlog!B66</f>
        <v>Bajraktarević Džanan</v>
      </c>
      <c r="C66" s="104"/>
      <c r="D66" s="172">
        <f>SUM(C_predlog!D66:Q66)</f>
        <v>11</v>
      </c>
      <c r="E66" s="172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35/2017</v>
      </c>
      <c r="B67" s="103" t="str">
        <f>C_predlog!B67</f>
        <v>Đozović Adnan</v>
      </c>
      <c r="C67" s="104"/>
      <c r="D67" s="172">
        <f>SUM(C_predlog!D67:Q67)</f>
        <v>0</v>
      </c>
      <c r="E67" s="172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36/2017</v>
      </c>
      <c r="B68" s="103" t="str">
        <f>C_predlog!B68</f>
        <v>Kalač Almin</v>
      </c>
      <c r="C68" s="104"/>
      <c r="D68" s="172">
        <f>SUM(C_predlog!D68:Q68)</f>
        <v>0</v>
      </c>
      <c r="E68" s="172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39/2017</v>
      </c>
      <c r="B69" s="103" t="str">
        <f>C_predlog!B69</f>
        <v>Rašović Marija</v>
      </c>
      <c r="C69" s="104"/>
      <c r="D69" s="172">
        <f>SUM(C_predlog!D69:Q69)</f>
        <v>0</v>
      </c>
      <c r="E69" s="172">
        <f>MAX(C_predlog!R69:S69)</f>
        <v>0</v>
      </c>
      <c r="F69" s="19" t="str">
        <f>C_predlog!U69</f>
        <v>F</v>
      </c>
    </row>
    <row r="70" spans="1:6" ht="12.75">
      <c r="A70" s="37" t="str">
        <f>C_predlog!A70</f>
        <v>44/2017</v>
      </c>
      <c r="B70" s="103" t="str">
        <f>C_predlog!B70</f>
        <v>Sutaj Edin</v>
      </c>
      <c r="C70" s="104"/>
      <c r="D70" s="172">
        <f>SUM(C_predlog!D70:Q70)</f>
        <v>31</v>
      </c>
      <c r="E70" s="172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50/2017</v>
      </c>
      <c r="B71" s="103" t="str">
        <f>C_predlog!B71</f>
        <v>Berišaj Bernard</v>
      </c>
      <c r="C71" s="104"/>
      <c r="D71" s="172">
        <f>SUM(C_predlog!D71:Q71)</f>
        <v>0</v>
      </c>
      <c r="E71" s="172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51/2017</v>
      </c>
      <c r="B72" s="103" t="str">
        <f>C_predlog!B72</f>
        <v>Božović Branko</v>
      </c>
      <c r="C72" s="104"/>
      <c r="D72" s="172">
        <f>SUM(C_predlog!D72:Q72)</f>
        <v>4</v>
      </c>
      <c r="E72" s="172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53/2017</v>
      </c>
      <c r="B73" s="103" t="str">
        <f>C_predlog!B73</f>
        <v>Krsmanović Nemanja</v>
      </c>
      <c r="C73" s="104"/>
      <c r="D73" s="172">
        <f>SUM(C_predlog!D73:Q73)</f>
        <v>0</v>
      </c>
      <c r="E73" s="172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11/2016</v>
      </c>
      <c r="B74" s="103" t="str">
        <f>C_predlog!B74</f>
        <v>Drešaj Mimoza</v>
      </c>
      <c r="C74" s="104"/>
      <c r="D74" s="172">
        <f>SUM(C_predlog!D74:Q74)</f>
        <v>10</v>
      </c>
      <c r="E74" s="172">
        <f>MAX(C_predlog!R74:S74)</f>
        <v>0</v>
      </c>
      <c r="F74" s="19" t="str">
        <f>C_predlog!U74</f>
        <v>F</v>
      </c>
    </row>
    <row r="75" spans="1:6" ht="12.75">
      <c r="A75" s="37" t="str">
        <f>C_predlog!A75</f>
        <v>48/2016</v>
      </c>
      <c r="B75" s="103" t="str">
        <f>C_predlog!B75</f>
        <v>Miletić Tamara</v>
      </c>
      <c r="C75" s="104"/>
      <c r="D75" s="172">
        <f>SUM(C_predlog!D75:Q75)</f>
        <v>18</v>
      </c>
      <c r="E75" s="172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54/2016</v>
      </c>
      <c r="B76" s="103" t="str">
        <f>C_predlog!B76</f>
        <v>Mitrić Jelena</v>
      </c>
      <c r="C76" s="104"/>
      <c r="D76" s="172">
        <f>SUM(C_predlog!D76:Q76)</f>
        <v>0</v>
      </c>
      <c r="E76" s="172">
        <f>MAX(C_predlog!R76:S76)</f>
        <v>0</v>
      </c>
      <c r="F76" s="19" t="str">
        <f>C_predlog!U76</f>
        <v>F</v>
      </c>
    </row>
    <row r="77" spans="1:6" ht="12.75">
      <c r="A77" s="37" t="str">
        <f>C_predlog!A86</f>
        <v>32/2015</v>
      </c>
      <c r="B77" s="103" t="str">
        <f>C_predlog!B86</f>
        <v>Duborija Miloš</v>
      </c>
      <c r="C77" s="104"/>
      <c r="D77" s="172">
        <f>SUM(C_predlog!D86:Q86)</f>
        <v>16</v>
      </c>
      <c r="E77" s="172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43/2015</v>
      </c>
      <c r="B78" s="103" t="str">
        <f>C_predlog!B87</f>
        <v>Golović Filip</v>
      </c>
      <c r="C78" s="104"/>
      <c r="D78" s="172">
        <f>SUM(C_predlog!D87:Q87)</f>
        <v>0</v>
      </c>
      <c r="E78" s="172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48/2014</v>
      </c>
      <c r="B79" s="103" t="str">
        <f>C_predlog!B88</f>
        <v>Praščević Ivana</v>
      </c>
      <c r="C79" s="104"/>
      <c r="D79" s="172">
        <f>SUM(C_predlog!D88:Q88)</f>
        <v>10</v>
      </c>
      <c r="E79" s="172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11/2013</v>
      </c>
      <c r="B80" s="103" t="str">
        <f>C_predlog!B89</f>
        <v>Nikolić Nađa</v>
      </c>
      <c r="C80" s="104"/>
      <c r="D80" s="172">
        <f>SUM(C_predlog!D89:Q89)</f>
        <v>0</v>
      </c>
      <c r="E80" s="172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35/2013</v>
      </c>
      <c r="B81" s="103" t="str">
        <f>C_predlog!B90</f>
        <v>Stešević Sonja</v>
      </c>
      <c r="C81" s="104"/>
      <c r="D81" s="172">
        <f>SUM(C_predlog!D90:Q90)</f>
        <v>6</v>
      </c>
      <c r="E81" s="172">
        <f>MAX(C_predlog!R90:S90)</f>
        <v>0</v>
      </c>
      <c r="F81" s="19" t="str">
        <f>C_predlog!U90</f>
        <v>F</v>
      </c>
    </row>
    <row r="82" spans="1:6" ht="12.75">
      <c r="A82" s="37"/>
      <c r="B82" s="103"/>
      <c r="C82" s="104"/>
      <c r="D82" s="172"/>
      <c r="E82" s="172"/>
      <c r="F82" s="19"/>
    </row>
    <row r="83" spans="1:6" ht="12.75">
      <c r="A83" s="37"/>
      <c r="B83" s="103"/>
      <c r="C83" s="104"/>
      <c r="D83" s="172"/>
      <c r="E83" s="172"/>
      <c r="F83" s="19"/>
    </row>
    <row r="84" spans="1:6" ht="12.75">
      <c r="A84" s="37"/>
      <c r="B84" s="103"/>
      <c r="C84" s="104"/>
      <c r="D84" s="172"/>
      <c r="E84" s="172"/>
      <c r="F84" s="19"/>
    </row>
    <row r="85" spans="1:6" ht="12.75">
      <c r="A85" s="37"/>
      <c r="B85" s="103"/>
      <c r="C85" s="104"/>
      <c r="D85" s="172"/>
      <c r="E85" s="172"/>
      <c r="F85" s="19"/>
    </row>
    <row r="86" spans="1:6" ht="12.75">
      <c r="A86" s="37"/>
      <c r="B86" s="103"/>
      <c r="C86" s="104"/>
      <c r="D86" s="172"/>
      <c r="E86" s="172"/>
      <c r="F86" s="19"/>
    </row>
    <row r="87" spans="1:6" ht="12.75">
      <c r="A87" s="37"/>
      <c r="B87" s="103"/>
      <c r="C87" s="104"/>
      <c r="D87" s="172"/>
      <c r="E87" s="172"/>
      <c r="F87" s="19"/>
    </row>
    <row r="88" spans="1:6" ht="12.75">
      <c r="A88" s="37"/>
      <c r="B88" s="103"/>
      <c r="C88" s="104"/>
      <c r="D88" s="172"/>
      <c r="E88" s="172"/>
      <c r="F88" s="19"/>
    </row>
    <row r="89" spans="1:6" ht="12.75">
      <c r="A89" s="37"/>
      <c r="B89" s="103"/>
      <c r="C89" s="104"/>
      <c r="D89" s="172"/>
      <c r="E89" s="172"/>
      <c r="F89" s="19"/>
    </row>
    <row r="90" spans="1:6" ht="12.75">
      <c r="A90" s="37"/>
      <c r="B90" s="103"/>
      <c r="C90" s="104"/>
      <c r="D90" s="172"/>
      <c r="E90" s="172"/>
      <c r="F90" s="19"/>
    </row>
    <row r="91" spans="1:6" ht="12.75">
      <c r="A91" s="37"/>
      <c r="B91" s="103"/>
      <c r="C91" s="104"/>
      <c r="D91" s="172"/>
      <c r="E91" s="172"/>
      <c r="F91" s="19"/>
    </row>
    <row r="92" spans="1:6" ht="12.75">
      <c r="A92" s="37"/>
      <c r="B92" s="103"/>
      <c r="C92" s="104"/>
      <c r="D92" s="172"/>
      <c r="E92" s="172"/>
      <c r="F92" s="19"/>
    </row>
    <row r="93" spans="1:6" ht="12.75">
      <c r="A93" s="37"/>
      <c r="B93" s="103"/>
      <c r="C93" s="104"/>
      <c r="D93" s="172"/>
      <c r="E93" s="172"/>
      <c r="F93" s="19"/>
    </row>
    <row r="94" spans="1:6" ht="12.75">
      <c r="A94" s="37"/>
      <c r="B94" s="103"/>
      <c r="C94" s="104"/>
      <c r="D94" s="172"/>
      <c r="E94" s="172"/>
      <c r="F94" s="19"/>
    </row>
    <row r="95" spans="1:6" ht="12.75">
      <c r="A95" s="37"/>
      <c r="B95" s="103"/>
      <c r="C95" s="104"/>
      <c r="D95" s="172"/>
      <c r="E95" s="172"/>
      <c r="F95" s="19"/>
    </row>
    <row r="96" spans="1:6" ht="12.75">
      <c r="A96" s="37"/>
      <c r="B96" s="103"/>
      <c r="C96" s="104"/>
      <c r="D96" s="172"/>
      <c r="E96" s="172"/>
      <c r="F96" s="19"/>
    </row>
    <row r="97" spans="1:6" ht="12.75">
      <c r="A97" s="37"/>
      <c r="B97" s="103"/>
      <c r="C97" s="104"/>
      <c r="D97" s="172"/>
      <c r="E97" s="172"/>
      <c r="F97" s="19"/>
    </row>
    <row r="98" spans="1:6" ht="12.75">
      <c r="A98" s="37"/>
      <c r="B98" s="103"/>
      <c r="C98" s="104"/>
      <c r="D98" s="172"/>
      <c r="E98" s="172"/>
      <c r="F98" s="19"/>
    </row>
    <row r="99" spans="1:6" ht="12.75">
      <c r="A99" s="37"/>
      <c r="B99" s="103"/>
      <c r="C99" s="104"/>
      <c r="D99" s="172"/>
      <c r="E99" s="172"/>
      <c r="F99" s="19"/>
    </row>
    <row r="100" spans="1:6" ht="12.75">
      <c r="A100" s="37"/>
      <c r="B100" s="103"/>
      <c r="C100" s="104"/>
      <c r="D100" s="172"/>
      <c r="E100" s="172"/>
      <c r="F100" s="19"/>
    </row>
    <row r="101" spans="1:6" ht="12.75">
      <c r="A101" s="37"/>
      <c r="B101" s="103"/>
      <c r="C101" s="104"/>
      <c r="D101" s="172"/>
      <c r="E101" s="172"/>
      <c r="F101" s="19"/>
    </row>
    <row r="102" spans="1:6" ht="12.75">
      <c r="A102" s="57"/>
      <c r="B102" s="103"/>
      <c r="C102" s="104"/>
      <c r="D102" s="172"/>
      <c r="E102" s="172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1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237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1/2018</v>
      </c>
      <c r="B8" s="6" t="str">
        <f>'D1'!J2</f>
        <v>Rakonjac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15</v>
      </c>
      <c r="P8" s="10">
        <v>7</v>
      </c>
      <c r="Q8" s="9"/>
      <c r="R8" s="7"/>
      <c r="S8" s="7"/>
      <c r="T8" s="11">
        <f aca="true" t="shared" si="0" ref="T8:T37">SUM(D8:E8,O8,P8,MAX(R8,S8))</f>
        <v>22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2/2018</v>
      </c>
      <c r="B9" s="6" t="str">
        <f>'D1'!J3</f>
        <v>Bajić Jelena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8</v>
      </c>
      <c r="P9" s="10">
        <v>5</v>
      </c>
      <c r="Q9" s="9"/>
      <c r="R9" s="7"/>
      <c r="S9" s="7"/>
      <c r="T9" s="11">
        <f t="shared" si="0"/>
        <v>13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3/2018</v>
      </c>
      <c r="B10" s="6" t="str">
        <f>'D1'!J4</f>
        <v>Ostojić Miloš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10</v>
      </c>
      <c r="P10" s="10">
        <v>7</v>
      </c>
      <c r="Q10" s="9"/>
      <c r="R10" s="7"/>
      <c r="S10" s="7"/>
      <c r="T10" s="11">
        <f t="shared" si="0"/>
        <v>17</v>
      </c>
      <c r="U10" s="11" t="str">
        <f t="shared" si="1"/>
        <v>F</v>
      </c>
    </row>
    <row r="11" spans="1:21" ht="12.75">
      <c r="A11" s="9" t="str">
        <f>'D1'!I5</f>
        <v>4/2018</v>
      </c>
      <c r="B11" s="6" t="str">
        <f>'D1'!J5</f>
        <v>Slavković Novak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</v>
      </c>
      <c r="P11" s="10">
        <v>4</v>
      </c>
      <c r="Q11" s="9"/>
      <c r="R11" s="7"/>
      <c r="S11" s="7"/>
      <c r="T11" s="11">
        <f t="shared" si="0"/>
        <v>8</v>
      </c>
      <c r="U11" s="11" t="str">
        <f t="shared" si="1"/>
        <v>F</v>
      </c>
    </row>
    <row r="12" spans="1:21" ht="12.75">
      <c r="A12" s="9" t="str">
        <f>'D1'!I6</f>
        <v>5/2018</v>
      </c>
      <c r="B12" s="6" t="str">
        <f>'D1'!J6</f>
        <v>Pupović Dragana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8</v>
      </c>
      <c r="P12" s="10">
        <v>7</v>
      </c>
      <c r="Q12" s="9"/>
      <c r="R12" s="7"/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'D1'!I7</f>
        <v>6/2018</v>
      </c>
      <c r="B13" s="6" t="str">
        <f>'D1'!J7</f>
        <v>Vukušić Petar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3</v>
      </c>
      <c r="P13" s="10">
        <v>2</v>
      </c>
      <c r="Q13" s="9"/>
      <c r="R13" s="7"/>
      <c r="S13" s="7"/>
      <c r="T13" s="11">
        <f t="shared" si="0"/>
        <v>5</v>
      </c>
      <c r="U13" s="11" t="str">
        <f t="shared" si="1"/>
        <v>F</v>
      </c>
      <c r="V13" s="60"/>
    </row>
    <row r="14" spans="1:21" ht="12.75">
      <c r="A14" s="9" t="str">
        <f>'D1'!I8</f>
        <v>7/2018</v>
      </c>
      <c r="B14" s="6" t="str">
        <f>'D1'!J8</f>
        <v>Vuković Vuk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8/2018</v>
      </c>
      <c r="B15" s="6" t="str">
        <f>'D1'!J9</f>
        <v>Radovanović Jelena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10</v>
      </c>
      <c r="P15" s="10">
        <v>23</v>
      </c>
      <c r="Q15" s="9"/>
      <c r="R15" s="7"/>
      <c r="S15" s="7"/>
      <c r="T15" s="11">
        <f t="shared" si="0"/>
        <v>33</v>
      </c>
      <c r="U15" s="11" t="str">
        <f t="shared" si="1"/>
        <v>F</v>
      </c>
    </row>
    <row r="16" spans="1:23" ht="12.75">
      <c r="A16" s="9" t="str">
        <f>'D1'!I10</f>
        <v>9/2018</v>
      </c>
      <c r="B16" s="6" t="str">
        <f>'D1'!J10</f>
        <v>Vulović Krsto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>
        <v>15</v>
      </c>
      <c r="Q16" s="9"/>
      <c r="R16" s="7"/>
      <c r="S16" s="7"/>
      <c r="T16" s="11">
        <f t="shared" si="0"/>
        <v>34</v>
      </c>
      <c r="U16" s="11" t="str">
        <f t="shared" si="1"/>
        <v>F</v>
      </c>
      <c r="W16" s="60"/>
    </row>
    <row r="17" spans="1:21" ht="12.75">
      <c r="A17" s="9" t="str">
        <f>'D1'!I11</f>
        <v>10/2018</v>
      </c>
      <c r="B17" s="6" t="str">
        <f>'D1'!J11</f>
        <v>Milaš Luka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11</v>
      </c>
      <c r="P17" s="10">
        <v>13</v>
      </c>
      <c r="Q17" s="9"/>
      <c r="R17" s="7"/>
      <c r="S17" s="7"/>
      <c r="T17" s="11">
        <f t="shared" si="0"/>
        <v>24</v>
      </c>
      <c r="U17" s="11" t="str">
        <f t="shared" si="1"/>
        <v>F</v>
      </c>
    </row>
    <row r="18" spans="1:21" ht="12.75">
      <c r="A18" s="9" t="str">
        <f>'D1'!I12</f>
        <v>11/2018</v>
      </c>
      <c r="B18" s="6" t="str">
        <f>'D1'!J12</f>
        <v>Bulatović Milica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7</v>
      </c>
      <c r="P18" s="10">
        <v>3</v>
      </c>
      <c r="Q18" s="9"/>
      <c r="R18" s="7"/>
      <c r="S18" s="7"/>
      <c r="T18" s="11">
        <f t="shared" si="0"/>
        <v>10</v>
      </c>
      <c r="U18" s="11" t="str">
        <f t="shared" si="1"/>
        <v>F</v>
      </c>
    </row>
    <row r="19" spans="1:21" ht="12.75">
      <c r="A19" s="9" t="str">
        <f>'D1'!I13</f>
        <v>12/2018</v>
      </c>
      <c r="B19" s="6" t="str">
        <f>'D1'!J13</f>
        <v>Tatić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10</v>
      </c>
      <c r="P19" s="10">
        <v>3</v>
      </c>
      <c r="Q19" s="9"/>
      <c r="R19" s="7"/>
      <c r="S19" s="7"/>
      <c r="T19" s="11">
        <f t="shared" si="0"/>
        <v>13</v>
      </c>
      <c r="U19" s="11" t="str">
        <f t="shared" si="1"/>
        <v>F</v>
      </c>
    </row>
    <row r="20" spans="1:23" ht="12.75">
      <c r="A20" s="9" t="str">
        <f>'D1'!I14</f>
        <v>13/2018</v>
      </c>
      <c r="B20" s="6" t="str">
        <f>'D1'!J14</f>
        <v>Jelovac Nikolina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12</v>
      </c>
      <c r="P20" s="10">
        <v>3</v>
      </c>
      <c r="Q20" s="9"/>
      <c r="R20" s="7"/>
      <c r="S20" s="7"/>
      <c r="T20" s="11">
        <f t="shared" si="0"/>
        <v>15</v>
      </c>
      <c r="U20" s="11" t="str">
        <f t="shared" si="1"/>
        <v>F</v>
      </c>
      <c r="W20" s="60"/>
    </row>
    <row r="21" spans="1:21" ht="12.75">
      <c r="A21" s="9" t="str">
        <f>'D1'!I15</f>
        <v>14/2018</v>
      </c>
      <c r="B21" s="6" t="str">
        <f>'D1'!J15</f>
        <v>Šćepanović Valentina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7</v>
      </c>
      <c r="P21" s="10">
        <v>2</v>
      </c>
      <c r="Q21" s="9"/>
      <c r="R21" s="7"/>
      <c r="S21" s="7"/>
      <c r="T21" s="11">
        <f t="shared" si="0"/>
        <v>9</v>
      </c>
      <c r="U21" s="11" t="str">
        <f t="shared" si="1"/>
        <v>F</v>
      </c>
    </row>
    <row r="22" spans="1:21" ht="12.75">
      <c r="A22" s="9" t="str">
        <f>'D1'!I16</f>
        <v>15/2018</v>
      </c>
      <c r="B22" s="6" t="str">
        <f>'D1'!J16</f>
        <v>Bitrović Sara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14</v>
      </c>
      <c r="P22" s="10">
        <v>4</v>
      </c>
      <c r="Q22" s="9"/>
      <c r="R22" s="7"/>
      <c r="S22" s="7"/>
      <c r="T22" s="11">
        <f t="shared" si="0"/>
        <v>18</v>
      </c>
      <c r="U22" s="11" t="str">
        <f t="shared" si="1"/>
        <v>F</v>
      </c>
    </row>
    <row r="23" spans="1:21" ht="12.75">
      <c r="A23" s="9" t="str">
        <f>'D1'!I17</f>
        <v>16/2018</v>
      </c>
      <c r="B23" s="6" t="str">
        <f>'D1'!J17</f>
        <v>Mugoša Luka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12</v>
      </c>
      <c r="P23" s="10">
        <v>13</v>
      </c>
      <c r="Q23" s="9"/>
      <c r="R23" s="7"/>
      <c r="S23" s="7"/>
      <c r="T23" s="11">
        <f t="shared" si="0"/>
        <v>25</v>
      </c>
      <c r="U23" s="11" t="str">
        <f t="shared" si="1"/>
        <v>F</v>
      </c>
    </row>
    <row r="24" spans="1:21" ht="12.75">
      <c r="A24" s="9" t="str">
        <f>'D1'!I18</f>
        <v>17/2018</v>
      </c>
      <c r="B24" s="6" t="str">
        <f>'D1'!J18</f>
        <v>Šekarić Ilija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9</v>
      </c>
      <c r="P24" s="10">
        <v>13</v>
      </c>
      <c r="Q24" s="9"/>
      <c r="R24" s="7"/>
      <c r="S24" s="7"/>
      <c r="T24" s="11">
        <f t="shared" si="0"/>
        <v>22</v>
      </c>
      <c r="U24" s="11" t="str">
        <f t="shared" si="1"/>
        <v>F</v>
      </c>
    </row>
    <row r="25" spans="1:21" ht="12.75">
      <c r="A25" s="9" t="str">
        <f>'D1'!I19</f>
        <v>18/2018</v>
      </c>
      <c r="B25" s="6" t="str">
        <f>'D1'!J19</f>
        <v>Babić Andrijana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3" ht="12.75">
      <c r="A26" s="9" t="str">
        <f>'D1'!I20</f>
        <v>19/2018</v>
      </c>
      <c r="B26" s="6" t="str">
        <f>'D1'!J20</f>
        <v>Dabetić Danilo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11</v>
      </c>
      <c r="P26" s="10">
        <v>10</v>
      </c>
      <c r="Q26" s="9"/>
      <c r="R26" s="7"/>
      <c r="S26" s="7"/>
      <c r="T26" s="11">
        <f t="shared" si="0"/>
        <v>21</v>
      </c>
      <c r="U26" s="11" t="str">
        <f t="shared" si="1"/>
        <v>F</v>
      </c>
      <c r="W26" s="60"/>
    </row>
    <row r="27" spans="1:21" ht="12.75">
      <c r="A27" s="9" t="str">
        <f>'D1'!I21</f>
        <v>20/2018</v>
      </c>
      <c r="B27" s="6" t="str">
        <f>'D1'!J21</f>
        <v>Elezović Robert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9</v>
      </c>
      <c r="P27" s="10">
        <v>11</v>
      </c>
      <c r="Q27" s="9"/>
      <c r="R27" s="7"/>
      <c r="S27" s="7"/>
      <c r="T27" s="11">
        <f t="shared" si="0"/>
        <v>20</v>
      </c>
      <c r="U27" s="11" t="str">
        <f t="shared" si="1"/>
        <v>F</v>
      </c>
    </row>
    <row r="28" spans="1:21" ht="12.75">
      <c r="A28" s="9" t="str">
        <f>'D1'!I22</f>
        <v>21/2018</v>
      </c>
      <c r="B28" s="6" t="str">
        <f>'D1'!J22</f>
        <v>Vreteničić Marko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12</v>
      </c>
      <c r="P28" s="10">
        <v>9</v>
      </c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'D1'!I23</f>
        <v>22/2018</v>
      </c>
      <c r="B29" s="6" t="str">
        <f>'D1'!J23</f>
        <v>Tošić Pavle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5</v>
      </c>
      <c r="P29" s="10"/>
      <c r="Q29" s="9"/>
      <c r="R29" s="7"/>
      <c r="S29" s="7"/>
      <c r="T29" s="11">
        <f t="shared" si="0"/>
        <v>5</v>
      </c>
      <c r="U29" s="11" t="str">
        <f t="shared" si="1"/>
        <v>F</v>
      </c>
    </row>
    <row r="30" spans="1:21" ht="12.75">
      <c r="A30" s="9" t="str">
        <f>'D1'!I24</f>
        <v>23/2018</v>
      </c>
      <c r="B30" s="6" t="str">
        <f>'D1'!J24</f>
        <v>Femić Marija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9</v>
      </c>
      <c r="P30" s="10">
        <v>2</v>
      </c>
      <c r="Q30" s="9"/>
      <c r="R30" s="7"/>
      <c r="S30" s="7"/>
      <c r="T30" s="11">
        <f t="shared" si="0"/>
        <v>11</v>
      </c>
      <c r="U30" s="11" t="str">
        <f t="shared" si="1"/>
        <v>F</v>
      </c>
    </row>
    <row r="31" spans="1:21" ht="12.75">
      <c r="A31" s="9" t="str">
        <f>'D1'!I25</f>
        <v>24/2018</v>
      </c>
      <c r="B31" s="6" t="str">
        <f>'D1'!J25</f>
        <v>Bulatović Ivana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8</v>
      </c>
      <c r="P31" s="10">
        <v>12</v>
      </c>
      <c r="Q31" s="9"/>
      <c r="R31" s="7"/>
      <c r="S31" s="7"/>
      <c r="T31" s="11">
        <f t="shared" si="0"/>
        <v>20</v>
      </c>
      <c r="U31" s="11" t="str">
        <f t="shared" si="1"/>
        <v>F</v>
      </c>
    </row>
    <row r="32" spans="1:21" ht="12.75">
      <c r="A32" s="9" t="str">
        <f>'D1'!I26</f>
        <v>25/2018</v>
      </c>
      <c r="B32" s="6" t="str">
        <f>'D1'!J26</f>
        <v>Cvijović Milan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26/2018</v>
      </c>
      <c r="B33" s="6" t="str">
        <f>'D1'!J27</f>
        <v>Mušikić Andrija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'D1'!I28</f>
        <v>28/2018</v>
      </c>
      <c r="B34" s="6" t="str">
        <f>'D1'!J28</f>
        <v>Todorović Nikola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4</v>
      </c>
      <c r="P34" s="10">
        <v>7</v>
      </c>
      <c r="Q34" s="9"/>
      <c r="R34" s="7"/>
      <c r="S34" s="7"/>
      <c r="T34" s="7">
        <f t="shared" si="0"/>
        <v>11</v>
      </c>
      <c r="U34" s="11" t="str">
        <f t="shared" si="1"/>
        <v>F</v>
      </c>
    </row>
    <row r="35" spans="1:21" ht="12.75">
      <c r="A35" s="9" t="str">
        <f>'D1'!I29</f>
        <v>29/2018</v>
      </c>
      <c r="B35" s="6" t="str">
        <f>'D1'!J29</f>
        <v>Vukčević Mihailo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30/2018</v>
      </c>
      <c r="B36" s="6" t="str">
        <f>'D1'!J30</f>
        <v>Radunović Ivona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>
        <v>11</v>
      </c>
      <c r="Q36" s="9"/>
      <c r="R36" s="7"/>
      <c r="S36" s="7"/>
      <c r="T36" s="11">
        <f t="shared" si="0"/>
        <v>28</v>
      </c>
      <c r="U36" s="11" t="str">
        <f t="shared" si="1"/>
        <v>F</v>
      </c>
    </row>
    <row r="37" spans="1:21" ht="12.75">
      <c r="A37" s="9" t="str">
        <f>'D1'!I31</f>
        <v>31/2018</v>
      </c>
      <c r="B37" s="6" t="str">
        <f>'D1'!J31</f>
        <v>Mastilović Zoran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237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7" t="str">
        <f>'D1'!I32</f>
        <v>32/2018</v>
      </c>
      <c r="B47" s="6" t="str">
        <f>'D1'!J32</f>
        <v>Živanović Vesna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7" t="str">
        <f>'D1'!I33</f>
        <v>33/2018</v>
      </c>
      <c r="B48" s="6" t="str">
        <f>'D1'!J33</f>
        <v>Varga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7" t="str">
        <f>'D1'!I34</f>
        <v>37/2018</v>
      </c>
      <c r="B49" s="6" t="str">
        <f>'D1'!J34</f>
        <v>Stanković Milica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7" t="str">
        <f>'D1'!I35</f>
        <v>38/2018</v>
      </c>
      <c r="B50" s="6" t="str">
        <f>'D1'!J35</f>
        <v>Matanović Danijela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12</v>
      </c>
      <c r="P50" s="10">
        <v>4</v>
      </c>
      <c r="Q50" s="9"/>
      <c r="R50" s="7"/>
      <c r="S50" s="7"/>
      <c r="T50" s="11">
        <f t="shared" si="2"/>
        <v>16</v>
      </c>
      <c r="U50" s="11" t="str">
        <f t="shared" si="3"/>
        <v>F</v>
      </c>
    </row>
    <row r="51" spans="1:21" ht="12.75">
      <c r="A51" s="67" t="str">
        <f>'D1'!I36</f>
        <v>1/2017</v>
      </c>
      <c r="B51" s="6" t="str">
        <f>'D1'!J36</f>
        <v>Dešić Aldin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7</v>
      </c>
      <c r="P51" s="10">
        <v>9</v>
      </c>
      <c r="Q51" s="9"/>
      <c r="R51" s="7"/>
      <c r="S51" s="7"/>
      <c r="T51" s="11">
        <f t="shared" si="2"/>
        <v>16</v>
      </c>
      <c r="U51" s="11" t="str">
        <f t="shared" si="3"/>
        <v>F</v>
      </c>
    </row>
    <row r="52" spans="1:21" ht="12.75">
      <c r="A52" s="67" t="str">
        <f>'D1'!I37</f>
        <v>2/2017</v>
      </c>
      <c r="B52" s="6" t="str">
        <f>'D1'!J37</f>
        <v>Gospić Ljiljana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13</v>
      </c>
      <c r="P52" s="10">
        <v>12</v>
      </c>
      <c r="Q52" s="9"/>
      <c r="R52" s="7"/>
      <c r="S52" s="7"/>
      <c r="T52" s="11">
        <f t="shared" si="2"/>
        <v>25</v>
      </c>
      <c r="U52" s="11" t="str">
        <f t="shared" si="3"/>
        <v>F</v>
      </c>
    </row>
    <row r="53" spans="1:21" ht="12.75">
      <c r="A53" s="67" t="str">
        <f>'D1'!I38</f>
        <v>6/2017</v>
      </c>
      <c r="B53" s="6" t="str">
        <f>'D1'!J38</f>
        <v>Milaković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3" ht="12.75">
      <c r="A54" s="67" t="str">
        <f>'D1'!I39</f>
        <v>8/2017</v>
      </c>
      <c r="B54" s="6" t="str">
        <f>'D1'!J39</f>
        <v>Cupara Nikola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4</v>
      </c>
      <c r="P54" s="10">
        <v>16</v>
      </c>
      <c r="Q54" s="9"/>
      <c r="R54" s="7"/>
      <c r="S54" s="7"/>
      <c r="T54" s="11">
        <f t="shared" si="2"/>
        <v>20</v>
      </c>
      <c r="U54" s="11" t="str">
        <f t="shared" si="3"/>
        <v>F</v>
      </c>
      <c r="W54" s="60"/>
    </row>
    <row r="55" spans="1:21" ht="12.75">
      <c r="A55" s="67" t="str">
        <f>'D1'!I40</f>
        <v>11/2017</v>
      </c>
      <c r="B55" s="6" t="str">
        <f>'D1'!J40</f>
        <v>Šubarić Jovana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9</v>
      </c>
      <c r="P55" s="10">
        <v>12</v>
      </c>
      <c r="Q55" s="9"/>
      <c r="R55" s="7"/>
      <c r="S55" s="7"/>
      <c r="T55" s="11">
        <f t="shared" si="2"/>
        <v>21</v>
      </c>
      <c r="U55" s="11" t="str">
        <f t="shared" si="3"/>
        <v>F</v>
      </c>
    </row>
    <row r="56" spans="1:21" ht="12.75">
      <c r="A56" s="67" t="str">
        <f>'D1'!I41</f>
        <v>12/2017</v>
      </c>
      <c r="B56" s="6" t="str">
        <f>'D1'!J41</f>
        <v>Vukčević Danilo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11</v>
      </c>
      <c r="P56" s="10">
        <v>2</v>
      </c>
      <c r="Q56" s="9"/>
      <c r="R56" s="7"/>
      <c r="S56" s="7"/>
      <c r="T56" s="11">
        <f t="shared" si="2"/>
        <v>13</v>
      </c>
      <c r="U56" s="11" t="str">
        <f t="shared" si="3"/>
        <v>F</v>
      </c>
    </row>
    <row r="57" spans="1:21" ht="12.75">
      <c r="A57" s="67" t="str">
        <f>'D1'!I42</f>
        <v>16/2017</v>
      </c>
      <c r="B57" s="6" t="str">
        <f>'D1'!J42</f>
        <v>Miković Nemanja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7" t="str">
        <f>'D1'!I43</f>
        <v>17/2017</v>
      </c>
      <c r="B58" s="6" t="str">
        <f>'D1'!J43</f>
        <v>Bracović Luka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15</v>
      </c>
      <c r="P58" s="10">
        <v>2</v>
      </c>
      <c r="Q58" s="9"/>
      <c r="R58" s="7"/>
      <c r="S58" s="7"/>
      <c r="T58" s="11">
        <f t="shared" si="2"/>
        <v>17</v>
      </c>
      <c r="U58" s="11" t="str">
        <f t="shared" si="3"/>
        <v>F</v>
      </c>
    </row>
    <row r="59" spans="1:21" ht="12.75">
      <c r="A59" s="67" t="str">
        <f>'D1'!I44</f>
        <v>25/2017</v>
      </c>
      <c r="B59" s="6" t="str">
        <f>'D1'!J44</f>
        <v>Jovović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10</v>
      </c>
      <c r="P59" s="10"/>
      <c r="Q59" s="9"/>
      <c r="R59" s="7"/>
      <c r="S59" s="7"/>
      <c r="T59" s="11">
        <f t="shared" si="2"/>
        <v>10</v>
      </c>
      <c r="U59" s="11" t="str">
        <f t="shared" si="3"/>
        <v>F</v>
      </c>
    </row>
    <row r="60" spans="1:21" ht="12.75">
      <c r="A60" s="67" t="str">
        <f>'D1'!I45</f>
        <v>29/2017</v>
      </c>
      <c r="B60" s="6" t="str">
        <f>'D1'!J45</f>
        <v>Jaredić Luka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>
        <v>9</v>
      </c>
      <c r="P60" s="10">
        <v>14</v>
      </c>
      <c r="Q60" s="9"/>
      <c r="R60" s="7"/>
      <c r="S60" s="7"/>
      <c r="T60" s="11">
        <f t="shared" si="2"/>
        <v>23</v>
      </c>
      <c r="U60" s="11" t="str">
        <f t="shared" si="3"/>
        <v>F</v>
      </c>
    </row>
    <row r="61" spans="1:21" ht="12.75">
      <c r="A61" s="67" t="str">
        <f>'D1'!I46</f>
        <v>31/2017</v>
      </c>
      <c r="B61" s="6" t="str">
        <f>'D1'!J46</f>
        <v>Ljumović Pavle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7" t="str">
        <f>'D1'!I47</f>
        <v>35/2017</v>
      </c>
      <c r="B62" s="6" t="str">
        <f>'D1'!J47</f>
        <v>Veljić Nikola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7" t="str">
        <f>'D1'!I48</f>
        <v>37/2017</v>
      </c>
      <c r="B63" s="6" t="str">
        <f>'D1'!J48</f>
        <v>Raspopović Tamara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>
        <v>1</v>
      </c>
      <c r="P63" s="10">
        <v>15</v>
      </c>
      <c r="Q63" s="9"/>
      <c r="R63" s="7"/>
      <c r="S63" s="7"/>
      <c r="T63" s="11">
        <f t="shared" si="2"/>
        <v>16</v>
      </c>
      <c r="U63" s="11" t="str">
        <f t="shared" si="3"/>
        <v>F</v>
      </c>
    </row>
    <row r="64" spans="1:21" ht="12.75">
      <c r="A64" s="67" t="str">
        <f>'D1'!I49</f>
        <v>3/2016</v>
      </c>
      <c r="B64" s="6" t="str">
        <f>'D1'!J49</f>
        <v>Ivanović Aleksandar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7" t="str">
        <f>'D1'!I50</f>
        <v>14/2016</v>
      </c>
      <c r="B65" s="6" t="str">
        <f>'D1'!J50</f>
        <v>Žugić Marko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7" t="str">
        <f>'D1'!I51</f>
        <v>16/2016</v>
      </c>
      <c r="B66" s="6" t="str">
        <f>'D1'!J51</f>
        <v>Raičević Filip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9</v>
      </c>
      <c r="P66" s="10">
        <v>4</v>
      </c>
      <c r="Q66" s="9"/>
      <c r="R66" s="7"/>
      <c r="S66" s="7"/>
      <c r="T66" s="11">
        <f t="shared" si="2"/>
        <v>13</v>
      </c>
      <c r="U66" s="11" t="str">
        <f t="shared" si="3"/>
        <v>F</v>
      </c>
    </row>
    <row r="67" spans="1:21" ht="12.75">
      <c r="A67" s="67" t="str">
        <f>'D1'!I52</f>
        <v>20/2016</v>
      </c>
      <c r="B67" s="6" t="str">
        <f>'D1'!J52</f>
        <v>Hodžić Deniz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7" t="str">
        <f>'D1'!I53</f>
        <v>27/2016</v>
      </c>
      <c r="B68" s="6" t="str">
        <f>'D1'!J53</f>
        <v>Sarvan Ranka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>
        <v>1</v>
      </c>
      <c r="P68" s="10">
        <v>3</v>
      </c>
      <c r="Q68" s="9"/>
      <c r="R68" s="7"/>
      <c r="S68" s="7"/>
      <c r="T68" s="11">
        <f t="shared" si="2"/>
        <v>4</v>
      </c>
      <c r="U68" s="11" t="str">
        <f t="shared" si="3"/>
        <v>F</v>
      </c>
    </row>
    <row r="69" spans="1:21" ht="12.75">
      <c r="A69" s="67" t="str">
        <f>'D1'!I54</f>
        <v>35/2016</v>
      </c>
      <c r="B69" s="6" t="str">
        <f>'D1'!J54</f>
        <v>Rakonjac Nikola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7" t="str">
        <f>'D1'!I55</f>
        <v>39/2016</v>
      </c>
      <c r="B70" s="6" t="str">
        <f>'D1'!J55</f>
        <v>Teofilov Branko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>
        <v>13</v>
      </c>
      <c r="P70" s="10">
        <v>7</v>
      </c>
      <c r="Q70" s="9"/>
      <c r="R70" s="7"/>
      <c r="S70" s="7"/>
      <c r="T70" s="11">
        <f t="shared" si="2"/>
        <v>20</v>
      </c>
      <c r="U70" s="11" t="str">
        <f t="shared" si="3"/>
        <v>F</v>
      </c>
    </row>
    <row r="71" spans="1:21" ht="12.75">
      <c r="A71" s="67" t="str">
        <f>'D1'!I56</f>
        <v>41/2016</v>
      </c>
      <c r="B71" s="6" t="str">
        <f>'D1'!J56</f>
        <v>Piper Miroslav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7" t="str">
        <f>'D1'!I57</f>
        <v>1/2015</v>
      </c>
      <c r="B72" s="6" t="str">
        <f>'D1'!J57</f>
        <v>Ratković Vasilije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7" t="str">
        <f>'D1'!I58</f>
        <v>4/2015</v>
      </c>
      <c r="B73" s="6" t="str">
        <f>'D1'!J58</f>
        <v>Trle Sead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>
        <v>5</v>
      </c>
      <c r="P73" s="10"/>
      <c r="Q73" s="9"/>
      <c r="R73" s="7"/>
      <c r="S73" s="7"/>
      <c r="T73" s="11">
        <f t="shared" si="2"/>
        <v>5</v>
      </c>
      <c r="U73" s="11" t="str">
        <f t="shared" si="3"/>
        <v>F</v>
      </c>
    </row>
    <row r="74" spans="1:21" ht="12.75">
      <c r="A74" s="67" t="str">
        <f>'D1'!I59</f>
        <v>7/2015</v>
      </c>
      <c r="B74" s="6" t="str">
        <f>'D1'!J59</f>
        <v>Milosavljević Sara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>
        <v>7</v>
      </c>
      <c r="P74" s="10">
        <v>8</v>
      </c>
      <c r="Q74" s="9"/>
      <c r="R74" s="7"/>
      <c r="S74" s="7"/>
      <c r="T74" s="11">
        <f t="shared" si="2"/>
        <v>15</v>
      </c>
      <c r="U74" s="11" t="str">
        <f t="shared" si="3"/>
        <v>F</v>
      </c>
    </row>
    <row r="75" spans="1:21" ht="12.75">
      <c r="A75" s="67" t="str">
        <f>'D1'!I60</f>
        <v>8/2015</v>
      </c>
      <c r="B75" s="6" t="str">
        <f>'D1'!J60</f>
        <v>Čelebić Luka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>
        <v>8</v>
      </c>
      <c r="P75" s="10">
        <v>0</v>
      </c>
      <c r="Q75" s="9"/>
      <c r="R75" s="7"/>
      <c r="S75" s="7"/>
      <c r="T75" s="11">
        <f t="shared" si="2"/>
        <v>8</v>
      </c>
      <c r="U75" s="11" t="str">
        <f t="shared" si="3"/>
        <v>F</v>
      </c>
    </row>
    <row r="76" spans="1:21" ht="12.75">
      <c r="A76" s="67" t="str">
        <f>'D1'!I61</f>
        <v>19/2015</v>
      </c>
      <c r="B76" s="6" t="str">
        <f>'D1'!J61</f>
        <v>Prelević Luka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>
        <f>SUM(D76:E76,O76,P76,MAX(R76,S76))</f>
        <v>0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237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29/2015</v>
      </c>
      <c r="B86" s="6" t="str">
        <f>'D1'!J62</f>
        <v>Vuković Veliša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37/2015</v>
      </c>
      <c r="B87" s="6" t="str">
        <f>'D1'!J63</f>
        <v>Radović Đorđe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39/2014</v>
      </c>
      <c r="B88" s="6" t="str">
        <f>'D1'!J64</f>
        <v>Đurković Momir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</v>
      </c>
      <c r="P88" s="10">
        <v>4</v>
      </c>
      <c r="Q88" s="9"/>
      <c r="R88" s="7"/>
      <c r="S88" s="7"/>
      <c r="T88" s="11">
        <f>SUM(D88:E88,O88,P88,MAX(R88,S88))</f>
        <v>5</v>
      </c>
      <c r="U88" s="11" t="str">
        <f>IF(T88&gt;89,"A",IF(T88&gt;79,"B",IF(T88&gt;69,"C",IF(T88&gt;59,"D",IF(T88&gt;49,"E","F")))))</f>
        <v>F</v>
      </c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80" sqref="J8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58</v>
      </c>
      <c r="B2" s="106"/>
      <c r="C2" s="106"/>
      <c r="D2" s="106"/>
      <c r="E2" s="106"/>
      <c r="F2" s="106"/>
    </row>
    <row r="3" spans="1:6" ht="27" customHeight="1">
      <c r="A3" s="107" t="s">
        <v>59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D_predlog!A8</f>
        <v>1/2018</v>
      </c>
      <c r="B8" s="103" t="str">
        <f>D_predlog!B8</f>
        <v>Rakonjac Lazar</v>
      </c>
      <c r="C8" s="104"/>
      <c r="D8" s="172">
        <f>SUM(D_predlog!D8:Q8)</f>
        <v>22</v>
      </c>
      <c r="E8" s="172">
        <f>MAX(D_predlog!R8:S8)</f>
        <v>0</v>
      </c>
      <c r="F8" s="19" t="str">
        <f>D_predlog!U8</f>
        <v>F</v>
      </c>
    </row>
    <row r="9" spans="1:6" ht="12.75" customHeight="1">
      <c r="A9" s="37" t="str">
        <f>D_predlog!A9</f>
        <v>2/2018</v>
      </c>
      <c r="B9" s="103" t="str">
        <f>D_predlog!B9</f>
        <v>Bajić Jelena</v>
      </c>
      <c r="C9" s="104"/>
      <c r="D9" s="172">
        <f>SUM(D_predlog!D9:Q9)</f>
        <v>13</v>
      </c>
      <c r="E9" s="172">
        <f>MAX(D_predlog!R9:S9)</f>
        <v>0</v>
      </c>
      <c r="F9" s="19" t="str">
        <f>D_predlog!U9</f>
        <v>F</v>
      </c>
    </row>
    <row r="10" spans="1:6" ht="12.75" customHeight="1">
      <c r="A10" s="37" t="str">
        <f>D_predlog!A10</f>
        <v>3/2018</v>
      </c>
      <c r="B10" s="103" t="str">
        <f>D_predlog!B10</f>
        <v>Ostojić Miloš</v>
      </c>
      <c r="C10" s="104"/>
      <c r="D10" s="172">
        <f>SUM(D_predlog!D10:Q10)</f>
        <v>17</v>
      </c>
      <c r="E10" s="172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4/2018</v>
      </c>
      <c r="B11" s="103" t="str">
        <f>D_predlog!B11</f>
        <v>Slavković Novak</v>
      </c>
      <c r="C11" s="104"/>
      <c r="D11" s="172">
        <f>SUM(D_predlog!D11:Q11)</f>
        <v>8</v>
      </c>
      <c r="E11" s="172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5/2018</v>
      </c>
      <c r="B12" s="103" t="str">
        <f>D_predlog!B12</f>
        <v>Pupović Dragana</v>
      </c>
      <c r="C12" s="104"/>
      <c r="D12" s="172">
        <f>SUM(D_predlog!D12:Q12)</f>
        <v>15</v>
      </c>
      <c r="E12" s="172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6/2018</v>
      </c>
      <c r="B13" s="103" t="str">
        <f>D_predlog!B13</f>
        <v>Vukušić Petar</v>
      </c>
      <c r="C13" s="104"/>
      <c r="D13" s="172">
        <f>SUM(D_predlog!D13:Q13)</f>
        <v>5</v>
      </c>
      <c r="E13" s="172">
        <f>MAX(D_predlog!R13:S13)</f>
        <v>0</v>
      </c>
      <c r="F13" s="19" t="str">
        <f>D_predlog!U13</f>
        <v>F</v>
      </c>
    </row>
    <row r="14" spans="1:6" ht="12.75" customHeight="1">
      <c r="A14" s="37" t="str">
        <f>D_predlog!A14</f>
        <v>7/2018</v>
      </c>
      <c r="B14" s="103" t="str">
        <f>D_predlog!B14</f>
        <v>Vuković Vuk</v>
      </c>
      <c r="C14" s="104"/>
      <c r="D14" s="172">
        <f>SUM(D_predlog!D14:Q14)</f>
        <v>0</v>
      </c>
      <c r="E14" s="172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8/2018</v>
      </c>
      <c r="B15" s="103" t="str">
        <f>D_predlog!B15</f>
        <v>Radovanović Jelena</v>
      </c>
      <c r="C15" s="104"/>
      <c r="D15" s="172">
        <f>SUM(D_predlog!D15:Q15)</f>
        <v>33</v>
      </c>
      <c r="E15" s="172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9/2018</v>
      </c>
      <c r="B16" s="103" t="str">
        <f>D_predlog!B16</f>
        <v>Vulović Krsto</v>
      </c>
      <c r="C16" s="104"/>
      <c r="D16" s="172">
        <f>SUM(D_predlog!D16:Q16)</f>
        <v>34</v>
      </c>
      <c r="E16" s="172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10/2018</v>
      </c>
      <c r="B17" s="103" t="str">
        <f>D_predlog!B17</f>
        <v>Milaš Luka</v>
      </c>
      <c r="C17" s="104"/>
      <c r="D17" s="172">
        <f>SUM(D_predlog!D17:Q17)</f>
        <v>24</v>
      </c>
      <c r="E17" s="172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11/2018</v>
      </c>
      <c r="B18" s="103" t="str">
        <f>D_predlog!B18</f>
        <v>Bulatović Milica</v>
      </c>
      <c r="C18" s="104"/>
      <c r="D18" s="172">
        <f>SUM(D_predlog!D18:Q18)</f>
        <v>10</v>
      </c>
      <c r="E18" s="172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12/2018</v>
      </c>
      <c r="B19" s="103" t="str">
        <f>D_predlog!B19</f>
        <v>Tatić Danilo</v>
      </c>
      <c r="C19" s="104"/>
      <c r="D19" s="172">
        <f>SUM(D_predlog!D19:Q19)</f>
        <v>13</v>
      </c>
      <c r="E19" s="172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13/2018</v>
      </c>
      <c r="B20" s="103" t="str">
        <f>D_predlog!B20</f>
        <v>Jelovac Nikolina</v>
      </c>
      <c r="C20" s="104"/>
      <c r="D20" s="172">
        <f>SUM(D_predlog!D20:Q20)</f>
        <v>15</v>
      </c>
      <c r="E20" s="172">
        <f>MAX(D_predlog!R20:S20)</f>
        <v>0</v>
      </c>
      <c r="F20" s="19" t="str">
        <f>D_predlog!U20</f>
        <v>F</v>
      </c>
    </row>
    <row r="21" spans="1:6" ht="12.75" customHeight="1">
      <c r="A21" s="37" t="str">
        <f>D_predlog!A21</f>
        <v>14/2018</v>
      </c>
      <c r="B21" s="103" t="str">
        <f>D_predlog!B21</f>
        <v>Šćepanović Valentina</v>
      </c>
      <c r="C21" s="104"/>
      <c r="D21" s="172">
        <f>SUM(D_predlog!D21:Q21)</f>
        <v>9</v>
      </c>
      <c r="E21" s="172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15/2018</v>
      </c>
      <c r="B22" s="103" t="str">
        <f>D_predlog!B22</f>
        <v>Bitrović Sara</v>
      </c>
      <c r="C22" s="104"/>
      <c r="D22" s="172">
        <f>SUM(D_predlog!D22:Q22)</f>
        <v>18</v>
      </c>
      <c r="E22" s="172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16/2018</v>
      </c>
      <c r="B23" s="103" t="str">
        <f>D_predlog!B23</f>
        <v>Mugoša Luka</v>
      </c>
      <c r="C23" s="104"/>
      <c r="D23" s="172">
        <f>SUM(D_predlog!D23:Q23)</f>
        <v>25</v>
      </c>
      <c r="E23" s="172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17/2018</v>
      </c>
      <c r="B24" s="103" t="str">
        <f>D_predlog!B24</f>
        <v>Šekarić Ilija</v>
      </c>
      <c r="C24" s="104"/>
      <c r="D24" s="172">
        <f>SUM(D_predlog!D24:Q24)</f>
        <v>22</v>
      </c>
      <c r="E24" s="172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18/2018</v>
      </c>
      <c r="B25" s="103" t="str">
        <f>D_predlog!B25</f>
        <v>Babić Andrijana</v>
      </c>
      <c r="C25" s="104"/>
      <c r="D25" s="172">
        <f>SUM(D_predlog!D25:Q25)</f>
        <v>0</v>
      </c>
      <c r="E25" s="172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19/2018</v>
      </c>
      <c r="B26" s="103" t="str">
        <f>D_predlog!B26</f>
        <v>Dabetić Danilo</v>
      </c>
      <c r="C26" s="104"/>
      <c r="D26" s="172">
        <f>SUM(D_predlog!D26:Q26)</f>
        <v>21</v>
      </c>
      <c r="E26" s="172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20/2018</v>
      </c>
      <c r="B27" s="103" t="str">
        <f>D_predlog!B27</f>
        <v>Elezović Robert</v>
      </c>
      <c r="C27" s="104"/>
      <c r="D27" s="172">
        <f>SUM(D_predlog!D27:Q27)</f>
        <v>20</v>
      </c>
      <c r="E27" s="172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21/2018</v>
      </c>
      <c r="B28" s="103" t="str">
        <f>D_predlog!B28</f>
        <v>Vreteničić Marko</v>
      </c>
      <c r="C28" s="104"/>
      <c r="D28" s="172">
        <f>SUM(D_predlog!D28:Q28)</f>
        <v>21</v>
      </c>
      <c r="E28" s="172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22/2018</v>
      </c>
      <c r="B29" s="103" t="str">
        <f>D_predlog!B29</f>
        <v>Tošić Pavle</v>
      </c>
      <c r="C29" s="104"/>
      <c r="D29" s="172">
        <f>SUM(D_predlog!D29:Q29)</f>
        <v>5</v>
      </c>
      <c r="E29" s="172">
        <f>MAX(D_predlog!R29:S29)</f>
        <v>0</v>
      </c>
      <c r="F29" s="19" t="str">
        <f>D_predlog!U29</f>
        <v>F</v>
      </c>
    </row>
    <row r="30" spans="1:6" ht="12.75" customHeight="1">
      <c r="A30" s="37" t="str">
        <f>D_predlog!A30</f>
        <v>23/2018</v>
      </c>
      <c r="B30" s="103" t="str">
        <f>D_predlog!B30</f>
        <v>Femić Marija</v>
      </c>
      <c r="C30" s="104"/>
      <c r="D30" s="172">
        <f>SUM(D_predlog!D30:Q30)</f>
        <v>11</v>
      </c>
      <c r="E30" s="172">
        <f>MAX(D_predlog!R30:S30)</f>
        <v>0</v>
      </c>
      <c r="F30" s="19" t="str">
        <f>D_predlog!U30</f>
        <v>F</v>
      </c>
    </row>
    <row r="31" spans="1:6" ht="12.75" customHeight="1">
      <c r="A31" s="37" t="str">
        <f>D_predlog!A31</f>
        <v>24/2018</v>
      </c>
      <c r="B31" s="103" t="str">
        <f>D_predlog!B31</f>
        <v>Bulatović Ivana</v>
      </c>
      <c r="C31" s="104"/>
      <c r="D31" s="172">
        <f>SUM(D_predlog!D31:Q31)</f>
        <v>20</v>
      </c>
      <c r="E31" s="172">
        <f>MAX(D_predlog!R31:S31)</f>
        <v>0</v>
      </c>
      <c r="F31" s="19" t="str">
        <f>D_predlog!U31</f>
        <v>F</v>
      </c>
    </row>
    <row r="32" spans="1:6" ht="12.75" customHeight="1">
      <c r="A32" s="37" t="str">
        <f>D_predlog!A32</f>
        <v>25/2018</v>
      </c>
      <c r="B32" s="103" t="str">
        <f>D_predlog!B32</f>
        <v>Cvijović Milan</v>
      </c>
      <c r="C32" s="104"/>
      <c r="D32" s="172">
        <f>SUM(D_predlog!D32:Q32)</f>
        <v>0</v>
      </c>
      <c r="E32" s="172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26/2018</v>
      </c>
      <c r="B33" s="103" t="str">
        <f>D_predlog!B33</f>
        <v>Mušikić Andrija</v>
      </c>
      <c r="C33" s="104"/>
      <c r="D33" s="172">
        <f>SUM(D_predlog!D33:Q33)</f>
        <v>0</v>
      </c>
      <c r="E33" s="172">
        <f>MAX(D_predlog!R33:S33)</f>
        <v>0</v>
      </c>
      <c r="F33" s="19" t="str">
        <f>D_predlog!U33</f>
        <v>F</v>
      </c>
    </row>
    <row r="34" spans="1:6" ht="12.75" customHeight="1">
      <c r="A34" s="37" t="str">
        <f>D_predlog!A34</f>
        <v>28/2018</v>
      </c>
      <c r="B34" s="103" t="str">
        <f>D_predlog!B34</f>
        <v>Todorović Nikola</v>
      </c>
      <c r="C34" s="104"/>
      <c r="D34" s="172">
        <f>SUM(D_predlog!D34:Q34)</f>
        <v>11</v>
      </c>
      <c r="E34" s="172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29/2018</v>
      </c>
      <c r="B35" s="103" t="str">
        <f>D_predlog!B35</f>
        <v>Vukčević Mihailo</v>
      </c>
      <c r="C35" s="104"/>
      <c r="D35" s="172">
        <f>SUM(D_predlog!D35:Q35)</f>
        <v>0</v>
      </c>
      <c r="E35" s="172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30/2018</v>
      </c>
      <c r="B36" s="103" t="str">
        <f>D_predlog!B36</f>
        <v>Radunović Ivona</v>
      </c>
      <c r="C36" s="104"/>
      <c r="D36" s="172">
        <f>SUM(D_predlog!D36:Q36)</f>
        <v>28</v>
      </c>
      <c r="E36" s="172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31/2018</v>
      </c>
      <c r="B37" s="103" t="str">
        <f>D_predlog!B37</f>
        <v>Mastilović Zoran</v>
      </c>
      <c r="C37" s="104"/>
      <c r="D37" s="172">
        <f>SUM(D_predlog!D37:Q37)</f>
        <v>0</v>
      </c>
      <c r="E37" s="172">
        <f>MAX(D_predlog!R37:S37)</f>
        <v>0</v>
      </c>
      <c r="F37" s="19" t="str">
        <f>D_predlog!U37</f>
        <v>F</v>
      </c>
    </row>
    <row r="38" spans="1:6" ht="12.75" customHeight="1">
      <c r="A38" s="57" t="str">
        <f>D_predlog!A47</f>
        <v>32/2018</v>
      </c>
      <c r="B38" s="103" t="str">
        <f>D_predlog!B47</f>
        <v>Živanović Vesna</v>
      </c>
      <c r="C38" s="104"/>
      <c r="D38" s="172">
        <f>SUM(D_predlog!D47:Q47)</f>
        <v>0</v>
      </c>
      <c r="E38" s="172">
        <f>MAX(D_predlog!R47:S47)</f>
        <v>0</v>
      </c>
      <c r="F38" s="19" t="str">
        <f>D_predlog!U47</f>
        <v>F</v>
      </c>
    </row>
    <row r="39" spans="1:6" ht="12.75" customHeight="1">
      <c r="A39" s="57" t="str">
        <f>D_predlog!A48</f>
        <v>33/2018</v>
      </c>
      <c r="B39" s="103" t="str">
        <f>D_predlog!B48</f>
        <v>Varga Tamara</v>
      </c>
      <c r="C39" s="104"/>
      <c r="D39" s="172">
        <f>SUM(D_predlog!D48:Q48)</f>
        <v>0</v>
      </c>
      <c r="E39" s="172">
        <f>MAX(D_predlog!R48:S48)</f>
        <v>0</v>
      </c>
      <c r="F39" s="19" t="str">
        <f>D_predlog!U48</f>
        <v>F</v>
      </c>
    </row>
    <row r="40" spans="1:6" ht="12.75" customHeight="1">
      <c r="A40" s="57" t="str">
        <f>D_predlog!A49</f>
        <v>37/2018</v>
      </c>
      <c r="B40" s="103" t="str">
        <f>D_predlog!B49</f>
        <v>Stanković Milica</v>
      </c>
      <c r="C40" s="104"/>
      <c r="D40" s="172">
        <f>SUM(D_predlog!D49:Q49)</f>
        <v>0</v>
      </c>
      <c r="E40" s="172">
        <f>MAX(D_predlog!R49:S49)</f>
        <v>0</v>
      </c>
      <c r="F40" s="19" t="str">
        <f>D_predlog!U49</f>
        <v>F</v>
      </c>
    </row>
    <row r="41" spans="1:6" ht="12.75" customHeight="1">
      <c r="A41" s="57" t="str">
        <f>D_predlog!A50</f>
        <v>38/2018</v>
      </c>
      <c r="B41" s="103" t="str">
        <f>D_predlog!B50</f>
        <v>Matanović Danijela</v>
      </c>
      <c r="C41" s="104"/>
      <c r="D41" s="172">
        <f>SUM(D_predlog!D50:Q50)</f>
        <v>16</v>
      </c>
      <c r="E41" s="172">
        <f>MAX(D_predlog!R50:S50)</f>
        <v>0</v>
      </c>
      <c r="F41" s="19" t="str">
        <f>D_predlog!U50</f>
        <v>F</v>
      </c>
    </row>
    <row r="42" spans="1:6" ht="12.75" customHeight="1">
      <c r="A42" s="57" t="str">
        <f>D_predlog!A51</f>
        <v>1/2017</v>
      </c>
      <c r="B42" s="103" t="str">
        <f>D_predlog!B51</f>
        <v>Dešić Aldin</v>
      </c>
      <c r="C42" s="104"/>
      <c r="D42" s="172">
        <f>SUM(D_predlog!D51:Q51)</f>
        <v>16</v>
      </c>
      <c r="E42" s="172">
        <f>MAX(D_predlog!R51:S51)</f>
        <v>0</v>
      </c>
      <c r="F42" s="19" t="str">
        <f>D_predlog!U51</f>
        <v>F</v>
      </c>
    </row>
    <row r="43" spans="1:6" ht="12.75" customHeight="1">
      <c r="A43" s="57" t="str">
        <f>D_predlog!A52</f>
        <v>2/2017</v>
      </c>
      <c r="B43" s="103" t="str">
        <f>D_predlog!B52</f>
        <v>Gospić Ljiljana</v>
      </c>
      <c r="C43" s="104"/>
      <c r="D43" s="172">
        <f>SUM(D_predlog!D52:Q52)</f>
        <v>25</v>
      </c>
      <c r="E43" s="172">
        <f>MAX(D_predlog!R52:S52)</f>
        <v>0</v>
      </c>
      <c r="F43" s="19" t="str">
        <f>D_predlog!U52</f>
        <v>F</v>
      </c>
    </row>
    <row r="44" spans="1:6" ht="12.75" customHeight="1">
      <c r="A44" s="57" t="str">
        <f>D_predlog!A53</f>
        <v>6/2017</v>
      </c>
      <c r="B44" s="103" t="str">
        <f>D_predlog!B53</f>
        <v>Milaković Aleksandar</v>
      </c>
      <c r="C44" s="104"/>
      <c r="D44" s="172">
        <f>SUM(D_predlog!D53:Q53)</f>
        <v>0</v>
      </c>
      <c r="E44" s="172">
        <f>MAX(D_predlog!R53:S53)</f>
        <v>0</v>
      </c>
      <c r="F44" s="19" t="str">
        <f>D_predlog!U53</f>
        <v>F</v>
      </c>
    </row>
    <row r="45" spans="1:6" ht="12.75" customHeight="1">
      <c r="A45" s="57" t="str">
        <f>D_predlog!A54</f>
        <v>8/2017</v>
      </c>
      <c r="B45" s="103" t="str">
        <f>D_predlog!B54</f>
        <v>Cupara Nikola</v>
      </c>
      <c r="C45" s="104"/>
      <c r="D45" s="172">
        <f>SUM(D_predlog!D54:Q54)</f>
        <v>20</v>
      </c>
      <c r="E45" s="172">
        <f>MAX(D_predlog!R54:S54)</f>
        <v>0</v>
      </c>
      <c r="F45" s="19" t="str">
        <f>D_predlog!U54</f>
        <v>F</v>
      </c>
    </row>
    <row r="46" spans="1:6" ht="12.75" customHeight="1">
      <c r="A46" s="57" t="str">
        <f>D_predlog!A55</f>
        <v>11/2017</v>
      </c>
      <c r="B46" s="103" t="str">
        <f>D_predlog!B55</f>
        <v>Šubarić Jovana</v>
      </c>
      <c r="C46" s="104"/>
      <c r="D46" s="172">
        <f>SUM(D_predlog!D55:Q55)</f>
        <v>21</v>
      </c>
      <c r="E46" s="172">
        <f>MAX(D_predlog!R55:S55)</f>
        <v>0</v>
      </c>
      <c r="F46" s="19" t="str">
        <f>D_predlog!U55</f>
        <v>F</v>
      </c>
    </row>
    <row r="47" spans="1:6" ht="12.75" customHeight="1">
      <c r="A47" s="57" t="str">
        <f>D_predlog!A56</f>
        <v>12/2017</v>
      </c>
      <c r="B47" s="103" t="str">
        <f>D_predlog!B56</f>
        <v>Vukčević Danilo</v>
      </c>
      <c r="C47" s="104"/>
      <c r="D47" s="172">
        <f>SUM(D_predlog!D56:Q56)</f>
        <v>13</v>
      </c>
      <c r="E47" s="172">
        <f>MAX(D_predlog!R56:S56)</f>
        <v>0</v>
      </c>
      <c r="F47" s="19" t="str">
        <f>D_predlog!U56</f>
        <v>F</v>
      </c>
    </row>
    <row r="48" spans="1:6" ht="12.75" customHeight="1">
      <c r="A48" s="57" t="str">
        <f>D_predlog!A57</f>
        <v>16/2017</v>
      </c>
      <c r="B48" s="103" t="str">
        <f>D_predlog!B57</f>
        <v>Miković Nemanja</v>
      </c>
      <c r="C48" s="104"/>
      <c r="D48" s="172">
        <f>SUM(D_predlog!D57:Q57)</f>
        <v>0</v>
      </c>
      <c r="E48" s="172">
        <f>MAX(D_predlog!R57:S57)</f>
        <v>0</v>
      </c>
      <c r="F48" s="19" t="str">
        <f>D_predlog!U57</f>
        <v>F</v>
      </c>
    </row>
    <row r="49" spans="1:6" ht="12.75" customHeight="1">
      <c r="A49" s="57" t="str">
        <f>D_predlog!A58</f>
        <v>17/2017</v>
      </c>
      <c r="B49" s="103" t="str">
        <f>D_predlog!B58</f>
        <v>Bracović Luka</v>
      </c>
      <c r="C49" s="104"/>
      <c r="D49" s="172">
        <f>SUM(D_predlog!D58:Q58)</f>
        <v>17</v>
      </c>
      <c r="E49" s="172">
        <f>MAX(D_predlog!R58:S58)</f>
        <v>0</v>
      </c>
      <c r="F49" s="19" t="str">
        <f>D_predlog!U58</f>
        <v>F</v>
      </c>
    </row>
    <row r="50" spans="1:6" ht="12.75" customHeight="1">
      <c r="A50" s="57" t="str">
        <f>D_predlog!A59</f>
        <v>25/2017</v>
      </c>
      <c r="B50" s="103" t="str">
        <f>D_predlog!B59</f>
        <v>Jovović Nikola</v>
      </c>
      <c r="C50" s="104"/>
      <c r="D50" s="172">
        <f>SUM(D_predlog!D59:Q59)</f>
        <v>10</v>
      </c>
      <c r="E50" s="172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58</v>
      </c>
      <c r="B54" s="106"/>
      <c r="C54" s="106"/>
      <c r="D54" s="106"/>
      <c r="E54" s="106"/>
      <c r="F54" s="106"/>
    </row>
    <row r="55" spans="1:6" ht="27" customHeight="1">
      <c r="A55" s="107" t="s">
        <v>59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D_predlog!A60</f>
        <v>29/2017</v>
      </c>
      <c r="B60" s="103" t="str">
        <f>D_predlog!B60</f>
        <v>Jaredić Luka</v>
      </c>
      <c r="C60" s="104"/>
      <c r="D60" s="172">
        <f>SUM(D_predlog!D60:Q60)</f>
        <v>23</v>
      </c>
      <c r="E60" s="172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31/2017</v>
      </c>
      <c r="B61" s="103" t="str">
        <f>D_predlog!B61</f>
        <v>Ljumović Pavle</v>
      </c>
      <c r="C61" s="104"/>
      <c r="D61" s="172">
        <f>SUM(D_predlog!D61:Q61)</f>
        <v>0</v>
      </c>
      <c r="E61" s="172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35/2017</v>
      </c>
      <c r="B62" s="103" t="str">
        <f>D_predlog!B62</f>
        <v>Veljić Nikola</v>
      </c>
      <c r="C62" s="104"/>
      <c r="D62" s="172">
        <f>SUM(D_predlog!D62:Q62)</f>
        <v>0</v>
      </c>
      <c r="E62" s="172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37/2017</v>
      </c>
      <c r="B63" s="103" t="str">
        <f>D_predlog!B63</f>
        <v>Raspopović Tamara</v>
      </c>
      <c r="C63" s="104"/>
      <c r="D63" s="172">
        <f>SUM(D_predlog!D63:Q63)</f>
        <v>16</v>
      </c>
      <c r="E63" s="172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3/2016</v>
      </c>
      <c r="B64" s="103" t="str">
        <f>D_predlog!B64</f>
        <v>Ivanović Aleksandar</v>
      </c>
      <c r="C64" s="104"/>
      <c r="D64" s="172">
        <f>SUM(D_predlog!D64:Q64)</f>
        <v>0</v>
      </c>
      <c r="E64" s="172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14/2016</v>
      </c>
      <c r="B65" s="103" t="str">
        <f>D_predlog!B65</f>
        <v>Žugić Marko</v>
      </c>
      <c r="C65" s="104"/>
      <c r="D65" s="172">
        <f>SUM(D_predlog!D65:Q65)</f>
        <v>0</v>
      </c>
      <c r="E65" s="172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16/2016</v>
      </c>
      <c r="B66" s="103" t="str">
        <f>D_predlog!B66</f>
        <v>Raičević Filip</v>
      </c>
      <c r="C66" s="104"/>
      <c r="D66" s="172">
        <f>SUM(D_predlog!D66:Q66)</f>
        <v>13</v>
      </c>
      <c r="E66" s="172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20/2016</v>
      </c>
      <c r="B67" s="103" t="str">
        <f>D_predlog!B67</f>
        <v>Hodžić Deniz</v>
      </c>
      <c r="C67" s="104"/>
      <c r="D67" s="172">
        <f>SUM(D_predlog!D67:Q67)</f>
        <v>0</v>
      </c>
      <c r="E67" s="172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27/2016</v>
      </c>
      <c r="B68" s="103" t="str">
        <f>D_predlog!B68</f>
        <v>Sarvan Ranka</v>
      </c>
      <c r="C68" s="104"/>
      <c r="D68" s="172">
        <f>SUM(D_predlog!D68:Q68)</f>
        <v>4</v>
      </c>
      <c r="E68" s="172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35/2016</v>
      </c>
      <c r="B69" s="103" t="str">
        <f>D_predlog!B69</f>
        <v>Rakonjac Nikola</v>
      </c>
      <c r="C69" s="104"/>
      <c r="D69" s="172">
        <f>SUM(D_predlog!D69:Q69)</f>
        <v>0</v>
      </c>
      <c r="E69" s="172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39/2016</v>
      </c>
      <c r="B70" s="103" t="str">
        <f>D_predlog!B70</f>
        <v>Teofilov Branko</v>
      </c>
      <c r="C70" s="104"/>
      <c r="D70" s="172">
        <f>SUM(D_predlog!D70:Q70)</f>
        <v>20</v>
      </c>
      <c r="E70" s="172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41/2016</v>
      </c>
      <c r="B71" s="103" t="str">
        <f>D_predlog!B71</f>
        <v>Piper Miroslav</v>
      </c>
      <c r="C71" s="104"/>
      <c r="D71" s="172">
        <f>SUM(D_predlog!D71:Q71)</f>
        <v>0</v>
      </c>
      <c r="E71" s="172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1/2015</v>
      </c>
      <c r="B72" s="103" t="str">
        <f>D_predlog!B72</f>
        <v>Ratković Vasilije</v>
      </c>
      <c r="C72" s="104"/>
      <c r="D72" s="172">
        <f>SUM(D_predlog!D72:Q72)</f>
        <v>0</v>
      </c>
      <c r="E72" s="172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4/2015</v>
      </c>
      <c r="B73" s="103" t="str">
        <f>D_predlog!B73</f>
        <v>Trle Sead</v>
      </c>
      <c r="C73" s="104"/>
      <c r="D73" s="172">
        <f>SUM(D_predlog!D73:Q73)</f>
        <v>5</v>
      </c>
      <c r="E73" s="172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7/2015</v>
      </c>
      <c r="B74" s="103" t="str">
        <f>D_predlog!B74</f>
        <v>Milosavljević Sara</v>
      </c>
      <c r="C74" s="104"/>
      <c r="D74" s="172">
        <f>SUM(D_predlog!D74:Q74)</f>
        <v>15</v>
      </c>
      <c r="E74" s="172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8/2015</v>
      </c>
      <c r="B75" s="103" t="str">
        <f>D_predlog!B75</f>
        <v>Čelebić Luka</v>
      </c>
      <c r="C75" s="104"/>
      <c r="D75" s="172">
        <f>SUM(D_predlog!D75:Q75)</f>
        <v>8</v>
      </c>
      <c r="E75" s="172">
        <f>MAX(D_predlog!R75:S75)</f>
        <v>0</v>
      </c>
      <c r="F75" s="19" t="str">
        <f>D_predlog!U75</f>
        <v>F</v>
      </c>
    </row>
    <row r="76" spans="1:6" ht="12.75">
      <c r="A76" s="37" t="str">
        <f>D_predlog!A76</f>
        <v>19/2015</v>
      </c>
      <c r="B76" s="103" t="str">
        <f>D_predlog!B76</f>
        <v>Prelević Luka</v>
      </c>
      <c r="C76" s="104"/>
      <c r="D76" s="172">
        <f>SUM(D_predlog!D76:Q76)</f>
        <v>0</v>
      </c>
      <c r="E76" s="172">
        <f>MAX(D_predlog!R76:S76)</f>
        <v>0</v>
      </c>
      <c r="F76" s="19" t="str">
        <f>D_predlog!U76</f>
        <v>F</v>
      </c>
    </row>
    <row r="77" spans="1:6" ht="12.75">
      <c r="A77" s="69" t="str">
        <f>D_predlog!A86</f>
        <v>29/2015</v>
      </c>
      <c r="B77" s="103" t="str">
        <f>D_predlog!B86</f>
        <v>Vuković Veliša</v>
      </c>
      <c r="C77" s="104"/>
      <c r="D77" s="172">
        <f>SUM(D_predlog!D86:Q86)</f>
        <v>0</v>
      </c>
      <c r="E77" s="172">
        <f>MAX(D_predlog!R86:S86)</f>
        <v>0</v>
      </c>
      <c r="F77" s="19" t="str">
        <f>D_predlog!U86</f>
        <v>F</v>
      </c>
    </row>
    <row r="78" spans="1:6" ht="12.75">
      <c r="A78" s="69" t="str">
        <f>D_predlog!A87</f>
        <v>37/2015</v>
      </c>
      <c r="B78" s="103" t="str">
        <f>D_predlog!B87</f>
        <v>Radović Đorđe</v>
      </c>
      <c r="C78" s="104"/>
      <c r="D78" s="172">
        <f>SUM(D_predlog!D87:Q87)</f>
        <v>0</v>
      </c>
      <c r="E78" s="172">
        <f>MAX(D_predlog!R87:S87)</f>
        <v>0</v>
      </c>
      <c r="F78" s="19" t="str">
        <f>D_predlog!U87</f>
        <v>F</v>
      </c>
    </row>
    <row r="79" spans="1:6" ht="12.75">
      <c r="A79" s="69" t="str">
        <f>D_predlog!A88</f>
        <v>39/2014</v>
      </c>
      <c r="B79" s="103" t="str">
        <f>D_predlog!B88</f>
        <v>Đurković Momir</v>
      </c>
      <c r="C79" s="104"/>
      <c r="D79" s="172">
        <f>SUM(D_predlog!D88:Q88)</f>
        <v>5</v>
      </c>
      <c r="E79" s="172">
        <f>MAX(D_predlog!R88:S88)</f>
        <v>0</v>
      </c>
      <c r="F79" s="19" t="str">
        <f>D_predlog!U88</f>
        <v>F</v>
      </c>
    </row>
    <row r="80" spans="1:6" ht="12.75">
      <c r="A80" s="69"/>
      <c r="B80" s="103"/>
      <c r="C80" s="104"/>
      <c r="D80" s="172"/>
      <c r="E80" s="172"/>
      <c r="F80" s="19"/>
    </row>
    <row r="81" spans="1:6" ht="12.75">
      <c r="A81" s="69"/>
      <c r="B81" s="103"/>
      <c r="C81" s="104"/>
      <c r="D81" s="172"/>
      <c r="E81" s="172"/>
      <c r="F81" s="19"/>
    </row>
    <row r="82" spans="1:6" ht="12.75">
      <c r="A82" s="69"/>
      <c r="B82" s="103"/>
      <c r="C82" s="104"/>
      <c r="D82" s="172"/>
      <c r="E82" s="172"/>
      <c r="F82" s="19"/>
    </row>
    <row r="83" spans="1:6" ht="12.75">
      <c r="A83" s="69"/>
      <c r="B83" s="103"/>
      <c r="C83" s="104"/>
      <c r="D83" s="172"/>
      <c r="E83" s="172"/>
      <c r="F83" s="19"/>
    </row>
    <row r="84" spans="1:6" ht="12.75">
      <c r="A84" s="37"/>
      <c r="B84" s="103"/>
      <c r="C84" s="104"/>
      <c r="D84" s="172"/>
      <c r="E84" s="172"/>
      <c r="F84" s="19"/>
    </row>
    <row r="85" spans="1:6" ht="12.75">
      <c r="A85" s="37"/>
      <c r="B85" s="103"/>
      <c r="C85" s="104"/>
      <c r="D85" s="172"/>
      <c r="E85" s="172"/>
      <c r="F85" s="19"/>
    </row>
    <row r="86" spans="1:6" ht="12.75">
      <c r="A86" s="37"/>
      <c r="B86" s="103"/>
      <c r="C86" s="104"/>
      <c r="D86" s="172"/>
      <c r="E86" s="172"/>
      <c r="F86" s="19"/>
    </row>
    <row r="87" spans="1:6" ht="12.75">
      <c r="A87" s="37"/>
      <c r="B87" s="103"/>
      <c r="C87" s="104"/>
      <c r="D87" s="172"/>
      <c r="E87" s="172"/>
      <c r="F87" s="19"/>
    </row>
    <row r="88" spans="1:6" ht="12.75">
      <c r="A88" s="37"/>
      <c r="B88" s="103"/>
      <c r="C88" s="104"/>
      <c r="D88" s="172"/>
      <c r="E88" s="172"/>
      <c r="F88" s="19"/>
    </row>
    <row r="89" spans="1:6" ht="12.75">
      <c r="A89" s="37"/>
      <c r="B89" s="103"/>
      <c r="C89" s="104"/>
      <c r="D89" s="172"/>
      <c r="E89" s="172"/>
      <c r="F89" s="19"/>
    </row>
    <row r="90" spans="1:6" ht="12.75">
      <c r="A90" s="37"/>
      <c r="B90" s="103"/>
      <c r="C90" s="104"/>
      <c r="D90" s="172"/>
      <c r="E90" s="172"/>
      <c r="F90" s="19"/>
    </row>
    <row r="91" spans="1:6" ht="12.75">
      <c r="A91" s="37"/>
      <c r="B91" s="103"/>
      <c r="C91" s="104"/>
      <c r="D91" s="172"/>
      <c r="E91" s="172"/>
      <c r="F91" s="19"/>
    </row>
    <row r="92" spans="1:6" ht="12.75">
      <c r="A92" s="37"/>
      <c r="B92" s="103"/>
      <c r="C92" s="104"/>
      <c r="D92" s="172"/>
      <c r="E92" s="172"/>
      <c r="F92" s="19"/>
    </row>
    <row r="93" spans="1:6" ht="12.75">
      <c r="A93" s="57"/>
      <c r="B93" s="103"/>
      <c r="C93" s="104"/>
      <c r="D93" s="172"/>
      <c r="E93" s="172"/>
      <c r="F93" s="19"/>
    </row>
    <row r="94" spans="1:6" ht="12.75">
      <c r="A94" s="57"/>
      <c r="B94" s="103"/>
      <c r="C94" s="104"/>
      <c r="D94" s="172"/>
      <c r="E94" s="172"/>
      <c r="F94" s="19"/>
    </row>
    <row r="95" spans="1:6" ht="12.75">
      <c r="A95" s="57"/>
      <c r="B95" s="103"/>
      <c r="C95" s="104"/>
      <c r="D95" s="172"/>
      <c r="E95" s="172"/>
      <c r="F95" s="19"/>
    </row>
    <row r="96" spans="1:6" ht="12.75">
      <c r="A96" s="57"/>
      <c r="B96" s="103"/>
      <c r="C96" s="104"/>
      <c r="D96" s="172"/>
      <c r="E96" s="172"/>
      <c r="F96" s="19"/>
    </row>
    <row r="97" spans="1:6" ht="12.75">
      <c r="A97" s="57"/>
      <c r="B97" s="103"/>
      <c r="C97" s="104"/>
      <c r="D97" s="172"/>
      <c r="E97" s="172"/>
      <c r="F97" s="19"/>
    </row>
    <row r="98" spans="1:6" ht="12.75">
      <c r="A98" s="57"/>
      <c r="B98" s="103"/>
      <c r="C98" s="104"/>
      <c r="D98" s="172"/>
      <c r="E98" s="172"/>
      <c r="F98" s="19"/>
    </row>
    <row r="99" spans="1:6" ht="12.75">
      <c r="A99" s="57"/>
      <c r="B99" s="103"/>
      <c r="C99" s="104"/>
      <c r="D99" s="172"/>
      <c r="E99" s="172"/>
      <c r="F99" s="19"/>
    </row>
    <row r="100" spans="1:6" ht="12.75">
      <c r="A100" s="57"/>
      <c r="B100" s="103"/>
      <c r="C100" s="104"/>
      <c r="D100" s="172"/>
      <c r="E100" s="172"/>
      <c r="F100" s="19"/>
    </row>
    <row r="101" spans="1:6" ht="12.75">
      <c r="A101" s="57"/>
      <c r="B101" s="103"/>
      <c r="C101" s="104"/>
      <c r="D101" s="172"/>
      <c r="E101" s="172"/>
      <c r="F101" s="19"/>
    </row>
    <row r="102" spans="1:6" ht="12.75">
      <c r="A102" s="57"/>
      <c r="B102" s="103"/>
      <c r="C102" s="104"/>
      <c r="D102" s="172"/>
      <c r="E102" s="172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13" sqref="X1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8" t="s">
        <v>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2.5" customHeight="1">
      <c r="A3" s="168" t="s">
        <v>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 customHeight="1">
      <c r="A7" s="169" t="str">
        <f>CONCATENATE("Semestar: II(drugi), akademska ",My!P2," godina")</f>
        <v>Semestar: II(drugi), akademska 2018/19 godina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0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ht="15">
      <c r="A11" s="146" t="s">
        <v>36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5">
      <c r="A12" s="146" t="str">
        <f>CONCATENATE("po završetku ljetnjeg semestra akademske ",My!P2," godine")</f>
        <v>po završetku ljetnjeg semestra akademske 2018/19 godine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7" t="s">
        <v>37</v>
      </c>
      <c r="B15" s="150" t="s">
        <v>38</v>
      </c>
      <c r="C15" s="153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6" t="s">
        <v>41</v>
      </c>
      <c r="Q15" s="157"/>
      <c r="R15" s="157"/>
      <c r="S15" s="171"/>
    </row>
    <row r="16" spans="1:19" ht="15.75" customHeight="1">
      <c r="A16" s="148"/>
      <c r="B16" s="151"/>
      <c r="C16" s="154"/>
      <c r="D16" s="159" t="s">
        <v>42</v>
      </c>
      <c r="E16" s="160"/>
      <c r="F16" s="161" t="s">
        <v>43</v>
      </c>
      <c r="G16" s="160"/>
      <c r="H16" s="161" t="s">
        <v>44</v>
      </c>
      <c r="I16" s="160"/>
      <c r="J16" s="161" t="s">
        <v>45</v>
      </c>
      <c r="K16" s="160"/>
      <c r="L16" s="161" t="s">
        <v>46</v>
      </c>
      <c r="M16" s="160"/>
      <c r="N16" s="161" t="s">
        <v>47</v>
      </c>
      <c r="O16" s="162"/>
      <c r="P16" s="163" t="s">
        <v>48</v>
      </c>
      <c r="Q16" s="164"/>
      <c r="R16" s="163" t="s">
        <v>49</v>
      </c>
      <c r="S16" s="165"/>
    </row>
    <row r="17" spans="1:19" ht="23.25" customHeight="1" thickBot="1">
      <c r="A17" s="149"/>
      <c r="B17" s="152"/>
      <c r="C17" s="15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41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0</v>
      </c>
      <c r="M18" s="32">
        <f>IF($C18=0,0,L18*100/$C18)</f>
        <v>0</v>
      </c>
      <c r="N18" s="32">
        <f>C18-P18</f>
        <v>41</v>
      </c>
      <c r="O18" s="31">
        <f>IF($C18=0,0,N18*100/$C18)</f>
        <v>100</v>
      </c>
      <c r="P18" s="32">
        <f>SUM(D18,F18,H18,J18,L18)</f>
        <v>0</v>
      </c>
      <c r="Q18" s="31">
        <f>IF($C18=0,0,P18*100/($P18+$R18))</f>
        <v>0</v>
      </c>
      <c r="R18" s="32">
        <f>N18</f>
        <v>41</v>
      </c>
      <c r="S18" s="33">
        <f>IF($C18=0,0,R18*100/($P18+$R18))</f>
        <v>100</v>
      </c>
    </row>
    <row r="19" spans="1:19" ht="15.75">
      <c r="A19" s="29">
        <v>2</v>
      </c>
      <c r="B19" s="30" t="s">
        <v>55</v>
      </c>
      <c r="C19" s="31">
        <f>COUNTIF(C_predlog!T8:T115,"&gt;0")</f>
        <v>41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0</v>
      </c>
      <c r="K19" s="32">
        <f>IF($C19=0,0,J19*100/$C19)</f>
        <v>0</v>
      </c>
      <c r="L19" s="32">
        <f>COUNTIF(C_predlog!$U8:$U115,"E")</f>
        <v>0</v>
      </c>
      <c r="M19" s="32">
        <f>IF($C19=0,0,L19*100/$C19)</f>
        <v>0</v>
      </c>
      <c r="N19" s="32">
        <f>C19-P19</f>
        <v>41</v>
      </c>
      <c r="O19" s="31">
        <f>IF($C19=0,0,N19*100/$C19)</f>
        <v>100</v>
      </c>
      <c r="P19" s="32">
        <f>SUM(D19,F19,H19,J19,L19)</f>
        <v>0</v>
      </c>
      <c r="Q19" s="31">
        <f>IF($C19=0,0,P19*100/($P19+$R19))</f>
        <v>0</v>
      </c>
      <c r="R19" s="32">
        <f>N19</f>
        <v>41</v>
      </c>
      <c r="S19" s="33">
        <f>IF($C19=0,0,R19*100/($P19+$R19))</f>
        <v>100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6" t="str">
        <f>CONCATENATE("Podgorica,   jun 20",RIGHT(My!P2,2),". god.")</f>
        <v>Podgorica,   jun 2019. god.</v>
      </c>
      <c r="B25" s="166"/>
      <c r="D25" s="166" t="s">
        <v>51</v>
      </c>
      <c r="E25" s="166"/>
      <c r="F25" s="166"/>
      <c r="G25" s="166"/>
      <c r="H25" s="166"/>
      <c r="I25" s="166"/>
      <c r="N25" s="167" t="s">
        <v>52</v>
      </c>
      <c r="O25" s="167"/>
      <c r="P25" s="167"/>
      <c r="Q25" s="167"/>
    </row>
    <row r="27" spans="4:18" ht="15">
      <c r="D27" s="146" t="s">
        <v>203</v>
      </c>
      <c r="E27" s="146"/>
      <c r="F27" s="146"/>
      <c r="G27" s="146"/>
      <c r="H27" s="146"/>
      <c r="I27" s="146"/>
      <c r="J27" s="146"/>
      <c r="L27" s="68"/>
      <c r="M27" s="146" t="s">
        <v>202</v>
      </c>
      <c r="N27" s="146"/>
      <c r="O27" s="146"/>
      <c r="P27" s="146"/>
      <c r="Q27" s="146"/>
      <c r="R27" s="14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N12" sqref="N12"/>
    </sheetView>
  </sheetViews>
  <sheetFormatPr defaultColWidth="9.140625" defaultRowHeight="12.75"/>
  <cols>
    <col min="2" max="2" width="22.00390625" style="0" bestFit="1" customWidth="1"/>
    <col min="3" max="4" width="4.28125" style="0" customWidth="1"/>
    <col min="7" max="7" width="24.00390625" style="0" customWidth="1"/>
    <col min="8" max="8" width="5.00390625" style="0" customWidth="1"/>
    <col min="9" max="9" width="4.57421875" style="0" customWidth="1"/>
  </cols>
  <sheetData>
    <row r="1" ht="12.75">
      <c r="P1" s="63" t="s">
        <v>61</v>
      </c>
    </row>
    <row r="2" spans="1:16" ht="12.75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238</v>
      </c>
    </row>
    <row r="3" spans="1:9" ht="12.75">
      <c r="A3" s="1"/>
      <c r="B3" s="59" t="str">
        <f>CONCATENATE("smjer: D ; sk. ",P2)</f>
        <v>smjer: D ; sk. 2018/19</v>
      </c>
      <c r="C3" s="59"/>
      <c r="D3" s="1"/>
      <c r="E3" s="1"/>
      <c r="F3" s="1"/>
      <c r="G3" s="59" t="str">
        <f>CONCATENATE("smjer: C ; sk. ",P2)</f>
        <v>smjer: C ; sk. 2018/19</v>
      </c>
      <c r="H3" s="59"/>
      <c r="I3" s="1"/>
    </row>
    <row r="4" spans="1:9" ht="12.75">
      <c r="A4" s="61" t="str">
        <f>D_Zakljucne!A8</f>
        <v>1/2018</v>
      </c>
      <c r="B4" s="62" t="str">
        <f>D_Zakljucne!B8</f>
        <v>Rakonjac Lazar</v>
      </c>
      <c r="C4" s="173">
        <f>D_Zakljucne!D8+D_Zakljucne!E8</f>
        <v>22</v>
      </c>
      <c r="D4" s="62" t="str">
        <f>D_Zakljucne!F8</f>
        <v>F</v>
      </c>
      <c r="F4" s="61" t="str">
        <f>C_Zakljucne!A8</f>
        <v>1/2018</v>
      </c>
      <c r="G4" s="62" t="str">
        <f>C_Zakljucne!B8</f>
        <v>Božović Boban</v>
      </c>
      <c r="H4" s="173">
        <f>C_Zakljucne!D8+C_Zakljucne!E8</f>
        <v>41</v>
      </c>
      <c r="I4" s="62" t="str">
        <f>C_Zakljucne!F8</f>
        <v>F</v>
      </c>
    </row>
    <row r="5" spans="1:9" ht="12.75">
      <c r="A5" s="61" t="str">
        <f>D_Zakljucne!A9</f>
        <v>2/2018</v>
      </c>
      <c r="B5" s="62" t="str">
        <f>D_Zakljucne!B9</f>
        <v>Bajić Jelena</v>
      </c>
      <c r="C5" s="173">
        <f>D_Zakljucne!D9+D_Zakljucne!E9</f>
        <v>13</v>
      </c>
      <c r="D5" s="62" t="str">
        <f>D_Zakljucne!F9</f>
        <v>F</v>
      </c>
      <c r="F5" s="61" t="str">
        <f>C_Zakljucne!A9</f>
        <v>2/2018</v>
      </c>
      <c r="G5" s="62" t="str">
        <f>C_Zakljucne!B9</f>
        <v>Šćepanović Danilo</v>
      </c>
      <c r="H5" s="173">
        <f>C_Zakljucne!D9+C_Zakljucne!E9</f>
        <v>0</v>
      </c>
      <c r="I5" s="62" t="str">
        <f>C_Zakljucne!F9</f>
        <v>F</v>
      </c>
    </row>
    <row r="6" spans="1:9" ht="12.75">
      <c r="A6" s="61" t="str">
        <f>D_Zakljucne!A10</f>
        <v>3/2018</v>
      </c>
      <c r="B6" s="62" t="str">
        <f>D_Zakljucne!B10</f>
        <v>Ostojić Miloš</v>
      </c>
      <c r="C6" s="173">
        <f>D_Zakljucne!D10+D_Zakljucne!E10</f>
        <v>17</v>
      </c>
      <c r="D6" s="62" t="str">
        <f>D_Zakljucne!F10</f>
        <v>F</v>
      </c>
      <c r="F6" s="61" t="str">
        <f>C_Zakljucne!A10</f>
        <v>3/2018</v>
      </c>
      <c r="G6" s="62" t="str">
        <f>C_Zakljucne!B10</f>
        <v>Šubarić Ognjen</v>
      </c>
      <c r="H6" s="173">
        <f>C_Zakljucne!D10+C_Zakljucne!E10</f>
        <v>21</v>
      </c>
      <c r="I6" s="62" t="str">
        <f>C_Zakljucne!F10</f>
        <v>F</v>
      </c>
    </row>
    <row r="7" spans="1:9" ht="12.75">
      <c r="A7" s="61" t="str">
        <f>D_Zakljucne!A11</f>
        <v>4/2018</v>
      </c>
      <c r="B7" s="62" t="str">
        <f>D_Zakljucne!B11</f>
        <v>Slavković Novak</v>
      </c>
      <c r="C7" s="173">
        <f>D_Zakljucne!D11+D_Zakljucne!E11</f>
        <v>8</v>
      </c>
      <c r="D7" s="62" t="str">
        <f>D_Zakljucne!F11</f>
        <v>F</v>
      </c>
      <c r="F7" s="61" t="str">
        <f>C_Zakljucne!A11</f>
        <v>4/2018</v>
      </c>
      <c r="G7" s="62" t="str">
        <f>C_Zakljucne!B11</f>
        <v>Golubović Mijajlo</v>
      </c>
      <c r="H7" s="173">
        <f>C_Zakljucne!D11+C_Zakljucne!E11</f>
        <v>15</v>
      </c>
      <c r="I7" s="62" t="str">
        <f>C_Zakljucne!F11</f>
        <v>F</v>
      </c>
    </row>
    <row r="8" spans="1:9" ht="12.75">
      <c r="A8" s="61" t="str">
        <f>D_Zakljucne!A12</f>
        <v>5/2018</v>
      </c>
      <c r="B8" s="62" t="str">
        <f>D_Zakljucne!B12</f>
        <v>Pupović Dragana</v>
      </c>
      <c r="C8" s="173">
        <f>D_Zakljucne!D12+D_Zakljucne!E12</f>
        <v>15</v>
      </c>
      <c r="D8" s="62" t="str">
        <f>D_Zakljucne!F12</f>
        <v>F</v>
      </c>
      <c r="F8" s="61" t="str">
        <f>C_Zakljucne!A12</f>
        <v>5/2018</v>
      </c>
      <c r="G8" s="62" t="str">
        <f>C_Zakljucne!B12</f>
        <v>Vučinić Luka</v>
      </c>
      <c r="H8" s="173">
        <f>C_Zakljucne!D12+C_Zakljucne!E12</f>
        <v>14</v>
      </c>
      <c r="I8" s="62" t="str">
        <f>C_Zakljucne!F12</f>
        <v>F</v>
      </c>
    </row>
    <row r="9" spans="1:9" ht="12.75">
      <c r="A9" s="61" t="str">
        <f>D_Zakljucne!A13</f>
        <v>6/2018</v>
      </c>
      <c r="B9" s="62" t="str">
        <f>D_Zakljucne!B13</f>
        <v>Vukušić Petar</v>
      </c>
      <c r="C9" s="173">
        <f>D_Zakljucne!D13+D_Zakljucne!E13</f>
        <v>5</v>
      </c>
      <c r="D9" s="62" t="str">
        <f>D_Zakljucne!F13</f>
        <v>F</v>
      </c>
      <c r="F9" s="61" t="str">
        <f>C_Zakljucne!A13</f>
        <v>6/2018</v>
      </c>
      <c r="G9" s="62" t="str">
        <f>C_Zakljucne!B13</f>
        <v>Masoničić Đuro</v>
      </c>
      <c r="H9" s="173">
        <f>C_Zakljucne!D13+C_Zakljucne!E13</f>
        <v>5</v>
      </c>
      <c r="I9" s="62" t="str">
        <f>C_Zakljucne!F13</f>
        <v>F</v>
      </c>
    </row>
    <row r="10" spans="1:9" ht="12.75">
      <c r="A10" s="61" t="str">
        <f>D_Zakljucne!A14</f>
        <v>7/2018</v>
      </c>
      <c r="B10" s="62" t="str">
        <f>D_Zakljucne!B14</f>
        <v>Vuković Vuk</v>
      </c>
      <c r="C10" s="173">
        <f>D_Zakljucne!D14+D_Zakljucne!E14</f>
        <v>0</v>
      </c>
      <c r="D10" s="62" t="str">
        <f>D_Zakljucne!F14</f>
        <v>F</v>
      </c>
      <c r="F10" s="61" t="str">
        <f>C_Zakljucne!A14</f>
        <v>7/2018</v>
      </c>
      <c r="G10" s="62" t="str">
        <f>C_Zakljucne!B14</f>
        <v>Veljić Rade</v>
      </c>
      <c r="H10" s="173">
        <f>C_Zakljucne!D14+C_Zakljucne!E14</f>
        <v>11</v>
      </c>
      <c r="I10" s="62" t="str">
        <f>C_Zakljucne!F14</f>
        <v>F</v>
      </c>
    </row>
    <row r="11" spans="1:9" ht="12.75">
      <c r="A11" s="61" t="str">
        <f>D_Zakljucne!A15</f>
        <v>8/2018</v>
      </c>
      <c r="B11" s="62" t="str">
        <f>D_Zakljucne!B15</f>
        <v>Radovanović Jelena</v>
      </c>
      <c r="C11" s="173">
        <f>D_Zakljucne!D15+D_Zakljucne!E15</f>
        <v>33</v>
      </c>
      <c r="D11" s="62" t="str">
        <f>D_Zakljucne!F15</f>
        <v>F</v>
      </c>
      <c r="F11" s="61" t="str">
        <f>C_Zakljucne!A15</f>
        <v>8/2018</v>
      </c>
      <c r="G11" s="62" t="str">
        <f>C_Zakljucne!B15</f>
        <v>Lutovac Maksim</v>
      </c>
      <c r="H11" s="173">
        <f>C_Zakljucne!D15+C_Zakljucne!E15</f>
        <v>6</v>
      </c>
      <c r="I11" s="62" t="str">
        <f>C_Zakljucne!F15</f>
        <v>F</v>
      </c>
    </row>
    <row r="12" spans="1:9" ht="12.75">
      <c r="A12" s="61" t="str">
        <f>D_Zakljucne!A16</f>
        <v>9/2018</v>
      </c>
      <c r="B12" s="62" t="str">
        <f>D_Zakljucne!B16</f>
        <v>Vulović Krsto</v>
      </c>
      <c r="C12" s="173">
        <f>D_Zakljucne!D16+D_Zakljucne!E16</f>
        <v>34</v>
      </c>
      <c r="D12" s="62" t="str">
        <f>D_Zakljucne!F16</f>
        <v>F</v>
      </c>
      <c r="F12" s="61" t="str">
        <f>C_Zakljucne!A16</f>
        <v>9/2018</v>
      </c>
      <c r="G12" s="62" t="str">
        <f>C_Zakljucne!B16</f>
        <v>Rašović Stefan</v>
      </c>
      <c r="H12" s="173">
        <f>C_Zakljucne!D16+C_Zakljucne!E16</f>
        <v>33</v>
      </c>
      <c r="I12" s="62" t="str">
        <f>C_Zakljucne!F16</f>
        <v>F</v>
      </c>
    </row>
    <row r="13" spans="1:9" ht="12.75">
      <c r="A13" s="61" t="str">
        <f>D_Zakljucne!A17</f>
        <v>10/2018</v>
      </c>
      <c r="B13" s="62" t="str">
        <f>D_Zakljucne!B17</f>
        <v>Milaš Luka</v>
      </c>
      <c r="C13" s="173">
        <f>D_Zakljucne!D17+D_Zakljucne!E17</f>
        <v>24</v>
      </c>
      <c r="D13" s="62" t="str">
        <f>D_Zakljucne!F17</f>
        <v>F</v>
      </c>
      <c r="F13" s="61" t="str">
        <f>C_Zakljucne!A17</f>
        <v>10/2018</v>
      </c>
      <c r="G13" s="62" t="str">
        <f>C_Zakljucne!B17</f>
        <v>Vučković Marina</v>
      </c>
      <c r="H13" s="173">
        <f>C_Zakljucne!D17+C_Zakljucne!E17</f>
        <v>17</v>
      </c>
      <c r="I13" s="62" t="str">
        <f>C_Zakljucne!F17</f>
        <v>F</v>
      </c>
    </row>
    <row r="14" spans="1:9" ht="12.75">
      <c r="A14" s="61" t="str">
        <f>D_Zakljucne!A18</f>
        <v>11/2018</v>
      </c>
      <c r="B14" s="62" t="str">
        <f>D_Zakljucne!B18</f>
        <v>Bulatović Milica</v>
      </c>
      <c r="C14" s="173">
        <f>D_Zakljucne!D18+D_Zakljucne!E18</f>
        <v>10</v>
      </c>
      <c r="D14" s="62" t="str">
        <f>D_Zakljucne!F18</f>
        <v>F</v>
      </c>
      <c r="F14" s="61" t="str">
        <f>C_Zakljucne!A18</f>
        <v>11/2018</v>
      </c>
      <c r="G14" s="62" t="str">
        <f>C_Zakljucne!B18</f>
        <v>Utješinović Luka</v>
      </c>
      <c r="H14" s="173">
        <f>C_Zakljucne!D18+C_Zakljucne!E18</f>
        <v>40</v>
      </c>
      <c r="I14" s="62" t="str">
        <f>C_Zakljucne!F18</f>
        <v>F</v>
      </c>
    </row>
    <row r="15" spans="1:9" ht="12.75">
      <c r="A15" s="61" t="str">
        <f>D_Zakljucne!A19</f>
        <v>12/2018</v>
      </c>
      <c r="B15" s="62" t="str">
        <f>D_Zakljucne!B19</f>
        <v>Tatić Danilo</v>
      </c>
      <c r="C15" s="173">
        <f>D_Zakljucne!D19+D_Zakljucne!E19</f>
        <v>13</v>
      </c>
      <c r="D15" s="62" t="str">
        <f>D_Zakljucne!F19</f>
        <v>F</v>
      </c>
      <c r="F15" s="61" t="str">
        <f>C_Zakljucne!A19</f>
        <v>12/2018</v>
      </c>
      <c r="G15" s="62" t="str">
        <f>C_Zakljucne!B19</f>
        <v>Petrović Anika</v>
      </c>
      <c r="H15" s="173">
        <f>C_Zakljucne!D19+C_Zakljucne!E19</f>
        <v>18</v>
      </c>
      <c r="I15" s="62" t="str">
        <f>C_Zakljucne!F19</f>
        <v>F</v>
      </c>
    </row>
    <row r="16" spans="1:9" ht="12.75">
      <c r="A16" s="61" t="str">
        <f>D_Zakljucne!A20</f>
        <v>13/2018</v>
      </c>
      <c r="B16" s="62" t="str">
        <f>D_Zakljucne!B20</f>
        <v>Jelovac Nikolina</v>
      </c>
      <c r="C16" s="173">
        <f>D_Zakljucne!D20+D_Zakljucne!E20</f>
        <v>15</v>
      </c>
      <c r="D16" s="62" t="str">
        <f>D_Zakljucne!F20</f>
        <v>F</v>
      </c>
      <c r="F16" s="61" t="str">
        <f>C_Zakljucne!A20</f>
        <v>13/2018</v>
      </c>
      <c r="G16" s="62" t="str">
        <f>C_Zakljucne!B20</f>
        <v>Knežević Milica</v>
      </c>
      <c r="H16" s="173">
        <f>C_Zakljucne!D20+C_Zakljucne!E20</f>
        <v>7</v>
      </c>
      <c r="I16" s="62" t="str">
        <f>C_Zakljucne!F20</f>
        <v>F</v>
      </c>
    </row>
    <row r="17" spans="1:9" ht="12.75">
      <c r="A17" s="61" t="str">
        <f>D_Zakljucne!A21</f>
        <v>14/2018</v>
      </c>
      <c r="B17" s="62" t="str">
        <f>D_Zakljucne!B21</f>
        <v>Šćepanović Valentina</v>
      </c>
      <c r="C17" s="173">
        <f>D_Zakljucne!D21+D_Zakljucne!E21</f>
        <v>9</v>
      </c>
      <c r="D17" s="62" t="str">
        <f>D_Zakljucne!F21</f>
        <v>F</v>
      </c>
      <c r="F17" s="61" t="str">
        <f>C_Zakljucne!A21</f>
        <v>14/2018</v>
      </c>
      <c r="G17" s="62" t="str">
        <f>C_Zakljucne!B21</f>
        <v>Lutovac Vuk</v>
      </c>
      <c r="H17" s="173">
        <f>C_Zakljucne!D21+C_Zakljucne!E21</f>
        <v>0</v>
      </c>
      <c r="I17" s="62" t="str">
        <f>C_Zakljucne!F21</f>
        <v>F</v>
      </c>
    </row>
    <row r="18" spans="1:9" ht="12.75">
      <c r="A18" s="61" t="str">
        <f>D_Zakljucne!A22</f>
        <v>15/2018</v>
      </c>
      <c r="B18" s="62" t="str">
        <f>D_Zakljucne!B22</f>
        <v>Bitrović Sara</v>
      </c>
      <c r="C18" s="173">
        <f>D_Zakljucne!D22+D_Zakljucne!E22</f>
        <v>18</v>
      </c>
      <c r="D18" s="62" t="str">
        <f>D_Zakljucne!F22</f>
        <v>F</v>
      </c>
      <c r="F18" s="61" t="str">
        <f>C_Zakljucne!A22</f>
        <v>15/2018</v>
      </c>
      <c r="G18" s="62" t="str">
        <f>C_Zakljucne!B22</f>
        <v>Delijić Damir</v>
      </c>
      <c r="H18" s="173">
        <f>C_Zakljucne!D22+C_Zakljucne!E22</f>
        <v>32</v>
      </c>
      <c r="I18" s="62" t="str">
        <f>C_Zakljucne!F22</f>
        <v>F</v>
      </c>
    </row>
    <row r="19" spans="1:9" ht="12.75">
      <c r="A19" s="61" t="str">
        <f>D_Zakljucne!A23</f>
        <v>16/2018</v>
      </c>
      <c r="B19" s="62" t="str">
        <f>D_Zakljucne!B23</f>
        <v>Mugoša Luka</v>
      </c>
      <c r="C19" s="173">
        <f>D_Zakljucne!D23+D_Zakljucne!E23</f>
        <v>25</v>
      </c>
      <c r="D19" s="62" t="str">
        <f>D_Zakljucne!F23</f>
        <v>F</v>
      </c>
      <c r="F19" s="61" t="str">
        <f>C_Zakljucne!A23</f>
        <v>16/2018</v>
      </c>
      <c r="G19" s="62" t="str">
        <f>C_Zakljucne!B23</f>
        <v>Čeprnić Jovana</v>
      </c>
      <c r="H19" s="173">
        <f>C_Zakljucne!D23+C_Zakljucne!E23</f>
        <v>0</v>
      </c>
      <c r="I19" s="62" t="str">
        <f>C_Zakljucne!F23</f>
        <v>F</v>
      </c>
    </row>
    <row r="20" spans="1:9" ht="12.75">
      <c r="A20" s="61" t="str">
        <f>D_Zakljucne!A24</f>
        <v>17/2018</v>
      </c>
      <c r="B20" s="62" t="str">
        <f>D_Zakljucne!B24</f>
        <v>Šekarić Ilija</v>
      </c>
      <c r="C20" s="173">
        <f>D_Zakljucne!D24+D_Zakljucne!E24</f>
        <v>22</v>
      </c>
      <c r="D20" s="62" t="str">
        <f>D_Zakljucne!F24</f>
        <v>F</v>
      </c>
      <c r="F20" s="61" t="str">
        <f>C_Zakljucne!A24</f>
        <v>17/2018</v>
      </c>
      <c r="G20" s="62" t="str">
        <f>C_Zakljucne!B24</f>
        <v>Đilas Vojislav</v>
      </c>
      <c r="H20" s="173">
        <f>C_Zakljucne!D24+C_Zakljucne!E24</f>
        <v>31</v>
      </c>
      <c r="I20" s="62" t="str">
        <f>C_Zakljucne!F24</f>
        <v>F</v>
      </c>
    </row>
    <row r="21" spans="1:9" ht="12.75">
      <c r="A21" s="61" t="str">
        <f>D_Zakljucne!A25</f>
        <v>18/2018</v>
      </c>
      <c r="B21" s="62" t="str">
        <f>D_Zakljucne!B25</f>
        <v>Babić Andrijana</v>
      </c>
      <c r="C21" s="173">
        <f>D_Zakljucne!D25+D_Zakljucne!E25</f>
        <v>0</v>
      </c>
      <c r="D21" s="62" t="str">
        <f>D_Zakljucne!F25</f>
        <v>F</v>
      </c>
      <c r="F21" s="61" t="str">
        <f>C_Zakljucne!A25</f>
        <v>18/2018</v>
      </c>
      <c r="G21" s="62" t="str">
        <f>C_Zakljucne!B25</f>
        <v>Turčinović Nikola</v>
      </c>
      <c r="H21" s="173">
        <f>C_Zakljucne!D25+C_Zakljucne!E25</f>
        <v>0</v>
      </c>
      <c r="I21" s="62" t="str">
        <f>C_Zakljucne!F25</f>
        <v>F</v>
      </c>
    </row>
    <row r="22" spans="1:9" ht="12.75">
      <c r="A22" s="61" t="str">
        <f>D_Zakljucne!A26</f>
        <v>19/2018</v>
      </c>
      <c r="B22" s="62" t="str">
        <f>D_Zakljucne!B26</f>
        <v>Dabetić Danilo</v>
      </c>
      <c r="C22" s="173">
        <f>D_Zakljucne!D26+D_Zakljucne!E26</f>
        <v>21</v>
      </c>
      <c r="D22" s="62" t="str">
        <f>D_Zakljucne!F26</f>
        <v>F</v>
      </c>
      <c r="F22" s="61" t="str">
        <f>C_Zakljucne!A26</f>
        <v>19/2018</v>
      </c>
      <c r="G22" s="62" t="str">
        <f>C_Zakljucne!B26</f>
        <v>Kadić Milovan</v>
      </c>
      <c r="H22" s="173">
        <f>C_Zakljucne!D26+C_Zakljucne!E26</f>
        <v>6</v>
      </c>
      <c r="I22" s="62" t="str">
        <f>C_Zakljucne!F26</f>
        <v>F</v>
      </c>
    </row>
    <row r="23" spans="1:9" ht="12.75">
      <c r="A23" s="61" t="str">
        <f>D_Zakljucne!A27</f>
        <v>20/2018</v>
      </c>
      <c r="B23" s="62" t="str">
        <f>D_Zakljucne!B27</f>
        <v>Elezović Robert</v>
      </c>
      <c r="C23" s="173">
        <f>D_Zakljucne!D27+D_Zakljucne!E27</f>
        <v>20</v>
      </c>
      <c r="D23" s="62" t="str">
        <f>D_Zakljucne!F27</f>
        <v>F</v>
      </c>
      <c r="F23" s="61" t="str">
        <f>C_Zakljucne!A27</f>
        <v>20/2018</v>
      </c>
      <c r="G23" s="62" t="str">
        <f>C_Zakljucne!B27</f>
        <v>Novović Nemanja</v>
      </c>
      <c r="H23" s="173">
        <f>C_Zakljucne!D27+C_Zakljucne!E27</f>
        <v>48</v>
      </c>
      <c r="I23" s="62" t="str">
        <f>C_Zakljucne!F27</f>
        <v>F</v>
      </c>
    </row>
    <row r="24" spans="1:9" ht="12.75">
      <c r="A24" s="61" t="str">
        <f>D_Zakljucne!A28</f>
        <v>21/2018</v>
      </c>
      <c r="B24" s="62" t="str">
        <f>D_Zakljucne!B28</f>
        <v>Vreteničić Marko</v>
      </c>
      <c r="C24" s="173">
        <f>D_Zakljucne!D28+D_Zakljucne!E28</f>
        <v>21</v>
      </c>
      <c r="D24" s="62" t="str">
        <f>D_Zakljucne!F28</f>
        <v>F</v>
      </c>
      <c r="F24" s="61" t="str">
        <f>C_Zakljucne!A28</f>
        <v>22/2018</v>
      </c>
      <c r="G24" s="62" t="str">
        <f>C_Zakljucne!B28</f>
        <v>Živković Andrija</v>
      </c>
      <c r="H24" s="173">
        <f>C_Zakljucne!D28+C_Zakljucne!E28</f>
        <v>31</v>
      </c>
      <c r="I24" s="62" t="str">
        <f>C_Zakljucne!F28</f>
        <v>F</v>
      </c>
    </row>
    <row r="25" spans="1:9" ht="12.75">
      <c r="A25" s="61" t="str">
        <f>D_Zakljucne!A29</f>
        <v>22/2018</v>
      </c>
      <c r="B25" s="62" t="str">
        <f>D_Zakljucne!B29</f>
        <v>Tošić Pavle</v>
      </c>
      <c r="C25" s="173">
        <f>D_Zakljucne!D29+D_Zakljucne!E29</f>
        <v>5</v>
      </c>
      <c r="D25" s="62" t="str">
        <f>D_Zakljucne!F29</f>
        <v>F</v>
      </c>
      <c r="F25" s="61" t="str">
        <f>C_Zakljucne!A29</f>
        <v>24/2018</v>
      </c>
      <c r="G25" s="62" t="str">
        <f>C_Zakljucne!B29</f>
        <v>Domazetović Vuk</v>
      </c>
      <c r="H25" s="173">
        <f>C_Zakljucne!D29+C_Zakljucne!E29</f>
        <v>18</v>
      </c>
      <c r="I25" s="62" t="str">
        <f>C_Zakljucne!F29</f>
        <v>F</v>
      </c>
    </row>
    <row r="26" spans="1:9" ht="12.75">
      <c r="A26" s="61" t="str">
        <f>D_Zakljucne!A30</f>
        <v>23/2018</v>
      </c>
      <c r="B26" s="62" t="str">
        <f>D_Zakljucne!B30</f>
        <v>Femić Marija</v>
      </c>
      <c r="C26" s="173">
        <f>D_Zakljucne!D30+D_Zakljucne!E30</f>
        <v>11</v>
      </c>
      <c r="D26" s="62" t="str">
        <f>D_Zakljucne!F30</f>
        <v>F</v>
      </c>
      <c r="F26" s="61" t="str">
        <f>C_Zakljucne!A30</f>
        <v>25/2018</v>
      </c>
      <c r="G26" s="62" t="str">
        <f>C_Zakljucne!B30</f>
        <v>Stojanović Jovana</v>
      </c>
      <c r="H26" s="173">
        <f>C_Zakljucne!D30+C_Zakljucne!E30</f>
        <v>0</v>
      </c>
      <c r="I26" s="62" t="str">
        <f>C_Zakljucne!F30</f>
        <v>F</v>
      </c>
    </row>
    <row r="27" spans="1:9" ht="12.75">
      <c r="A27" s="61" t="str">
        <f>D_Zakljucne!A31</f>
        <v>24/2018</v>
      </c>
      <c r="B27" s="62" t="str">
        <f>D_Zakljucne!B31</f>
        <v>Bulatović Ivana</v>
      </c>
      <c r="C27" s="173">
        <f>D_Zakljucne!D31+D_Zakljucne!E31</f>
        <v>20</v>
      </c>
      <c r="D27" s="62" t="str">
        <f>D_Zakljucne!F31</f>
        <v>F</v>
      </c>
      <c r="F27" s="61" t="str">
        <f>C_Zakljucne!A31</f>
        <v>26/2018</v>
      </c>
      <c r="G27" s="62" t="str">
        <f>C_Zakljucne!B31</f>
        <v>Dizdarević Nerma</v>
      </c>
      <c r="H27" s="173">
        <f>C_Zakljucne!D31+C_Zakljucne!E31</f>
        <v>0</v>
      </c>
      <c r="I27" s="62" t="str">
        <f>C_Zakljucne!F31</f>
        <v>F</v>
      </c>
    </row>
    <row r="28" spans="1:9" ht="12.75">
      <c r="A28" s="61" t="str">
        <f>D_Zakljucne!A32</f>
        <v>25/2018</v>
      </c>
      <c r="B28" s="62" t="str">
        <f>D_Zakljucne!B32</f>
        <v>Cvijović Milan</v>
      </c>
      <c r="C28" s="173">
        <f>D_Zakljucne!D32+D_Zakljucne!E32</f>
        <v>0</v>
      </c>
      <c r="D28" s="62" t="str">
        <f>D_Zakljucne!F32</f>
        <v>F</v>
      </c>
      <c r="F28" s="61" t="str">
        <f>C_Zakljucne!A32</f>
        <v>27/2018</v>
      </c>
      <c r="G28" s="62" t="str">
        <f>C_Zakljucne!B32</f>
        <v>Knežević Sonja</v>
      </c>
      <c r="H28" s="173">
        <f>C_Zakljucne!D32+C_Zakljucne!E32</f>
        <v>12</v>
      </c>
      <c r="I28" s="62" t="str">
        <f>C_Zakljucne!F32</f>
        <v>F</v>
      </c>
    </row>
    <row r="29" spans="1:9" ht="12.75">
      <c r="A29" s="61" t="str">
        <f>D_Zakljucne!A33</f>
        <v>26/2018</v>
      </c>
      <c r="B29" s="62" t="str">
        <f>D_Zakljucne!B33</f>
        <v>Mušikić Andrija</v>
      </c>
      <c r="C29" s="173">
        <f>D_Zakljucne!D33+D_Zakljucne!E33</f>
        <v>0</v>
      </c>
      <c r="D29" s="62" t="str">
        <f>D_Zakljucne!F33</f>
        <v>F</v>
      </c>
      <c r="F29" s="61" t="str">
        <f>C_Zakljucne!A33</f>
        <v>28/2018</v>
      </c>
      <c r="G29" s="62" t="str">
        <f>C_Zakljucne!B33</f>
        <v>Lazarević Irina</v>
      </c>
      <c r="H29" s="173">
        <f>C_Zakljucne!D33+C_Zakljucne!E33</f>
        <v>18</v>
      </c>
      <c r="I29" s="62" t="str">
        <f>C_Zakljucne!F33</f>
        <v>F</v>
      </c>
    </row>
    <row r="30" spans="1:9" ht="12.75">
      <c r="A30" s="61" t="str">
        <f>D_Zakljucne!A34</f>
        <v>28/2018</v>
      </c>
      <c r="B30" s="62" t="str">
        <f>D_Zakljucne!B34</f>
        <v>Todorović Nikola</v>
      </c>
      <c r="C30" s="173">
        <f>D_Zakljucne!D34+D_Zakljucne!E34</f>
        <v>11</v>
      </c>
      <c r="D30" s="62" t="str">
        <f>D_Zakljucne!F34</f>
        <v>F</v>
      </c>
      <c r="F30" s="61" t="str">
        <f>C_Zakljucne!A34</f>
        <v>29/2018</v>
      </c>
      <c r="G30" s="62" t="str">
        <f>C_Zakljucne!B34</f>
        <v>Boljević Luka</v>
      </c>
      <c r="H30" s="173">
        <f>C_Zakljucne!D34+C_Zakljucne!E34</f>
        <v>33</v>
      </c>
      <c r="I30" s="62" t="str">
        <f>C_Zakljucne!F34</f>
        <v>F</v>
      </c>
    </row>
    <row r="31" spans="1:9" ht="12.75">
      <c r="A31" s="61" t="str">
        <f>D_Zakljucne!A35</f>
        <v>29/2018</v>
      </c>
      <c r="B31" s="62" t="str">
        <f>D_Zakljucne!B35</f>
        <v>Vukčević Mihailo</v>
      </c>
      <c r="C31" s="173">
        <f>D_Zakljucne!D35+D_Zakljucne!E35</f>
        <v>0</v>
      </c>
      <c r="D31" s="62" t="str">
        <f>D_Zakljucne!F35</f>
        <v>F</v>
      </c>
      <c r="F31" s="61" t="str">
        <f>C_Zakljucne!A35</f>
        <v>30/2018</v>
      </c>
      <c r="G31" s="62" t="str">
        <f>C_Zakljucne!B35</f>
        <v>Miletić Vladimir</v>
      </c>
      <c r="H31" s="173">
        <f>C_Zakljucne!D35+C_Zakljucne!E35</f>
        <v>0</v>
      </c>
      <c r="I31" s="62" t="str">
        <f>C_Zakljucne!F35</f>
        <v>F</v>
      </c>
    </row>
    <row r="32" spans="1:9" ht="12.75">
      <c r="A32" s="61" t="str">
        <f>D_Zakljucne!A36</f>
        <v>30/2018</v>
      </c>
      <c r="B32" s="62" t="str">
        <f>D_Zakljucne!B36</f>
        <v>Radunović Ivona</v>
      </c>
      <c r="C32" s="173">
        <f>D_Zakljucne!D36+D_Zakljucne!E36</f>
        <v>28</v>
      </c>
      <c r="D32" s="62" t="str">
        <f>D_Zakljucne!F36</f>
        <v>F</v>
      </c>
      <c r="F32" s="61" t="str">
        <f>C_Zakljucne!A36</f>
        <v>31/2018</v>
      </c>
      <c r="G32" s="62" t="str">
        <f>C_Zakljucne!B36</f>
        <v>Čoković Adnan</v>
      </c>
      <c r="H32" s="173">
        <f>C_Zakljucne!D36+C_Zakljucne!E36</f>
        <v>36</v>
      </c>
      <c r="I32" s="62" t="str">
        <f>C_Zakljucne!F36</f>
        <v>F</v>
      </c>
    </row>
    <row r="33" spans="1:9" ht="12.75">
      <c r="A33" s="61" t="str">
        <f>D_Zakljucne!A37</f>
        <v>31/2018</v>
      </c>
      <c r="B33" s="62" t="str">
        <f>D_Zakljucne!B37</f>
        <v>Mastilović Zoran</v>
      </c>
      <c r="C33" s="173">
        <f>D_Zakljucne!D37+D_Zakljucne!E37</f>
        <v>0</v>
      </c>
      <c r="D33" s="62" t="str">
        <f>D_Zakljucne!F37</f>
        <v>F</v>
      </c>
      <c r="F33" s="61" t="str">
        <f>C_Zakljucne!A37</f>
        <v>32/2018</v>
      </c>
      <c r="G33" s="62" t="str">
        <f>C_Zakljucne!B37</f>
        <v>Pejović Vasilisa</v>
      </c>
      <c r="H33" s="173">
        <f>C_Zakljucne!D37+C_Zakljucne!E37</f>
        <v>5</v>
      </c>
      <c r="I33" s="62" t="str">
        <f>C_Zakljucne!F37</f>
        <v>F</v>
      </c>
    </row>
    <row r="34" spans="1:9" ht="12.75">
      <c r="A34" s="61" t="str">
        <f>D_Zakljucne!A38</f>
        <v>32/2018</v>
      </c>
      <c r="B34" s="62" t="str">
        <f>D_Zakljucne!B38</f>
        <v>Živanović Vesna</v>
      </c>
      <c r="C34" s="173">
        <f>D_Zakljucne!D38+D_Zakljucne!E38</f>
        <v>0</v>
      </c>
      <c r="D34" s="62" t="str">
        <f>D_Zakljucne!F38</f>
        <v>F</v>
      </c>
      <c r="F34" s="61" t="str">
        <f>C_Zakljucne!A38</f>
        <v>33/2018</v>
      </c>
      <c r="G34" s="62" t="str">
        <f>C_Zakljucne!B38</f>
        <v>Radnjić Natalija</v>
      </c>
      <c r="H34" s="173">
        <f>C_Zakljucne!D38+C_Zakljucne!E38</f>
        <v>11</v>
      </c>
      <c r="I34" s="62" t="str">
        <f>C_Zakljucne!F38</f>
        <v>F</v>
      </c>
    </row>
    <row r="35" spans="1:9" ht="12.75">
      <c r="A35" s="61" t="str">
        <f>D_Zakljucne!A39</f>
        <v>33/2018</v>
      </c>
      <c r="B35" s="62" t="str">
        <f>D_Zakljucne!B39</f>
        <v>Varga Tamara</v>
      </c>
      <c r="C35" s="173">
        <f>D_Zakljucne!D39+D_Zakljucne!E39</f>
        <v>0</v>
      </c>
      <c r="D35" s="62" t="str">
        <f>D_Zakljucne!F39</f>
        <v>F</v>
      </c>
      <c r="F35" s="61" t="str">
        <f>C_Zakljucne!A39</f>
        <v>34/2018</v>
      </c>
      <c r="G35" s="62" t="str">
        <f>C_Zakljucne!B39</f>
        <v>Radulović Ana</v>
      </c>
      <c r="H35" s="173">
        <f>C_Zakljucne!D39+C_Zakljucne!E39</f>
        <v>0</v>
      </c>
      <c r="I35" s="62" t="str">
        <f>C_Zakljucne!F39</f>
        <v>F</v>
      </c>
    </row>
    <row r="36" spans="1:9" ht="12.75">
      <c r="A36" s="61" t="str">
        <f>D_Zakljucne!A40</f>
        <v>37/2018</v>
      </c>
      <c r="B36" s="62" t="str">
        <f>D_Zakljucne!B40</f>
        <v>Stanković Milica</v>
      </c>
      <c r="C36" s="173">
        <f>D_Zakljucne!D40+D_Zakljucne!E40</f>
        <v>0</v>
      </c>
      <c r="D36" s="62" t="str">
        <f>D_Zakljucne!F40</f>
        <v>F</v>
      </c>
      <c r="F36" s="61" t="str">
        <f>C_Zakljucne!A40</f>
        <v>35/2018</v>
      </c>
      <c r="G36" s="62" t="str">
        <f>C_Zakljucne!B40</f>
        <v>Karličić Milica</v>
      </c>
      <c r="H36" s="173">
        <f>C_Zakljucne!D40+C_Zakljucne!E40</f>
        <v>0</v>
      </c>
      <c r="I36" s="62" t="str">
        <f>C_Zakljucne!F40</f>
        <v>F</v>
      </c>
    </row>
    <row r="37" spans="1:9" ht="12.75">
      <c r="A37" s="61" t="str">
        <f>D_Zakljucne!A41</f>
        <v>38/2018</v>
      </c>
      <c r="B37" s="62" t="str">
        <f>D_Zakljucne!B41</f>
        <v>Matanović Danijela</v>
      </c>
      <c r="C37" s="173">
        <f>D_Zakljucne!D41+D_Zakljucne!E41</f>
        <v>16</v>
      </c>
      <c r="D37" s="62" t="str">
        <f>D_Zakljucne!F41</f>
        <v>F</v>
      </c>
      <c r="F37" s="61" t="str">
        <f>C_Zakljucne!A41</f>
        <v>36/2018</v>
      </c>
      <c r="G37" s="62" t="str">
        <f>C_Zakljucne!B41</f>
        <v>Damjanović Hajdana</v>
      </c>
      <c r="H37" s="173">
        <f>C_Zakljucne!D41+C_Zakljucne!E41</f>
        <v>0</v>
      </c>
      <c r="I37" s="62" t="str">
        <f>C_Zakljucne!F41</f>
        <v>F</v>
      </c>
    </row>
    <row r="38" spans="1:9" ht="12.75">
      <c r="A38" s="61" t="str">
        <f>D_Zakljucne!A42</f>
        <v>1/2017</v>
      </c>
      <c r="B38" s="62" t="str">
        <f>D_Zakljucne!B42</f>
        <v>Dešić Aldin</v>
      </c>
      <c r="C38" s="173">
        <f>D_Zakljucne!D42+D_Zakljucne!E42</f>
        <v>16</v>
      </c>
      <c r="D38" s="62" t="str">
        <f>D_Zakljucne!F42</f>
        <v>F</v>
      </c>
      <c r="F38" s="61" t="str">
        <f>C_Zakljucne!A42</f>
        <v>37/2018</v>
      </c>
      <c r="G38" s="62" t="str">
        <f>C_Zakljucne!B42</f>
        <v>Bulajić Jovana</v>
      </c>
      <c r="H38" s="173">
        <f>C_Zakljucne!D42+C_Zakljucne!E42</f>
        <v>9</v>
      </c>
      <c r="I38" s="62" t="str">
        <f>C_Zakljucne!F42</f>
        <v>F</v>
      </c>
    </row>
    <row r="39" spans="1:9" ht="12.75">
      <c r="A39" s="61" t="str">
        <f>D_Zakljucne!A43</f>
        <v>2/2017</v>
      </c>
      <c r="B39" s="62" t="str">
        <f>D_Zakljucne!B43</f>
        <v>Gospić Ljiljana</v>
      </c>
      <c r="C39" s="173">
        <f>D_Zakljucne!D43+D_Zakljucne!E43</f>
        <v>25</v>
      </c>
      <c r="D39" s="62" t="str">
        <f>D_Zakljucne!F43</f>
        <v>F</v>
      </c>
      <c r="F39" s="61" t="str">
        <f>C_Zakljucne!A43</f>
        <v>38/2018</v>
      </c>
      <c r="G39" s="62" t="str">
        <f>C_Zakljucne!B43</f>
        <v>Krnić Admir</v>
      </c>
      <c r="H39" s="173">
        <f>C_Zakljucne!D43+C_Zakljucne!E43</f>
        <v>43</v>
      </c>
      <c r="I39" s="62" t="str">
        <f>C_Zakljucne!F43</f>
        <v>F</v>
      </c>
    </row>
    <row r="40" spans="1:9" ht="12.75">
      <c r="A40" s="61" t="str">
        <f>D_Zakljucne!A44</f>
        <v>6/2017</v>
      </c>
      <c r="B40" s="62" t="str">
        <f>D_Zakljucne!B44</f>
        <v>Milaković Aleksandar</v>
      </c>
      <c r="C40" s="173">
        <f>D_Zakljucne!D44+D_Zakljucne!E44</f>
        <v>0</v>
      </c>
      <c r="D40" s="62" t="str">
        <f>D_Zakljucne!F44</f>
        <v>F</v>
      </c>
      <c r="F40" s="61" t="str">
        <f>C_Zakljucne!A44</f>
        <v>39/2018</v>
      </c>
      <c r="G40" s="62" t="str">
        <f>C_Zakljucne!B44</f>
        <v>Blečić Andrijana</v>
      </c>
      <c r="H40" s="173">
        <f>C_Zakljucne!D44+C_Zakljucne!E44</f>
        <v>13</v>
      </c>
      <c r="I40" s="62" t="str">
        <f>C_Zakljucne!F44</f>
        <v>F</v>
      </c>
    </row>
    <row r="41" spans="1:9" ht="12.75">
      <c r="A41" s="61" t="str">
        <f>D_Zakljucne!A45</f>
        <v>8/2017</v>
      </c>
      <c r="B41" s="62" t="str">
        <f>D_Zakljucne!B45</f>
        <v>Cupara Nikola</v>
      </c>
      <c r="C41" s="173">
        <f>D_Zakljucne!D45+D_Zakljucne!E45</f>
        <v>20</v>
      </c>
      <c r="D41" s="62" t="str">
        <f>D_Zakljucne!F45</f>
        <v>F</v>
      </c>
      <c r="F41" s="61" t="str">
        <f>C_Zakljucne!A45</f>
        <v>40/2018</v>
      </c>
      <c r="G41" s="62" t="str">
        <f>C_Zakljucne!B45</f>
        <v>Rovčanin Raden</v>
      </c>
      <c r="H41" s="173">
        <f>C_Zakljucne!D45+C_Zakljucne!E45</f>
        <v>16</v>
      </c>
      <c r="I41" s="62" t="str">
        <f>C_Zakljucne!F45</f>
        <v>F</v>
      </c>
    </row>
    <row r="42" spans="1:9" ht="12.75">
      <c r="A42" s="61" t="str">
        <f>D_Zakljucne!A46</f>
        <v>11/2017</v>
      </c>
      <c r="B42" s="62" t="str">
        <f>D_Zakljucne!B46</f>
        <v>Šubarić Jovana</v>
      </c>
      <c r="C42" s="173">
        <f>D_Zakljucne!D46+D_Zakljucne!E46</f>
        <v>21</v>
      </c>
      <c r="D42" s="62" t="str">
        <f>D_Zakljucne!F46</f>
        <v>F</v>
      </c>
      <c r="F42" s="61" t="str">
        <f>C_Zakljucne!A46</f>
        <v>41/2018</v>
      </c>
      <c r="G42" s="62" t="str">
        <f>C_Zakljucne!B46</f>
        <v>Dedeić Milka</v>
      </c>
      <c r="H42" s="173">
        <f>C_Zakljucne!D46+C_Zakljucne!E46</f>
        <v>37</v>
      </c>
      <c r="I42" s="62" t="str">
        <f>C_Zakljucne!F46</f>
        <v>F</v>
      </c>
    </row>
    <row r="43" spans="1:9" ht="12.75">
      <c r="A43" s="61" t="str">
        <f>D_Zakljucne!A47</f>
        <v>12/2017</v>
      </c>
      <c r="B43" s="62" t="str">
        <f>D_Zakljucne!B47</f>
        <v>Vukčević Danilo</v>
      </c>
      <c r="C43" s="173">
        <f>D_Zakljucne!D47+D_Zakljucne!E47</f>
        <v>13</v>
      </c>
      <c r="D43" s="62" t="str">
        <f>D_Zakljucne!F47</f>
        <v>F</v>
      </c>
      <c r="F43" s="61" t="str">
        <f>C_Zakljucne!A47</f>
        <v>42/2018</v>
      </c>
      <c r="G43" s="62" t="str">
        <f>C_Zakljucne!B47</f>
        <v>Bektešević Bakir</v>
      </c>
      <c r="H43" s="173">
        <f>C_Zakljucne!D47+C_Zakljucne!E47</f>
        <v>0</v>
      </c>
      <c r="I43" s="62" t="str">
        <f>C_Zakljucne!F47</f>
        <v>F</v>
      </c>
    </row>
    <row r="44" spans="1:9" ht="12.75">
      <c r="A44" s="61" t="str">
        <f>D_Zakljucne!A48</f>
        <v>16/2017</v>
      </c>
      <c r="B44" s="62" t="str">
        <f>D_Zakljucne!B48</f>
        <v>Miković Nemanja</v>
      </c>
      <c r="C44" s="173">
        <f>D_Zakljucne!D48+D_Zakljucne!E48</f>
        <v>0</v>
      </c>
      <c r="D44" s="62" t="str">
        <f>D_Zakljucne!F48</f>
        <v>F</v>
      </c>
      <c r="F44" s="61" t="str">
        <f>C_Zakljucne!A48</f>
        <v>43/2018</v>
      </c>
      <c r="G44" s="62" t="str">
        <f>C_Zakljucne!B48</f>
        <v>Cmiljanić Dunja</v>
      </c>
      <c r="H44" s="173">
        <f>C_Zakljucne!D48+C_Zakljucne!E48</f>
        <v>0</v>
      </c>
      <c r="I44" s="62" t="str">
        <f>C_Zakljucne!F48</f>
        <v>F</v>
      </c>
    </row>
    <row r="45" spans="1:9" ht="12.75">
      <c r="A45" s="61" t="str">
        <f>D_Zakljucne!A49</f>
        <v>17/2017</v>
      </c>
      <c r="B45" s="62" t="str">
        <f>D_Zakljucne!B49</f>
        <v>Bracović Luka</v>
      </c>
      <c r="C45" s="173">
        <f>D_Zakljucne!D49+D_Zakljucne!E49</f>
        <v>17</v>
      </c>
      <c r="D45" s="62" t="str">
        <f>D_Zakljucne!F49</f>
        <v>F</v>
      </c>
      <c r="F45" s="61" t="str">
        <f>C_Zakljucne!A49</f>
        <v>44/2018</v>
      </c>
      <c r="G45" s="62" t="str">
        <f>C_Zakljucne!B49</f>
        <v>Jovanović Milutin</v>
      </c>
      <c r="H45" s="173">
        <f>C_Zakljucne!D49+C_Zakljucne!E49</f>
        <v>0</v>
      </c>
      <c r="I45" s="62" t="str">
        <f>C_Zakljucne!F49</f>
        <v>F</v>
      </c>
    </row>
    <row r="46" spans="1:9" ht="12.75">
      <c r="A46" s="61" t="str">
        <f>D_Zakljucne!A50</f>
        <v>25/2017</v>
      </c>
      <c r="B46" s="62" t="str">
        <f>D_Zakljucne!B50</f>
        <v>Jovović Nikola</v>
      </c>
      <c r="C46" s="173">
        <f>D_Zakljucne!D50+D_Zakljucne!E50</f>
        <v>10</v>
      </c>
      <c r="D46" s="62" t="str">
        <f>D_Zakljucne!F50</f>
        <v>F</v>
      </c>
      <c r="F46" s="61" t="str">
        <f>C_Zakljucne!A50</f>
        <v>45/2018</v>
      </c>
      <c r="G46" s="62" t="str">
        <f>C_Zakljucne!B50</f>
        <v>Žunjić Predrag</v>
      </c>
      <c r="H46" s="173">
        <f>C_Zakljucne!D50+C_Zakljucne!E50</f>
        <v>19</v>
      </c>
      <c r="I46" s="62" t="str">
        <f>C_Zakljucne!F50</f>
        <v>F</v>
      </c>
    </row>
    <row r="47" spans="1:9" ht="12.75">
      <c r="A47" s="61" t="str">
        <f>D_Zakljucne!A60</f>
        <v>29/2017</v>
      </c>
      <c r="B47" s="62" t="str">
        <f>D_Zakljucne!B60</f>
        <v>Jaredić Luka</v>
      </c>
      <c r="C47" s="173">
        <f>D_Zakljucne!D51+D_Zakljucne!E51</f>
        <v>0</v>
      </c>
      <c r="D47" s="62" t="str">
        <f>D_Zakljucne!F60</f>
        <v>F</v>
      </c>
      <c r="F47" s="61" t="str">
        <f>C_Zakljucne!A60</f>
        <v>46/2018</v>
      </c>
      <c r="G47" s="62" t="str">
        <f>C_Zakljucne!B60</f>
        <v>Popović Nikola</v>
      </c>
      <c r="H47" s="173">
        <f>C_Zakljucne!D51+C_Zakljucne!E51</f>
        <v>0</v>
      </c>
      <c r="I47" s="62" t="str">
        <f>C_Zakljucne!F60</f>
        <v>F</v>
      </c>
    </row>
    <row r="48" spans="1:9" ht="12.75">
      <c r="A48" s="61" t="str">
        <f>D_Zakljucne!A61</f>
        <v>31/2017</v>
      </c>
      <c r="B48" s="62" t="str">
        <f>D_Zakljucne!B61</f>
        <v>Ljumović Pavle</v>
      </c>
      <c r="C48" s="173">
        <f>D_Zakljucne!D61+D_Zakljucne!E61</f>
        <v>0</v>
      </c>
      <c r="D48" s="62" t="str">
        <f>D_Zakljucne!F61</f>
        <v>F</v>
      </c>
      <c r="F48" s="61" t="str">
        <f>C_Zakljucne!A61</f>
        <v>47/2018</v>
      </c>
      <c r="G48" s="62" t="str">
        <f>C_Zakljucne!B61</f>
        <v>Knežević Vaso</v>
      </c>
      <c r="H48" s="173">
        <f>C_Zakljucne!D61+C_Zakljucne!E61</f>
        <v>0</v>
      </c>
      <c r="I48" s="62" t="str">
        <f>C_Zakljucne!F61</f>
        <v>F</v>
      </c>
    </row>
    <row r="49" spans="1:9" ht="12.75">
      <c r="A49" s="61" t="str">
        <f>D_Zakljucne!A62</f>
        <v>35/2017</v>
      </c>
      <c r="B49" s="62" t="str">
        <f>D_Zakljucne!B62</f>
        <v>Veljić Nikola</v>
      </c>
      <c r="C49" s="173">
        <f>D_Zakljucne!D62+D_Zakljucne!E62</f>
        <v>0</v>
      </c>
      <c r="D49" s="62" t="str">
        <f>D_Zakljucne!F62</f>
        <v>F</v>
      </c>
      <c r="F49" s="61" t="str">
        <f>C_Zakljucne!A62</f>
        <v>48/2018</v>
      </c>
      <c r="G49" s="62" t="str">
        <f>C_Zakljucne!B62</f>
        <v>Mićović Kristina</v>
      </c>
      <c r="H49" s="173">
        <f>C_Zakljucne!D62+C_Zakljucne!E62</f>
        <v>22</v>
      </c>
      <c r="I49" s="62" t="str">
        <f>C_Zakljucne!F62</f>
        <v>F</v>
      </c>
    </row>
    <row r="50" spans="1:9" ht="12.75">
      <c r="A50" s="61" t="str">
        <f>D_Zakljucne!A63</f>
        <v>37/2017</v>
      </c>
      <c r="B50" s="62" t="str">
        <f>D_Zakljucne!B63</f>
        <v>Raspopović Tamara</v>
      </c>
      <c r="C50" s="173">
        <f>D_Zakljucne!D63+D_Zakljucne!E63</f>
        <v>16</v>
      </c>
      <c r="D50" s="62" t="str">
        <f>D_Zakljucne!F63</f>
        <v>F</v>
      </c>
      <c r="F50" s="61" t="str">
        <f>C_Zakljucne!A63</f>
        <v>49/2018</v>
      </c>
      <c r="G50" s="62" t="str">
        <f>C_Zakljucne!B63</f>
        <v>Vučinić Ružica</v>
      </c>
      <c r="H50" s="173">
        <f>C_Zakljucne!D63+C_Zakljucne!E63</f>
        <v>0</v>
      </c>
      <c r="I50" s="62" t="str">
        <f>C_Zakljucne!F63</f>
        <v>F</v>
      </c>
    </row>
    <row r="51" spans="1:9" ht="12.75">
      <c r="A51" s="61" t="str">
        <f>D_Zakljucne!A64</f>
        <v>3/2016</v>
      </c>
      <c r="B51" s="62" t="str">
        <f>D_Zakljucne!B64</f>
        <v>Ivanović Aleksandar</v>
      </c>
      <c r="C51" s="173">
        <f>D_Zakljucne!D64+D_Zakljucne!E64</f>
        <v>0</v>
      </c>
      <c r="D51" s="62" t="str">
        <f>D_Zakljucne!F64</f>
        <v>F</v>
      </c>
      <c r="F51" s="61" t="str">
        <f>C_Zakljucne!A64</f>
        <v>50/2018</v>
      </c>
      <c r="G51" s="62" t="str">
        <f>C_Zakljucne!B64</f>
        <v>Vuković Bobana</v>
      </c>
      <c r="H51" s="173">
        <f>C_Zakljucne!D64+C_Zakljucne!E64</f>
        <v>0</v>
      </c>
      <c r="I51" s="62" t="str">
        <f>C_Zakljucne!F64</f>
        <v>F</v>
      </c>
    </row>
    <row r="52" spans="1:9" ht="12.75">
      <c r="A52" s="61" t="str">
        <f>D_Zakljucne!A65</f>
        <v>14/2016</v>
      </c>
      <c r="B52" s="62" t="str">
        <f>D_Zakljucne!B65</f>
        <v>Žugić Marko</v>
      </c>
      <c r="C52" s="173">
        <f>D_Zakljucne!D65+D_Zakljucne!E65</f>
        <v>0</v>
      </c>
      <c r="D52" s="62" t="str">
        <f>D_Zakljucne!F65</f>
        <v>F</v>
      </c>
      <c r="F52" s="61" t="str">
        <f>C_Zakljucne!A65</f>
        <v>51/2018</v>
      </c>
      <c r="G52" s="62" t="str">
        <f>C_Zakljucne!B65</f>
        <v>Krnić Enida</v>
      </c>
      <c r="H52" s="173">
        <f>C_Zakljucne!D65+C_Zakljucne!E65</f>
        <v>15</v>
      </c>
      <c r="I52" s="62" t="str">
        <f>C_Zakljucne!F65</f>
        <v>F</v>
      </c>
    </row>
    <row r="53" spans="1:9" ht="12.75">
      <c r="A53" s="61" t="str">
        <f>D_Zakljucne!A66</f>
        <v>16/2016</v>
      </c>
      <c r="B53" s="62" t="str">
        <f>D_Zakljucne!B66</f>
        <v>Raičević Filip</v>
      </c>
      <c r="C53" s="173">
        <f>D_Zakljucne!D66+D_Zakljucne!E66</f>
        <v>13</v>
      </c>
      <c r="D53" s="62" t="str">
        <f>D_Zakljucne!F66</f>
        <v>F</v>
      </c>
      <c r="F53" s="61" t="str">
        <f>C_Zakljucne!A66</f>
        <v>15/2017</v>
      </c>
      <c r="G53" s="62" t="str">
        <f>C_Zakljucne!B66</f>
        <v>Bajraktarević Džanan</v>
      </c>
      <c r="H53" s="173">
        <f>C_Zakljucne!D66+C_Zakljucne!E66</f>
        <v>11</v>
      </c>
      <c r="I53" s="62" t="str">
        <f>C_Zakljucne!F66</f>
        <v>F</v>
      </c>
    </row>
    <row r="54" spans="1:9" ht="12.75">
      <c r="A54" s="61" t="str">
        <f>D_Zakljucne!A67</f>
        <v>20/2016</v>
      </c>
      <c r="B54" s="62" t="str">
        <f>D_Zakljucne!B67</f>
        <v>Hodžić Deniz</v>
      </c>
      <c r="C54" s="173">
        <f>D_Zakljucne!D67+D_Zakljucne!E67</f>
        <v>0</v>
      </c>
      <c r="D54" s="62" t="str">
        <f>D_Zakljucne!F67</f>
        <v>F</v>
      </c>
      <c r="F54" s="61" t="str">
        <f>C_Zakljucne!A67</f>
        <v>35/2017</v>
      </c>
      <c r="G54" s="62" t="str">
        <f>C_Zakljucne!B67</f>
        <v>Đozović Adnan</v>
      </c>
      <c r="H54" s="173">
        <f>C_Zakljucne!D67+C_Zakljucne!E67</f>
        <v>0</v>
      </c>
      <c r="I54" s="62" t="str">
        <f>C_Zakljucne!F67</f>
        <v>F</v>
      </c>
    </row>
    <row r="55" spans="1:9" ht="12.75">
      <c r="A55" s="61" t="str">
        <f>D_Zakljucne!A68</f>
        <v>27/2016</v>
      </c>
      <c r="B55" s="62" t="str">
        <f>D_Zakljucne!B68</f>
        <v>Sarvan Ranka</v>
      </c>
      <c r="C55" s="173">
        <f>D_Zakljucne!D68+D_Zakljucne!E68</f>
        <v>4</v>
      </c>
      <c r="D55" s="62" t="str">
        <f>D_Zakljucne!F68</f>
        <v>F</v>
      </c>
      <c r="F55" s="61" t="str">
        <f>C_Zakljucne!A68</f>
        <v>36/2017</v>
      </c>
      <c r="G55" s="62" t="str">
        <f>C_Zakljucne!B68</f>
        <v>Kalač Almin</v>
      </c>
      <c r="H55" s="173">
        <f>C_Zakljucne!D68+C_Zakljucne!E68</f>
        <v>0</v>
      </c>
      <c r="I55" s="62" t="str">
        <f>C_Zakljucne!F68</f>
        <v>F</v>
      </c>
    </row>
    <row r="56" spans="1:9" ht="12.75">
      <c r="A56" s="61" t="str">
        <f>D_Zakljucne!A69</f>
        <v>35/2016</v>
      </c>
      <c r="B56" s="62" t="str">
        <f>D_Zakljucne!B69</f>
        <v>Rakonjac Nikola</v>
      </c>
      <c r="C56" s="173">
        <f>D_Zakljucne!D69+D_Zakljucne!E69</f>
        <v>0</v>
      </c>
      <c r="D56" s="62" t="str">
        <f>D_Zakljucne!F69</f>
        <v>F</v>
      </c>
      <c r="F56" s="61" t="str">
        <f>C_Zakljucne!A69</f>
        <v>39/2017</v>
      </c>
      <c r="G56" s="62" t="str">
        <f>C_Zakljucne!B69</f>
        <v>Rašović Marija</v>
      </c>
      <c r="H56" s="173">
        <f>C_Zakljucne!D69+C_Zakljucne!E69</f>
        <v>0</v>
      </c>
      <c r="I56" s="62" t="str">
        <f>C_Zakljucne!F69</f>
        <v>F</v>
      </c>
    </row>
    <row r="57" spans="1:9" ht="12.75">
      <c r="A57" s="61" t="str">
        <f>D_Zakljucne!A70</f>
        <v>39/2016</v>
      </c>
      <c r="B57" s="62" t="str">
        <f>D_Zakljucne!B70</f>
        <v>Teofilov Branko</v>
      </c>
      <c r="C57" s="173">
        <f>D_Zakljucne!D70+D_Zakljucne!E70</f>
        <v>20</v>
      </c>
      <c r="D57" s="62" t="str">
        <f>D_Zakljucne!F70</f>
        <v>F</v>
      </c>
      <c r="F57" s="61" t="str">
        <f>C_Zakljucne!A70</f>
        <v>44/2017</v>
      </c>
      <c r="G57" s="62" t="str">
        <f>C_Zakljucne!B70</f>
        <v>Sutaj Edin</v>
      </c>
      <c r="H57" s="173">
        <f>C_Zakljucne!D70+C_Zakljucne!E70</f>
        <v>31</v>
      </c>
      <c r="I57" s="62" t="str">
        <f>C_Zakljucne!F70</f>
        <v>F</v>
      </c>
    </row>
    <row r="58" spans="1:9" ht="12.75">
      <c r="A58" s="61" t="str">
        <f>D_Zakljucne!A71</f>
        <v>41/2016</v>
      </c>
      <c r="B58" s="62" t="str">
        <f>D_Zakljucne!B71</f>
        <v>Piper Miroslav</v>
      </c>
      <c r="C58" s="173">
        <f>D_Zakljucne!D71+D_Zakljucne!E71</f>
        <v>0</v>
      </c>
      <c r="D58" s="62" t="str">
        <f>D_Zakljucne!F71</f>
        <v>F</v>
      </c>
      <c r="F58" s="61" t="str">
        <f>C_Zakljucne!A71</f>
        <v>50/2017</v>
      </c>
      <c r="G58" s="62" t="str">
        <f>C_Zakljucne!B71</f>
        <v>Berišaj Bernard</v>
      </c>
      <c r="H58" s="173">
        <f>C_Zakljucne!D71+C_Zakljucne!E71</f>
        <v>0</v>
      </c>
      <c r="I58" s="62" t="str">
        <f>C_Zakljucne!F71</f>
        <v>F</v>
      </c>
    </row>
    <row r="59" spans="1:9" ht="12.75">
      <c r="A59" s="61" t="str">
        <f>D_Zakljucne!A72</f>
        <v>1/2015</v>
      </c>
      <c r="B59" s="62" t="str">
        <f>D_Zakljucne!B72</f>
        <v>Ratković Vasilije</v>
      </c>
      <c r="C59" s="173">
        <f>D_Zakljucne!D72+D_Zakljucne!E72</f>
        <v>0</v>
      </c>
      <c r="D59" s="62" t="str">
        <f>D_Zakljucne!F72</f>
        <v>F</v>
      </c>
      <c r="F59" s="61" t="str">
        <f>C_Zakljucne!A72</f>
        <v>51/2017</v>
      </c>
      <c r="G59" s="62" t="str">
        <f>C_Zakljucne!B72</f>
        <v>Božović Branko</v>
      </c>
      <c r="H59" s="173">
        <f>C_Zakljucne!D72+C_Zakljucne!E72</f>
        <v>4</v>
      </c>
      <c r="I59" s="62" t="str">
        <f>C_Zakljucne!F72</f>
        <v>F</v>
      </c>
    </row>
    <row r="60" spans="1:9" ht="12.75">
      <c r="A60" s="61" t="str">
        <f>D_Zakljucne!A73</f>
        <v>4/2015</v>
      </c>
      <c r="B60" s="62" t="str">
        <f>D_Zakljucne!B73</f>
        <v>Trle Sead</v>
      </c>
      <c r="C60" s="173">
        <f>D_Zakljucne!D73+D_Zakljucne!E73</f>
        <v>5</v>
      </c>
      <c r="D60" s="62" t="str">
        <f>D_Zakljucne!F73</f>
        <v>F</v>
      </c>
      <c r="F60" s="61" t="str">
        <f>C_Zakljucne!A73</f>
        <v>53/2017</v>
      </c>
      <c r="G60" s="62" t="str">
        <f>C_Zakljucne!B73</f>
        <v>Krsmanović Nemanja</v>
      </c>
      <c r="H60" s="173">
        <f>C_Zakljucne!D73+C_Zakljucne!E73</f>
        <v>0</v>
      </c>
      <c r="I60" s="62" t="str">
        <f>C_Zakljucne!F73</f>
        <v>F</v>
      </c>
    </row>
    <row r="61" spans="1:9" ht="12.75">
      <c r="A61" s="61" t="str">
        <f>D_Zakljucne!A74</f>
        <v>7/2015</v>
      </c>
      <c r="B61" s="62" t="str">
        <f>D_Zakljucne!B74</f>
        <v>Milosavljević Sara</v>
      </c>
      <c r="C61" s="173">
        <f>D_Zakljucne!D74+D_Zakljucne!E74</f>
        <v>15</v>
      </c>
      <c r="D61" s="62" t="str">
        <f>D_Zakljucne!F74</f>
        <v>F</v>
      </c>
      <c r="F61" s="61" t="str">
        <f>C_Zakljucne!A74</f>
        <v>11/2016</v>
      </c>
      <c r="G61" s="62" t="str">
        <f>C_Zakljucne!B74</f>
        <v>Drešaj Mimoza</v>
      </c>
      <c r="H61" s="173">
        <f>C_Zakljucne!D74+C_Zakljucne!E74</f>
        <v>10</v>
      </c>
      <c r="I61" s="62" t="str">
        <f>C_Zakljucne!F74</f>
        <v>F</v>
      </c>
    </row>
    <row r="62" spans="1:9" ht="12.75">
      <c r="A62" s="61" t="str">
        <f>D_Zakljucne!A75</f>
        <v>8/2015</v>
      </c>
      <c r="B62" s="62" t="str">
        <f>D_Zakljucne!B75</f>
        <v>Čelebić Luka</v>
      </c>
      <c r="C62" s="173">
        <f>D_Zakljucne!D75+D_Zakljucne!E75</f>
        <v>8</v>
      </c>
      <c r="D62" s="62" t="str">
        <f>D_Zakljucne!F75</f>
        <v>F</v>
      </c>
      <c r="F62" s="61" t="str">
        <f>C_Zakljucne!A75</f>
        <v>48/2016</v>
      </c>
      <c r="G62" s="62" t="str">
        <f>C_Zakljucne!B75</f>
        <v>Miletić Tamara</v>
      </c>
      <c r="H62" s="173">
        <f>C_Zakljucne!D75+C_Zakljucne!E75</f>
        <v>18</v>
      </c>
      <c r="I62" s="62" t="str">
        <f>C_Zakljucne!F75</f>
        <v>F</v>
      </c>
    </row>
    <row r="63" spans="1:9" ht="12.75">
      <c r="A63" s="61" t="str">
        <f>D_Zakljucne!A76</f>
        <v>19/2015</v>
      </c>
      <c r="B63" s="62" t="str">
        <f>D_Zakljucne!B76</f>
        <v>Prelević Luka</v>
      </c>
      <c r="C63" s="173">
        <f>D_Zakljucne!D76+D_Zakljucne!E76</f>
        <v>0</v>
      </c>
      <c r="D63" s="62" t="str">
        <f>D_Zakljucne!F76</f>
        <v>F</v>
      </c>
      <c r="F63" s="61" t="str">
        <f>C_Zakljucne!A76</f>
        <v>54/2016</v>
      </c>
      <c r="G63" s="62" t="str">
        <f>C_Zakljucne!B76</f>
        <v>Mitrić Jelena</v>
      </c>
      <c r="H63" s="173">
        <f>C_Zakljucne!D76+C_Zakljucne!E76</f>
        <v>0</v>
      </c>
      <c r="I63" s="62" t="str">
        <f>C_Zakljucne!F76</f>
        <v>F</v>
      </c>
    </row>
    <row r="64" spans="1:9" ht="12.75">
      <c r="A64" s="61" t="str">
        <f>D_Zakljucne!A77</f>
        <v>29/2015</v>
      </c>
      <c r="B64" s="62" t="str">
        <f>D_Zakljucne!B77</f>
        <v>Vuković Veliša</v>
      </c>
      <c r="C64" s="173">
        <f>D_Zakljucne!D77+D_Zakljucne!E77</f>
        <v>0</v>
      </c>
      <c r="D64" s="62" t="str">
        <f>D_Zakljucne!F77</f>
        <v>F</v>
      </c>
      <c r="F64" s="61" t="str">
        <f>C_Zakljucne!A77</f>
        <v>32/2015</v>
      </c>
      <c r="G64" s="62" t="str">
        <f>C_Zakljucne!B77</f>
        <v>Duborija Miloš</v>
      </c>
      <c r="H64" s="173">
        <f>C_Zakljucne!D77+C_Zakljucne!E77</f>
        <v>16</v>
      </c>
      <c r="I64" s="62" t="str">
        <f>C_Zakljucne!F77</f>
        <v>F</v>
      </c>
    </row>
    <row r="65" spans="1:9" ht="12.75">
      <c r="A65" s="61" t="str">
        <f>D_Zakljucne!A78</f>
        <v>37/2015</v>
      </c>
      <c r="B65" s="62" t="str">
        <f>D_Zakljucne!B78</f>
        <v>Radović Đorđe</v>
      </c>
      <c r="C65" s="173">
        <f>D_Zakljucne!D78+D_Zakljucne!E78</f>
        <v>0</v>
      </c>
      <c r="D65" s="62" t="str">
        <f>D_Zakljucne!F78</f>
        <v>F</v>
      </c>
      <c r="F65" s="61" t="str">
        <f>C_Zakljucne!A78</f>
        <v>43/2015</v>
      </c>
      <c r="G65" s="62" t="str">
        <f>C_Zakljucne!B78</f>
        <v>Golović Filip</v>
      </c>
      <c r="H65" s="173">
        <f>C_Zakljucne!D78+C_Zakljucne!E78</f>
        <v>0</v>
      </c>
      <c r="I65" s="62" t="str">
        <f>C_Zakljucne!F78</f>
        <v>F</v>
      </c>
    </row>
    <row r="66" spans="1:9" ht="12.75">
      <c r="A66" s="61" t="str">
        <f>D_Zakljucne!A79</f>
        <v>39/2014</v>
      </c>
      <c r="B66" s="62" t="str">
        <f>D_Zakljucne!B79</f>
        <v>Đurković Momir</v>
      </c>
      <c r="C66" s="173">
        <f>D_Zakljucne!D79+D_Zakljucne!E79</f>
        <v>5</v>
      </c>
      <c r="D66" s="62" t="str">
        <f>D_Zakljucne!F79</f>
        <v>F</v>
      </c>
      <c r="F66" s="61" t="str">
        <f>C_Zakljucne!A79</f>
        <v>48/2014</v>
      </c>
      <c r="G66" s="62" t="str">
        <f>C_Zakljucne!B79</f>
        <v>Praščević Ivana</v>
      </c>
      <c r="H66" s="173">
        <f>C_Zakljucne!D79+C_Zakljucne!E79</f>
        <v>10</v>
      </c>
      <c r="I66" s="62" t="str">
        <f>C_Zakljucne!F79</f>
        <v>F</v>
      </c>
    </row>
    <row r="67" spans="1:9" ht="12.75">
      <c r="A67" s="61"/>
      <c r="B67" s="62"/>
      <c r="C67" s="62"/>
      <c r="D67" s="62"/>
      <c r="F67" s="61" t="str">
        <f>C_Zakljucne!A80</f>
        <v>11/2013</v>
      </c>
      <c r="G67" s="62" t="str">
        <f>C_Zakljucne!B80</f>
        <v>Nikolić Nađa</v>
      </c>
      <c r="H67" s="173">
        <f>C_Zakljucne!D80+C_Zakljucne!E80</f>
        <v>0</v>
      </c>
      <c r="I67" s="62" t="str">
        <f>C_Zakljucne!F80</f>
        <v>F</v>
      </c>
    </row>
    <row r="68" spans="1:9" ht="12.75">
      <c r="A68" s="61"/>
      <c r="B68" s="62"/>
      <c r="C68" s="62"/>
      <c r="D68" s="62"/>
      <c r="F68" s="61" t="str">
        <f>C_Zakljucne!A81</f>
        <v>35/2013</v>
      </c>
      <c r="G68" s="62" t="str">
        <f>C_Zakljucne!B81</f>
        <v>Stešević Sonja</v>
      </c>
      <c r="H68" s="173">
        <f>C_Zakljucne!D81+C_Zakljucne!E81</f>
        <v>6</v>
      </c>
      <c r="I68" s="62" t="str">
        <f>C_Zakljucne!F81</f>
        <v>F</v>
      </c>
    </row>
    <row r="69" spans="1:9" ht="12.75">
      <c r="A69" s="61"/>
      <c r="B69" s="62"/>
      <c r="C69" s="62"/>
      <c r="D69" s="62"/>
      <c r="F69" s="61"/>
      <c r="G69" s="62"/>
      <c r="H69" s="62"/>
      <c r="I69" s="62"/>
    </row>
  </sheetData>
  <sheetProtection/>
  <autoFilter ref="A3:I6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2019-06-04T15:28:36Z</dcterms:modified>
  <cp:category/>
  <cp:version/>
  <cp:contentType/>
  <cp:contentStatus/>
</cp:coreProperties>
</file>