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05" yWindow="1200" windowWidth="17070" windowHeight="11715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H16" i="6" s="1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H10" i="6" s="1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H4" i="6" s="1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C4" i="6" l="1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<sst xmlns="http://schemas.openxmlformats.org/spreadsheetml/2006/main" count="224" uniqueCount="144">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</sst>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9" fillId="0" borderId="4" xfId="0" applyFont="1" applyBorder="1" applyAlignment="1">
      <alignment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 wrapText="1"/>
    </xf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3" fillId="0" borderId="0" xfId="0" applyFont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D17" sqref="AD1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.7109375" customWidth="1"/>
  </cols>
  <sheetData>
    <row r="1" spans="1:26" ht="12.75" customHeight="1" x14ac:dyDescent="0.2">
      <c r="A1" s="6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8"/>
      <c r="T1" s="49"/>
      <c r="U1" s="50"/>
      <c r="V1" s="1"/>
      <c r="W1" s="1"/>
      <c r="X1" s="1"/>
      <c r="Y1" s="1"/>
      <c r="Z1" s="1"/>
    </row>
    <row r="2" spans="1:26" ht="12.75" customHeight="1" x14ac:dyDescent="0.2">
      <c r="A2" s="63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4" t="s">
        <v>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6" ht="21" customHeight="1" x14ac:dyDescent="0.2">
      <c r="A3" s="53" t="s">
        <v>3</v>
      </c>
      <c r="B3" s="49"/>
      <c r="C3" s="50"/>
      <c r="D3" s="65" t="s">
        <v>4</v>
      </c>
      <c r="E3" s="49"/>
      <c r="F3" s="49"/>
      <c r="G3" s="50"/>
      <c r="H3" s="48" t="s">
        <v>5</v>
      </c>
      <c r="I3" s="49"/>
      <c r="J3" s="49"/>
      <c r="K3" s="49"/>
      <c r="L3" s="49"/>
      <c r="M3" s="49"/>
      <c r="N3" s="49"/>
      <c r="O3" s="49"/>
      <c r="P3" s="50"/>
      <c r="Q3" s="51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54" t="s">
        <v>7</v>
      </c>
      <c r="B5" s="57" t="s">
        <v>8</v>
      </c>
      <c r="C5" s="52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9" t="s">
        <v>10</v>
      </c>
      <c r="U5" s="60" t="s">
        <v>11</v>
      </c>
      <c r="V5" s="1"/>
      <c r="W5" s="1"/>
      <c r="X5" s="1"/>
      <c r="Y5" s="1"/>
      <c r="Z5" s="1"/>
    </row>
    <row r="6" spans="1:26" ht="21" customHeight="1" x14ac:dyDescent="0.2">
      <c r="A6" s="55"/>
      <c r="B6" s="55"/>
      <c r="C6" s="3"/>
      <c r="D6" s="61" t="s">
        <v>12</v>
      </c>
      <c r="E6" s="49"/>
      <c r="F6" s="49"/>
      <c r="G6" s="49"/>
      <c r="H6" s="50"/>
      <c r="I6" s="61" t="s">
        <v>13</v>
      </c>
      <c r="J6" s="49"/>
      <c r="K6" s="50"/>
      <c r="L6" s="61" t="s">
        <v>14</v>
      </c>
      <c r="M6" s="49"/>
      <c r="N6" s="50"/>
      <c r="O6" s="61" t="s">
        <v>15</v>
      </c>
      <c r="P6" s="49"/>
      <c r="Q6" s="50"/>
      <c r="R6" s="61" t="s">
        <v>16</v>
      </c>
      <c r="S6" s="50"/>
      <c r="T6" s="55"/>
      <c r="U6" s="55"/>
      <c r="V6" s="1"/>
      <c r="W6" s="1"/>
      <c r="X6" s="1"/>
      <c r="Y6" s="1"/>
      <c r="Z6" s="1"/>
    </row>
    <row r="7" spans="1:26" ht="21" customHeight="1" x14ac:dyDescent="0.2">
      <c r="A7" s="56"/>
      <c r="B7" s="56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6"/>
      <c r="U7" s="56"/>
      <c r="V7" s="1"/>
      <c r="W7" s="1"/>
      <c r="X7" s="1"/>
      <c r="Y7" s="1"/>
      <c r="Z7" s="1"/>
    </row>
    <row r="8" spans="1:26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/>
      <c r="J8" s="10"/>
      <c r="K8" s="10"/>
      <c r="L8" s="10"/>
      <c r="M8" s="10"/>
      <c r="N8" s="10"/>
      <c r="O8" s="10">
        <v>14</v>
      </c>
      <c r="P8" s="11"/>
      <c r="Q8" s="10"/>
      <c r="R8" s="8">
        <v>4</v>
      </c>
      <c r="S8" s="8"/>
      <c r="T8" s="8">
        <f t="shared" ref="T8:T25" si="0">SUM(D8:E8,O8,P8,MAX(R8,S8))</f>
        <v>18</v>
      </c>
      <c r="U8" s="8" t="str">
        <f t="shared" ref="U8:U25" si="1">IF(T8&gt;89,"A",IF(T8&gt;79,"B",IF(T8&gt;69,"C",IF(T8&gt;59,"D",IF(T8&gt;49,"E","F")))))</f>
        <v>F</v>
      </c>
      <c r="V8" s="1"/>
      <c r="W8" s="1"/>
      <c r="X8" s="1"/>
      <c r="Y8" s="1"/>
      <c r="Z8" s="1"/>
    </row>
    <row r="9" spans="1:26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  <c r="W9" s="1"/>
      <c r="X9" s="1"/>
      <c r="Y9" s="1"/>
      <c r="Z9" s="1"/>
    </row>
    <row r="10" spans="1:26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>
        <v>4</v>
      </c>
      <c r="J10" s="14">
        <v>7</v>
      </c>
      <c r="K10" s="12"/>
      <c r="L10" s="12"/>
      <c r="M10" s="12">
        <v>1</v>
      </c>
      <c r="N10" s="12"/>
      <c r="O10" s="6">
        <v>19</v>
      </c>
      <c r="P10" s="6"/>
      <c r="Q10" s="12"/>
      <c r="R10" s="13">
        <v>8</v>
      </c>
      <c r="S10" s="13"/>
      <c r="T10" s="8">
        <f t="shared" si="0"/>
        <v>27</v>
      </c>
      <c r="U10" s="8" t="str">
        <f t="shared" si="1"/>
        <v>F</v>
      </c>
      <c r="V10" s="1"/>
      <c r="W10" s="1"/>
      <c r="X10" s="1"/>
      <c r="Y10" s="1"/>
      <c r="Z10" s="1"/>
    </row>
    <row r="11" spans="1:26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>
        <v>9</v>
      </c>
      <c r="J11" s="14">
        <v>3</v>
      </c>
      <c r="K11" s="12"/>
      <c r="L11" s="12">
        <v>9</v>
      </c>
      <c r="M11" s="12">
        <v>5</v>
      </c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  <c r="W11" s="1"/>
      <c r="X11" s="1"/>
      <c r="Y11" s="1"/>
      <c r="Z11" s="1"/>
    </row>
    <row r="12" spans="1:26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>
        <v>7.5</v>
      </c>
      <c r="J12" s="14">
        <v>3</v>
      </c>
      <c r="K12" s="12"/>
      <c r="L12" s="12">
        <v>6</v>
      </c>
      <c r="M12" s="12">
        <v>1</v>
      </c>
      <c r="N12" s="12"/>
      <c r="O12" s="6">
        <v>20</v>
      </c>
      <c r="P12" s="6"/>
      <c r="Q12" s="12"/>
      <c r="R12" s="13">
        <v>14</v>
      </c>
      <c r="S12" s="13"/>
      <c r="T12" s="8">
        <f t="shared" si="0"/>
        <v>34</v>
      </c>
      <c r="U12" s="8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>
        <v>9.5</v>
      </c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  <c r="W13" s="1"/>
      <c r="X13" s="1"/>
      <c r="Y13" s="1"/>
      <c r="Z13" s="1"/>
    </row>
    <row r="14" spans="1:26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13</v>
      </c>
      <c r="Q14" s="12"/>
      <c r="R14" s="13">
        <v>3</v>
      </c>
      <c r="S14" s="13">
        <v>7</v>
      </c>
      <c r="T14" s="8">
        <f t="shared" si="0"/>
        <v>20</v>
      </c>
      <c r="U14" s="8" t="str">
        <f t="shared" si="1"/>
        <v>F</v>
      </c>
      <c r="V14" s="1"/>
      <c r="W14" s="1"/>
      <c r="X14" s="1"/>
      <c r="Y14" s="1"/>
      <c r="Z14" s="1"/>
    </row>
    <row r="15" spans="1:26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>
        <v>0</v>
      </c>
      <c r="J15" s="12"/>
      <c r="K15" s="12"/>
      <c r="L15" s="12">
        <v>5</v>
      </c>
      <c r="M15" s="12"/>
      <c r="N15" s="12"/>
      <c r="O15" s="6">
        <v>12</v>
      </c>
      <c r="P15" s="6"/>
      <c r="Q15" s="12"/>
      <c r="R15" s="13"/>
      <c r="S15" s="13">
        <v>29</v>
      </c>
      <c r="T15" s="8">
        <f t="shared" si="0"/>
        <v>41</v>
      </c>
      <c r="U15" s="8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>
        <v>11</v>
      </c>
      <c r="J16" s="14">
        <v>0</v>
      </c>
      <c r="K16" s="12"/>
      <c r="L16" s="12">
        <v>0</v>
      </c>
      <c r="M16" s="12">
        <v>0</v>
      </c>
      <c r="N16" s="12"/>
      <c r="O16" s="6">
        <v>11</v>
      </c>
      <c r="P16" s="6"/>
      <c r="Q16" s="12"/>
      <c r="R16" s="13">
        <v>12</v>
      </c>
      <c r="S16" s="13"/>
      <c r="T16" s="8">
        <f t="shared" si="0"/>
        <v>23</v>
      </c>
      <c r="U16" s="8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  <c r="W17" s="1"/>
      <c r="X17" s="1"/>
      <c r="Y17" s="1"/>
      <c r="Z17" s="1"/>
    </row>
    <row r="18" spans="1:26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>
        <v>12</v>
      </c>
      <c r="J18" s="12"/>
      <c r="K18" s="12"/>
      <c r="L18" s="12">
        <v>8</v>
      </c>
      <c r="M18" s="12">
        <v>3</v>
      </c>
      <c r="N18" s="12"/>
      <c r="O18" s="6">
        <v>24</v>
      </c>
      <c r="P18" s="6"/>
      <c r="Q18" s="12"/>
      <c r="R18" s="13">
        <v>13</v>
      </c>
      <c r="S18" s="13"/>
      <c r="T18" s="8">
        <f t="shared" si="0"/>
        <v>37</v>
      </c>
      <c r="U18" s="8" t="str">
        <f t="shared" si="1"/>
        <v>F</v>
      </c>
      <c r="V18" s="1"/>
      <c r="W18" s="1"/>
      <c r="X18" s="1"/>
      <c r="Y18" s="1"/>
      <c r="Z18" s="1"/>
    </row>
    <row r="19" spans="1:26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16</v>
      </c>
      <c r="P19" s="6"/>
      <c r="Q19" s="12"/>
      <c r="R19" s="13"/>
      <c r="S19" s="13"/>
      <c r="T19" s="8">
        <f t="shared" si="0"/>
        <v>16</v>
      </c>
      <c r="U19" s="8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/>
      <c r="J20" s="12"/>
      <c r="K20" s="12"/>
      <c r="L20" s="12">
        <v>5</v>
      </c>
      <c r="M20" s="12">
        <v>0</v>
      </c>
      <c r="N20" s="12"/>
      <c r="O20" s="6">
        <v>13</v>
      </c>
      <c r="P20" s="6"/>
      <c r="Q20" s="12"/>
      <c r="R20" s="13"/>
      <c r="S20" s="13"/>
      <c r="T20" s="8">
        <f t="shared" si="0"/>
        <v>13</v>
      </c>
      <c r="U20" s="8" t="str">
        <f t="shared" si="1"/>
        <v>F</v>
      </c>
      <c r="V20" s="1"/>
      <c r="W20" s="1"/>
      <c r="X20" s="1"/>
      <c r="Y20" s="1"/>
      <c r="Z20" s="1"/>
    </row>
    <row r="21" spans="1:26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>
        <v>8</v>
      </c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  <c r="W21" s="1"/>
      <c r="X21" s="1"/>
      <c r="Y21" s="1"/>
      <c r="Z21" s="1"/>
    </row>
    <row r="22" spans="1:26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  <c r="W22" s="1"/>
      <c r="X22" s="1"/>
      <c r="Y22" s="1"/>
      <c r="Z22" s="1"/>
    </row>
    <row r="23" spans="1:26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  <c r="W23" s="1"/>
      <c r="X23" s="1"/>
      <c r="Y23" s="1"/>
      <c r="Z23" s="1"/>
    </row>
    <row r="24" spans="1:26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  <c r="W24" s="1"/>
      <c r="X24" s="1"/>
      <c r="Y24" s="1"/>
      <c r="Z24" s="1"/>
    </row>
    <row r="25" spans="1:26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11</v>
      </c>
      <c r="P25" s="6"/>
      <c r="Q25" s="12"/>
      <c r="R25" s="13"/>
      <c r="S25" s="13"/>
      <c r="T25" s="8">
        <f t="shared" si="0"/>
        <v>11</v>
      </c>
      <c r="U25" s="8" t="str">
        <f t="shared" si="1"/>
        <v>F</v>
      </c>
      <c r="V25" s="1"/>
      <c r="W25" s="1"/>
      <c r="X25" s="1"/>
      <c r="Y25" s="1"/>
      <c r="Z25" s="1"/>
    </row>
    <row r="26" spans="1:26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  <c r="W26" s="1"/>
      <c r="X26" s="1"/>
      <c r="Y26" s="1"/>
      <c r="Z26" s="1"/>
    </row>
    <row r="27" spans="1:26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  <c r="W27" s="1"/>
      <c r="X27" s="1"/>
      <c r="Y27" s="1"/>
      <c r="Z27" s="1"/>
    </row>
    <row r="28" spans="1:26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  <c r="W28" s="1"/>
      <c r="X28" s="1"/>
      <c r="Y28" s="1"/>
      <c r="Z28" s="1"/>
    </row>
    <row r="29" spans="1:26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  <c r="W29" s="1"/>
      <c r="X29" s="1"/>
      <c r="Y29" s="1"/>
      <c r="Z29" s="1"/>
    </row>
    <row r="30" spans="1:26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  <c r="W30" s="1"/>
      <c r="X30" s="1"/>
      <c r="Y30" s="1"/>
      <c r="Z30" s="1"/>
    </row>
    <row r="31" spans="1:26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  <c r="W31" s="1"/>
      <c r="X31" s="1"/>
      <c r="Y31" s="1"/>
      <c r="Z31" s="1"/>
    </row>
    <row r="32" spans="1:26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2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6"/>
      <c r="B7" s="77"/>
      <c r="C7" s="78"/>
      <c r="D7" s="20" t="s">
        <v>67</v>
      </c>
      <c r="E7" s="21" t="s">
        <v>68</v>
      </c>
      <c r="F7" s="5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48" t="str">
        <f>C_predlog!B8</f>
        <v>Rakočević Vasilije</v>
      </c>
      <c r="C8" s="50"/>
      <c r="D8" s="23">
        <f>SUM(C_predlog!O8:Q8)</f>
        <v>14</v>
      </c>
      <c r="E8" s="23">
        <f>MAX(C_predlog!R8:S8)</f>
        <v>4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48" t="str">
        <f>C_predlog!B9</f>
        <v>Lešić Nikola</v>
      </c>
      <c r="C9" s="50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48" t="str">
        <f>C_predlog!B10</f>
        <v>Rabrenović Aleksa</v>
      </c>
      <c r="C10" s="50"/>
      <c r="D10" s="23">
        <f>SUM(C_predlog!O10:Q10)</f>
        <v>19</v>
      </c>
      <c r="E10" s="23">
        <f>MAX(C_predlog!R10:S10)</f>
        <v>8</v>
      </c>
      <c r="F10" s="24" t="str">
        <f>C_predlog!U10</f>
        <v>F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48" t="str">
        <f>C_predlog!B11</f>
        <v>Drobnjak Savo</v>
      </c>
      <c r="C11" s="50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48" t="str">
        <f>C_predlog!B12</f>
        <v>Mijatović Nataša</v>
      </c>
      <c r="C12" s="50"/>
      <c r="D12" s="23">
        <f>SUM(C_predlog!O12:Q12)</f>
        <v>20</v>
      </c>
      <c r="E12" s="23">
        <f>MAX(C_predlog!R12:S12)</f>
        <v>14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48" t="str">
        <f>C_predlog!B13</f>
        <v>Stevanović Boris</v>
      </c>
      <c r="C13" s="50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48" t="str">
        <f>C_predlog!B14</f>
        <v>Fatić Milica</v>
      </c>
      <c r="C14" s="50"/>
      <c r="D14" s="23">
        <f>SUM(C_predlog!O14:Q14)</f>
        <v>13</v>
      </c>
      <c r="E14" s="23">
        <f>MAX(C_predlog!R14:S14)</f>
        <v>7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48" t="str">
        <f>C_predlog!B15</f>
        <v>Mandić Vido</v>
      </c>
      <c r="C15" s="50"/>
      <c r="D15" s="23">
        <f>SUM(C_predlog!O15:Q15)</f>
        <v>12</v>
      </c>
      <c r="E15" s="23">
        <f>MAX(C_predlog!R15:S15)</f>
        <v>29</v>
      </c>
      <c r="F15" s="24" t="str">
        <f>C_predlog!U15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48" t="str">
        <f>C_predlog!B16</f>
        <v>Knežević Vuk</v>
      </c>
      <c r="C16" s="50"/>
      <c r="D16" s="23">
        <f>SUM(C_predlog!O16:Q16)</f>
        <v>11</v>
      </c>
      <c r="E16" s="23">
        <f>MAX(C_predlog!R16:S16)</f>
        <v>12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48" t="str">
        <f>C_predlog!B17</f>
        <v>Mijailović Mia</v>
      </c>
      <c r="C17" s="50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48" t="str">
        <f>C_predlog!B18</f>
        <v>Benić Teodora</v>
      </c>
      <c r="C18" s="50"/>
      <c r="D18" s="23">
        <f>SUM(C_predlog!O18:Q18)</f>
        <v>24</v>
      </c>
      <c r="E18" s="23">
        <f>MAX(C_predlog!R18:S18)</f>
        <v>13</v>
      </c>
      <c r="F18" s="24" t="str">
        <f>C_predlog!U18</f>
        <v>F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48" t="str">
        <f>C_predlog!B19</f>
        <v>Pejović Vasilisa</v>
      </c>
      <c r="C19" s="50"/>
      <c r="D19" s="23">
        <f>SUM(C_predlog!O19:Q19)</f>
        <v>16</v>
      </c>
      <c r="E19" s="23">
        <f>MAX(C_predlog!R19:S19)</f>
        <v>0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48" t="str">
        <f>C_predlog!B20</f>
        <v>Radulović Ana</v>
      </c>
      <c r="C20" s="50"/>
      <c r="D20" s="23">
        <f>SUM(C_predlog!O20:Q20)</f>
        <v>13</v>
      </c>
      <c r="E20" s="23">
        <f>MAX(C_predlog!R20:S20)</f>
        <v>0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48" t="str">
        <f>C_predlog!B21</f>
        <v>Cmiljanić Dunja</v>
      </c>
      <c r="C21" s="50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48" t="str">
        <f>C_predlog!B22</f>
        <v>Kalač Almin</v>
      </c>
      <c r="C22" s="50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48" t="str">
        <f>C_predlog!B23</f>
        <v>Berišaj Bernard</v>
      </c>
      <c r="C23" s="50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48" t="str">
        <f>C_predlog!B24</f>
        <v>Božović Branko</v>
      </c>
      <c r="C24" s="50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48" t="str">
        <f>C_predlog!B25</f>
        <v>Praščević Ivana</v>
      </c>
      <c r="C25" s="50"/>
      <c r="D25" s="23">
        <f>SUM(C_predlog!O25:Q25)</f>
        <v>11</v>
      </c>
      <c r="E25" s="23">
        <f>MAX(C_predlog!R25:S25)</f>
        <v>0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48"/>
      <c r="C26" s="50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48"/>
      <c r="C27" s="50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48"/>
      <c r="C28" s="50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48"/>
      <c r="C29" s="50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48"/>
      <c r="C30" s="50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48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48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48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48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48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48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48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48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S10" sqref="S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4" width="9.140625" customWidth="1"/>
    <col min="25" max="26" width="8.7109375" customWidth="1"/>
  </cols>
  <sheetData>
    <row r="1" spans="1:26" ht="12.75" customHeight="1" x14ac:dyDescent="0.2">
      <c r="A1" s="6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8"/>
      <c r="T1" s="49"/>
      <c r="U1" s="50"/>
      <c r="V1" s="1"/>
      <c r="W1" s="1"/>
      <c r="X1" s="1"/>
      <c r="Y1" s="1"/>
      <c r="Z1" s="1"/>
    </row>
    <row r="2" spans="1:26" ht="12.75" customHeight="1" x14ac:dyDescent="0.2">
      <c r="A2" s="63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4" t="s">
        <v>72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6" ht="21" customHeight="1" x14ac:dyDescent="0.2">
      <c r="A3" s="53" t="s">
        <v>3</v>
      </c>
      <c r="B3" s="49"/>
      <c r="C3" s="50"/>
      <c r="D3" s="65" t="s">
        <v>4</v>
      </c>
      <c r="E3" s="49"/>
      <c r="F3" s="49"/>
      <c r="G3" s="50"/>
      <c r="H3" s="48" t="s">
        <v>5</v>
      </c>
      <c r="I3" s="49"/>
      <c r="J3" s="49"/>
      <c r="K3" s="49"/>
      <c r="L3" s="49"/>
      <c r="M3" s="49"/>
      <c r="N3" s="49"/>
      <c r="O3" s="49"/>
      <c r="P3" s="50"/>
      <c r="Q3" s="51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54" t="s">
        <v>7</v>
      </c>
      <c r="B5" s="57" t="s">
        <v>8</v>
      </c>
      <c r="C5" s="52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9" t="s">
        <v>10</v>
      </c>
      <c r="U5" s="60" t="s">
        <v>11</v>
      </c>
      <c r="V5" s="1"/>
      <c r="W5" s="1"/>
      <c r="X5" s="1"/>
      <c r="Y5" s="1"/>
      <c r="Z5" s="1"/>
    </row>
    <row r="6" spans="1:26" ht="21" customHeight="1" x14ac:dyDescent="0.2">
      <c r="A6" s="55"/>
      <c r="B6" s="55"/>
      <c r="C6" s="3"/>
      <c r="D6" s="61" t="s">
        <v>12</v>
      </c>
      <c r="E6" s="49"/>
      <c r="F6" s="49"/>
      <c r="G6" s="49"/>
      <c r="H6" s="50"/>
      <c r="I6" s="61" t="s">
        <v>13</v>
      </c>
      <c r="J6" s="49"/>
      <c r="K6" s="50"/>
      <c r="L6" s="61" t="s">
        <v>14</v>
      </c>
      <c r="M6" s="49"/>
      <c r="N6" s="50"/>
      <c r="O6" s="61" t="s">
        <v>15</v>
      </c>
      <c r="P6" s="49"/>
      <c r="Q6" s="50"/>
      <c r="R6" s="61" t="s">
        <v>16</v>
      </c>
      <c r="S6" s="50"/>
      <c r="T6" s="55"/>
      <c r="U6" s="55"/>
      <c r="V6" s="1"/>
      <c r="W6" s="1"/>
      <c r="X6" s="1"/>
      <c r="Y6" s="1"/>
      <c r="Z6" s="1"/>
    </row>
    <row r="7" spans="1:26" ht="21" customHeight="1" x14ac:dyDescent="0.2">
      <c r="A7" s="79"/>
      <c r="B7" s="79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79"/>
      <c r="U7" s="79"/>
      <c r="V7" s="1"/>
      <c r="W7" s="1"/>
      <c r="X7" s="1"/>
      <c r="Y7" s="1"/>
      <c r="Z7" s="1"/>
    </row>
    <row r="8" spans="1:26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  <c r="W8" s="1"/>
      <c r="X8" s="1"/>
      <c r="Y8" s="1"/>
      <c r="Z8" s="1"/>
    </row>
    <row r="9" spans="1:26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>
        <v>16</v>
      </c>
      <c r="K9" s="12"/>
      <c r="L9" s="12">
        <v>0</v>
      </c>
      <c r="M9" s="12">
        <v>4</v>
      </c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  <c r="W9" s="1"/>
      <c r="X9" s="1"/>
      <c r="Y9" s="1"/>
      <c r="Z9" s="1"/>
    </row>
    <row r="10" spans="1:26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>
        <v>8.5</v>
      </c>
      <c r="J10" s="14">
        <v>14</v>
      </c>
      <c r="K10" s="12"/>
      <c r="L10" s="12">
        <v>19</v>
      </c>
      <c r="M10" s="12">
        <v>4</v>
      </c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  <c r="W10" s="1"/>
      <c r="X10" s="1"/>
      <c r="Y10" s="1"/>
      <c r="Z10" s="1"/>
    </row>
    <row r="11" spans="1:26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>
        <v>12.5</v>
      </c>
      <c r="J11" s="12"/>
      <c r="K11" s="12"/>
      <c r="L11" s="12">
        <v>15</v>
      </c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  <c r="W11" s="1"/>
      <c r="X11" s="1"/>
      <c r="Y11" s="1"/>
      <c r="Z11" s="1"/>
    </row>
    <row r="12" spans="1:26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  <c r="W13" s="1"/>
      <c r="X13" s="1"/>
      <c r="Y13" s="1"/>
      <c r="Z13" s="1"/>
    </row>
    <row r="14" spans="1:26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  <c r="W14" s="1"/>
      <c r="X14" s="1"/>
      <c r="Y14" s="1"/>
      <c r="Z14" s="1"/>
    </row>
    <row r="15" spans="1:26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6">
        <v>15</v>
      </c>
      <c r="P15" s="6"/>
      <c r="Q15" s="12"/>
      <c r="R15" s="13"/>
      <c r="S15" s="13">
        <v>2</v>
      </c>
      <c r="T15" s="8">
        <f t="shared" si="0"/>
        <v>17</v>
      </c>
      <c r="U15" s="8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6">
        <v>5</v>
      </c>
      <c r="P16" s="6"/>
      <c r="Q16" s="12"/>
      <c r="R16" s="13">
        <v>10</v>
      </c>
      <c r="S16" s="13">
        <v>13</v>
      </c>
      <c r="T16" s="8">
        <f t="shared" si="0"/>
        <v>18</v>
      </c>
      <c r="U16" s="8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11</v>
      </c>
      <c r="P17" s="6"/>
      <c r="Q17" s="12"/>
      <c r="R17" s="13"/>
      <c r="S17" s="13">
        <v>6</v>
      </c>
      <c r="T17" s="8">
        <f t="shared" si="0"/>
        <v>17</v>
      </c>
      <c r="U17" s="8" t="str">
        <f t="shared" si="1"/>
        <v>F</v>
      </c>
      <c r="V17" s="1"/>
      <c r="W17" s="1"/>
      <c r="X17" s="1"/>
      <c r="Y17" s="1"/>
      <c r="Z17" s="1"/>
    </row>
    <row r="18" spans="1:26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>
        <v>9</v>
      </c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  <c r="W18" s="1"/>
      <c r="X18" s="1"/>
      <c r="Y18" s="1"/>
      <c r="Z18" s="1"/>
    </row>
    <row r="19" spans="1:26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>
        <v>3</v>
      </c>
      <c r="J20" s="14">
        <v>2</v>
      </c>
      <c r="K20" s="12"/>
      <c r="L20" s="12">
        <v>15</v>
      </c>
      <c r="M20" s="12">
        <v>3</v>
      </c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  <c r="W20" s="1"/>
      <c r="X20" s="1"/>
      <c r="Y20" s="1"/>
      <c r="Z20" s="1"/>
    </row>
    <row r="21" spans="1:26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>
        <v>10</v>
      </c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  <c r="W21" s="1"/>
      <c r="X21" s="1"/>
      <c r="Y21" s="1"/>
      <c r="Z21" s="1"/>
    </row>
    <row r="22" spans="1:26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>
        <v>21</v>
      </c>
      <c r="P22" s="6"/>
      <c r="Q22" s="12"/>
      <c r="R22" s="13"/>
      <c r="S22" s="13">
        <v>7</v>
      </c>
      <c r="T22" s="8">
        <f t="shared" si="0"/>
        <v>28</v>
      </c>
      <c r="U22" s="8" t="str">
        <f t="shared" si="1"/>
        <v>F</v>
      </c>
      <c r="V22" s="1"/>
      <c r="W22" s="1"/>
      <c r="X22" s="1"/>
      <c r="Y22" s="1"/>
      <c r="Z22" s="1"/>
    </row>
    <row r="23" spans="1:26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>
        <v>12</v>
      </c>
      <c r="J23" s="14">
        <v>15</v>
      </c>
      <c r="K23" s="12"/>
      <c r="L23" s="12">
        <v>18</v>
      </c>
      <c r="M23" s="12">
        <v>2</v>
      </c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  <c r="W23" s="1"/>
      <c r="X23" s="1"/>
      <c r="Y23" s="1"/>
      <c r="Z23" s="1"/>
    </row>
    <row r="24" spans="1:26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>
        <v>12</v>
      </c>
      <c r="J24" s="14">
        <v>28</v>
      </c>
      <c r="K24" s="12"/>
      <c r="L24" s="12">
        <v>14</v>
      </c>
      <c r="M24" s="12">
        <v>4</v>
      </c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  <c r="W24" s="1"/>
      <c r="X24" s="1"/>
      <c r="Y24" s="1"/>
      <c r="Z24" s="1"/>
    </row>
    <row r="25" spans="1:26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  <c r="W25" s="1"/>
      <c r="X25" s="1"/>
      <c r="Y25" s="1"/>
      <c r="Z25" s="1"/>
    </row>
    <row r="26" spans="1:26" ht="12.7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>
        <v>24</v>
      </c>
      <c r="P26" s="6"/>
      <c r="Q26" s="12"/>
      <c r="R26" s="13"/>
      <c r="S26" s="13"/>
      <c r="T26" s="8">
        <f t="shared" si="0"/>
        <v>24</v>
      </c>
      <c r="U26" s="8" t="str">
        <f t="shared" si="1"/>
        <v>F</v>
      </c>
      <c r="V26" s="1"/>
      <c r="W26" s="1"/>
      <c r="X26" s="1"/>
      <c r="Y26" s="1"/>
      <c r="Z26" s="1"/>
    </row>
    <row r="27" spans="1:26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>
        <v>0</v>
      </c>
      <c r="J27" s="12">
        <v>0</v>
      </c>
      <c r="K27" s="12"/>
      <c r="L27" s="12"/>
      <c r="M27" s="12"/>
      <c r="N27" s="12"/>
      <c r="O27" s="6">
        <v>0</v>
      </c>
      <c r="P27" s="6"/>
      <c r="Q27" s="12"/>
      <c r="R27" s="13">
        <v>0</v>
      </c>
      <c r="S27" s="13"/>
      <c r="T27" s="8">
        <f t="shared" si="0"/>
        <v>0</v>
      </c>
      <c r="U27" s="8" t="str">
        <f t="shared" si="1"/>
        <v>F</v>
      </c>
      <c r="V27" s="1"/>
      <c r="W27" s="1"/>
      <c r="X27" s="1"/>
      <c r="Y27" s="1"/>
      <c r="Z27" s="1"/>
    </row>
    <row r="28" spans="1:26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  <c r="W28" s="1"/>
      <c r="X28" s="1"/>
      <c r="Y28" s="1"/>
      <c r="Z28" s="1"/>
    </row>
    <row r="29" spans="1:26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  <c r="W29" s="1"/>
      <c r="X29" s="1"/>
      <c r="Y29" s="1"/>
      <c r="Z29" s="1"/>
    </row>
    <row r="30" spans="1:26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>
        <v>0</v>
      </c>
      <c r="K30" s="12"/>
      <c r="L30" s="12"/>
      <c r="M30" s="12">
        <v>1</v>
      </c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  <c r="W30" s="1"/>
      <c r="X30" s="1"/>
      <c r="Y30" s="1"/>
      <c r="Z30" s="1"/>
    </row>
    <row r="31" spans="1:26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  <c r="W31" s="1"/>
      <c r="X31" s="1"/>
      <c r="Y31" s="1"/>
      <c r="Z31" s="1"/>
    </row>
    <row r="32" spans="1:26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71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115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6"/>
      <c r="B7" s="77"/>
      <c r="C7" s="78"/>
      <c r="D7" s="20" t="s">
        <v>67</v>
      </c>
      <c r="E7" s="21" t="s">
        <v>68</v>
      </c>
      <c r="F7" s="5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48" t="str">
        <f>D_predlog!B8</f>
        <v>Sošić Slavko</v>
      </c>
      <c r="C8" s="50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48" t="str">
        <f>D_predlog!B9</f>
        <v>Brajković Matija</v>
      </c>
      <c r="C9" s="50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48" t="str">
        <f>D_predlog!B10</f>
        <v>Raković Ljubica</v>
      </c>
      <c r="C10" s="50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48" t="str">
        <f>D_predlog!B11</f>
        <v>Luković Aida</v>
      </c>
      <c r="C11" s="50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48" t="str">
        <f>D_predlog!B12</f>
        <v>Vukčević Luka</v>
      </c>
      <c r="C12" s="50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48" t="str">
        <f>D_predlog!B13</f>
        <v>Radonjić Dimitrije</v>
      </c>
      <c r="C13" s="50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48" t="str">
        <f>D_predlog!B14</f>
        <v>Radonjić Filip</v>
      </c>
      <c r="C14" s="50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48" t="str">
        <f>D_predlog!B15</f>
        <v>Mišković Saša</v>
      </c>
      <c r="C15" s="50"/>
      <c r="D15" s="23">
        <f>SUM(D_predlog!O15:Q15)</f>
        <v>15</v>
      </c>
      <c r="E15" s="23">
        <f>MAX(D_predlog!R15:S15)</f>
        <v>2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48" t="str">
        <f>D_predlog!B16</f>
        <v>Janković Marko</v>
      </c>
      <c r="C16" s="50"/>
      <c r="D16" s="23">
        <f>SUM(D_predlog!O16:Q16)</f>
        <v>5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48" t="str">
        <f>D_predlog!B17</f>
        <v>Adrović Džefika</v>
      </c>
      <c r="C17" s="50"/>
      <c r="D17" s="23">
        <f>SUM(D_predlog!O17:Q17)</f>
        <v>11</v>
      </c>
      <c r="E17" s="23">
        <f>MAX(D_predlog!R17:S17)</f>
        <v>6</v>
      </c>
      <c r="F17" s="24" t="str">
        <f>D_predlog!U17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48" t="str">
        <f>D_predlog!B18</f>
        <v>Peruničić Marija</v>
      </c>
      <c r="C18" s="50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48" t="str">
        <f>D_predlog!B19</f>
        <v>Raičević Anastasija</v>
      </c>
      <c r="C19" s="50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48" t="str">
        <f>D_predlog!B20</f>
        <v>Zlatičanin Snežana</v>
      </c>
      <c r="C20" s="50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48" t="str">
        <f>D_predlog!B21</f>
        <v>Sinđić Katarina</v>
      </c>
      <c r="C21" s="50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48" t="str">
        <f>D_predlog!B22</f>
        <v>Stešević Sonja</v>
      </c>
      <c r="C22" s="50"/>
      <c r="D22" s="23">
        <f>SUM(D_predlog!O22:Q22)</f>
        <v>21</v>
      </c>
      <c r="E22" s="23">
        <f>MAX(D_predlog!R22:S22)</f>
        <v>7</v>
      </c>
      <c r="F22" s="24" t="str">
        <f>D_predlog!U22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48" t="str">
        <f>D_predlog!B23</f>
        <v>Vukčević Danilo</v>
      </c>
      <c r="C23" s="50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48" t="str">
        <f>D_predlog!B24</f>
        <v>Jovović Nikola</v>
      </c>
      <c r="C24" s="50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48" t="str">
        <f>D_predlog!B25</f>
        <v>Ljumović Pavle</v>
      </c>
      <c r="C25" s="50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48" t="str">
        <f>D_predlog!B26</f>
        <v>Veljić Nikola</v>
      </c>
      <c r="C26" s="50"/>
      <c r="D26" s="23">
        <f>SUM(D_predlog!O26:Q26)</f>
        <v>24</v>
      </c>
      <c r="E26" s="23">
        <f>MAX(D_predlog!R26:S26)</f>
        <v>0</v>
      </c>
      <c r="F26" s="24" t="str">
        <f>D_predlog!U26</f>
        <v>F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48" t="str">
        <f>D_predlog!B27</f>
        <v>Raičević Filip</v>
      </c>
      <c r="C27" s="50"/>
      <c r="D27" s="23">
        <f>SUM(D_predlog!O27:Q27)</f>
        <v>0</v>
      </c>
      <c r="E27" s="23">
        <f>MAX(D_predlog!R27:S27)</f>
        <v>0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48" t="str">
        <f>D_predlog!B28</f>
        <v>Rakonjac Nikola</v>
      </c>
      <c r="C28" s="50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48" t="str">
        <f>D_predlog!B29</f>
        <v>Čelebić Luka</v>
      </c>
      <c r="C29" s="50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48" t="str">
        <f>D_predlog!B30</f>
        <v>Đurković Momir</v>
      </c>
      <c r="C30" s="50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48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48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48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48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48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48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48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48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48"/>
      <c r="C39" s="50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48"/>
      <c r="C40" s="50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48"/>
      <c r="C41" s="50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48"/>
      <c r="C42" s="50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01" t="s">
        <v>116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01" t="s">
        <v>117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02" t="s">
        <v>118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102" t="str">
        <f>CONCATENATE("Semestar: II(drugi), akademska ",My!P2," godina")</f>
        <v>Semestar: II(drugi), akademska 2019/20 godina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103" t="s">
        <v>119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0" t="s">
        <v>120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0" t="str">
        <f>CONCATENATE("po završetku ljetnjeg semestra akademske ",My!P2," godine")</f>
        <v>po završetku ljetnjeg semestra akademske 2019/20 godine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8" t="s">
        <v>121</v>
      </c>
      <c r="B15" s="91" t="s">
        <v>122</v>
      </c>
      <c r="C15" s="94" t="s">
        <v>123</v>
      </c>
      <c r="D15" s="97" t="s">
        <v>124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  <c r="P15" s="97" t="s">
        <v>125</v>
      </c>
      <c r="Q15" s="98"/>
      <c r="R15" s="98"/>
      <c r="S15" s="100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9"/>
      <c r="B16" s="92"/>
      <c r="C16" s="95"/>
      <c r="D16" s="87" t="s">
        <v>126</v>
      </c>
      <c r="E16" s="50"/>
      <c r="F16" s="82" t="s">
        <v>127</v>
      </c>
      <c r="G16" s="50"/>
      <c r="H16" s="82" t="s">
        <v>128</v>
      </c>
      <c r="I16" s="50"/>
      <c r="J16" s="82" t="s">
        <v>129</v>
      </c>
      <c r="K16" s="50"/>
      <c r="L16" s="82" t="s">
        <v>130</v>
      </c>
      <c r="M16" s="50"/>
      <c r="N16" s="82" t="s">
        <v>131</v>
      </c>
      <c r="O16" s="83"/>
      <c r="P16" s="84" t="s">
        <v>132</v>
      </c>
      <c r="Q16" s="83"/>
      <c r="R16" s="84" t="s">
        <v>133</v>
      </c>
      <c r="S16" s="85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90"/>
      <c r="B17" s="93"/>
      <c r="C17" s="96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20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5</v>
      </c>
      <c r="J18" s="38">
        <f>COUNTIF(D_predlog!$U8:$U35,"D")</f>
        <v>2</v>
      </c>
      <c r="K18" s="38">
        <f t="shared" ref="K18:K19" si="3">IF($C18=0,0,J18*100/$C18)</f>
        <v>10</v>
      </c>
      <c r="L18" s="38">
        <f>COUNTIF(D_predlog!$U8:$U35,"E")</f>
        <v>5</v>
      </c>
      <c r="M18" s="38">
        <f t="shared" ref="M18:M19" si="4">IF($C18=0,0,L18*100/$C18)</f>
        <v>25</v>
      </c>
      <c r="N18" s="38">
        <f t="shared" ref="N18:N19" si="5">C18-P18</f>
        <v>12</v>
      </c>
      <c r="O18" s="37">
        <f t="shared" ref="O18:O19" si="6">IF($C18=0,0,N18*100/$C18)</f>
        <v>60</v>
      </c>
      <c r="P18" s="38">
        <f t="shared" ref="P18:P19" si="7">SUM(D18,F18,H18,J18,L18)</f>
        <v>8</v>
      </c>
      <c r="Q18" s="37">
        <f t="shared" ref="Q18:Q19" si="8">IF($C18=0,0,P18*100/($P18+$R18))</f>
        <v>40</v>
      </c>
      <c r="R18" s="38">
        <f t="shared" ref="R18:R19" si="9">N18</f>
        <v>12</v>
      </c>
      <c r="S18" s="39">
        <f t="shared" ref="S18:S19" si="10">IF($C18=0,0,R18*100/($P18+$R18))</f>
        <v>60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0</v>
      </c>
      <c r="K19" s="38">
        <f t="shared" si="3"/>
        <v>0</v>
      </c>
      <c r="L19" s="38">
        <f>COUNTIF(C_predlog!$U8:$U35,"E")</f>
        <v>2</v>
      </c>
      <c r="M19" s="38">
        <f t="shared" si="4"/>
        <v>12.5</v>
      </c>
      <c r="N19" s="38">
        <f t="shared" si="5"/>
        <v>14</v>
      </c>
      <c r="O19" s="37">
        <f t="shared" si="6"/>
        <v>87.5</v>
      </c>
      <c r="P19" s="38">
        <f t="shared" si="7"/>
        <v>2</v>
      </c>
      <c r="Q19" s="37">
        <f t="shared" si="8"/>
        <v>12.5</v>
      </c>
      <c r="R19" s="38">
        <f t="shared" si="9"/>
        <v>14</v>
      </c>
      <c r="S19" s="39">
        <f t="shared" si="10"/>
        <v>87.5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6" t="str">
        <f>CONCATENATE("Podgorica,   jun 20",RIGHT(My!P2,2),". god.")</f>
        <v>Podgorica,   jun 2020. god.</v>
      </c>
      <c r="B25" s="81"/>
      <c r="C25" s="1"/>
      <c r="D25" s="86" t="s">
        <v>137</v>
      </c>
      <c r="E25" s="81"/>
      <c r="F25" s="81"/>
      <c r="G25" s="81"/>
      <c r="H25" s="81"/>
      <c r="I25" s="81"/>
      <c r="J25" s="1"/>
      <c r="K25" s="1"/>
      <c r="L25" s="1"/>
      <c r="M25" s="1"/>
      <c r="N25" s="86" t="s">
        <v>138</v>
      </c>
      <c r="O25" s="81"/>
      <c r="P25" s="81"/>
      <c r="Q25" s="8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0" t="s">
        <v>139</v>
      </c>
      <c r="E27" s="81"/>
      <c r="F27" s="81"/>
      <c r="G27" s="81"/>
      <c r="H27" s="81"/>
      <c r="I27" s="81"/>
      <c r="J27" s="81"/>
      <c r="K27" s="1"/>
      <c r="L27" s="44"/>
      <c r="M27" s="80" t="s">
        <v>140</v>
      </c>
      <c r="N27" s="81"/>
      <c r="O27" s="81"/>
      <c r="P27" s="81"/>
      <c r="Q27" s="81"/>
      <c r="R27" s="8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18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27</v>
      </c>
      <c r="I6" s="12" t="str">
        <f>C_Zakljucne!F10</f>
        <v>F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34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20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17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41</v>
      </c>
      <c r="I11" s="12" t="str">
        <f>C_Zakljucne!F15</f>
        <v>F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18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23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17</v>
      </c>
      <c r="D13" s="12" t="str">
        <f>D_Zakljucne!F17</f>
        <v>F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37</v>
      </c>
      <c r="I14" s="12" t="str">
        <f>C_Zakljucne!F18</f>
        <v>F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16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13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28</v>
      </c>
      <c r="D18" s="12" t="str">
        <f>D_Zakljucne!F22</f>
        <v>F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11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24</v>
      </c>
      <c r="D22" s="12" t="str">
        <f>D_Zakljucne!F26</f>
        <v>F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0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2020-09-19T22:11:41Z</dcterms:modified>
</cp:coreProperties>
</file>