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-45" windowWidth="18690" windowHeight="11715"/>
  </bookViews>
  <sheets>
    <sheet name="C_predlog" sheetId="1" r:id="rId1"/>
    <sheet name="C_Zakljucne" sheetId="2" r:id="rId2"/>
    <sheet name="D_predlog" sheetId="3" r:id="rId3"/>
    <sheet name="D_Zakljucne" sheetId="4" r:id="rId4"/>
    <sheet name="Statistika" sheetId="5" r:id="rId5"/>
    <sheet name="My" sheetId="6" r:id="rId6"/>
  </sheets>
  <definedNames>
    <definedName name="_xlnm._FilterDatabase" localSheetId="5" hidden="1">My!$A$3:$I$25</definedName>
  </definedNames>
  <calcPr calcId="145621"/>
</workbook>
</file>

<file path=xl/calcChain.xml><?xml version="1.0" encoding="utf-8"?>
<calcChain xmlns="http://schemas.openxmlformats.org/spreadsheetml/2006/main">
  <c r="A27" i="6" l="1"/>
  <c r="B27" i="6"/>
  <c r="C27" i="6"/>
  <c r="D27" i="6"/>
  <c r="A28" i="6"/>
  <c r="B28" i="6"/>
  <c r="C28" i="6"/>
  <c r="D28" i="6"/>
  <c r="D30" i="4"/>
  <c r="E30" i="4"/>
  <c r="B30" i="4"/>
  <c r="B26" i="6" s="1"/>
  <c r="A30" i="4"/>
  <c r="A26" i="6" s="1"/>
  <c r="T30" i="3"/>
  <c r="U30" i="3" s="1"/>
  <c r="F30" i="4" s="1"/>
  <c r="D26" i="6" s="1"/>
  <c r="I25" i="6"/>
  <c r="H25" i="6"/>
  <c r="G25" i="6"/>
  <c r="F25" i="6"/>
  <c r="I24" i="6"/>
  <c r="H24" i="6"/>
  <c r="G24" i="6"/>
  <c r="F24" i="6"/>
  <c r="I23" i="6"/>
  <c r="H23" i="6"/>
  <c r="G23" i="6"/>
  <c r="F23" i="6"/>
  <c r="I22" i="6"/>
  <c r="H22" i="6"/>
  <c r="G22" i="6"/>
  <c r="F22" i="6"/>
  <c r="G3" i="6"/>
  <c r="B3" i="6"/>
  <c r="A25" i="5"/>
  <c r="A12" i="5"/>
  <c r="A7" i="5"/>
  <c r="E29" i="4"/>
  <c r="D29" i="4"/>
  <c r="B29" i="4"/>
  <c r="B25" i="6" s="1"/>
  <c r="A29" i="4"/>
  <c r="A25" i="6" s="1"/>
  <c r="E28" i="4"/>
  <c r="D28" i="4"/>
  <c r="B28" i="4"/>
  <c r="B24" i="6" s="1"/>
  <c r="A28" i="4"/>
  <c r="A24" i="6" s="1"/>
  <c r="E27" i="4"/>
  <c r="D27" i="4"/>
  <c r="B27" i="4"/>
  <c r="B23" i="6" s="1"/>
  <c r="A27" i="4"/>
  <c r="A23" i="6" s="1"/>
  <c r="E26" i="4"/>
  <c r="D26" i="4"/>
  <c r="B26" i="4"/>
  <c r="B22" i="6" s="1"/>
  <c r="A26" i="4"/>
  <c r="A22" i="6" s="1"/>
  <c r="E25" i="4"/>
  <c r="D25" i="4"/>
  <c r="B25" i="4"/>
  <c r="B21" i="6" s="1"/>
  <c r="A25" i="4"/>
  <c r="A21" i="6" s="1"/>
  <c r="E24" i="4"/>
  <c r="D24" i="4"/>
  <c r="B24" i="4"/>
  <c r="B20" i="6" s="1"/>
  <c r="A24" i="4"/>
  <c r="A20" i="6" s="1"/>
  <c r="E23" i="4"/>
  <c r="D23" i="4"/>
  <c r="B23" i="4"/>
  <c r="B19" i="6" s="1"/>
  <c r="A23" i="4"/>
  <c r="A19" i="6" s="1"/>
  <c r="E22" i="4"/>
  <c r="D22" i="4"/>
  <c r="B22" i="4"/>
  <c r="B18" i="6" s="1"/>
  <c r="A22" i="4"/>
  <c r="A18" i="6" s="1"/>
  <c r="E21" i="4"/>
  <c r="D21" i="4"/>
  <c r="B21" i="4"/>
  <c r="B17" i="6" s="1"/>
  <c r="A21" i="4"/>
  <c r="A17" i="6" s="1"/>
  <c r="E20" i="4"/>
  <c r="D20" i="4"/>
  <c r="B20" i="4"/>
  <c r="B16" i="6" s="1"/>
  <c r="A20" i="4"/>
  <c r="A16" i="6" s="1"/>
  <c r="E19" i="4"/>
  <c r="D19" i="4"/>
  <c r="B19" i="4"/>
  <c r="B15" i="6" s="1"/>
  <c r="A19" i="4"/>
  <c r="A15" i="6" s="1"/>
  <c r="E18" i="4"/>
  <c r="D18" i="4"/>
  <c r="B18" i="4"/>
  <c r="B14" i="6" s="1"/>
  <c r="A18" i="4"/>
  <c r="A14" i="6" s="1"/>
  <c r="E17" i="4"/>
  <c r="D17" i="4"/>
  <c r="B17" i="4"/>
  <c r="B13" i="6" s="1"/>
  <c r="A17" i="4"/>
  <c r="A13" i="6" s="1"/>
  <c r="E16" i="4"/>
  <c r="D16" i="4"/>
  <c r="B16" i="4"/>
  <c r="B12" i="6" s="1"/>
  <c r="A16" i="4"/>
  <c r="A12" i="6" s="1"/>
  <c r="E15" i="4"/>
  <c r="D15" i="4"/>
  <c r="B15" i="4"/>
  <c r="B11" i="6" s="1"/>
  <c r="A15" i="4"/>
  <c r="A11" i="6" s="1"/>
  <c r="E14" i="4"/>
  <c r="D14" i="4"/>
  <c r="B14" i="4"/>
  <c r="B10" i="6" s="1"/>
  <c r="A14" i="4"/>
  <c r="A10" i="6" s="1"/>
  <c r="E13" i="4"/>
  <c r="D13" i="4"/>
  <c r="B13" i="4"/>
  <c r="B9" i="6" s="1"/>
  <c r="A13" i="4"/>
  <c r="A9" i="6" s="1"/>
  <c r="E12" i="4"/>
  <c r="D12" i="4"/>
  <c r="B12" i="4"/>
  <c r="B8" i="6" s="1"/>
  <c r="A12" i="4"/>
  <c r="A8" i="6" s="1"/>
  <c r="E11" i="4"/>
  <c r="D11" i="4"/>
  <c r="B11" i="4"/>
  <c r="B7" i="6" s="1"/>
  <c r="A11" i="4"/>
  <c r="A7" i="6" s="1"/>
  <c r="E10" i="4"/>
  <c r="D10" i="4"/>
  <c r="B10" i="4"/>
  <c r="B6" i="6" s="1"/>
  <c r="A10" i="4"/>
  <c r="A6" i="6" s="1"/>
  <c r="E9" i="4"/>
  <c r="D9" i="4"/>
  <c r="B9" i="4"/>
  <c r="B5" i="6" s="1"/>
  <c r="A9" i="4"/>
  <c r="A5" i="6" s="1"/>
  <c r="E8" i="4"/>
  <c r="D8" i="4"/>
  <c r="B8" i="4"/>
  <c r="B4" i="6" s="1"/>
  <c r="A8" i="4"/>
  <c r="A4" i="6" s="1"/>
  <c r="T29" i="3"/>
  <c r="U29" i="3" s="1"/>
  <c r="F29" i="4" s="1"/>
  <c r="D25" i="6" s="1"/>
  <c r="T28" i="3"/>
  <c r="U28" i="3" s="1"/>
  <c r="F28" i="4" s="1"/>
  <c r="D24" i="6" s="1"/>
  <c r="T27" i="3"/>
  <c r="U27" i="3" s="1"/>
  <c r="F27" i="4" s="1"/>
  <c r="D23" i="6" s="1"/>
  <c r="T26" i="3"/>
  <c r="U26" i="3" s="1"/>
  <c r="F26" i="4" s="1"/>
  <c r="D22" i="6" s="1"/>
  <c r="T25" i="3"/>
  <c r="U25" i="3" s="1"/>
  <c r="F25" i="4" s="1"/>
  <c r="D21" i="6" s="1"/>
  <c r="T24" i="3"/>
  <c r="U24" i="3" s="1"/>
  <c r="F24" i="4" s="1"/>
  <c r="D20" i="6" s="1"/>
  <c r="T23" i="3"/>
  <c r="U23" i="3" s="1"/>
  <c r="F23" i="4" s="1"/>
  <c r="D19" i="6" s="1"/>
  <c r="T22" i="3"/>
  <c r="U22" i="3" s="1"/>
  <c r="F22" i="4" s="1"/>
  <c r="D18" i="6" s="1"/>
  <c r="T21" i="3"/>
  <c r="U21" i="3" s="1"/>
  <c r="F21" i="4" s="1"/>
  <c r="D17" i="6" s="1"/>
  <c r="T20" i="3"/>
  <c r="U20" i="3" s="1"/>
  <c r="F20" i="4" s="1"/>
  <c r="D16" i="6" s="1"/>
  <c r="T19" i="3"/>
  <c r="U19" i="3" s="1"/>
  <c r="F19" i="4" s="1"/>
  <c r="D15" i="6" s="1"/>
  <c r="T18" i="3"/>
  <c r="U18" i="3" s="1"/>
  <c r="F18" i="4" s="1"/>
  <c r="D14" i="6" s="1"/>
  <c r="T17" i="3"/>
  <c r="U17" i="3" s="1"/>
  <c r="F17" i="4" s="1"/>
  <c r="D13" i="6" s="1"/>
  <c r="T16" i="3"/>
  <c r="U16" i="3" s="1"/>
  <c r="F16" i="4" s="1"/>
  <c r="D12" i="6" s="1"/>
  <c r="T15" i="3"/>
  <c r="U15" i="3" s="1"/>
  <c r="F15" i="4" s="1"/>
  <c r="D11" i="6" s="1"/>
  <c r="T14" i="3"/>
  <c r="U14" i="3" s="1"/>
  <c r="F14" i="4" s="1"/>
  <c r="D10" i="6" s="1"/>
  <c r="T13" i="3"/>
  <c r="U13" i="3" s="1"/>
  <c r="F13" i="4" s="1"/>
  <c r="D9" i="6" s="1"/>
  <c r="T12" i="3"/>
  <c r="U12" i="3" s="1"/>
  <c r="F12" i="4" s="1"/>
  <c r="D8" i="6" s="1"/>
  <c r="T11" i="3"/>
  <c r="U11" i="3" s="1"/>
  <c r="F11" i="4" s="1"/>
  <c r="D7" i="6" s="1"/>
  <c r="T10" i="3"/>
  <c r="U10" i="3" s="1"/>
  <c r="F10" i="4" s="1"/>
  <c r="D6" i="6" s="1"/>
  <c r="T9" i="3"/>
  <c r="U9" i="3" s="1"/>
  <c r="F9" i="4" s="1"/>
  <c r="D5" i="6" s="1"/>
  <c r="T8" i="3"/>
  <c r="U8" i="3" s="1"/>
  <c r="E25" i="2"/>
  <c r="D25" i="2"/>
  <c r="B25" i="2"/>
  <c r="G21" i="6" s="1"/>
  <c r="A25" i="2"/>
  <c r="F21" i="6" s="1"/>
  <c r="E24" i="2"/>
  <c r="D24" i="2"/>
  <c r="H20" i="6" s="1"/>
  <c r="B24" i="2"/>
  <c r="G20" i="6" s="1"/>
  <c r="A24" i="2"/>
  <c r="F20" i="6" s="1"/>
  <c r="E23" i="2"/>
  <c r="D23" i="2"/>
  <c r="B23" i="2"/>
  <c r="G19" i="6" s="1"/>
  <c r="A23" i="2"/>
  <c r="F19" i="6" s="1"/>
  <c r="E22" i="2"/>
  <c r="D22" i="2"/>
  <c r="H18" i="6" s="1"/>
  <c r="B22" i="2"/>
  <c r="G18" i="6" s="1"/>
  <c r="A22" i="2"/>
  <c r="F18" i="6" s="1"/>
  <c r="E21" i="2"/>
  <c r="D21" i="2"/>
  <c r="B21" i="2"/>
  <c r="G17" i="6" s="1"/>
  <c r="A21" i="2"/>
  <c r="F17" i="6" s="1"/>
  <c r="E20" i="2"/>
  <c r="D20" i="2"/>
  <c r="B20" i="2"/>
  <c r="G16" i="6" s="1"/>
  <c r="A20" i="2"/>
  <c r="F16" i="6" s="1"/>
  <c r="E19" i="2"/>
  <c r="D19" i="2"/>
  <c r="B19" i="2"/>
  <c r="G15" i="6" s="1"/>
  <c r="A19" i="2"/>
  <c r="F15" i="6" s="1"/>
  <c r="E18" i="2"/>
  <c r="D18" i="2"/>
  <c r="B18" i="2"/>
  <c r="G14" i="6" s="1"/>
  <c r="A18" i="2"/>
  <c r="F14" i="6" s="1"/>
  <c r="E17" i="2"/>
  <c r="D17" i="2"/>
  <c r="B17" i="2"/>
  <c r="G13" i="6" s="1"/>
  <c r="A17" i="2"/>
  <c r="F13" i="6" s="1"/>
  <c r="E16" i="2"/>
  <c r="D16" i="2"/>
  <c r="B16" i="2"/>
  <c r="G12" i="6" s="1"/>
  <c r="A16" i="2"/>
  <c r="F12" i="6" s="1"/>
  <c r="E15" i="2"/>
  <c r="D15" i="2"/>
  <c r="B15" i="2"/>
  <c r="G11" i="6" s="1"/>
  <c r="A15" i="2"/>
  <c r="F11" i="6" s="1"/>
  <c r="E14" i="2"/>
  <c r="D14" i="2"/>
  <c r="B14" i="2"/>
  <c r="G10" i="6" s="1"/>
  <c r="A14" i="2"/>
  <c r="F10" i="6" s="1"/>
  <c r="E13" i="2"/>
  <c r="D13" i="2"/>
  <c r="B13" i="2"/>
  <c r="G9" i="6" s="1"/>
  <c r="A13" i="2"/>
  <c r="F9" i="6" s="1"/>
  <c r="E12" i="2"/>
  <c r="D12" i="2"/>
  <c r="B12" i="2"/>
  <c r="G8" i="6" s="1"/>
  <c r="A12" i="2"/>
  <c r="F8" i="6" s="1"/>
  <c r="E11" i="2"/>
  <c r="D11" i="2"/>
  <c r="B11" i="2"/>
  <c r="G7" i="6" s="1"/>
  <c r="A11" i="2"/>
  <c r="F7" i="6" s="1"/>
  <c r="E10" i="2"/>
  <c r="D10" i="2"/>
  <c r="B10" i="2"/>
  <c r="G6" i="6" s="1"/>
  <c r="A10" i="2"/>
  <c r="F6" i="6" s="1"/>
  <c r="E9" i="2"/>
  <c r="D9" i="2"/>
  <c r="B9" i="2"/>
  <c r="G5" i="6" s="1"/>
  <c r="A9" i="2"/>
  <c r="F5" i="6" s="1"/>
  <c r="E8" i="2"/>
  <c r="D8" i="2"/>
  <c r="B8" i="2"/>
  <c r="G4" i="6" s="1"/>
  <c r="A8" i="2"/>
  <c r="F4" i="6" s="1"/>
  <c r="T25" i="1"/>
  <c r="U25" i="1" s="1"/>
  <c r="F25" i="2" s="1"/>
  <c r="I21" i="6" s="1"/>
  <c r="T24" i="1"/>
  <c r="U24" i="1" s="1"/>
  <c r="F24" i="2" s="1"/>
  <c r="I20" i="6" s="1"/>
  <c r="T23" i="1"/>
  <c r="U23" i="1" s="1"/>
  <c r="F23" i="2" s="1"/>
  <c r="I19" i="6" s="1"/>
  <c r="T22" i="1"/>
  <c r="U22" i="1" s="1"/>
  <c r="F22" i="2" s="1"/>
  <c r="I18" i="6" s="1"/>
  <c r="T21" i="1"/>
  <c r="U21" i="1" s="1"/>
  <c r="F21" i="2" s="1"/>
  <c r="I17" i="6" s="1"/>
  <c r="T20" i="1"/>
  <c r="U20" i="1" s="1"/>
  <c r="F20" i="2" s="1"/>
  <c r="I16" i="6" s="1"/>
  <c r="T19" i="1"/>
  <c r="U19" i="1" s="1"/>
  <c r="F19" i="2" s="1"/>
  <c r="I15" i="6" s="1"/>
  <c r="T18" i="1"/>
  <c r="U18" i="1" s="1"/>
  <c r="F18" i="2" s="1"/>
  <c r="I14" i="6" s="1"/>
  <c r="T17" i="1"/>
  <c r="U17" i="1" s="1"/>
  <c r="F17" i="2" s="1"/>
  <c r="I13" i="6" s="1"/>
  <c r="T16" i="1"/>
  <c r="U16" i="1" s="1"/>
  <c r="F16" i="2" s="1"/>
  <c r="I12" i="6" s="1"/>
  <c r="T15" i="1"/>
  <c r="U15" i="1" s="1"/>
  <c r="F15" i="2" s="1"/>
  <c r="I11" i="6" s="1"/>
  <c r="T14" i="1"/>
  <c r="U14" i="1" s="1"/>
  <c r="F14" i="2" s="1"/>
  <c r="I10" i="6" s="1"/>
  <c r="T13" i="1"/>
  <c r="U13" i="1" s="1"/>
  <c r="F13" i="2" s="1"/>
  <c r="I9" i="6" s="1"/>
  <c r="T12" i="1"/>
  <c r="U12" i="1" s="1"/>
  <c r="F12" i="2" s="1"/>
  <c r="I8" i="6" s="1"/>
  <c r="T11" i="1"/>
  <c r="U11" i="1" s="1"/>
  <c r="F11" i="2" s="1"/>
  <c r="I7" i="6" s="1"/>
  <c r="T10" i="1"/>
  <c r="U10" i="1" s="1"/>
  <c r="F10" i="2" s="1"/>
  <c r="I6" i="6" s="1"/>
  <c r="T9" i="1"/>
  <c r="U9" i="1" s="1"/>
  <c r="F9" i="2" s="1"/>
  <c r="I5" i="6" s="1"/>
  <c r="T8" i="1"/>
  <c r="H4" i="6" l="1"/>
  <c r="H10" i="6"/>
  <c r="H16" i="6"/>
  <c r="C4" i="6"/>
  <c r="C8" i="6"/>
  <c r="C10" i="6"/>
  <c r="C12" i="6"/>
  <c r="C13" i="6"/>
  <c r="C15" i="6"/>
  <c r="C16" i="6"/>
  <c r="C18" i="6"/>
  <c r="C22" i="6"/>
  <c r="C24" i="6"/>
  <c r="C26" i="6"/>
  <c r="H14" i="6"/>
  <c r="H12" i="6"/>
  <c r="H8" i="6"/>
  <c r="C19" i="5"/>
  <c r="H6" i="6"/>
  <c r="C20" i="6"/>
  <c r="C6" i="6"/>
  <c r="U8" i="1"/>
  <c r="L18" i="5"/>
  <c r="J18" i="5"/>
  <c r="H18" i="5"/>
  <c r="F18" i="5"/>
  <c r="D18" i="5"/>
  <c r="F8" i="4"/>
  <c r="D4" i="6" s="1"/>
  <c r="C14" i="6"/>
  <c r="C18" i="5"/>
  <c r="H5" i="6"/>
  <c r="H7" i="6"/>
  <c r="H9" i="6"/>
  <c r="H11" i="6"/>
  <c r="H13" i="6"/>
  <c r="H15" i="6"/>
  <c r="H17" i="6"/>
  <c r="H19" i="6"/>
  <c r="H21" i="6"/>
  <c r="C5" i="6"/>
  <c r="C7" i="6"/>
  <c r="C9" i="6"/>
  <c r="C11" i="6"/>
  <c r="C17" i="6"/>
  <c r="C19" i="6"/>
  <c r="C21" i="6"/>
  <c r="C23" i="6"/>
  <c r="C25" i="6"/>
  <c r="P18" i="5" l="1"/>
  <c r="N18" i="5" s="1"/>
  <c r="M18" i="5"/>
  <c r="K18" i="5"/>
  <c r="I18" i="5"/>
  <c r="G18" i="5"/>
  <c r="E18" i="5"/>
  <c r="L19" i="5"/>
  <c r="M19" i="5" s="1"/>
  <c r="J19" i="5"/>
  <c r="K19" i="5" s="1"/>
  <c r="H19" i="5"/>
  <c r="I19" i="5" s="1"/>
  <c r="F19" i="5"/>
  <c r="G19" i="5" s="1"/>
  <c r="D19" i="5"/>
  <c r="F8" i="2"/>
  <c r="I4" i="6" s="1"/>
  <c r="R18" i="5" l="1"/>
  <c r="S18" i="5" s="1"/>
  <c r="O18" i="5"/>
  <c r="P19" i="5"/>
  <c r="E19" i="5"/>
  <c r="Q18" i="5" l="1"/>
  <c r="N19" i="5"/>
  <c r="R19" i="5" l="1"/>
  <c r="O19" i="5"/>
  <c r="S19" i="5" l="1"/>
  <c r="Q19" i="5"/>
</calcChain>
</file>

<file path=xl/sharedStrings.xml><?xml version="1.0" encoding="utf-8"?>
<sst xmlns="http://schemas.openxmlformats.org/spreadsheetml/2006/main" count="224" uniqueCount="144">
  <si>
    <t>OBRAZAC za evidenciju osvojenih poena na predmetu i predlog ocjene</t>
  </si>
  <si>
    <t>STUDIJSKI PROGRAM: Računarske nauke</t>
  </si>
  <si>
    <t>STUDIJE: AKADEMSKE OSNOVNE - PMF-a</t>
  </si>
  <si>
    <t>PREDMET: Strukture podataka</t>
  </si>
  <si>
    <t>Broj ECTS kredita
6</t>
  </si>
  <si>
    <t>NASTAVNIK: Prof. dr Milenko Mosurović</t>
  </si>
  <si>
    <t>SARADNIK: Mr Kosta Pavlović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</si>
  <si>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</si>
  <si>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</si>
  <si>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</si>
  <si>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</si>
  <si>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</si>
  <si>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</si>
  <si>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</si>
  <si>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</si>
  <si>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</si>
  <si>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</si>
  <si>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</si>
  <si>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</si>
  <si>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</si>
  <si>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</si>
  <si>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</si>
  <si>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</si>
  <si>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</si>
  <si>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</si>
  <si>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10/2019</t>
  </si>
  <si>
    <t>Rakočević Vasilije</t>
  </si>
  <si>
    <t>11/2019</t>
  </si>
  <si>
    <t>Lešić Nikola</t>
  </si>
  <si>
    <t>12/2019</t>
  </si>
  <si>
    <t>Rabrenović Aleksa</t>
  </si>
  <si>
    <t>22/2019</t>
  </si>
  <si>
    <t>Drobnjak Savo</t>
  </si>
  <si>
    <t>25/2019</t>
  </si>
  <si>
    <t>Mijatović Nataša</t>
  </si>
  <si>
    <t>28/2019</t>
  </si>
  <si>
    <t>Stevanović Boris</t>
  </si>
  <si>
    <t>37/2019</t>
  </si>
  <si>
    <t>Fatić Milica</t>
  </si>
  <si>
    <t>41/2019</t>
  </si>
  <si>
    <t>Mandić Vido</t>
  </si>
  <si>
    <t>45/2019</t>
  </si>
  <si>
    <t>Knežević Vuk</t>
  </si>
  <si>
    <t>46/2019</t>
  </si>
  <si>
    <t>Mijailović Mia</t>
  </si>
  <si>
    <t>48/2019</t>
  </si>
  <si>
    <t>Benić Teodora</t>
  </si>
  <si>
    <t>32/2018</t>
  </si>
  <si>
    <t>Pejović Vasilisa</t>
  </si>
  <si>
    <t>34/2018</t>
  </si>
  <si>
    <t>Radulović Ana</t>
  </si>
  <si>
    <t>43/2018</t>
  </si>
  <si>
    <t>Cmiljanić Dunja</t>
  </si>
  <si>
    <t>36/2017</t>
  </si>
  <si>
    <t>Kalač Almin</t>
  </si>
  <si>
    <t>50/2017</t>
  </si>
  <si>
    <t>Berišaj Bernard</t>
  </si>
  <si>
    <t>51/2017</t>
  </si>
  <si>
    <t>Božović Branko</t>
  </si>
  <si>
    <t>48/2014</t>
  </si>
  <si>
    <t>Praščević Ivana</t>
  </si>
  <si>
    <t>PREDMETNI NASTAVNIK</t>
  </si>
  <si>
    <t>OBRAZAC ZA ZAKLJUČNE OCJENE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</si>
  <si>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</si>
  <si>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</si>
  <si>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</si>
  <si>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</si>
  <si>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</si>
  <si>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</si>
  <si>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</si>
  <si>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</si>
  <si>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STUDIJSKI PROGRAM: Računarstvo i informacione tehnologije</t>
  </si>
  <si>
    <t>STUDIJE: PRIMJENJENE OSNOVNE - PMF-a</t>
  </si>
  <si>
    <t>1/2019</t>
  </si>
  <si>
    <t>Sošić Slavko</t>
  </si>
  <si>
    <t>6/2019</t>
  </si>
  <si>
    <t>Brajković Matija</t>
  </si>
  <si>
    <t>9/2019</t>
  </si>
  <si>
    <t>Raković Ljubica</t>
  </si>
  <si>
    <t>Luković Aida</t>
  </si>
  <si>
    <t>Vukčević Luka</t>
  </si>
  <si>
    <t>Radonjić Dimitrije</t>
  </si>
  <si>
    <t>14/2019</t>
  </si>
  <si>
    <t>Radonjić Filip</t>
  </si>
  <si>
    <t>17/2019</t>
  </si>
  <si>
    <t>Mišković Saša</t>
  </si>
  <si>
    <t>21/2019</t>
  </si>
  <si>
    <t>Janković Marko</t>
  </si>
  <si>
    <t>Adrović Džefika</t>
  </si>
  <si>
    <t>24/2019</t>
  </si>
  <si>
    <t>Peruničić Marija</t>
  </si>
  <si>
    <t>29/2019</t>
  </si>
  <si>
    <t>Raičević Anastasija</t>
  </si>
  <si>
    <t>32/2019</t>
  </si>
  <si>
    <t>Zlatičanin Snežana</t>
  </si>
  <si>
    <t>36/2019</t>
  </si>
  <si>
    <t>Sinđić Katarina</t>
  </si>
  <si>
    <t>39/2019</t>
  </si>
  <si>
    <t>Stešević Sonja</t>
  </si>
  <si>
    <t>12/2017</t>
  </si>
  <si>
    <t>Vukčević Danilo</t>
  </si>
  <si>
    <t>25/2017</t>
  </si>
  <si>
    <t>Jovović Nikola</t>
  </si>
  <si>
    <t>31/2017</t>
  </si>
  <si>
    <t>Ljumović Pavle</t>
  </si>
  <si>
    <t>35/2017</t>
  </si>
  <si>
    <t>Veljić Nikola</t>
  </si>
  <si>
    <t>35/2016</t>
  </si>
  <si>
    <t>Rakonjac Nikola</t>
  </si>
  <si>
    <t>8/2015</t>
  </si>
  <si>
    <t>Čelebić Luka</t>
  </si>
  <si>
    <t>39/2014</t>
  </si>
  <si>
    <t>Đurković Momir</t>
  </si>
  <si>
    <t>16/2016</t>
  </si>
  <si>
    <t>Raičević Filip</t>
  </si>
  <si>
    <t>STUDIJE:  PRIMJENJENE OSNOVNE - PMF-a</t>
  </si>
  <si>
    <t>UNIVERZITET  CRNE  GORE</t>
  </si>
  <si>
    <t>PRIRODNO MATEMATIČKI FAKULTET PODGORICA</t>
  </si>
  <si>
    <t>Studijski program:  Računarstvo i informacione tehnologije/ Računarske nauke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</si>
  <si>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</si>
  <si>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</si>
  <si>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</si>
  <si>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</si>
  <si>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</si>
  <si>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</si>
  <si>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</si>
  <si>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</si>
  <si>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</si>
  <si>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</si>
  <si>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</si>
  <si>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</si>
  <si>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</si>
  <si>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</si>
  <si>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</si>
  <si>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</si>
  <si>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Strukture Podataka (D)</t>
  </si>
  <si>
    <t>Strukture Podataka (C)</t>
  </si>
  <si>
    <t>Rukovodilac studijskog programa:</t>
  </si>
  <si>
    <t>Prodekan za nastavu</t>
  </si>
  <si>
    <t>Prof. dr Aleksandar Popović</t>
  </si>
  <si>
    <t>Doc. dr Miljan Bigović</t>
  </si>
  <si>
    <t>GODINA</t>
  </si>
  <si>
    <t>Strukture podataka</t>
  </si>
  <si>
    <t>2019/20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</si>
</sst>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color rgb="FF000000"/>
      <name val="Arial"/>
    </font>
    <font>
      <b/>
      <i/>
      <sz val="14"/>
      <color theme="1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2"/>
      <color theme="1"/>
      <name val="Arial"/>
    </font>
    <font>
      <sz val="8"/>
      <color theme="1"/>
      <name val="Arial"/>
    </font>
    <font>
      <b/>
      <sz val="8"/>
      <color rgb="FF000000"/>
      <name val="Arial"/>
    </font>
    <font>
      <b/>
      <sz val="9"/>
      <color theme="1"/>
      <name val="Arial"/>
    </font>
    <font>
      <sz val="6"/>
      <color theme="1"/>
      <name val="Arial"/>
    </font>
    <font>
      <sz val="10"/>
      <name val="Arial"/>
    </font>
    <font>
      <b/>
      <sz val="12"/>
      <color theme="1"/>
      <name val="Arial"/>
    </font>
    <font>
      <b/>
      <i/>
      <sz val="14"/>
      <color rgb="FF000000"/>
      <name val="Arial"/>
    </font>
    <font>
      <sz val="12"/>
      <color theme="1"/>
      <name val="Times New Roman"/>
    </font>
    <font>
      <b/>
      <sz val="11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color theme="1"/>
      <name val="Times New Roman"/>
    </font>
    <font>
      <sz val="10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right"/>
    </xf>
    <xf numFmtId="0" fontId="3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horizontal="right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11" fillId="0" borderId="6" xfId="0" applyFont="1" applyBorder="1" applyAlignment="1"/>
    <xf numFmtId="0" fontId="3" fillId="0" borderId="1" xfId="0" applyFont="1" applyBorder="1" applyAlignment="1">
      <alignment horizontal="center"/>
    </xf>
    <xf numFmtId="0" fontId="12" fillId="0" borderId="0" xfId="0" applyFont="1"/>
    <xf numFmtId="0" fontId="14" fillId="2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right"/>
    </xf>
    <xf numFmtId="1" fontId="3" fillId="0" borderId="17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9" fontId="3" fillId="0" borderId="6" xfId="0" applyNumberFormat="1" applyFont="1" applyBorder="1" applyAlignment="1">
      <alignment horizontal="right"/>
    </xf>
    <xf numFmtId="0" fontId="14" fillId="0" borderId="0" xfId="0" applyFont="1" applyAlignment="1">
      <alignment horizontal="right" vertical="top" wrapText="1"/>
    </xf>
    <xf numFmtId="0" fontId="10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14" fillId="0" borderId="34" xfId="0" applyFont="1" applyBorder="1" applyAlignment="1">
      <alignment horizontal="center" wrapText="1"/>
    </xf>
    <xf numFmtId="0" fontId="14" fillId="0" borderId="35" xfId="0" applyFont="1" applyBorder="1" applyAlignment="1">
      <alignment horizontal="center" wrapText="1"/>
    </xf>
    <xf numFmtId="0" fontId="14" fillId="0" borderId="36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14" fillId="0" borderId="38" xfId="0" applyFont="1" applyBorder="1" applyAlignment="1">
      <alignment wrapText="1"/>
    </xf>
    <xf numFmtId="0" fontId="14" fillId="0" borderId="38" xfId="0" applyFont="1" applyBorder="1" applyAlignment="1">
      <alignment horizontal="center" wrapText="1"/>
    </xf>
    <xf numFmtId="0" fontId="14" fillId="0" borderId="39" xfId="0" applyFont="1" applyBorder="1" applyAlignment="1">
      <alignment horizontal="center" wrapText="1"/>
    </xf>
    <xf numFmtId="0" fontId="14" fillId="0" borderId="40" xfId="0" applyFont="1" applyBorder="1" applyAlignment="1">
      <alignment horizontal="center" wrapText="1"/>
    </xf>
    <xf numFmtId="0" fontId="14" fillId="0" borderId="31" xfId="0" applyFont="1" applyBorder="1" applyAlignment="1">
      <alignment horizontal="center" wrapText="1"/>
    </xf>
    <xf numFmtId="0" fontId="14" fillId="0" borderId="35" xfId="0" applyFont="1" applyBorder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6" fillId="0" borderId="0" xfId="0" applyFont="1"/>
    <xf numFmtId="0" fontId="21" fillId="3" borderId="41" xfId="0" applyFont="1" applyFill="1" applyBorder="1"/>
    <xf numFmtId="49" fontId="3" fillId="0" borderId="6" xfId="0" applyNumberFormat="1" applyFont="1" applyBorder="1"/>
    <xf numFmtId="1" fontId="3" fillId="0" borderId="6" xfId="0" applyNumberFormat="1" applyFont="1" applyBorder="1"/>
    <xf numFmtId="0" fontId="4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6" fillId="0" borderId="1" xfId="0" applyFont="1" applyBorder="1"/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7" xfId="0" applyFont="1" applyBorder="1"/>
    <xf numFmtId="0" fontId="8" fillId="0" borderId="4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9" fillId="0" borderId="4" xfId="0" applyFont="1" applyBorder="1" applyAlignment="1">
      <alignment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2" fillId="0" borderId="10" xfId="0" applyFont="1" applyBorder="1"/>
    <xf numFmtId="0" fontId="17" fillId="0" borderId="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18" fillId="0" borderId="0" xfId="0" applyFont="1" applyAlignment="1">
      <alignment horizontal="left" vertical="center"/>
    </xf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4" fillId="0" borderId="18" xfId="0" applyFont="1" applyBorder="1" applyAlignment="1">
      <alignment horizontal="center" wrapText="1"/>
    </xf>
    <xf numFmtId="0" fontId="2" fillId="0" borderId="25" xfId="0" applyFont="1" applyBorder="1"/>
    <xf numFmtId="0" fontId="2" fillId="0" borderId="31" xfId="0" applyFont="1" applyBorder="1"/>
    <xf numFmtId="0" fontId="14" fillId="0" borderId="19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32" xfId="0" applyFont="1" applyBorder="1"/>
    <xf numFmtId="0" fontId="14" fillId="0" borderId="20" xfId="0" applyFont="1" applyBorder="1" applyAlignment="1">
      <alignment horizontal="center" wrapText="1"/>
    </xf>
    <xf numFmtId="0" fontId="2" fillId="0" borderId="27" xfId="0" applyFont="1" applyBorder="1"/>
    <xf numFmtId="0" fontId="2" fillId="0" borderId="33" xfId="0" applyFont="1" applyBorder="1"/>
    <xf numFmtId="0" fontId="14" fillId="0" borderId="21" xfId="0" applyFont="1" applyBorder="1" applyAlignment="1">
      <alignment horizontal="center" wrapText="1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9" xfId="0" applyFont="1" applyBorder="1"/>
    <xf numFmtId="0" fontId="20" fillId="0" borderId="28" xfId="0" applyFont="1" applyBorder="1" applyAlignment="1">
      <alignment horizontal="center" wrapText="1"/>
    </xf>
    <xf numFmtId="0" fontId="2" fillId="0" borderId="30" xfId="0" applyFont="1" applyBorder="1"/>
    <xf numFmtId="0" fontId="14" fillId="0" borderId="28" xfId="0" applyFont="1" applyBorder="1" applyAlignment="1">
      <alignment horizontal="center" wrapText="1"/>
    </xf>
    <xf numFmtId="0" fontId="3" fillId="0" borderId="4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workbookViewId="0">
      <selection activeCell="W15" sqref="W15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2" width="8.7109375" customWidth="1"/>
    <col min="23" max="24" width="3" bestFit="1" customWidth="1"/>
    <col min="25" max="25" width="8.7109375" customWidth="1"/>
    <col min="26" max="26" width="3" bestFit="1" customWidth="1"/>
    <col min="27" max="27" width="2" bestFit="1" customWidth="1"/>
  </cols>
  <sheetData>
    <row r="1" spans="1:27" ht="12.75" customHeight="1" x14ac:dyDescent="0.2">
      <c r="A1" s="60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50"/>
      <c r="S1" s="56"/>
      <c r="T1" s="49"/>
      <c r="U1" s="50"/>
      <c r="V1" s="1"/>
      <c r="W1" s="1"/>
      <c r="X1" s="1"/>
      <c r="Y1" s="1"/>
      <c r="Z1" s="1"/>
    </row>
    <row r="2" spans="1:27" ht="12.75" customHeight="1" x14ac:dyDescent="0.2">
      <c r="A2" s="61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50"/>
      <c r="O2" s="62" t="s">
        <v>2</v>
      </c>
      <c r="P2" s="49"/>
      <c r="Q2" s="49"/>
      <c r="R2" s="49"/>
      <c r="S2" s="49"/>
      <c r="T2" s="49"/>
      <c r="U2" s="50"/>
      <c r="V2" s="1"/>
      <c r="W2" s="1"/>
      <c r="X2" s="1"/>
      <c r="Y2" s="1"/>
      <c r="Z2" s="1"/>
    </row>
    <row r="3" spans="1:27" ht="21" customHeight="1" x14ac:dyDescent="0.2">
      <c r="A3" s="51" t="s">
        <v>3</v>
      </c>
      <c r="B3" s="49"/>
      <c r="C3" s="50"/>
      <c r="D3" s="63" t="s">
        <v>4</v>
      </c>
      <c r="E3" s="49"/>
      <c r="F3" s="49"/>
      <c r="G3" s="50"/>
      <c r="H3" s="64" t="s">
        <v>5</v>
      </c>
      <c r="I3" s="49"/>
      <c r="J3" s="49"/>
      <c r="K3" s="49"/>
      <c r="L3" s="49"/>
      <c r="M3" s="49"/>
      <c r="N3" s="49"/>
      <c r="O3" s="49"/>
      <c r="P3" s="50"/>
      <c r="Q3" s="65" t="s">
        <v>6</v>
      </c>
      <c r="R3" s="49"/>
      <c r="S3" s="49"/>
      <c r="T3" s="49"/>
      <c r="U3" s="50"/>
      <c r="V3" s="1"/>
      <c r="W3" s="1"/>
      <c r="X3" s="1"/>
      <c r="Y3" s="1"/>
      <c r="Z3" s="1"/>
    </row>
    <row r="4" spans="1:27" ht="6.75" customHeight="1" x14ac:dyDescent="0.2">
      <c r="A4" s="1"/>
      <c r="B4" s="1"/>
      <c r="C4" s="1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21" customHeight="1" x14ac:dyDescent="0.2">
      <c r="A5" s="52" t="s">
        <v>7</v>
      </c>
      <c r="B5" s="55" t="s">
        <v>8</v>
      </c>
      <c r="C5" s="48" t="s">
        <v>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50"/>
      <c r="T5" s="57" t="s">
        <v>10</v>
      </c>
      <c r="U5" s="58" t="s">
        <v>11</v>
      </c>
      <c r="V5" s="1"/>
      <c r="W5" s="1"/>
      <c r="X5" s="1"/>
      <c r="Y5" s="1"/>
      <c r="Z5" s="1"/>
    </row>
    <row r="6" spans="1:27" ht="21" customHeight="1" x14ac:dyDescent="0.2">
      <c r="A6" s="53"/>
      <c r="B6" s="53"/>
      <c r="C6" s="3"/>
      <c r="D6" s="59" t="s">
        <v>12</v>
      </c>
      <c r="E6" s="49"/>
      <c r="F6" s="49"/>
      <c r="G6" s="49"/>
      <c r="H6" s="50"/>
      <c r="I6" s="59" t="s">
        <v>13</v>
      </c>
      <c r="J6" s="49"/>
      <c r="K6" s="50"/>
      <c r="L6" s="59" t="s">
        <v>14</v>
      </c>
      <c r="M6" s="49"/>
      <c r="N6" s="50"/>
      <c r="O6" s="59" t="s">
        <v>15</v>
      </c>
      <c r="P6" s="49"/>
      <c r="Q6" s="50"/>
      <c r="R6" s="59" t="s">
        <v>16</v>
      </c>
      <c r="S6" s="50"/>
      <c r="T6" s="53"/>
      <c r="U6" s="53"/>
      <c r="V6" s="1"/>
      <c r="W6" s="1"/>
      <c r="X6" s="1"/>
      <c r="Y6" s="1"/>
      <c r="Z6" s="1"/>
    </row>
    <row r="7" spans="1:27" ht="21" customHeight="1" x14ac:dyDescent="0.2">
      <c r="A7" s="54"/>
      <c r="B7" s="54"/>
      <c r="C7" s="4" t="s">
        <v>17</v>
      </c>
      <c r="D7" s="5" t="s">
        <v>18</v>
      </c>
      <c r="E7" s="5" t="s">
        <v>19</v>
      </c>
      <c r="F7" s="5" t="s">
        <v>20</v>
      </c>
      <c r="G7" s="5" t="s">
        <v>21</v>
      </c>
      <c r="H7" s="5" t="s">
        <v>22</v>
      </c>
      <c r="I7" s="5" t="s">
        <v>18</v>
      </c>
      <c r="J7" s="5" t="s">
        <v>19</v>
      </c>
      <c r="K7" s="5" t="s">
        <v>20</v>
      </c>
      <c r="L7" s="5" t="s">
        <v>18</v>
      </c>
      <c r="M7" s="5" t="s">
        <v>19</v>
      </c>
      <c r="N7" s="5" t="s">
        <v>20</v>
      </c>
      <c r="O7" s="5" t="s">
        <v>18</v>
      </c>
      <c r="P7" s="5" t="s">
        <v>19</v>
      </c>
      <c r="Q7" s="5" t="s">
        <v>20</v>
      </c>
      <c r="R7" s="5" t="s">
        <v>23</v>
      </c>
      <c r="S7" s="5" t="s">
        <v>24</v>
      </c>
      <c r="T7" s="54"/>
      <c r="U7" s="54"/>
      <c r="V7" s="1"/>
      <c r="W7" s="1"/>
      <c r="X7" s="1"/>
      <c r="Y7" s="1"/>
      <c r="Z7" s="1"/>
    </row>
    <row r="8" spans="1:27" ht="12.75" customHeight="1" x14ac:dyDescent="0.2">
      <c r="A8" s="6" t="s">
        <v>25</v>
      </c>
      <c r="B8" s="7" t="s">
        <v>26</v>
      </c>
      <c r="C8" s="8"/>
      <c r="D8" s="9"/>
      <c r="E8" s="9"/>
      <c r="F8" s="8"/>
      <c r="G8" s="8"/>
      <c r="H8" s="8"/>
      <c r="I8" s="10">
        <v>4</v>
      </c>
      <c r="J8" s="10">
        <v>9</v>
      </c>
      <c r="K8" s="10"/>
      <c r="L8" s="10">
        <v>13</v>
      </c>
      <c r="M8" s="10">
        <v>2</v>
      </c>
      <c r="N8" s="10"/>
      <c r="O8" s="10">
        <v>18</v>
      </c>
      <c r="P8" s="11"/>
      <c r="Q8" s="10"/>
      <c r="R8" s="8"/>
      <c r="S8" s="8">
        <v>23</v>
      </c>
      <c r="T8" s="8">
        <f t="shared" ref="T8:T25" si="0">SUM(D8:E8,O8,P8,MAX(R8,S8))</f>
        <v>41</v>
      </c>
      <c r="U8" s="8" t="str">
        <f t="shared" ref="U8:U25" si="1">IF(T8&gt;89,"A",IF(T8&gt;79,"B",IF(T8&gt;69,"C",IF(T8&gt;59,"D",IF(T8&gt;49,"E","F")))))</f>
        <v>F</v>
      </c>
      <c r="V8" s="1"/>
      <c r="W8" s="1"/>
      <c r="X8" s="1"/>
      <c r="Y8" s="1"/>
      <c r="Z8" s="1"/>
      <c r="AA8" s="104"/>
    </row>
    <row r="9" spans="1:27" ht="12.75" customHeight="1" x14ac:dyDescent="0.2">
      <c r="A9" s="6" t="s">
        <v>27</v>
      </c>
      <c r="B9" s="12" t="s">
        <v>28</v>
      </c>
      <c r="C9" s="13"/>
      <c r="D9" s="13"/>
      <c r="E9" s="13"/>
      <c r="F9" s="13"/>
      <c r="G9" s="13"/>
      <c r="H9" s="13"/>
      <c r="I9" s="12"/>
      <c r="J9" s="12"/>
      <c r="K9" s="12"/>
      <c r="L9" s="12"/>
      <c r="M9" s="12"/>
      <c r="N9" s="12"/>
      <c r="O9" s="6">
        <v>23</v>
      </c>
      <c r="P9" s="6"/>
      <c r="Q9" s="12"/>
      <c r="R9" s="13">
        <v>10</v>
      </c>
      <c r="S9" s="13"/>
      <c r="T9" s="8">
        <f t="shared" si="0"/>
        <v>33</v>
      </c>
      <c r="U9" s="8" t="str">
        <f t="shared" si="1"/>
        <v>F</v>
      </c>
      <c r="V9" s="1"/>
      <c r="W9" s="1"/>
      <c r="X9" s="1"/>
      <c r="Y9" s="1"/>
      <c r="Z9" s="1"/>
    </row>
    <row r="10" spans="1:27" ht="12.75" customHeight="1" x14ac:dyDescent="0.2">
      <c r="A10" s="6" t="s">
        <v>29</v>
      </c>
      <c r="B10" s="12" t="s">
        <v>30</v>
      </c>
      <c r="C10" s="13"/>
      <c r="D10" s="13"/>
      <c r="E10" s="13"/>
      <c r="F10" s="13"/>
      <c r="G10" s="13"/>
      <c r="H10" s="13"/>
      <c r="I10" s="14">
        <v>5</v>
      </c>
      <c r="J10" s="14"/>
      <c r="K10" s="12"/>
      <c r="L10" s="12"/>
      <c r="M10" s="12">
        <v>10</v>
      </c>
      <c r="N10" s="12"/>
      <c r="O10" s="6">
        <v>23</v>
      </c>
      <c r="P10" s="6"/>
      <c r="Q10" s="12"/>
      <c r="R10" s="13"/>
      <c r="S10" s="13">
        <v>27</v>
      </c>
      <c r="T10" s="8">
        <f t="shared" si="0"/>
        <v>50</v>
      </c>
      <c r="U10" s="8" t="str">
        <f t="shared" si="1"/>
        <v>E</v>
      </c>
      <c r="V10" s="1"/>
      <c r="W10" s="1"/>
      <c r="X10" s="1"/>
      <c r="Y10" s="1"/>
      <c r="Z10" s="1"/>
    </row>
    <row r="11" spans="1:27" ht="12.75" customHeight="1" x14ac:dyDescent="0.2">
      <c r="A11" s="6" t="s">
        <v>31</v>
      </c>
      <c r="B11" s="12" t="s">
        <v>32</v>
      </c>
      <c r="C11" s="13"/>
      <c r="D11" s="13"/>
      <c r="E11" s="13"/>
      <c r="F11" s="13"/>
      <c r="G11" s="13"/>
      <c r="H11" s="13"/>
      <c r="I11" s="14"/>
      <c r="J11" s="14"/>
      <c r="K11" s="12"/>
      <c r="L11" s="12"/>
      <c r="M11" s="12"/>
      <c r="N11" s="12"/>
      <c r="O11" s="6">
        <v>27</v>
      </c>
      <c r="P11" s="6"/>
      <c r="Q11" s="12"/>
      <c r="R11" s="13">
        <v>23</v>
      </c>
      <c r="S11" s="13"/>
      <c r="T11" s="8">
        <f t="shared" si="0"/>
        <v>50</v>
      </c>
      <c r="U11" s="8" t="str">
        <f t="shared" si="1"/>
        <v>E</v>
      </c>
      <c r="V11" s="1"/>
      <c r="W11" s="1"/>
      <c r="X11" s="1"/>
      <c r="Y11" s="1"/>
      <c r="Z11" s="1"/>
    </row>
    <row r="12" spans="1:27" ht="12.75" customHeight="1" x14ac:dyDescent="0.2">
      <c r="A12" s="6" t="s">
        <v>33</v>
      </c>
      <c r="B12" s="12" t="s">
        <v>34</v>
      </c>
      <c r="C12" s="13"/>
      <c r="D12" s="13"/>
      <c r="E12" s="13"/>
      <c r="F12" s="13"/>
      <c r="G12" s="13"/>
      <c r="H12" s="13"/>
      <c r="I12" s="14"/>
      <c r="J12" s="14">
        <v>4</v>
      </c>
      <c r="K12" s="12"/>
      <c r="L12" s="12">
        <v>14</v>
      </c>
      <c r="M12" s="12">
        <v>2</v>
      </c>
      <c r="N12" s="12"/>
      <c r="O12" s="6">
        <v>22</v>
      </c>
      <c r="P12" s="6"/>
      <c r="Q12" s="12"/>
      <c r="R12" s="13">
        <v>14</v>
      </c>
      <c r="S12" s="13">
        <v>16</v>
      </c>
      <c r="T12" s="8">
        <f t="shared" si="0"/>
        <v>38</v>
      </c>
      <c r="U12" s="8" t="str">
        <f t="shared" si="1"/>
        <v>F</v>
      </c>
      <c r="V12" s="1"/>
      <c r="W12" s="1"/>
      <c r="X12" s="1"/>
      <c r="Y12" s="1"/>
      <c r="Z12" s="1"/>
    </row>
    <row r="13" spans="1:27" ht="12.75" customHeight="1" x14ac:dyDescent="0.2">
      <c r="A13" s="6" t="s">
        <v>35</v>
      </c>
      <c r="B13" s="12" t="s">
        <v>36</v>
      </c>
      <c r="C13" s="13"/>
      <c r="D13" s="13"/>
      <c r="E13" s="13"/>
      <c r="F13" s="13"/>
      <c r="G13" s="13"/>
      <c r="H13" s="13"/>
      <c r="I13" s="14"/>
      <c r="J13" s="12"/>
      <c r="K13" s="12"/>
      <c r="L13" s="12"/>
      <c r="M13" s="12"/>
      <c r="N13" s="12"/>
      <c r="O13" s="6">
        <v>31</v>
      </c>
      <c r="P13" s="6"/>
      <c r="Q13" s="12"/>
      <c r="R13" s="13">
        <v>22</v>
      </c>
      <c r="S13" s="13"/>
      <c r="T13" s="8">
        <f t="shared" si="0"/>
        <v>53</v>
      </c>
      <c r="U13" s="8" t="str">
        <f t="shared" si="1"/>
        <v>E</v>
      </c>
      <c r="V13" s="1"/>
      <c r="W13" s="1"/>
      <c r="X13" s="1"/>
      <c r="Y13" s="1"/>
      <c r="Z13" s="1"/>
    </row>
    <row r="14" spans="1:27" ht="12.75" customHeight="1" x14ac:dyDescent="0.2">
      <c r="A14" s="6" t="s">
        <v>37</v>
      </c>
      <c r="B14" s="12" t="s">
        <v>38</v>
      </c>
      <c r="C14" s="13"/>
      <c r="D14" s="13"/>
      <c r="E14" s="13"/>
      <c r="F14" s="13"/>
      <c r="G14" s="13"/>
      <c r="H14" s="13"/>
      <c r="I14" s="12">
        <v>3</v>
      </c>
      <c r="J14" s="12"/>
      <c r="K14" s="12"/>
      <c r="L14" s="12"/>
      <c r="M14" s="12">
        <v>8</v>
      </c>
      <c r="N14" s="12"/>
      <c r="O14" s="6">
        <v>15</v>
      </c>
      <c r="Q14" s="12"/>
      <c r="R14" s="13"/>
      <c r="S14" s="13">
        <v>11</v>
      </c>
      <c r="T14" s="8">
        <f t="shared" si="0"/>
        <v>26</v>
      </c>
      <c r="U14" s="8" t="str">
        <f t="shared" si="1"/>
        <v>F</v>
      </c>
      <c r="V14" s="1"/>
      <c r="W14" s="1"/>
      <c r="X14" s="1"/>
      <c r="Y14" s="1"/>
      <c r="Z14" s="1"/>
    </row>
    <row r="15" spans="1:27" ht="12.75" customHeight="1" x14ac:dyDescent="0.2">
      <c r="A15" s="6" t="s">
        <v>39</v>
      </c>
      <c r="B15" s="12" t="s">
        <v>40</v>
      </c>
      <c r="C15" s="13"/>
      <c r="D15" s="13"/>
      <c r="E15" s="13"/>
      <c r="F15" s="13"/>
      <c r="G15" s="13"/>
      <c r="H15" s="13"/>
      <c r="I15" s="14">
        <v>12</v>
      </c>
      <c r="J15" s="12"/>
      <c r="K15" s="12"/>
      <c r="L15" s="12"/>
      <c r="M15" s="12"/>
      <c r="N15" s="12"/>
      <c r="O15" s="6">
        <v>24</v>
      </c>
      <c r="P15" s="6"/>
      <c r="Q15" s="12"/>
      <c r="R15" s="13"/>
      <c r="S15" s="13">
        <v>29</v>
      </c>
      <c r="T15" s="8">
        <f t="shared" si="0"/>
        <v>53</v>
      </c>
      <c r="U15" s="8" t="str">
        <f t="shared" si="1"/>
        <v>E</v>
      </c>
      <c r="V15" s="1"/>
      <c r="W15" s="1"/>
      <c r="X15" s="1"/>
      <c r="Y15" s="1"/>
      <c r="Z15" s="1"/>
    </row>
    <row r="16" spans="1:27" ht="12.75" customHeight="1" x14ac:dyDescent="0.2">
      <c r="A16" s="6" t="s">
        <v>41</v>
      </c>
      <c r="B16" s="12" t="s">
        <v>42</v>
      </c>
      <c r="C16" s="13"/>
      <c r="D16" s="13"/>
      <c r="E16" s="13"/>
      <c r="F16" s="13"/>
      <c r="G16" s="13"/>
      <c r="H16" s="13"/>
      <c r="I16" s="14"/>
      <c r="J16" s="14">
        <v>3</v>
      </c>
      <c r="K16" s="12"/>
      <c r="L16" s="12">
        <v>8</v>
      </c>
      <c r="M16" s="12">
        <v>2</v>
      </c>
      <c r="N16" s="12"/>
      <c r="O16" s="6">
        <v>19</v>
      </c>
      <c r="P16" s="6"/>
      <c r="Q16" s="12"/>
      <c r="R16" s="13">
        <v>12</v>
      </c>
      <c r="S16" s="13">
        <v>15</v>
      </c>
      <c r="T16" s="8">
        <f t="shared" si="0"/>
        <v>34</v>
      </c>
      <c r="U16" s="8" t="str">
        <f t="shared" si="1"/>
        <v>F</v>
      </c>
      <c r="V16" s="1"/>
      <c r="W16" s="1"/>
      <c r="X16" s="1"/>
      <c r="Y16" s="1"/>
      <c r="Z16" s="1"/>
    </row>
    <row r="17" spans="1:27" ht="12.75" customHeight="1" x14ac:dyDescent="0.2">
      <c r="A17" s="6" t="s">
        <v>43</v>
      </c>
      <c r="B17" s="12" t="s">
        <v>44</v>
      </c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6">
        <v>27</v>
      </c>
      <c r="P17" s="6"/>
      <c r="Q17" s="12"/>
      <c r="R17" s="13"/>
      <c r="S17" s="13"/>
      <c r="T17" s="8">
        <f t="shared" si="0"/>
        <v>27</v>
      </c>
      <c r="U17" s="8" t="str">
        <f t="shared" si="1"/>
        <v>F</v>
      </c>
      <c r="V17" s="1"/>
      <c r="W17" s="1"/>
      <c r="X17" s="1"/>
      <c r="Y17" s="1"/>
      <c r="Z17" s="1"/>
    </row>
    <row r="18" spans="1:27" ht="12.75" customHeight="1" x14ac:dyDescent="0.2">
      <c r="A18" s="6" t="s">
        <v>45</v>
      </c>
      <c r="B18" s="12" t="s">
        <v>46</v>
      </c>
      <c r="C18" s="13"/>
      <c r="D18" s="13"/>
      <c r="E18" s="13"/>
      <c r="F18" s="13"/>
      <c r="G18" s="13"/>
      <c r="H18" s="13"/>
      <c r="I18" s="14"/>
      <c r="J18" s="12">
        <v>20</v>
      </c>
      <c r="K18" s="12"/>
      <c r="L18" s="12">
        <v>11</v>
      </c>
      <c r="M18" s="12">
        <v>6</v>
      </c>
      <c r="N18" s="12"/>
      <c r="O18" s="6">
        <v>24</v>
      </c>
      <c r="P18" s="6"/>
      <c r="Q18" s="12"/>
      <c r="R18" s="13">
        <v>13</v>
      </c>
      <c r="S18" s="13">
        <v>36</v>
      </c>
      <c r="T18" s="8">
        <f t="shared" si="0"/>
        <v>60</v>
      </c>
      <c r="U18" s="8" t="str">
        <f t="shared" si="1"/>
        <v>D</v>
      </c>
      <c r="V18" s="1"/>
      <c r="W18" s="1"/>
      <c r="X18" s="1"/>
      <c r="Y18" s="1"/>
      <c r="Z18" s="1"/>
    </row>
    <row r="19" spans="1:27" ht="12.75" customHeight="1" x14ac:dyDescent="0.2">
      <c r="A19" s="6" t="s">
        <v>47</v>
      </c>
      <c r="B19" s="12" t="s">
        <v>48</v>
      </c>
      <c r="C19" s="13"/>
      <c r="D19" s="13"/>
      <c r="E19" s="13"/>
      <c r="F19" s="13"/>
      <c r="G19" s="13"/>
      <c r="H19" s="13"/>
      <c r="I19" s="12">
        <v>2</v>
      </c>
      <c r="J19" s="12">
        <v>2</v>
      </c>
      <c r="K19" s="12"/>
      <c r="L19" s="12"/>
      <c r="M19" s="12">
        <v>1</v>
      </c>
      <c r="N19" s="12"/>
      <c r="O19" s="6">
        <v>16</v>
      </c>
      <c r="P19" s="6"/>
      <c r="Q19" s="12"/>
      <c r="R19" s="13"/>
      <c r="S19" s="13">
        <v>3</v>
      </c>
      <c r="T19" s="8">
        <f t="shared" si="0"/>
        <v>19</v>
      </c>
      <c r="U19" s="8" t="str">
        <f t="shared" si="1"/>
        <v>F</v>
      </c>
      <c r="V19" s="1"/>
      <c r="W19" s="1"/>
      <c r="X19" s="1"/>
      <c r="Y19" s="1"/>
      <c r="Z19" s="1"/>
    </row>
    <row r="20" spans="1:27" ht="12.75" customHeight="1" x14ac:dyDescent="0.2">
      <c r="A20" s="6" t="s">
        <v>49</v>
      </c>
      <c r="B20" s="12" t="s">
        <v>50</v>
      </c>
      <c r="C20" s="13"/>
      <c r="D20" s="13"/>
      <c r="E20" s="13"/>
      <c r="F20" s="13"/>
      <c r="G20" s="13"/>
      <c r="H20" s="13"/>
      <c r="I20" s="12">
        <v>0</v>
      </c>
      <c r="J20" s="12">
        <v>11</v>
      </c>
      <c r="K20" s="12"/>
      <c r="L20" s="12">
        <v>8</v>
      </c>
      <c r="M20" s="12">
        <v>2</v>
      </c>
      <c r="N20" s="12"/>
      <c r="O20" s="6">
        <v>13</v>
      </c>
      <c r="P20" s="6"/>
      <c r="Q20" s="12"/>
      <c r="R20" s="13"/>
      <c r="S20" s="13">
        <v>13</v>
      </c>
      <c r="T20" s="8">
        <f t="shared" si="0"/>
        <v>26</v>
      </c>
      <c r="U20" s="8" t="str">
        <f t="shared" si="1"/>
        <v>F</v>
      </c>
      <c r="V20" s="1"/>
      <c r="W20" s="1"/>
      <c r="X20" s="1"/>
      <c r="Y20" s="1"/>
      <c r="Z20" s="1"/>
      <c r="AA20" s="104"/>
    </row>
    <row r="21" spans="1:27" ht="12.75" customHeight="1" x14ac:dyDescent="0.2">
      <c r="A21" s="6" t="s">
        <v>51</v>
      </c>
      <c r="B21" s="12" t="s">
        <v>52</v>
      </c>
      <c r="C21" s="13"/>
      <c r="D21" s="13"/>
      <c r="E21" s="13"/>
      <c r="F21" s="13"/>
      <c r="G21" s="13"/>
      <c r="H21" s="13"/>
      <c r="I21" s="12"/>
      <c r="J21" s="12"/>
      <c r="K21" s="12"/>
      <c r="L21" s="12"/>
      <c r="M21" s="12"/>
      <c r="N21" s="12"/>
      <c r="O21" s="6">
        <v>9</v>
      </c>
      <c r="P21" s="6"/>
      <c r="Q21" s="12"/>
      <c r="R21" s="13"/>
      <c r="S21" s="13"/>
      <c r="T21" s="8">
        <f t="shared" si="0"/>
        <v>9</v>
      </c>
      <c r="U21" s="8" t="str">
        <f t="shared" si="1"/>
        <v>F</v>
      </c>
      <c r="V21" s="1"/>
      <c r="W21" s="1"/>
      <c r="X21" s="1"/>
      <c r="Y21" s="1"/>
      <c r="Z21" s="1"/>
    </row>
    <row r="22" spans="1:27" ht="12.75" customHeight="1" x14ac:dyDescent="0.2">
      <c r="A22" s="6" t="s">
        <v>53</v>
      </c>
      <c r="B22" s="12" t="s">
        <v>54</v>
      </c>
      <c r="C22" s="13"/>
      <c r="D22" s="13"/>
      <c r="E22" s="13"/>
      <c r="F22" s="13"/>
      <c r="G22" s="13"/>
      <c r="H22" s="13"/>
      <c r="I22" s="12"/>
      <c r="J22" s="12"/>
      <c r="K22" s="12"/>
      <c r="L22" s="12"/>
      <c r="M22" s="12"/>
      <c r="N22" s="12"/>
      <c r="O22" s="6"/>
      <c r="P22" s="6"/>
      <c r="Q22" s="12"/>
      <c r="R22" s="13"/>
      <c r="S22" s="13"/>
      <c r="T22" s="8">
        <f t="shared" si="0"/>
        <v>0</v>
      </c>
      <c r="U22" s="8" t="str">
        <f t="shared" si="1"/>
        <v>F</v>
      </c>
      <c r="V22" s="1"/>
      <c r="W22" s="1"/>
      <c r="X22" s="1"/>
      <c r="Y22" s="1"/>
      <c r="Z22" s="1"/>
    </row>
    <row r="23" spans="1:27" ht="12.75" customHeight="1" x14ac:dyDescent="0.2">
      <c r="A23" s="6" t="s">
        <v>55</v>
      </c>
      <c r="B23" s="12" t="s">
        <v>56</v>
      </c>
      <c r="C23" s="13"/>
      <c r="D23" s="13"/>
      <c r="E23" s="13"/>
      <c r="F23" s="13"/>
      <c r="G23" s="13"/>
      <c r="H23" s="13"/>
      <c r="I23" s="12"/>
      <c r="J23" s="12"/>
      <c r="K23" s="12"/>
      <c r="L23" s="12"/>
      <c r="M23" s="12"/>
      <c r="N23" s="12"/>
      <c r="O23" s="6">
        <v>4</v>
      </c>
      <c r="P23" s="6"/>
      <c r="Q23" s="12"/>
      <c r="R23" s="13"/>
      <c r="S23" s="13"/>
      <c r="T23" s="8">
        <f t="shared" si="0"/>
        <v>4</v>
      </c>
      <c r="U23" s="8" t="str">
        <f t="shared" si="1"/>
        <v>F</v>
      </c>
      <c r="V23" s="1"/>
      <c r="W23" s="1"/>
      <c r="X23" s="1"/>
      <c r="Y23" s="1"/>
      <c r="Z23" s="1"/>
    </row>
    <row r="24" spans="1:27" ht="12.75" customHeight="1" x14ac:dyDescent="0.2">
      <c r="A24" s="6" t="s">
        <v>57</v>
      </c>
      <c r="B24" s="12" t="s">
        <v>58</v>
      </c>
      <c r="C24" s="13"/>
      <c r="D24" s="13"/>
      <c r="E24" s="13"/>
      <c r="F24" s="13"/>
      <c r="G24" s="13"/>
      <c r="H24" s="13"/>
      <c r="I24" s="12"/>
      <c r="J24" s="12"/>
      <c r="K24" s="12"/>
      <c r="L24" s="12"/>
      <c r="M24" s="12"/>
      <c r="N24" s="12"/>
      <c r="O24" s="6"/>
      <c r="P24" s="6"/>
      <c r="Q24" s="12"/>
      <c r="R24" s="13"/>
      <c r="S24" s="13"/>
      <c r="T24" s="8">
        <f t="shared" si="0"/>
        <v>0</v>
      </c>
      <c r="U24" s="8" t="str">
        <f t="shared" si="1"/>
        <v>F</v>
      </c>
      <c r="V24" s="1"/>
      <c r="W24" s="1"/>
      <c r="X24" s="1"/>
      <c r="Y24" s="1"/>
      <c r="Z24" s="1"/>
    </row>
    <row r="25" spans="1:27" ht="12.75" customHeight="1" x14ac:dyDescent="0.2">
      <c r="A25" s="6" t="s">
        <v>59</v>
      </c>
      <c r="B25" s="12" t="s">
        <v>60</v>
      </c>
      <c r="C25" s="13"/>
      <c r="D25" s="13"/>
      <c r="E25" s="13"/>
      <c r="F25" s="13"/>
      <c r="G25" s="13"/>
      <c r="H25" s="13"/>
      <c r="I25" s="12">
        <v>3</v>
      </c>
      <c r="J25" s="12">
        <v>5</v>
      </c>
      <c r="K25" s="12"/>
      <c r="L25" s="12"/>
      <c r="M25" s="12">
        <v>3</v>
      </c>
      <c r="N25" s="12"/>
      <c r="O25" s="6">
        <v>13</v>
      </c>
      <c r="P25" s="6"/>
      <c r="Q25" s="12"/>
      <c r="R25" s="13"/>
      <c r="S25" s="13">
        <v>8</v>
      </c>
      <c r="T25" s="8">
        <f t="shared" si="0"/>
        <v>21</v>
      </c>
      <c r="U25" s="8" t="str">
        <f t="shared" si="1"/>
        <v>F</v>
      </c>
      <c r="V25" s="1"/>
      <c r="W25" s="1"/>
      <c r="X25" s="1"/>
      <c r="Y25" s="1"/>
      <c r="Z25" s="1"/>
    </row>
    <row r="26" spans="1:27" ht="12.75" customHeight="1" x14ac:dyDescent="0.2">
      <c r="A26" s="6"/>
      <c r="B26" s="12"/>
      <c r="C26" s="13"/>
      <c r="D26" s="13"/>
      <c r="E26" s="13"/>
      <c r="F26" s="13"/>
      <c r="G26" s="13"/>
      <c r="H26" s="13"/>
      <c r="I26" s="12"/>
      <c r="J26" s="12"/>
      <c r="K26" s="12"/>
      <c r="L26" s="12"/>
      <c r="M26" s="12"/>
      <c r="N26" s="12"/>
      <c r="O26" s="6"/>
      <c r="Q26" s="12"/>
      <c r="R26" s="13"/>
      <c r="S26" s="13"/>
      <c r="T26" s="8"/>
      <c r="U26" s="8"/>
      <c r="V26" s="1"/>
      <c r="W26" s="1"/>
      <c r="X26" s="1"/>
      <c r="Y26" s="1"/>
      <c r="Z26" s="1"/>
    </row>
    <row r="27" spans="1:27" ht="12.75" customHeight="1" x14ac:dyDescent="0.2">
      <c r="A27" s="6"/>
      <c r="B27" s="12"/>
      <c r="C27" s="13"/>
      <c r="D27" s="13"/>
      <c r="E27" s="13"/>
      <c r="F27" s="13"/>
      <c r="G27" s="13"/>
      <c r="H27" s="13"/>
      <c r="I27" s="12"/>
      <c r="J27" s="12"/>
      <c r="K27" s="12"/>
      <c r="L27" s="12"/>
      <c r="M27" s="12"/>
      <c r="N27" s="12"/>
      <c r="O27" s="6"/>
      <c r="P27" s="6"/>
      <c r="Q27" s="12"/>
      <c r="R27" s="13"/>
      <c r="S27" s="13"/>
      <c r="T27" s="8"/>
      <c r="U27" s="8"/>
      <c r="V27" s="1"/>
      <c r="W27" s="1"/>
      <c r="X27" s="1"/>
      <c r="Y27" s="1"/>
      <c r="Z27" s="1"/>
    </row>
    <row r="28" spans="1:27" ht="12.75" customHeight="1" x14ac:dyDescent="0.2">
      <c r="A28" s="6"/>
      <c r="B28" s="12"/>
      <c r="C28" s="13"/>
      <c r="D28" s="13"/>
      <c r="E28" s="13"/>
      <c r="F28" s="13"/>
      <c r="G28" s="13"/>
      <c r="H28" s="13"/>
      <c r="I28" s="12"/>
      <c r="J28" s="12"/>
      <c r="K28" s="12"/>
      <c r="L28" s="12"/>
      <c r="M28" s="12"/>
      <c r="N28" s="12"/>
      <c r="O28" s="6"/>
      <c r="P28" s="6"/>
      <c r="Q28" s="12"/>
      <c r="R28" s="13"/>
      <c r="S28" s="13"/>
      <c r="T28" s="8"/>
      <c r="U28" s="8"/>
      <c r="V28" s="1"/>
      <c r="W28" s="1"/>
      <c r="X28" s="1"/>
      <c r="Y28" s="1"/>
      <c r="Z28" s="1"/>
    </row>
    <row r="29" spans="1:27" ht="12.75" customHeight="1" x14ac:dyDescent="0.2">
      <c r="A29" s="6"/>
      <c r="B29" s="12"/>
      <c r="C29" s="13"/>
      <c r="D29" s="13"/>
      <c r="E29" s="13"/>
      <c r="F29" s="13"/>
      <c r="G29" s="13"/>
      <c r="H29" s="13"/>
      <c r="I29" s="12"/>
      <c r="J29" s="12"/>
      <c r="K29" s="12"/>
      <c r="L29" s="12"/>
      <c r="M29" s="12"/>
      <c r="N29" s="12"/>
      <c r="O29" s="6"/>
      <c r="P29" s="6"/>
      <c r="Q29" s="12"/>
      <c r="R29" s="13"/>
      <c r="S29" s="15"/>
      <c r="T29" s="8"/>
      <c r="U29" s="8"/>
      <c r="V29" s="1"/>
      <c r="W29" s="1"/>
      <c r="X29" s="1"/>
      <c r="Y29" s="1"/>
      <c r="Z29" s="1"/>
    </row>
    <row r="30" spans="1:27" ht="12.75" customHeight="1" x14ac:dyDescent="0.2">
      <c r="A30" s="6"/>
      <c r="B30" s="12"/>
      <c r="C30" s="13"/>
      <c r="D30" s="13"/>
      <c r="E30" s="13"/>
      <c r="F30" s="13"/>
      <c r="G30" s="13"/>
      <c r="H30" s="13"/>
      <c r="I30" s="12"/>
      <c r="J30" s="12"/>
      <c r="K30" s="12"/>
      <c r="L30" s="12"/>
      <c r="M30" s="12"/>
      <c r="N30" s="12"/>
      <c r="O30" s="6"/>
      <c r="P30" s="6"/>
      <c r="Q30" s="12"/>
      <c r="R30" s="13"/>
      <c r="S30" s="15"/>
      <c r="T30" s="8"/>
      <c r="U30" s="8"/>
      <c r="V30" s="1"/>
      <c r="W30" s="1"/>
      <c r="X30" s="1"/>
      <c r="Y30" s="1"/>
      <c r="Z30" s="1"/>
    </row>
    <row r="31" spans="1:27" ht="12.75" customHeight="1" x14ac:dyDescent="0.2">
      <c r="A31" s="6"/>
      <c r="B31" s="12"/>
      <c r="C31" s="13"/>
      <c r="D31" s="13"/>
      <c r="E31" s="13"/>
      <c r="F31" s="13"/>
      <c r="G31" s="13"/>
      <c r="H31" s="13"/>
      <c r="I31" s="12"/>
      <c r="J31" s="12"/>
      <c r="K31" s="12"/>
      <c r="L31" s="12"/>
      <c r="M31" s="12"/>
      <c r="N31" s="12"/>
      <c r="O31" s="6"/>
      <c r="P31" s="6"/>
      <c r="Q31" s="12"/>
      <c r="R31" s="13"/>
      <c r="S31" s="15"/>
      <c r="T31" s="8"/>
      <c r="U31" s="8"/>
      <c r="V31" s="1"/>
      <c r="W31" s="1"/>
      <c r="X31" s="1"/>
      <c r="Y31" s="1"/>
      <c r="Z31" s="1"/>
    </row>
    <row r="32" spans="1:27" ht="12.75" customHeight="1" x14ac:dyDescent="0.2">
      <c r="A32" s="6"/>
      <c r="B32" s="12"/>
      <c r="C32" s="13"/>
      <c r="D32" s="13"/>
      <c r="E32" s="13"/>
      <c r="F32" s="13"/>
      <c r="G32" s="13"/>
      <c r="H32" s="13"/>
      <c r="I32" s="12"/>
      <c r="J32" s="12"/>
      <c r="K32" s="12"/>
      <c r="L32" s="12"/>
      <c r="M32" s="12"/>
      <c r="N32" s="12"/>
      <c r="O32" s="6"/>
      <c r="P32" s="6"/>
      <c r="Q32" s="12"/>
      <c r="R32" s="13"/>
      <c r="S32" s="15"/>
      <c r="T32" s="8"/>
      <c r="U32" s="8"/>
      <c r="V32" s="1"/>
      <c r="W32" s="1"/>
      <c r="X32" s="1"/>
      <c r="Y32" s="1"/>
      <c r="Z32" s="1"/>
    </row>
    <row r="33" spans="1:26" ht="12.75" customHeight="1" x14ac:dyDescent="0.2">
      <c r="A33" s="6"/>
      <c r="B33" s="12"/>
      <c r="C33" s="13"/>
      <c r="D33" s="13"/>
      <c r="E33" s="13"/>
      <c r="F33" s="13"/>
      <c r="G33" s="13"/>
      <c r="H33" s="13"/>
      <c r="I33" s="12"/>
      <c r="J33" s="12"/>
      <c r="K33" s="12"/>
      <c r="L33" s="12"/>
      <c r="M33" s="12"/>
      <c r="N33" s="12"/>
      <c r="O33" s="6"/>
      <c r="P33" s="6"/>
      <c r="Q33" s="12"/>
      <c r="R33" s="13"/>
      <c r="S33" s="15"/>
      <c r="T33" s="13"/>
      <c r="U33" s="13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2"/>
      <c r="E34" s="2"/>
      <c r="F34" s="2"/>
      <c r="G34" s="2"/>
      <c r="H34" s="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2"/>
      <c r="E35" s="2"/>
      <c r="F35" s="2"/>
      <c r="G35" s="2"/>
      <c r="H35" s="2"/>
      <c r="I35" s="1"/>
      <c r="J35" s="1"/>
      <c r="K35" s="1"/>
      <c r="L35" s="1"/>
      <c r="M35" s="1"/>
      <c r="N35" s="1"/>
      <c r="O35" s="1"/>
      <c r="P35" s="16" t="s">
        <v>61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8">
    <mergeCell ref="H3:P3"/>
    <mergeCell ref="Q3:U3"/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</mergeCells>
  <pageMargins left="0.55118110236220497" right="0.55118110236220497" top="0.484251969" bottom="0.484251969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.7109375" customWidth="1"/>
  </cols>
  <sheetData>
    <row r="1" spans="1:26" ht="28.5" customHeight="1" x14ac:dyDescent="0.2">
      <c r="A1" s="68" t="s">
        <v>62</v>
      </c>
      <c r="B1" s="49"/>
      <c r="C1" s="49"/>
      <c r="D1" s="49"/>
      <c r="E1" s="50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69" t="s">
        <v>1</v>
      </c>
      <c r="B2" s="49"/>
      <c r="C2" s="49"/>
      <c r="D2" s="49"/>
      <c r="E2" s="49"/>
      <c r="F2" s="5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 x14ac:dyDescent="0.2">
      <c r="A3" s="70" t="s">
        <v>2</v>
      </c>
      <c r="B3" s="50"/>
      <c r="C3" s="71" t="s">
        <v>5</v>
      </c>
      <c r="D3" s="49"/>
      <c r="E3" s="49"/>
      <c r="F3" s="5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2">
      <c r="A4" s="71" t="s">
        <v>3</v>
      </c>
      <c r="B4" s="49"/>
      <c r="C4" s="50"/>
      <c r="D4" s="71" t="s">
        <v>63</v>
      </c>
      <c r="E4" s="49"/>
      <c r="F4" s="5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5">
      <c r="A5" s="72"/>
      <c r="B5" s="73"/>
      <c r="C5" s="73"/>
      <c r="D5" s="72"/>
      <c r="E5" s="73"/>
      <c r="F5" s="7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">
      <c r="A6" s="74" t="s">
        <v>7</v>
      </c>
      <c r="B6" s="75" t="s">
        <v>64</v>
      </c>
      <c r="C6" s="76"/>
      <c r="D6" s="66" t="s">
        <v>65</v>
      </c>
      <c r="E6" s="50"/>
      <c r="F6" s="67" t="s">
        <v>66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54"/>
      <c r="B7" s="77"/>
      <c r="C7" s="78"/>
      <c r="D7" s="20" t="s">
        <v>67</v>
      </c>
      <c r="E7" s="21" t="s">
        <v>68</v>
      </c>
      <c r="F7" s="54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2" t="str">
        <f>C_predlog!A8</f>
        <v>10/2019</v>
      </c>
      <c r="B8" s="64" t="str">
        <f>C_predlog!B8</f>
        <v>Rakočević Vasilije</v>
      </c>
      <c r="C8" s="50"/>
      <c r="D8" s="23">
        <f>SUM(C_predlog!O8:Q8)</f>
        <v>18</v>
      </c>
      <c r="E8" s="23">
        <f>MAX(C_predlog!R8:S8)</f>
        <v>23</v>
      </c>
      <c r="F8" s="24" t="str">
        <f>C_predlog!U8</f>
        <v>F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2" t="str">
        <f>C_predlog!A9</f>
        <v>11/2019</v>
      </c>
      <c r="B9" s="64" t="str">
        <f>C_predlog!B9</f>
        <v>Lešić Nikola</v>
      </c>
      <c r="C9" s="50"/>
      <c r="D9" s="23">
        <f>SUM(C_predlog!O9:Q9)</f>
        <v>23</v>
      </c>
      <c r="E9" s="23">
        <f>MAX(C_predlog!R9:S9)</f>
        <v>10</v>
      </c>
      <c r="F9" s="24" t="str">
        <f>C_predlog!U9</f>
        <v>F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22" t="str">
        <f>C_predlog!A10</f>
        <v>12/2019</v>
      </c>
      <c r="B10" s="64" t="str">
        <f>C_predlog!B10</f>
        <v>Rabrenović Aleksa</v>
      </c>
      <c r="C10" s="50"/>
      <c r="D10" s="23">
        <f>SUM(C_predlog!O10:Q10)</f>
        <v>23</v>
      </c>
      <c r="E10" s="23">
        <f>MAX(C_predlog!R10:S10)</f>
        <v>27</v>
      </c>
      <c r="F10" s="24" t="str">
        <f>C_predlog!U10</f>
        <v>E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22" t="str">
        <f>C_predlog!A11</f>
        <v>22/2019</v>
      </c>
      <c r="B11" s="64" t="str">
        <f>C_predlog!B11</f>
        <v>Drobnjak Savo</v>
      </c>
      <c r="C11" s="50"/>
      <c r="D11" s="23">
        <f>SUM(C_predlog!O11:Q11)</f>
        <v>27</v>
      </c>
      <c r="E11" s="23">
        <f>MAX(C_predlog!R11:S11)</f>
        <v>23</v>
      </c>
      <c r="F11" s="24" t="str">
        <f>C_predlog!U11</f>
        <v>E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2" t="str">
        <f>C_predlog!A12</f>
        <v>25/2019</v>
      </c>
      <c r="B12" s="64" t="str">
        <f>C_predlog!B12</f>
        <v>Mijatović Nataša</v>
      </c>
      <c r="C12" s="50"/>
      <c r="D12" s="23">
        <f>SUM(C_predlog!O12:Q12)</f>
        <v>22</v>
      </c>
      <c r="E12" s="23">
        <f>MAX(C_predlog!R12:S12)</f>
        <v>16</v>
      </c>
      <c r="F12" s="24" t="str">
        <f>C_predlog!U12</f>
        <v>F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22" t="str">
        <f>C_predlog!A13</f>
        <v>28/2019</v>
      </c>
      <c r="B13" s="64" t="str">
        <f>C_predlog!B13</f>
        <v>Stevanović Boris</v>
      </c>
      <c r="C13" s="50"/>
      <c r="D13" s="23">
        <f>SUM(C_predlog!O13:Q13)</f>
        <v>31</v>
      </c>
      <c r="E13" s="23">
        <f>MAX(C_predlog!R13:S13)</f>
        <v>22</v>
      </c>
      <c r="F13" s="24" t="str">
        <f>C_predlog!U13</f>
        <v>E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22" t="str">
        <f>C_predlog!A14</f>
        <v>37/2019</v>
      </c>
      <c r="B14" s="64" t="str">
        <f>C_predlog!B14</f>
        <v>Fatić Milica</v>
      </c>
      <c r="C14" s="50"/>
      <c r="D14" s="23">
        <f>SUM(C_predlog!O14:Q14)</f>
        <v>15</v>
      </c>
      <c r="E14" s="23">
        <f>MAX(C_predlog!R14:S14)</f>
        <v>11</v>
      </c>
      <c r="F14" s="24" t="str">
        <f>C_predlog!U14</f>
        <v>F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22" t="str">
        <f>C_predlog!A15</f>
        <v>41/2019</v>
      </c>
      <c r="B15" s="64" t="str">
        <f>C_predlog!B15</f>
        <v>Mandić Vido</v>
      </c>
      <c r="C15" s="50"/>
      <c r="D15" s="23">
        <f>SUM(C_predlog!O15:Q15)</f>
        <v>24</v>
      </c>
      <c r="E15" s="23">
        <f>MAX(C_predlog!R15:S15)</f>
        <v>29</v>
      </c>
      <c r="F15" s="24" t="str">
        <f>C_predlog!U15</f>
        <v>E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22" t="str">
        <f>C_predlog!A16</f>
        <v>45/2019</v>
      </c>
      <c r="B16" s="64" t="str">
        <f>C_predlog!B16</f>
        <v>Knežević Vuk</v>
      </c>
      <c r="C16" s="50"/>
      <c r="D16" s="23">
        <f>SUM(C_predlog!O16:Q16)</f>
        <v>19</v>
      </c>
      <c r="E16" s="23">
        <f>MAX(C_predlog!R16:S16)</f>
        <v>15</v>
      </c>
      <c r="F16" s="24" t="str">
        <f>C_predlog!U16</f>
        <v>F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2" t="str">
        <f>C_predlog!A17</f>
        <v>46/2019</v>
      </c>
      <c r="B17" s="64" t="str">
        <f>C_predlog!B17</f>
        <v>Mijailović Mia</v>
      </c>
      <c r="C17" s="50"/>
      <c r="D17" s="23">
        <f>SUM(C_predlog!O17:Q17)</f>
        <v>27</v>
      </c>
      <c r="E17" s="23">
        <f>MAX(C_predlog!R17:S17)</f>
        <v>0</v>
      </c>
      <c r="F17" s="24" t="str">
        <f>C_predlog!U17</f>
        <v>F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22" t="str">
        <f>C_predlog!A18</f>
        <v>48/2019</v>
      </c>
      <c r="B18" s="64" t="str">
        <f>C_predlog!B18</f>
        <v>Benić Teodora</v>
      </c>
      <c r="C18" s="50"/>
      <c r="D18" s="23">
        <f>SUM(C_predlog!O18:Q18)</f>
        <v>24</v>
      </c>
      <c r="E18" s="23">
        <f>MAX(C_predlog!R18:S18)</f>
        <v>36</v>
      </c>
      <c r="F18" s="24" t="str">
        <f>C_predlog!U18</f>
        <v>D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2" t="str">
        <f>C_predlog!A19</f>
        <v>32/2018</v>
      </c>
      <c r="B19" s="64" t="str">
        <f>C_predlog!B19</f>
        <v>Pejović Vasilisa</v>
      </c>
      <c r="C19" s="50"/>
      <c r="D19" s="23">
        <f>SUM(C_predlog!O19:Q19)</f>
        <v>16</v>
      </c>
      <c r="E19" s="23">
        <f>MAX(C_predlog!R19:S19)</f>
        <v>3</v>
      </c>
      <c r="F19" s="24" t="str">
        <f>C_predlog!U19</f>
        <v>F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22" t="str">
        <f>C_predlog!A20</f>
        <v>34/2018</v>
      </c>
      <c r="B20" s="64" t="str">
        <f>C_predlog!B20</f>
        <v>Radulović Ana</v>
      </c>
      <c r="C20" s="50"/>
      <c r="D20" s="23">
        <f>SUM(C_predlog!O20:Q20)</f>
        <v>13</v>
      </c>
      <c r="E20" s="23">
        <f>MAX(C_predlog!R20:S20)</f>
        <v>13</v>
      </c>
      <c r="F20" s="24" t="str">
        <f>C_predlog!U20</f>
        <v>F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22" t="str">
        <f>C_predlog!A21</f>
        <v>43/2018</v>
      </c>
      <c r="B21" s="64" t="str">
        <f>C_predlog!B21</f>
        <v>Cmiljanić Dunja</v>
      </c>
      <c r="C21" s="50"/>
      <c r="D21" s="23">
        <f>SUM(C_predlog!O21:Q21)</f>
        <v>9</v>
      </c>
      <c r="E21" s="23">
        <f>MAX(C_predlog!R21:S21)</f>
        <v>0</v>
      </c>
      <c r="F21" s="24" t="str">
        <f>C_predlog!U21</f>
        <v>F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2" t="str">
        <f>C_predlog!A22</f>
        <v>36/2017</v>
      </c>
      <c r="B22" s="64" t="str">
        <f>C_predlog!B22</f>
        <v>Kalač Almin</v>
      </c>
      <c r="C22" s="50"/>
      <c r="D22" s="23">
        <f>SUM(C_predlog!O22:Q22)</f>
        <v>0</v>
      </c>
      <c r="E22" s="23">
        <f>MAX(C_predlog!R22:S22)</f>
        <v>0</v>
      </c>
      <c r="F22" s="24" t="str">
        <f>C_predlog!U22</f>
        <v>F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2" t="str">
        <f>C_predlog!A23</f>
        <v>50/2017</v>
      </c>
      <c r="B23" s="64" t="str">
        <f>C_predlog!B23</f>
        <v>Berišaj Bernard</v>
      </c>
      <c r="C23" s="50"/>
      <c r="D23" s="23">
        <f>SUM(C_predlog!O23:Q23)</f>
        <v>4</v>
      </c>
      <c r="E23" s="23">
        <f>MAX(C_predlog!R23:S23)</f>
        <v>0</v>
      </c>
      <c r="F23" s="24" t="str">
        <f>C_predlog!U23</f>
        <v>F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2" t="str">
        <f>C_predlog!A24</f>
        <v>51/2017</v>
      </c>
      <c r="B24" s="64" t="str">
        <f>C_predlog!B24</f>
        <v>Božović Branko</v>
      </c>
      <c r="C24" s="50"/>
      <c r="D24" s="23">
        <f>SUM(C_predlog!O24:Q24)</f>
        <v>0</v>
      </c>
      <c r="E24" s="23">
        <f>MAX(C_predlog!R24:S24)</f>
        <v>0</v>
      </c>
      <c r="F24" s="24" t="str">
        <f>C_predlog!U24</f>
        <v>F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22" t="str">
        <f>C_predlog!A25</f>
        <v>48/2014</v>
      </c>
      <c r="B25" s="64" t="str">
        <f>C_predlog!B25</f>
        <v>Praščević Ivana</v>
      </c>
      <c r="C25" s="50"/>
      <c r="D25" s="23">
        <f>SUM(C_predlog!O25:Q25)</f>
        <v>13</v>
      </c>
      <c r="E25" s="23">
        <f>MAX(C_predlog!R25:S25)</f>
        <v>8</v>
      </c>
      <c r="F25" s="24" t="str">
        <f>C_predlog!U25</f>
        <v>F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22"/>
      <c r="B26" s="64"/>
      <c r="C26" s="50"/>
      <c r="D26" s="23"/>
      <c r="E26" s="23"/>
      <c r="F26" s="2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2"/>
      <c r="B27" s="64"/>
      <c r="C27" s="50"/>
      <c r="D27" s="23"/>
      <c r="E27" s="23"/>
      <c r="F27" s="2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22"/>
      <c r="B28" s="64"/>
      <c r="C28" s="50"/>
      <c r="D28" s="23"/>
      <c r="E28" s="23"/>
      <c r="F28" s="2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22"/>
      <c r="B29" s="64"/>
      <c r="C29" s="50"/>
      <c r="D29" s="23"/>
      <c r="E29" s="23"/>
      <c r="F29" s="2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22"/>
      <c r="B30" s="64"/>
      <c r="C30" s="50"/>
      <c r="D30" s="23"/>
      <c r="E30" s="23"/>
      <c r="F30" s="2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22"/>
      <c r="B31" s="64"/>
      <c r="C31" s="50"/>
      <c r="D31" s="23"/>
      <c r="E31" s="23"/>
      <c r="F31" s="2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25"/>
      <c r="B32" s="64"/>
      <c r="C32" s="50"/>
      <c r="D32" s="23"/>
      <c r="E32" s="23"/>
      <c r="F32" s="2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25"/>
      <c r="B33" s="64"/>
      <c r="C33" s="50"/>
      <c r="D33" s="23"/>
      <c r="E33" s="23"/>
      <c r="F33" s="2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25"/>
      <c r="B34" s="64"/>
      <c r="C34" s="50"/>
      <c r="D34" s="23"/>
      <c r="E34" s="23"/>
      <c r="F34" s="2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25"/>
      <c r="B35" s="64"/>
      <c r="C35" s="50"/>
      <c r="D35" s="23"/>
      <c r="E35" s="23"/>
      <c r="F35" s="2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25"/>
      <c r="B36" s="64"/>
      <c r="C36" s="50"/>
      <c r="D36" s="23"/>
      <c r="E36" s="23"/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25"/>
      <c r="B37" s="64"/>
      <c r="C37" s="50"/>
      <c r="D37" s="23"/>
      <c r="E37" s="23"/>
      <c r="F37" s="2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25"/>
      <c r="B38" s="64"/>
      <c r="C38" s="50"/>
      <c r="D38" s="23"/>
      <c r="E38" s="23"/>
      <c r="F38" s="2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">
      <c r="A39" s="1"/>
      <c r="B39" s="26"/>
      <c r="C39" s="2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 t="s">
        <v>69</v>
      </c>
      <c r="B40" s="26"/>
      <c r="C40" s="26"/>
      <c r="D40" s="16" t="s">
        <v>70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3">
    <mergeCell ref="B35:C35"/>
    <mergeCell ref="B36:C36"/>
    <mergeCell ref="B37:C37"/>
    <mergeCell ref="B38:C38"/>
    <mergeCell ref="B26:C26"/>
    <mergeCell ref="B27:C27"/>
    <mergeCell ref="B28:C28"/>
    <mergeCell ref="B29:C29"/>
    <mergeCell ref="B30:C30"/>
    <mergeCell ref="B31:C31"/>
    <mergeCell ref="B32:C32"/>
    <mergeCell ref="B23:C23"/>
    <mergeCell ref="B24:C24"/>
    <mergeCell ref="B25:C25"/>
    <mergeCell ref="B33:C33"/>
    <mergeCell ref="B34:C34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55118110236220474" right="0.55118110236220474" top="0.78740157480314965" bottom="0.7874015748031496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workbookViewId="0">
      <selection activeCell="P22" sqref="P22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2" width="9.140625" customWidth="1"/>
    <col min="23" max="23" width="2" bestFit="1" customWidth="1"/>
    <col min="24" max="24" width="3" bestFit="1" customWidth="1"/>
    <col min="25" max="25" width="8.7109375" customWidth="1"/>
    <col min="26" max="26" width="3" bestFit="1" customWidth="1"/>
    <col min="27" max="27" width="2" bestFit="1" customWidth="1"/>
  </cols>
  <sheetData>
    <row r="1" spans="1:27" ht="12.75" customHeight="1" x14ac:dyDescent="0.2">
      <c r="A1" s="60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50"/>
      <c r="S1" s="56"/>
      <c r="T1" s="49"/>
      <c r="U1" s="50"/>
      <c r="V1" s="1"/>
      <c r="W1" s="1"/>
      <c r="X1" s="1"/>
      <c r="Y1" s="1"/>
      <c r="Z1" s="1"/>
    </row>
    <row r="2" spans="1:27" ht="12.75" customHeight="1" x14ac:dyDescent="0.2">
      <c r="A2" s="61" t="s">
        <v>71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50"/>
      <c r="O2" s="62" t="s">
        <v>72</v>
      </c>
      <c r="P2" s="49"/>
      <c r="Q2" s="49"/>
      <c r="R2" s="49"/>
      <c r="S2" s="49"/>
      <c r="T2" s="49"/>
      <c r="U2" s="50"/>
      <c r="V2" s="1"/>
      <c r="W2" s="1"/>
      <c r="X2" s="1"/>
      <c r="Y2" s="1"/>
      <c r="Z2" s="1"/>
    </row>
    <row r="3" spans="1:27" ht="21" customHeight="1" x14ac:dyDescent="0.2">
      <c r="A3" s="51" t="s">
        <v>3</v>
      </c>
      <c r="B3" s="49"/>
      <c r="C3" s="50"/>
      <c r="D3" s="63" t="s">
        <v>4</v>
      </c>
      <c r="E3" s="49"/>
      <c r="F3" s="49"/>
      <c r="G3" s="50"/>
      <c r="H3" s="64" t="s">
        <v>5</v>
      </c>
      <c r="I3" s="49"/>
      <c r="J3" s="49"/>
      <c r="K3" s="49"/>
      <c r="L3" s="49"/>
      <c r="M3" s="49"/>
      <c r="N3" s="49"/>
      <c r="O3" s="49"/>
      <c r="P3" s="50"/>
      <c r="Q3" s="65" t="s">
        <v>6</v>
      </c>
      <c r="R3" s="49"/>
      <c r="S3" s="49"/>
      <c r="T3" s="49"/>
      <c r="U3" s="50"/>
      <c r="V3" s="1"/>
      <c r="W3" s="1"/>
      <c r="X3" s="1"/>
      <c r="Y3" s="1"/>
      <c r="Z3" s="1"/>
    </row>
    <row r="4" spans="1:27" ht="6.75" customHeight="1" x14ac:dyDescent="0.2">
      <c r="A4" s="1"/>
      <c r="B4" s="1"/>
      <c r="C4" s="1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21" customHeight="1" x14ac:dyDescent="0.2">
      <c r="A5" s="52" t="s">
        <v>7</v>
      </c>
      <c r="B5" s="55" t="s">
        <v>8</v>
      </c>
      <c r="C5" s="48" t="s">
        <v>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50"/>
      <c r="T5" s="57" t="s">
        <v>10</v>
      </c>
      <c r="U5" s="58" t="s">
        <v>11</v>
      </c>
      <c r="V5" s="1"/>
      <c r="W5" s="1"/>
      <c r="X5" s="1"/>
      <c r="Y5" s="1"/>
      <c r="Z5" s="1"/>
    </row>
    <row r="6" spans="1:27" ht="21" customHeight="1" x14ac:dyDescent="0.2">
      <c r="A6" s="53"/>
      <c r="B6" s="53"/>
      <c r="C6" s="3"/>
      <c r="D6" s="59" t="s">
        <v>12</v>
      </c>
      <c r="E6" s="49"/>
      <c r="F6" s="49"/>
      <c r="G6" s="49"/>
      <c r="H6" s="50"/>
      <c r="I6" s="59" t="s">
        <v>13</v>
      </c>
      <c r="J6" s="49"/>
      <c r="K6" s="50"/>
      <c r="L6" s="59" t="s">
        <v>14</v>
      </c>
      <c r="M6" s="49"/>
      <c r="N6" s="50"/>
      <c r="O6" s="59" t="s">
        <v>15</v>
      </c>
      <c r="P6" s="49"/>
      <c r="Q6" s="50"/>
      <c r="R6" s="59" t="s">
        <v>16</v>
      </c>
      <c r="S6" s="50"/>
      <c r="T6" s="53"/>
      <c r="U6" s="53"/>
      <c r="V6" s="1"/>
      <c r="W6" s="1"/>
      <c r="X6" s="1"/>
      <c r="Y6" s="1"/>
      <c r="Z6" s="1"/>
    </row>
    <row r="7" spans="1:27" ht="21" customHeight="1" x14ac:dyDescent="0.2">
      <c r="A7" s="79"/>
      <c r="B7" s="79"/>
      <c r="C7" s="27" t="s">
        <v>17</v>
      </c>
      <c r="D7" s="28" t="s">
        <v>18</v>
      </c>
      <c r="E7" s="28" t="s">
        <v>19</v>
      </c>
      <c r="F7" s="28" t="s">
        <v>20</v>
      </c>
      <c r="G7" s="28" t="s">
        <v>21</v>
      </c>
      <c r="H7" s="28" t="s">
        <v>22</v>
      </c>
      <c r="I7" s="28" t="s">
        <v>18</v>
      </c>
      <c r="J7" s="28" t="s">
        <v>19</v>
      </c>
      <c r="K7" s="28" t="s">
        <v>20</v>
      </c>
      <c r="L7" s="28" t="s">
        <v>18</v>
      </c>
      <c r="M7" s="28" t="s">
        <v>19</v>
      </c>
      <c r="N7" s="28" t="s">
        <v>20</v>
      </c>
      <c r="O7" s="28" t="s">
        <v>18</v>
      </c>
      <c r="P7" s="28" t="s">
        <v>19</v>
      </c>
      <c r="Q7" s="28" t="s">
        <v>20</v>
      </c>
      <c r="R7" s="28" t="s">
        <v>23</v>
      </c>
      <c r="S7" s="28" t="s">
        <v>24</v>
      </c>
      <c r="T7" s="79"/>
      <c r="U7" s="79"/>
      <c r="V7" s="1"/>
      <c r="W7" s="1"/>
      <c r="X7" s="1"/>
      <c r="Y7" s="1"/>
      <c r="Z7" s="1"/>
    </row>
    <row r="8" spans="1:27" ht="12.75" customHeight="1" x14ac:dyDescent="0.2">
      <c r="A8" s="12" t="s">
        <v>73</v>
      </c>
      <c r="B8" s="12" t="s">
        <v>74</v>
      </c>
      <c r="C8" s="13"/>
      <c r="D8" s="13"/>
      <c r="E8" s="13"/>
      <c r="F8" s="13"/>
      <c r="G8" s="13"/>
      <c r="H8" s="13"/>
      <c r="I8" s="12"/>
      <c r="J8" s="12"/>
      <c r="K8" s="12"/>
      <c r="L8" s="12"/>
      <c r="M8" s="12"/>
      <c r="N8" s="12"/>
      <c r="O8" s="6">
        <v>40</v>
      </c>
      <c r="P8" s="6"/>
      <c r="Q8" s="12"/>
      <c r="R8" s="13">
        <v>15</v>
      </c>
      <c r="S8" s="13">
        <v>30</v>
      </c>
      <c r="T8" s="8">
        <f t="shared" ref="T8:T30" si="0">SUM(D8:E8,O8,P8,MAX(R8,S8))</f>
        <v>70</v>
      </c>
      <c r="U8" s="8" t="str">
        <f t="shared" ref="U8:U30" si="1">IF(T8&gt;89,"A",IF(T8&gt;79,"B",IF(T8&gt;69,"C",IF(T8&gt;59,"D",IF(T8&gt;49,"E","F")))))</f>
        <v>C</v>
      </c>
      <c r="V8" s="1"/>
      <c r="W8" s="1"/>
      <c r="X8" s="1"/>
      <c r="Y8" s="1"/>
      <c r="Z8" s="1"/>
    </row>
    <row r="9" spans="1:27" ht="12.75" customHeight="1" x14ac:dyDescent="0.2">
      <c r="A9" s="12" t="s">
        <v>75</v>
      </c>
      <c r="B9" s="12" t="s">
        <v>76</v>
      </c>
      <c r="C9" s="13"/>
      <c r="D9" s="13"/>
      <c r="E9" s="13"/>
      <c r="F9" s="13"/>
      <c r="G9" s="13"/>
      <c r="H9" s="13"/>
      <c r="I9" s="12"/>
      <c r="J9" s="14"/>
      <c r="K9" s="12"/>
      <c r="L9" s="12"/>
      <c r="M9" s="12"/>
      <c r="N9" s="12"/>
      <c r="O9" s="6">
        <v>21</v>
      </c>
      <c r="P9" s="6"/>
      <c r="Q9" s="12"/>
      <c r="R9" s="13">
        <v>30</v>
      </c>
      <c r="S9" s="13"/>
      <c r="T9" s="8">
        <f t="shared" si="0"/>
        <v>51</v>
      </c>
      <c r="U9" s="8" t="str">
        <f t="shared" si="1"/>
        <v>E</v>
      </c>
      <c r="V9" s="1"/>
      <c r="W9" s="1"/>
      <c r="X9" s="1"/>
      <c r="Y9" s="1"/>
      <c r="Z9" s="1"/>
    </row>
    <row r="10" spans="1:27" ht="12.75" customHeight="1" x14ac:dyDescent="0.2">
      <c r="A10" s="12" t="s">
        <v>77</v>
      </c>
      <c r="B10" s="12" t="s">
        <v>78</v>
      </c>
      <c r="C10" s="13"/>
      <c r="D10" s="13"/>
      <c r="E10" s="13"/>
      <c r="F10" s="13"/>
      <c r="G10" s="13"/>
      <c r="H10" s="13"/>
      <c r="I10" s="14"/>
      <c r="J10" s="14"/>
      <c r="K10" s="12"/>
      <c r="L10" s="12"/>
      <c r="M10" s="12"/>
      <c r="N10" s="12"/>
      <c r="O10" s="6">
        <v>28</v>
      </c>
      <c r="P10" s="6"/>
      <c r="Q10" s="12"/>
      <c r="R10" s="13">
        <v>32</v>
      </c>
      <c r="S10" s="13"/>
      <c r="T10" s="8">
        <f t="shared" si="0"/>
        <v>60</v>
      </c>
      <c r="U10" s="8" t="str">
        <f t="shared" si="1"/>
        <v>D</v>
      </c>
      <c r="V10" s="1"/>
      <c r="W10" s="1"/>
      <c r="X10" s="1"/>
      <c r="Y10" s="1"/>
      <c r="Z10" s="1"/>
    </row>
    <row r="11" spans="1:27" ht="12.75" customHeight="1" x14ac:dyDescent="0.2">
      <c r="A11" s="12" t="s">
        <v>25</v>
      </c>
      <c r="B11" s="12" t="s">
        <v>79</v>
      </c>
      <c r="C11" s="13"/>
      <c r="D11" s="13"/>
      <c r="E11" s="13"/>
      <c r="F11" s="13"/>
      <c r="G11" s="13"/>
      <c r="H11" s="13"/>
      <c r="I11" s="14"/>
      <c r="J11" s="12"/>
      <c r="K11" s="12"/>
      <c r="L11" s="12"/>
      <c r="M11" s="12"/>
      <c r="N11" s="12"/>
      <c r="O11" s="6">
        <v>28</v>
      </c>
      <c r="P11" s="6"/>
      <c r="Q11" s="12"/>
      <c r="R11" s="13">
        <v>27</v>
      </c>
      <c r="S11" s="13"/>
      <c r="T11" s="8">
        <f t="shared" si="0"/>
        <v>55</v>
      </c>
      <c r="U11" s="8" t="str">
        <f t="shared" si="1"/>
        <v>E</v>
      </c>
      <c r="V11" s="1"/>
      <c r="W11" s="1"/>
      <c r="X11" s="1"/>
      <c r="Y11" s="1"/>
      <c r="Z11" s="1"/>
    </row>
    <row r="12" spans="1:27" ht="12.75" customHeight="1" x14ac:dyDescent="0.2">
      <c r="A12" s="12" t="s">
        <v>27</v>
      </c>
      <c r="B12" s="12" t="s">
        <v>80</v>
      </c>
      <c r="C12" s="13"/>
      <c r="D12" s="13"/>
      <c r="E12" s="13"/>
      <c r="F12" s="13"/>
      <c r="G12" s="13"/>
      <c r="H12" s="13"/>
      <c r="I12" s="12"/>
      <c r="J12" s="12"/>
      <c r="K12" s="12"/>
      <c r="L12" s="12"/>
      <c r="M12" s="12"/>
      <c r="N12" s="12"/>
      <c r="O12" s="6">
        <v>12</v>
      </c>
      <c r="P12" s="6"/>
      <c r="Q12" s="12"/>
      <c r="R12" s="13"/>
      <c r="S12" s="13"/>
      <c r="T12" s="8">
        <f t="shared" si="0"/>
        <v>12</v>
      </c>
      <c r="U12" s="8" t="str">
        <f t="shared" si="1"/>
        <v>F</v>
      </c>
      <c r="V12" s="1"/>
      <c r="W12" s="1"/>
      <c r="X12" s="1"/>
      <c r="Y12" s="1"/>
      <c r="Z12" s="1"/>
    </row>
    <row r="13" spans="1:27" ht="12.75" customHeight="1" x14ac:dyDescent="0.2">
      <c r="A13" s="12" t="s">
        <v>29</v>
      </c>
      <c r="B13" s="12" t="s">
        <v>81</v>
      </c>
      <c r="C13" s="13"/>
      <c r="D13" s="13"/>
      <c r="E13" s="13"/>
      <c r="F13" s="13"/>
      <c r="G13" s="13"/>
      <c r="H13" s="13"/>
      <c r="I13" s="12"/>
      <c r="J13" s="12"/>
      <c r="K13" s="12"/>
      <c r="L13" s="12"/>
      <c r="M13" s="12"/>
      <c r="N13" s="12"/>
      <c r="O13" s="6">
        <v>14</v>
      </c>
      <c r="P13" s="6"/>
      <c r="Q13" s="12"/>
      <c r="R13" s="13">
        <v>1</v>
      </c>
      <c r="S13" s="13">
        <v>5</v>
      </c>
      <c r="T13" s="8">
        <f t="shared" si="0"/>
        <v>19</v>
      </c>
      <c r="U13" s="8" t="str">
        <f t="shared" si="1"/>
        <v>F</v>
      </c>
      <c r="V13" s="1"/>
      <c r="W13" s="1"/>
      <c r="X13" s="1"/>
      <c r="Y13" s="1"/>
      <c r="Z13" s="1"/>
    </row>
    <row r="14" spans="1:27" ht="12.75" customHeight="1" x14ac:dyDescent="0.2">
      <c r="A14" s="12" t="s">
        <v>82</v>
      </c>
      <c r="B14" s="12" t="s">
        <v>83</v>
      </c>
      <c r="C14" s="13"/>
      <c r="D14" s="13"/>
      <c r="E14" s="13"/>
      <c r="F14" s="13"/>
      <c r="G14" s="13"/>
      <c r="H14" s="13"/>
      <c r="I14" s="12"/>
      <c r="J14" s="12"/>
      <c r="K14" s="12"/>
      <c r="L14" s="12"/>
      <c r="M14" s="12"/>
      <c r="N14" s="12"/>
      <c r="O14" s="6">
        <v>19</v>
      </c>
      <c r="P14" s="6"/>
      <c r="Q14" s="12"/>
      <c r="R14" s="13"/>
      <c r="S14" s="13"/>
      <c r="T14" s="8">
        <f t="shared" si="0"/>
        <v>19</v>
      </c>
      <c r="U14" s="8" t="str">
        <f t="shared" si="1"/>
        <v>F</v>
      </c>
      <c r="V14" s="1"/>
      <c r="W14" s="1"/>
      <c r="X14" s="1"/>
      <c r="Y14" s="1"/>
      <c r="Z14" s="1"/>
    </row>
    <row r="15" spans="1:27" ht="12.75" customHeight="1" x14ac:dyDescent="0.2">
      <c r="A15" s="12" t="s">
        <v>84</v>
      </c>
      <c r="B15" s="12" t="s">
        <v>85</v>
      </c>
      <c r="C15" s="13"/>
      <c r="D15" s="13"/>
      <c r="E15" s="13"/>
      <c r="F15" s="13"/>
      <c r="G15" s="13"/>
      <c r="H15" s="13"/>
      <c r="I15" s="12">
        <v>3</v>
      </c>
      <c r="J15" s="12">
        <v>5</v>
      </c>
      <c r="K15" s="12"/>
      <c r="L15" s="12">
        <v>4</v>
      </c>
      <c r="M15" s="12">
        <v>2</v>
      </c>
      <c r="N15" s="12"/>
      <c r="O15" s="6">
        <v>18</v>
      </c>
      <c r="P15" s="6"/>
      <c r="Q15" s="12"/>
      <c r="R15" s="13"/>
      <c r="S15" s="13">
        <v>7</v>
      </c>
      <c r="T15" s="8">
        <f t="shared" si="0"/>
        <v>25</v>
      </c>
      <c r="U15" s="8" t="str">
        <f t="shared" si="1"/>
        <v>F</v>
      </c>
      <c r="V15" s="1"/>
      <c r="W15" s="1"/>
      <c r="X15" s="1"/>
      <c r="Y15" s="1"/>
      <c r="Z15" s="1"/>
      <c r="AA15" s="104"/>
    </row>
    <row r="16" spans="1:27" ht="12.75" customHeight="1" x14ac:dyDescent="0.2">
      <c r="A16" s="12" t="s">
        <v>86</v>
      </c>
      <c r="B16" s="12" t="s">
        <v>87</v>
      </c>
      <c r="C16" s="13"/>
      <c r="D16" s="13"/>
      <c r="E16" s="13"/>
      <c r="F16" s="13"/>
      <c r="G16" s="13"/>
      <c r="H16" s="13"/>
      <c r="I16" s="12">
        <v>3</v>
      </c>
      <c r="J16" s="12">
        <v>2</v>
      </c>
      <c r="K16" s="12"/>
      <c r="L16" s="12">
        <v>3</v>
      </c>
      <c r="M16" s="12">
        <v>2</v>
      </c>
      <c r="N16" s="12"/>
      <c r="O16" s="6">
        <v>8</v>
      </c>
      <c r="P16" s="6"/>
      <c r="Q16" s="12"/>
      <c r="R16" s="13"/>
      <c r="S16" s="13">
        <v>13</v>
      </c>
      <c r="T16" s="8">
        <f t="shared" si="0"/>
        <v>21</v>
      </c>
      <c r="U16" s="8" t="str">
        <f t="shared" si="1"/>
        <v>F</v>
      </c>
      <c r="V16" s="1"/>
      <c r="W16" s="1"/>
      <c r="X16" s="1"/>
      <c r="Y16" s="1"/>
      <c r="Z16" s="1"/>
      <c r="AA16" s="104"/>
    </row>
    <row r="17" spans="1:27" ht="12.75" customHeight="1" x14ac:dyDescent="0.2">
      <c r="A17" s="12" t="s">
        <v>31</v>
      </c>
      <c r="B17" s="12" t="s">
        <v>88</v>
      </c>
      <c r="C17" s="13"/>
      <c r="D17" s="13"/>
      <c r="E17" s="13"/>
      <c r="F17" s="13"/>
      <c r="G17" s="13"/>
      <c r="H17" s="13"/>
      <c r="I17" s="12">
        <v>0</v>
      </c>
      <c r="J17" s="12">
        <v>23</v>
      </c>
      <c r="K17" s="12"/>
      <c r="L17" s="12">
        <v>18</v>
      </c>
      <c r="M17" s="12">
        <v>2</v>
      </c>
      <c r="N17" s="12"/>
      <c r="O17" s="6">
        <v>20</v>
      </c>
      <c r="P17" s="6"/>
      <c r="Q17" s="12"/>
      <c r="R17" s="13"/>
      <c r="S17" s="13">
        <v>35</v>
      </c>
      <c r="T17" s="8">
        <f t="shared" si="0"/>
        <v>55</v>
      </c>
      <c r="U17" s="8" t="str">
        <f t="shared" si="1"/>
        <v>E</v>
      </c>
      <c r="V17" s="1"/>
      <c r="W17" s="1"/>
      <c r="X17" s="1"/>
      <c r="Y17" s="1"/>
      <c r="Z17" s="1"/>
      <c r="AA17" s="104"/>
    </row>
    <row r="18" spans="1:27" ht="12.75" customHeight="1" x14ac:dyDescent="0.2">
      <c r="A18" s="12" t="s">
        <v>89</v>
      </c>
      <c r="B18" s="12" t="s">
        <v>90</v>
      </c>
      <c r="C18" s="13"/>
      <c r="D18" s="13"/>
      <c r="E18" s="13"/>
      <c r="F18" s="13"/>
      <c r="G18" s="13"/>
      <c r="H18" s="13"/>
      <c r="I18" s="12"/>
      <c r="J18" s="14"/>
      <c r="K18" s="12"/>
      <c r="L18" s="12"/>
      <c r="M18" s="12"/>
      <c r="N18" s="12"/>
      <c r="O18" s="6">
        <v>22</v>
      </c>
      <c r="P18" s="6"/>
      <c r="Q18" s="12"/>
      <c r="R18" s="13">
        <v>28</v>
      </c>
      <c r="S18" s="13"/>
      <c r="T18" s="8">
        <f t="shared" si="0"/>
        <v>50</v>
      </c>
      <c r="U18" s="8" t="str">
        <f t="shared" si="1"/>
        <v>E</v>
      </c>
      <c r="V18" s="1"/>
      <c r="W18" s="1"/>
      <c r="X18" s="1"/>
      <c r="Y18" s="1"/>
      <c r="Z18" s="1"/>
    </row>
    <row r="19" spans="1:27" ht="12.75" customHeight="1" x14ac:dyDescent="0.2">
      <c r="A19" s="12" t="s">
        <v>91</v>
      </c>
      <c r="B19" s="12" t="s">
        <v>92</v>
      </c>
      <c r="C19" s="13"/>
      <c r="D19" s="13"/>
      <c r="E19" s="13"/>
      <c r="F19" s="13"/>
      <c r="G19" s="13"/>
      <c r="H19" s="13"/>
      <c r="I19" s="12"/>
      <c r="J19" s="12"/>
      <c r="K19" s="12"/>
      <c r="L19" s="12"/>
      <c r="M19" s="12"/>
      <c r="N19" s="12"/>
      <c r="O19" s="6">
        <v>10</v>
      </c>
      <c r="P19" s="6"/>
      <c r="Q19" s="12"/>
      <c r="R19" s="13"/>
      <c r="S19" s="13"/>
      <c r="T19" s="8">
        <f t="shared" si="0"/>
        <v>10</v>
      </c>
      <c r="U19" s="8" t="str">
        <f t="shared" si="1"/>
        <v>F</v>
      </c>
      <c r="V19" s="1"/>
      <c r="W19" s="1"/>
      <c r="X19" s="1"/>
      <c r="Y19" s="1"/>
      <c r="Z19" s="1"/>
    </row>
    <row r="20" spans="1:27" ht="12.75" customHeight="1" x14ac:dyDescent="0.2">
      <c r="A20" s="12" t="s">
        <v>93</v>
      </c>
      <c r="B20" s="12" t="s">
        <v>94</v>
      </c>
      <c r="C20" s="13"/>
      <c r="D20" s="13"/>
      <c r="E20" s="13"/>
      <c r="F20" s="13"/>
      <c r="G20" s="13"/>
      <c r="H20" s="13"/>
      <c r="I20" s="14"/>
      <c r="J20" s="14">
        <v>0</v>
      </c>
      <c r="K20" s="12"/>
      <c r="L20" s="12">
        <v>9</v>
      </c>
      <c r="M20" s="12"/>
      <c r="N20" s="12"/>
      <c r="O20" s="6">
        <v>18</v>
      </c>
      <c r="P20" s="6"/>
      <c r="Q20" s="12"/>
      <c r="R20" s="13">
        <v>5</v>
      </c>
      <c r="S20" s="13"/>
      <c r="T20" s="8">
        <f t="shared" si="0"/>
        <v>23</v>
      </c>
      <c r="U20" s="8" t="str">
        <f t="shared" si="1"/>
        <v>F</v>
      </c>
      <c r="V20" s="1"/>
      <c r="W20" s="1"/>
      <c r="X20" s="1"/>
      <c r="Y20" s="1"/>
      <c r="Z20" s="1"/>
    </row>
    <row r="21" spans="1:27" ht="12.75" customHeight="1" x14ac:dyDescent="0.2">
      <c r="A21" s="12" t="s">
        <v>95</v>
      </c>
      <c r="B21" s="12" t="s">
        <v>96</v>
      </c>
      <c r="C21" s="13"/>
      <c r="D21" s="13"/>
      <c r="E21" s="13"/>
      <c r="F21" s="13"/>
      <c r="G21" s="13"/>
      <c r="H21" s="13"/>
      <c r="I21" s="12"/>
      <c r="J21" s="14"/>
      <c r="K21" s="12"/>
      <c r="L21" s="12"/>
      <c r="M21" s="12"/>
      <c r="N21" s="12"/>
      <c r="O21" s="6">
        <v>22</v>
      </c>
      <c r="P21" s="6"/>
      <c r="Q21" s="12"/>
      <c r="R21" s="13">
        <v>28</v>
      </c>
      <c r="S21" s="13"/>
      <c r="T21" s="8">
        <f t="shared" si="0"/>
        <v>50</v>
      </c>
      <c r="U21" s="8" t="str">
        <f t="shared" si="1"/>
        <v>E</v>
      </c>
      <c r="V21" s="1"/>
      <c r="W21" s="1"/>
      <c r="X21" s="1"/>
      <c r="Y21" s="1"/>
      <c r="Z21" s="1"/>
    </row>
    <row r="22" spans="1:27" ht="12.75" customHeight="1" x14ac:dyDescent="0.2">
      <c r="A22" s="12" t="s">
        <v>97</v>
      </c>
      <c r="B22" s="12" t="s">
        <v>98</v>
      </c>
      <c r="C22" s="13"/>
      <c r="D22" s="13"/>
      <c r="E22" s="13"/>
      <c r="F22" s="13"/>
      <c r="G22" s="13"/>
      <c r="H22" s="13"/>
      <c r="I22" s="12"/>
      <c r="J22" s="12">
        <v>0</v>
      </c>
      <c r="K22" s="12"/>
      <c r="L22" s="12"/>
      <c r="M22" s="12">
        <v>8</v>
      </c>
      <c r="N22" s="12"/>
      <c r="O22" s="6">
        <v>27</v>
      </c>
      <c r="P22" s="6"/>
      <c r="Q22" s="12"/>
      <c r="R22" s="13"/>
      <c r="S22" s="13">
        <v>23</v>
      </c>
      <c r="T22" s="8">
        <f t="shared" si="0"/>
        <v>50</v>
      </c>
      <c r="U22" s="8" t="str">
        <f t="shared" si="1"/>
        <v>E</v>
      </c>
      <c r="V22" s="1"/>
      <c r="W22" s="1"/>
      <c r="X22" s="1"/>
      <c r="Y22" s="1"/>
      <c r="Z22" s="1"/>
    </row>
    <row r="23" spans="1:27" ht="12.75" customHeight="1" x14ac:dyDescent="0.2">
      <c r="A23" s="12" t="s">
        <v>99</v>
      </c>
      <c r="B23" s="12" t="s">
        <v>100</v>
      </c>
      <c r="C23" s="13"/>
      <c r="D23" s="13"/>
      <c r="E23" s="13"/>
      <c r="F23" s="13"/>
      <c r="G23" s="13"/>
      <c r="H23" s="13"/>
      <c r="I23" s="14"/>
      <c r="J23" s="14"/>
      <c r="K23" s="12"/>
      <c r="L23" s="12"/>
      <c r="M23" s="12"/>
      <c r="N23" s="12"/>
      <c r="O23" s="6">
        <v>30</v>
      </c>
      <c r="P23" s="6"/>
      <c r="Q23" s="12"/>
      <c r="R23" s="13">
        <v>27</v>
      </c>
      <c r="S23" s="13"/>
      <c r="T23" s="8">
        <f t="shared" si="0"/>
        <v>57</v>
      </c>
      <c r="U23" s="8" t="str">
        <f t="shared" si="1"/>
        <v>E</v>
      </c>
      <c r="V23" s="1"/>
      <c r="W23" s="1"/>
      <c r="X23" s="1"/>
      <c r="Y23" s="1"/>
      <c r="Z23" s="1"/>
    </row>
    <row r="24" spans="1:27" ht="12.75" customHeight="1" x14ac:dyDescent="0.2">
      <c r="A24" s="12" t="s">
        <v>101</v>
      </c>
      <c r="B24" s="12" t="s">
        <v>102</v>
      </c>
      <c r="C24" s="13"/>
      <c r="D24" s="13"/>
      <c r="E24" s="13"/>
      <c r="F24" s="13"/>
      <c r="G24" s="13"/>
      <c r="H24" s="13"/>
      <c r="I24" s="14"/>
      <c r="J24" s="14"/>
      <c r="K24" s="12"/>
      <c r="L24" s="12"/>
      <c r="M24" s="12"/>
      <c r="N24" s="12"/>
      <c r="O24" s="6">
        <v>26</v>
      </c>
      <c r="P24" s="6"/>
      <c r="Q24" s="12"/>
      <c r="R24" s="13">
        <v>42</v>
      </c>
      <c r="S24" s="13"/>
      <c r="T24" s="8">
        <f t="shared" si="0"/>
        <v>68</v>
      </c>
      <c r="U24" s="8" t="str">
        <f t="shared" si="1"/>
        <v>D</v>
      </c>
      <c r="V24" s="1"/>
      <c r="W24" s="1"/>
      <c r="X24" s="1"/>
      <c r="Y24" s="1"/>
      <c r="Z24" s="1"/>
    </row>
    <row r="25" spans="1:27" ht="12.75" customHeight="1" x14ac:dyDescent="0.2">
      <c r="A25" s="12" t="s">
        <v>103</v>
      </c>
      <c r="B25" s="12" t="s">
        <v>104</v>
      </c>
      <c r="C25" s="13"/>
      <c r="D25" s="13"/>
      <c r="E25" s="13"/>
      <c r="F25" s="13"/>
      <c r="G25" s="13"/>
      <c r="H25" s="13"/>
      <c r="I25" s="12"/>
      <c r="J25" s="12"/>
      <c r="K25" s="12"/>
      <c r="L25" s="12"/>
      <c r="M25" s="12"/>
      <c r="N25" s="12"/>
      <c r="O25" s="6">
        <v>5</v>
      </c>
      <c r="P25" s="6"/>
      <c r="Q25" s="12"/>
      <c r="R25" s="13"/>
      <c r="S25" s="13"/>
      <c r="T25" s="8">
        <f t="shared" si="0"/>
        <v>5</v>
      </c>
      <c r="U25" s="8" t="str">
        <f t="shared" si="1"/>
        <v>F</v>
      </c>
      <c r="V25" s="1"/>
      <c r="W25" s="1"/>
      <c r="X25" s="1"/>
      <c r="Y25" s="1"/>
      <c r="Z25" s="1"/>
    </row>
    <row r="26" spans="1:27" ht="13.5" customHeight="1" x14ac:dyDescent="0.2">
      <c r="A26" s="12" t="s">
        <v>105</v>
      </c>
      <c r="B26" s="12" t="s">
        <v>106</v>
      </c>
      <c r="C26" s="13"/>
      <c r="D26" s="13"/>
      <c r="E26" s="13"/>
      <c r="F26" s="13"/>
      <c r="G26" s="13"/>
      <c r="H26" s="13"/>
      <c r="I26" s="12"/>
      <c r="J26" s="12">
        <v>27</v>
      </c>
      <c r="K26" s="12"/>
      <c r="L26" s="12"/>
      <c r="M26" s="12">
        <v>2</v>
      </c>
      <c r="N26" s="12"/>
      <c r="O26" s="6">
        <v>24</v>
      </c>
      <c r="P26" s="6"/>
      <c r="Q26" s="12"/>
      <c r="R26" s="13"/>
      <c r="S26" s="13">
        <v>39</v>
      </c>
      <c r="T26" s="8">
        <f t="shared" si="0"/>
        <v>63</v>
      </c>
      <c r="U26" s="8" t="str">
        <f t="shared" si="1"/>
        <v>D</v>
      </c>
      <c r="V26" s="1"/>
      <c r="W26" s="1"/>
      <c r="X26" s="1"/>
      <c r="Y26" s="1"/>
      <c r="Z26" s="1"/>
    </row>
    <row r="27" spans="1:27" ht="12.75" customHeight="1" x14ac:dyDescent="0.2">
      <c r="A27" s="12" t="s">
        <v>113</v>
      </c>
      <c r="B27" s="12" t="s">
        <v>114</v>
      </c>
      <c r="C27" s="13"/>
      <c r="D27" s="13"/>
      <c r="E27" s="13"/>
      <c r="F27" s="13"/>
      <c r="G27" s="13"/>
      <c r="H27" s="13"/>
      <c r="I27" s="12">
        <v>2</v>
      </c>
      <c r="J27" s="12">
        <v>9</v>
      </c>
      <c r="K27" s="12"/>
      <c r="L27" s="12"/>
      <c r="M27" s="12"/>
      <c r="N27" s="12"/>
      <c r="O27" s="6">
        <v>20</v>
      </c>
      <c r="P27" s="6"/>
      <c r="Q27" s="12"/>
      <c r="R27" s="13">
        <v>12</v>
      </c>
      <c r="S27" s="13"/>
      <c r="T27" s="8">
        <f t="shared" si="0"/>
        <v>32</v>
      </c>
      <c r="U27" s="8" t="str">
        <f t="shared" si="1"/>
        <v>F</v>
      </c>
      <c r="V27" s="1"/>
      <c r="W27" s="1"/>
      <c r="X27" s="1"/>
      <c r="Y27" s="1"/>
      <c r="Z27" s="1"/>
    </row>
    <row r="28" spans="1:27" ht="12.75" customHeight="1" x14ac:dyDescent="0.2">
      <c r="A28" s="12" t="s">
        <v>107</v>
      </c>
      <c r="B28" s="12" t="s">
        <v>108</v>
      </c>
      <c r="C28" s="13"/>
      <c r="D28" s="13"/>
      <c r="E28" s="13"/>
      <c r="F28" s="13"/>
      <c r="G28" s="13"/>
      <c r="H28" s="13"/>
      <c r="I28" s="12"/>
      <c r="J28" s="12"/>
      <c r="K28" s="12"/>
      <c r="L28" s="12"/>
      <c r="M28" s="12"/>
      <c r="N28" s="12"/>
      <c r="O28" s="6"/>
      <c r="P28" s="6"/>
      <c r="Q28" s="12"/>
      <c r="R28" s="13"/>
      <c r="S28" s="13"/>
      <c r="T28" s="8">
        <f t="shared" si="0"/>
        <v>0</v>
      </c>
      <c r="U28" s="8" t="str">
        <f t="shared" si="1"/>
        <v>F</v>
      </c>
      <c r="V28" s="1"/>
      <c r="W28" s="1"/>
      <c r="X28" s="1"/>
      <c r="Y28" s="1"/>
      <c r="Z28" s="1"/>
    </row>
    <row r="29" spans="1:27" ht="12.75" customHeight="1" x14ac:dyDescent="0.2">
      <c r="A29" s="12" t="s">
        <v>109</v>
      </c>
      <c r="B29" s="12" t="s">
        <v>110</v>
      </c>
      <c r="C29" s="13"/>
      <c r="D29" s="13"/>
      <c r="E29" s="13"/>
      <c r="F29" s="13"/>
      <c r="G29" s="13"/>
      <c r="H29" s="13"/>
      <c r="I29" s="12"/>
      <c r="J29" s="14"/>
      <c r="K29" s="12"/>
      <c r="L29" s="12"/>
      <c r="M29" s="12"/>
      <c r="N29" s="12"/>
      <c r="O29" s="6"/>
      <c r="P29" s="6"/>
      <c r="Q29" s="12"/>
      <c r="R29" s="13"/>
      <c r="S29" s="13"/>
      <c r="T29" s="8">
        <f t="shared" si="0"/>
        <v>0</v>
      </c>
      <c r="U29" s="8" t="str">
        <f t="shared" si="1"/>
        <v>F</v>
      </c>
      <c r="V29" s="1"/>
      <c r="W29" s="1"/>
      <c r="X29" s="1"/>
      <c r="Y29" s="1"/>
      <c r="Z29" s="1"/>
    </row>
    <row r="30" spans="1:27" ht="12.75" customHeight="1" x14ac:dyDescent="0.2">
      <c r="A30" s="14" t="s">
        <v>111</v>
      </c>
      <c r="B30" s="14" t="s">
        <v>112</v>
      </c>
      <c r="C30" s="13"/>
      <c r="D30" s="13"/>
      <c r="E30" s="13"/>
      <c r="F30" s="13"/>
      <c r="G30" s="13"/>
      <c r="H30" s="13"/>
      <c r="I30" s="14"/>
      <c r="J30" s="14"/>
      <c r="K30" s="12"/>
      <c r="L30" s="12"/>
      <c r="M30" s="12"/>
      <c r="N30" s="12"/>
      <c r="O30" s="6">
        <v>21</v>
      </c>
      <c r="P30" s="6"/>
      <c r="Q30" s="12"/>
      <c r="R30" s="13">
        <v>1</v>
      </c>
      <c r="S30" s="13"/>
      <c r="T30" s="8">
        <f t="shared" si="0"/>
        <v>22</v>
      </c>
      <c r="U30" s="8" t="str">
        <f t="shared" si="1"/>
        <v>F</v>
      </c>
      <c r="V30" s="1"/>
      <c r="Y30" s="1"/>
      <c r="Z30" s="1"/>
    </row>
    <row r="31" spans="1:27" ht="12.75" customHeight="1" x14ac:dyDescent="0.2">
      <c r="A31" s="12"/>
      <c r="B31" s="12"/>
      <c r="C31" s="13"/>
      <c r="D31" s="13"/>
      <c r="E31" s="13"/>
      <c r="F31" s="13"/>
      <c r="G31" s="13"/>
      <c r="H31" s="13"/>
      <c r="I31" s="12"/>
      <c r="J31" s="12"/>
      <c r="K31" s="12"/>
      <c r="L31" s="12"/>
      <c r="M31" s="12"/>
      <c r="N31" s="12"/>
      <c r="O31" s="6"/>
      <c r="P31" s="6"/>
      <c r="Q31" s="12"/>
      <c r="R31" s="13"/>
      <c r="S31" s="13"/>
      <c r="T31" s="13"/>
      <c r="U31" s="8"/>
      <c r="V31" s="1"/>
      <c r="W31" s="1"/>
      <c r="X31" s="1"/>
      <c r="Y31" s="1"/>
      <c r="Z31" s="1"/>
    </row>
    <row r="32" spans="1:27" ht="12.75" customHeight="1" x14ac:dyDescent="0.2">
      <c r="A32" s="12"/>
      <c r="B32" s="12"/>
      <c r="C32" s="13"/>
      <c r="D32" s="13"/>
      <c r="E32" s="13"/>
      <c r="F32" s="13"/>
      <c r="G32" s="13"/>
      <c r="H32" s="13"/>
      <c r="I32" s="12"/>
      <c r="J32" s="12"/>
      <c r="K32" s="12"/>
      <c r="L32" s="12"/>
      <c r="M32" s="12"/>
      <c r="N32" s="12"/>
      <c r="O32" s="6"/>
      <c r="P32" s="6"/>
      <c r="Q32" s="12"/>
      <c r="R32" s="13"/>
      <c r="S32" s="13"/>
      <c r="T32" s="8"/>
      <c r="U32" s="8"/>
      <c r="V32" s="1"/>
      <c r="W32" s="1"/>
      <c r="X32" s="1"/>
      <c r="Y32" s="1"/>
      <c r="Z32" s="1"/>
    </row>
    <row r="33" spans="1:26" ht="12.75" customHeight="1" x14ac:dyDescent="0.2">
      <c r="A33" s="12"/>
      <c r="B33" s="12"/>
      <c r="C33" s="13"/>
      <c r="D33" s="13"/>
      <c r="E33" s="13"/>
      <c r="F33" s="13"/>
      <c r="G33" s="13"/>
      <c r="H33" s="13"/>
      <c r="I33" s="12"/>
      <c r="J33" s="12"/>
      <c r="K33" s="12"/>
      <c r="L33" s="12"/>
      <c r="M33" s="12"/>
      <c r="N33" s="12"/>
      <c r="O33" s="6"/>
      <c r="P33" s="6"/>
      <c r="Q33" s="12"/>
      <c r="R33" s="13"/>
      <c r="S33" s="13"/>
      <c r="T33" s="13"/>
      <c r="U33" s="13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2"/>
      <c r="E34" s="2"/>
      <c r="F34" s="2"/>
      <c r="G34" s="2"/>
      <c r="H34" s="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2"/>
      <c r="E35" s="2"/>
      <c r="F35" s="2"/>
      <c r="G35" s="2"/>
      <c r="H35" s="2"/>
      <c r="I35" s="1"/>
      <c r="J35" s="1"/>
      <c r="K35" s="1"/>
      <c r="L35" s="1"/>
      <c r="M35" s="1"/>
      <c r="N35" s="1"/>
      <c r="O35" s="1"/>
      <c r="P35" s="16" t="s">
        <v>61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8">
    <mergeCell ref="H3:P3"/>
    <mergeCell ref="Q3:U3"/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</mergeCells>
  <pageMargins left="0.55118110236220474" right="0.55118110236220474" top="0.48425196850393698" bottom="0.48425196850393698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I29" sqref="I29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.7109375" customWidth="1"/>
  </cols>
  <sheetData>
    <row r="1" spans="1:26" ht="28.5" customHeight="1" x14ac:dyDescent="0.2">
      <c r="A1" s="68" t="s">
        <v>62</v>
      </c>
      <c r="B1" s="49"/>
      <c r="C1" s="49"/>
      <c r="D1" s="49"/>
      <c r="E1" s="50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69" t="s">
        <v>71</v>
      </c>
      <c r="B2" s="49"/>
      <c r="C2" s="49"/>
      <c r="D2" s="49"/>
      <c r="E2" s="49"/>
      <c r="F2" s="5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 x14ac:dyDescent="0.2">
      <c r="A3" s="70" t="s">
        <v>115</v>
      </c>
      <c r="B3" s="50"/>
      <c r="C3" s="71" t="s">
        <v>5</v>
      </c>
      <c r="D3" s="49"/>
      <c r="E3" s="49"/>
      <c r="F3" s="5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2">
      <c r="A4" s="71" t="s">
        <v>3</v>
      </c>
      <c r="B4" s="49"/>
      <c r="C4" s="50"/>
      <c r="D4" s="71" t="s">
        <v>63</v>
      </c>
      <c r="E4" s="49"/>
      <c r="F4" s="5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5">
      <c r="A5" s="72"/>
      <c r="B5" s="73"/>
      <c r="C5" s="73"/>
      <c r="D5" s="72"/>
      <c r="E5" s="73"/>
      <c r="F5" s="7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">
      <c r="A6" s="74" t="s">
        <v>7</v>
      </c>
      <c r="B6" s="75" t="s">
        <v>64</v>
      </c>
      <c r="C6" s="76"/>
      <c r="D6" s="66" t="s">
        <v>65</v>
      </c>
      <c r="E6" s="50"/>
      <c r="F6" s="67" t="s">
        <v>66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54"/>
      <c r="B7" s="77"/>
      <c r="C7" s="78"/>
      <c r="D7" s="20" t="s">
        <v>67</v>
      </c>
      <c r="E7" s="21" t="s">
        <v>68</v>
      </c>
      <c r="F7" s="54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2" t="str">
        <f>D_predlog!A8</f>
        <v>1/2019</v>
      </c>
      <c r="B8" s="64" t="str">
        <f>D_predlog!B8</f>
        <v>Sošić Slavko</v>
      </c>
      <c r="C8" s="50"/>
      <c r="D8" s="23">
        <f>SUM(D_predlog!O8:Q8)</f>
        <v>40</v>
      </c>
      <c r="E8" s="23">
        <f>MAX(D_predlog!R8:S8)</f>
        <v>30</v>
      </c>
      <c r="F8" s="24" t="str">
        <f>D_predlog!U8</f>
        <v>C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2" t="str">
        <f>D_predlog!A9</f>
        <v>6/2019</v>
      </c>
      <c r="B9" s="64" t="str">
        <f>D_predlog!B9</f>
        <v>Brajković Matija</v>
      </c>
      <c r="C9" s="50"/>
      <c r="D9" s="23">
        <f>SUM(D_predlog!O9:Q9)</f>
        <v>21</v>
      </c>
      <c r="E9" s="23">
        <f>MAX(D_predlog!R9:S9)</f>
        <v>30</v>
      </c>
      <c r="F9" s="24" t="str">
        <f>D_predlog!U9</f>
        <v>E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22" t="str">
        <f>D_predlog!A10</f>
        <v>9/2019</v>
      </c>
      <c r="B10" s="64" t="str">
        <f>D_predlog!B10</f>
        <v>Raković Ljubica</v>
      </c>
      <c r="C10" s="50"/>
      <c r="D10" s="23">
        <f>SUM(D_predlog!O10:Q10)</f>
        <v>28</v>
      </c>
      <c r="E10" s="23">
        <f>MAX(D_predlog!R10:S10)</f>
        <v>32</v>
      </c>
      <c r="F10" s="24" t="str">
        <f>D_predlog!U10</f>
        <v>D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22" t="str">
        <f>D_predlog!A11</f>
        <v>10/2019</v>
      </c>
      <c r="B11" s="64" t="str">
        <f>D_predlog!B11</f>
        <v>Luković Aida</v>
      </c>
      <c r="C11" s="50"/>
      <c r="D11" s="23">
        <f>SUM(D_predlog!O11:Q11)</f>
        <v>28</v>
      </c>
      <c r="E11" s="23">
        <f>MAX(D_predlog!R11:S11)</f>
        <v>27</v>
      </c>
      <c r="F11" s="24" t="str">
        <f>D_predlog!U11</f>
        <v>E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2" t="str">
        <f>D_predlog!A12</f>
        <v>11/2019</v>
      </c>
      <c r="B12" s="64" t="str">
        <f>D_predlog!B12</f>
        <v>Vukčević Luka</v>
      </c>
      <c r="C12" s="50"/>
      <c r="D12" s="23">
        <f>SUM(D_predlog!O12:Q12)</f>
        <v>12</v>
      </c>
      <c r="E12" s="23">
        <f>MAX(D_predlog!R12:S12)</f>
        <v>0</v>
      </c>
      <c r="F12" s="24" t="str">
        <f>D_predlog!U12</f>
        <v>F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22" t="str">
        <f>D_predlog!A13</f>
        <v>12/2019</v>
      </c>
      <c r="B13" s="64" t="str">
        <f>D_predlog!B13</f>
        <v>Radonjić Dimitrije</v>
      </c>
      <c r="C13" s="50"/>
      <c r="D13" s="23">
        <f>SUM(D_predlog!O13:Q13)</f>
        <v>14</v>
      </c>
      <c r="E13" s="23">
        <f>MAX(D_predlog!R13:S13)</f>
        <v>5</v>
      </c>
      <c r="F13" s="24" t="str">
        <f>D_predlog!U13</f>
        <v>F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22" t="str">
        <f>D_predlog!A14</f>
        <v>14/2019</v>
      </c>
      <c r="B14" s="64" t="str">
        <f>D_predlog!B14</f>
        <v>Radonjić Filip</v>
      </c>
      <c r="C14" s="50"/>
      <c r="D14" s="23">
        <f>SUM(D_predlog!O14:Q14)</f>
        <v>19</v>
      </c>
      <c r="E14" s="23">
        <f>MAX(D_predlog!R14:S14)</f>
        <v>0</v>
      </c>
      <c r="F14" s="24" t="str">
        <f>D_predlog!U14</f>
        <v>F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22" t="str">
        <f>D_predlog!A15</f>
        <v>17/2019</v>
      </c>
      <c r="B15" s="64" t="str">
        <f>D_predlog!B15</f>
        <v>Mišković Saša</v>
      </c>
      <c r="C15" s="50"/>
      <c r="D15" s="23">
        <f>SUM(D_predlog!O15:Q15)</f>
        <v>18</v>
      </c>
      <c r="E15" s="23">
        <f>MAX(D_predlog!R15:S15)</f>
        <v>7</v>
      </c>
      <c r="F15" s="24" t="str">
        <f>D_predlog!U15</f>
        <v>F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22" t="str">
        <f>D_predlog!A16</f>
        <v>21/2019</v>
      </c>
      <c r="B16" s="64" t="str">
        <f>D_predlog!B16</f>
        <v>Janković Marko</v>
      </c>
      <c r="C16" s="50"/>
      <c r="D16" s="23">
        <f>SUM(D_predlog!O16:Q16)</f>
        <v>8</v>
      </c>
      <c r="E16" s="23">
        <f>MAX(D_predlog!R16:S16)</f>
        <v>13</v>
      </c>
      <c r="F16" s="24" t="str">
        <f>D_predlog!U16</f>
        <v>F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2" t="str">
        <f>D_predlog!A17</f>
        <v>22/2019</v>
      </c>
      <c r="B17" s="64" t="str">
        <f>D_predlog!B17</f>
        <v>Adrović Džefika</v>
      </c>
      <c r="C17" s="50"/>
      <c r="D17" s="23">
        <f>SUM(D_predlog!O17:Q17)</f>
        <v>20</v>
      </c>
      <c r="E17" s="23">
        <f>MAX(D_predlog!R17:S17)</f>
        <v>35</v>
      </c>
      <c r="F17" s="24" t="str">
        <f>D_predlog!U17</f>
        <v>E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22" t="str">
        <f>D_predlog!A18</f>
        <v>24/2019</v>
      </c>
      <c r="B18" s="64" t="str">
        <f>D_predlog!B18</f>
        <v>Peruničić Marija</v>
      </c>
      <c r="C18" s="50"/>
      <c r="D18" s="23">
        <f>SUM(D_predlog!O18:Q18)</f>
        <v>22</v>
      </c>
      <c r="E18" s="23">
        <f>MAX(D_predlog!R18:S18)</f>
        <v>28</v>
      </c>
      <c r="F18" s="24" t="str">
        <f>D_predlog!U18</f>
        <v>E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2" t="str">
        <f>D_predlog!A19</f>
        <v>29/2019</v>
      </c>
      <c r="B19" s="64" t="str">
        <f>D_predlog!B19</f>
        <v>Raičević Anastasija</v>
      </c>
      <c r="C19" s="50"/>
      <c r="D19" s="23">
        <f>SUM(D_predlog!O19:Q19)</f>
        <v>10</v>
      </c>
      <c r="E19" s="23">
        <f>MAX(D_predlog!R19:S19)</f>
        <v>0</v>
      </c>
      <c r="F19" s="24" t="str">
        <f>D_predlog!U19</f>
        <v>F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22" t="str">
        <f>D_predlog!A20</f>
        <v>32/2019</v>
      </c>
      <c r="B20" s="64" t="str">
        <f>D_predlog!B20</f>
        <v>Zlatičanin Snežana</v>
      </c>
      <c r="C20" s="50"/>
      <c r="D20" s="23">
        <f>SUM(D_predlog!O20:Q20)</f>
        <v>18</v>
      </c>
      <c r="E20" s="23">
        <f>MAX(D_predlog!R20:S20)</f>
        <v>5</v>
      </c>
      <c r="F20" s="24" t="str">
        <f>D_predlog!U20</f>
        <v>F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22" t="str">
        <f>D_predlog!A21</f>
        <v>36/2019</v>
      </c>
      <c r="B21" s="64" t="str">
        <f>D_predlog!B21</f>
        <v>Sinđić Katarina</v>
      </c>
      <c r="C21" s="50"/>
      <c r="D21" s="23">
        <f>SUM(D_predlog!O21:Q21)</f>
        <v>22</v>
      </c>
      <c r="E21" s="23">
        <f>MAX(D_predlog!R21:S21)</f>
        <v>28</v>
      </c>
      <c r="F21" s="24" t="str">
        <f>D_predlog!U21</f>
        <v>E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2" t="str">
        <f>D_predlog!A22</f>
        <v>39/2019</v>
      </c>
      <c r="B22" s="64" t="str">
        <f>D_predlog!B22</f>
        <v>Stešević Sonja</v>
      </c>
      <c r="C22" s="50"/>
      <c r="D22" s="23">
        <f>SUM(D_predlog!O22:Q22)</f>
        <v>27</v>
      </c>
      <c r="E22" s="23">
        <f>MAX(D_predlog!R22:S22)</f>
        <v>23</v>
      </c>
      <c r="F22" s="24" t="str">
        <f>D_predlog!U22</f>
        <v>E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2" t="str">
        <f>D_predlog!A23</f>
        <v>12/2017</v>
      </c>
      <c r="B23" s="64" t="str">
        <f>D_predlog!B23</f>
        <v>Vukčević Danilo</v>
      </c>
      <c r="C23" s="50"/>
      <c r="D23" s="23">
        <f>SUM(D_predlog!O23:Q23)</f>
        <v>30</v>
      </c>
      <c r="E23" s="23">
        <f>MAX(D_predlog!R23:S23)</f>
        <v>27</v>
      </c>
      <c r="F23" s="24" t="str">
        <f>D_predlog!U23</f>
        <v>E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2" t="str">
        <f>D_predlog!A24</f>
        <v>25/2017</v>
      </c>
      <c r="B24" s="64" t="str">
        <f>D_predlog!B24</f>
        <v>Jovović Nikola</v>
      </c>
      <c r="C24" s="50"/>
      <c r="D24" s="23">
        <f>SUM(D_predlog!O24:Q24)</f>
        <v>26</v>
      </c>
      <c r="E24" s="23">
        <f>MAX(D_predlog!R24:S24)</f>
        <v>42</v>
      </c>
      <c r="F24" s="24" t="str">
        <f>D_predlog!U24</f>
        <v>D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22" t="str">
        <f>D_predlog!A25</f>
        <v>31/2017</v>
      </c>
      <c r="B25" s="64" t="str">
        <f>D_predlog!B25</f>
        <v>Ljumović Pavle</v>
      </c>
      <c r="C25" s="50"/>
      <c r="D25" s="23">
        <f>SUM(D_predlog!O25:Q25)</f>
        <v>5</v>
      </c>
      <c r="E25" s="23">
        <f>MAX(D_predlog!R25:S25)</f>
        <v>0</v>
      </c>
      <c r="F25" s="24" t="str">
        <f>D_predlog!U25</f>
        <v>F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22" t="str">
        <f>D_predlog!A26</f>
        <v>35/2017</v>
      </c>
      <c r="B26" s="64" t="str">
        <f>D_predlog!B26</f>
        <v>Veljić Nikola</v>
      </c>
      <c r="C26" s="50"/>
      <c r="D26" s="23">
        <f>SUM(D_predlog!O26:Q26)</f>
        <v>24</v>
      </c>
      <c r="E26" s="23">
        <f>MAX(D_predlog!R26:S26)</f>
        <v>39</v>
      </c>
      <c r="F26" s="24" t="str">
        <f>D_predlog!U26</f>
        <v>D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2" t="str">
        <f>D_predlog!A27</f>
        <v>16/2016</v>
      </c>
      <c r="B27" s="64" t="str">
        <f>D_predlog!B27</f>
        <v>Raičević Filip</v>
      </c>
      <c r="C27" s="50"/>
      <c r="D27" s="23">
        <f>SUM(D_predlog!O27:Q27)</f>
        <v>20</v>
      </c>
      <c r="E27" s="23">
        <f>MAX(D_predlog!R27:S27)</f>
        <v>12</v>
      </c>
      <c r="F27" s="24" t="str">
        <f>D_predlog!U27</f>
        <v>F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22" t="str">
        <f>D_predlog!A28</f>
        <v>35/2016</v>
      </c>
      <c r="B28" s="64" t="str">
        <f>D_predlog!B28</f>
        <v>Rakonjac Nikola</v>
      </c>
      <c r="C28" s="50"/>
      <c r="D28" s="23">
        <f>SUM(D_predlog!O28:Q28)</f>
        <v>0</v>
      </c>
      <c r="E28" s="23">
        <f>MAX(D_predlog!R28:S28)</f>
        <v>0</v>
      </c>
      <c r="F28" s="24" t="str">
        <f>D_predlog!U28</f>
        <v>F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22" t="str">
        <f>D_predlog!A29</f>
        <v>8/2015</v>
      </c>
      <c r="B29" s="64" t="str">
        <f>D_predlog!B29</f>
        <v>Čelebić Luka</v>
      </c>
      <c r="C29" s="50"/>
      <c r="D29" s="23">
        <f>SUM(D_predlog!O29:Q29)</f>
        <v>0</v>
      </c>
      <c r="E29" s="23">
        <f>MAX(D_predlog!R29:S29)</f>
        <v>0</v>
      </c>
      <c r="F29" s="24" t="str">
        <f>D_predlog!U29</f>
        <v>F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22" t="str">
        <f>D_predlog!A30</f>
        <v>39/2014</v>
      </c>
      <c r="B30" s="64" t="str">
        <f>D_predlog!B30</f>
        <v>Đurković Momir</v>
      </c>
      <c r="C30" s="50"/>
      <c r="D30" s="23">
        <f>SUM(D_predlog!O30:Q30)</f>
        <v>21</v>
      </c>
      <c r="E30" s="23">
        <f>MAX(D_predlog!R30:S30)</f>
        <v>1</v>
      </c>
      <c r="F30" s="24" t="str">
        <f>D_predlog!U30</f>
        <v>F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25"/>
      <c r="B31" s="64"/>
      <c r="C31" s="50"/>
      <c r="D31" s="23"/>
      <c r="E31" s="23"/>
      <c r="F31" s="2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25"/>
      <c r="B32" s="64"/>
      <c r="C32" s="50"/>
      <c r="D32" s="23"/>
      <c r="E32" s="23"/>
      <c r="F32" s="2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25"/>
      <c r="B33" s="64"/>
      <c r="C33" s="50"/>
      <c r="D33" s="23"/>
      <c r="E33" s="23"/>
      <c r="F33" s="2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25"/>
      <c r="B34" s="64"/>
      <c r="C34" s="50"/>
      <c r="D34" s="23"/>
      <c r="E34" s="23"/>
      <c r="F34" s="2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25"/>
      <c r="B35" s="64"/>
      <c r="C35" s="50"/>
      <c r="D35" s="23"/>
      <c r="E35" s="23"/>
      <c r="F35" s="2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25"/>
      <c r="B36" s="64"/>
      <c r="C36" s="50"/>
      <c r="D36" s="23"/>
      <c r="E36" s="23"/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25"/>
      <c r="B37" s="64"/>
      <c r="C37" s="50"/>
      <c r="D37" s="23"/>
      <c r="E37" s="23"/>
      <c r="F37" s="2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25"/>
      <c r="B38" s="64"/>
      <c r="C38" s="50"/>
      <c r="D38" s="23"/>
      <c r="E38" s="23"/>
      <c r="F38" s="2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25"/>
      <c r="B39" s="64"/>
      <c r="C39" s="50"/>
      <c r="D39" s="23"/>
      <c r="E39" s="23"/>
      <c r="F39" s="2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25"/>
      <c r="B40" s="64"/>
      <c r="C40" s="50"/>
      <c r="D40" s="23"/>
      <c r="E40" s="23"/>
      <c r="F40" s="2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25"/>
      <c r="B41" s="64"/>
      <c r="C41" s="50"/>
      <c r="D41" s="23"/>
      <c r="E41" s="23"/>
      <c r="F41" s="2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25"/>
      <c r="B42" s="64"/>
      <c r="C42" s="50"/>
      <c r="D42" s="23"/>
      <c r="E42" s="23"/>
      <c r="F42" s="2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1"/>
      <c r="B43" s="26"/>
      <c r="C43" s="26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 t="s">
        <v>69</v>
      </c>
      <c r="B44" s="26"/>
      <c r="C44" s="26"/>
      <c r="D44" s="16" t="s">
        <v>70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7">
    <mergeCell ref="B40:C40"/>
    <mergeCell ref="B41:C41"/>
    <mergeCell ref="B42:C42"/>
    <mergeCell ref="B33:C33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55118110236220474" right="0.55118110236220474" top="0.78740157480314965" bottom="0.7874015748031496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  <col min="20" max="26" width="8.7109375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2">
      <c r="A2" s="80" t="s">
        <v>116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1"/>
      <c r="U2" s="1"/>
      <c r="V2" s="1"/>
      <c r="W2" s="1"/>
      <c r="X2" s="1"/>
      <c r="Y2" s="1"/>
      <c r="Z2" s="1"/>
    </row>
    <row r="3" spans="1:26" ht="22.5" customHeight="1" x14ac:dyDescent="0.2">
      <c r="A3" s="80" t="s">
        <v>117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1"/>
      <c r="U3" s="1"/>
      <c r="V3" s="1"/>
      <c r="W3" s="1"/>
      <c r="X3" s="1"/>
      <c r="Y3" s="1"/>
      <c r="Z3" s="1"/>
    </row>
    <row r="4" spans="1:26" ht="22.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">
      <c r="A6" s="82" t="s">
        <v>118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1"/>
      <c r="U6" s="1"/>
      <c r="V6" s="1"/>
      <c r="W6" s="1"/>
      <c r="X6" s="1"/>
      <c r="Y6" s="1"/>
      <c r="Z6" s="1"/>
    </row>
    <row r="7" spans="1:26" ht="18.75" customHeight="1" x14ac:dyDescent="0.2">
      <c r="A7" s="82" t="str">
        <f>CONCATENATE("Semestar: II(drugi), akademska ",My!P2," godina")</f>
        <v>Semestar: II(drugi), akademska 2019/20 godina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1"/>
      <c r="U7" s="1"/>
      <c r="V7" s="1"/>
      <c r="W7" s="1"/>
      <c r="X7" s="1"/>
      <c r="Y7" s="1"/>
      <c r="Z7" s="1"/>
    </row>
    <row r="8" spans="1:26" ht="18.75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35">
      <c r="A10" s="83" t="s">
        <v>119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84" t="s">
        <v>120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84" t="str">
        <f>CONCATENATE("po završetku ljetnjeg semestra akademske ",My!P2," godine")</f>
        <v>po završetku ljetnjeg semestra akademske 2019/20 godine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.75" customHeight="1" x14ac:dyDescent="0.25">
      <c r="A15" s="87" t="s">
        <v>121</v>
      </c>
      <c r="B15" s="90" t="s">
        <v>122</v>
      </c>
      <c r="C15" s="93" t="s">
        <v>123</v>
      </c>
      <c r="D15" s="96" t="s">
        <v>124</v>
      </c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8"/>
      <c r="P15" s="96" t="s">
        <v>125</v>
      </c>
      <c r="Q15" s="97"/>
      <c r="R15" s="97"/>
      <c r="S15" s="99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88"/>
      <c r="B16" s="91"/>
      <c r="C16" s="94"/>
      <c r="D16" s="103" t="s">
        <v>126</v>
      </c>
      <c r="E16" s="50"/>
      <c r="F16" s="85" t="s">
        <v>127</v>
      </c>
      <c r="G16" s="50"/>
      <c r="H16" s="85" t="s">
        <v>128</v>
      </c>
      <c r="I16" s="50"/>
      <c r="J16" s="85" t="s">
        <v>129</v>
      </c>
      <c r="K16" s="50"/>
      <c r="L16" s="85" t="s">
        <v>130</v>
      </c>
      <c r="M16" s="50"/>
      <c r="N16" s="85" t="s">
        <v>131</v>
      </c>
      <c r="O16" s="100"/>
      <c r="P16" s="101" t="s">
        <v>132</v>
      </c>
      <c r="Q16" s="100"/>
      <c r="R16" s="101" t="s">
        <v>133</v>
      </c>
      <c r="S16" s="102"/>
      <c r="T16" s="1"/>
      <c r="U16" s="1"/>
      <c r="V16" s="1"/>
      <c r="W16" s="1"/>
      <c r="X16" s="1"/>
      <c r="Y16" s="1"/>
      <c r="Z16" s="1"/>
    </row>
    <row r="17" spans="1:26" ht="23.25" customHeight="1" x14ac:dyDescent="0.25">
      <c r="A17" s="89"/>
      <c r="B17" s="92"/>
      <c r="C17" s="95"/>
      <c r="D17" s="32" t="s">
        <v>121</v>
      </c>
      <c r="E17" s="32" t="s">
        <v>134</v>
      </c>
      <c r="F17" s="32" t="s">
        <v>121</v>
      </c>
      <c r="G17" s="32" t="s">
        <v>134</v>
      </c>
      <c r="H17" s="32" t="s">
        <v>121</v>
      </c>
      <c r="I17" s="32" t="s">
        <v>134</v>
      </c>
      <c r="J17" s="32" t="s">
        <v>121</v>
      </c>
      <c r="K17" s="32" t="s">
        <v>134</v>
      </c>
      <c r="L17" s="32" t="s">
        <v>121</v>
      </c>
      <c r="M17" s="32" t="s">
        <v>134</v>
      </c>
      <c r="N17" s="32" t="s">
        <v>121</v>
      </c>
      <c r="O17" s="33" t="s">
        <v>134</v>
      </c>
      <c r="P17" s="32" t="s">
        <v>121</v>
      </c>
      <c r="Q17" s="33" t="s">
        <v>134</v>
      </c>
      <c r="R17" s="32" t="s">
        <v>121</v>
      </c>
      <c r="S17" s="34" t="s">
        <v>134</v>
      </c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35">
        <v>1</v>
      </c>
      <c r="B18" s="36" t="s">
        <v>135</v>
      </c>
      <c r="C18" s="37">
        <f>COUNTIF(D_predlog!T8:T35,"&gt;0")</f>
        <v>21</v>
      </c>
      <c r="D18" s="38">
        <f>COUNTIF(D_predlog!$U8:$U35,"A")</f>
        <v>0</v>
      </c>
      <c r="E18" s="38">
        <f t="shared" ref="E18:E19" si="0">IF($C18=0,0,D18*100/$C18)</f>
        <v>0</v>
      </c>
      <c r="F18" s="38">
        <f>COUNTIF(D_predlog!$U8:$U35,"B")</f>
        <v>0</v>
      </c>
      <c r="G18" s="38">
        <f t="shared" ref="G18:G19" si="1">IF($C18=0,0,F18*100/$C18)</f>
        <v>0</v>
      </c>
      <c r="H18" s="38">
        <f>COUNTIF(D_predlog!$U8:$U35,"C")</f>
        <v>1</v>
      </c>
      <c r="I18" s="38">
        <f t="shared" ref="I18:I19" si="2">IF($C18=0,0,H18*100/$C18)</f>
        <v>4.7619047619047619</v>
      </c>
      <c r="J18" s="38">
        <f>COUNTIF(D_predlog!$U8:$U35,"D")</f>
        <v>3</v>
      </c>
      <c r="K18" s="38">
        <f t="shared" ref="K18:K19" si="3">IF($C18=0,0,J18*100/$C18)</f>
        <v>14.285714285714286</v>
      </c>
      <c r="L18" s="38">
        <f>COUNTIF(D_predlog!$U8:$U35,"E")</f>
        <v>7</v>
      </c>
      <c r="M18" s="38">
        <f t="shared" ref="M18:M19" si="4">IF($C18=0,0,L18*100/$C18)</f>
        <v>33.333333333333336</v>
      </c>
      <c r="N18" s="38">
        <f t="shared" ref="N18:N19" si="5">C18-P18</f>
        <v>10</v>
      </c>
      <c r="O18" s="37">
        <f t="shared" ref="O18:O19" si="6">IF($C18=0,0,N18*100/$C18)</f>
        <v>47.61904761904762</v>
      </c>
      <c r="P18" s="38">
        <f t="shared" ref="P18:P19" si="7">SUM(D18,F18,H18,J18,L18)</f>
        <v>11</v>
      </c>
      <c r="Q18" s="37">
        <f t="shared" ref="Q18:Q19" si="8">IF($C18=0,0,P18*100/($P18+$R18))</f>
        <v>52.38095238095238</v>
      </c>
      <c r="R18" s="38">
        <f t="shared" ref="R18:R19" si="9">N18</f>
        <v>10</v>
      </c>
      <c r="S18" s="39">
        <f t="shared" ref="S18:S19" si="10">IF($C18=0,0,R18*100/($P18+$R18))</f>
        <v>47.61904761904762</v>
      </c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35">
        <v>2</v>
      </c>
      <c r="B19" s="36" t="s">
        <v>136</v>
      </c>
      <c r="C19" s="37">
        <f>COUNTIF(C_predlog!T8:T35,"&gt;0")</f>
        <v>16</v>
      </c>
      <c r="D19" s="38">
        <f>COUNTIF(C_predlog!$U8:$U35,"A")</f>
        <v>0</v>
      </c>
      <c r="E19" s="38">
        <f t="shared" si="0"/>
        <v>0</v>
      </c>
      <c r="F19" s="38">
        <f>COUNTIF(C_predlog!$U8:$U35,"B")</f>
        <v>0</v>
      </c>
      <c r="G19" s="38">
        <f t="shared" si="1"/>
        <v>0</v>
      </c>
      <c r="H19" s="38">
        <f>COUNTIF(C_predlog!$U8:$U35,"C")</f>
        <v>0</v>
      </c>
      <c r="I19" s="38">
        <f t="shared" si="2"/>
        <v>0</v>
      </c>
      <c r="J19" s="38">
        <f>COUNTIF(C_predlog!$U8:$U35,"D")</f>
        <v>1</v>
      </c>
      <c r="K19" s="38">
        <f t="shared" si="3"/>
        <v>6.25</v>
      </c>
      <c r="L19" s="38">
        <f>COUNTIF(C_predlog!$U8:$U35,"E")</f>
        <v>4</v>
      </c>
      <c r="M19" s="38">
        <f t="shared" si="4"/>
        <v>25</v>
      </c>
      <c r="N19" s="38">
        <f t="shared" si="5"/>
        <v>11</v>
      </c>
      <c r="O19" s="37">
        <f t="shared" si="6"/>
        <v>68.75</v>
      </c>
      <c r="P19" s="38">
        <f t="shared" si="7"/>
        <v>5</v>
      </c>
      <c r="Q19" s="37">
        <f t="shared" si="8"/>
        <v>31.25</v>
      </c>
      <c r="R19" s="38">
        <f t="shared" si="9"/>
        <v>11</v>
      </c>
      <c r="S19" s="39">
        <f t="shared" si="10"/>
        <v>68.75</v>
      </c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35">
        <v>3</v>
      </c>
      <c r="B20" s="36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7"/>
      <c r="P20" s="38"/>
      <c r="Q20" s="37"/>
      <c r="R20" s="38"/>
      <c r="S20" s="39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35">
        <v>4</v>
      </c>
      <c r="B21" s="36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7"/>
      <c r="P21" s="38"/>
      <c r="Q21" s="37"/>
      <c r="R21" s="38"/>
      <c r="S21" s="39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40">
        <v>5</v>
      </c>
      <c r="B22" s="41"/>
      <c r="C22" s="33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3"/>
      <c r="P22" s="32"/>
      <c r="Q22" s="33"/>
      <c r="R22" s="32"/>
      <c r="S22" s="34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42"/>
      <c r="B23" s="43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86" t="str">
        <f>CONCATENATE("Podgorica,   jun 20",RIGHT(My!P2,2),". god.")</f>
        <v>Podgorica,   jun 2020. god.</v>
      </c>
      <c r="B25" s="81"/>
      <c r="C25" s="1"/>
      <c r="D25" s="86" t="s">
        <v>137</v>
      </c>
      <c r="E25" s="81"/>
      <c r="F25" s="81"/>
      <c r="G25" s="81"/>
      <c r="H25" s="81"/>
      <c r="I25" s="81"/>
      <c r="J25" s="1"/>
      <c r="K25" s="1"/>
      <c r="L25" s="1"/>
      <c r="M25" s="1"/>
      <c r="N25" s="86" t="s">
        <v>138</v>
      </c>
      <c r="O25" s="81"/>
      <c r="P25" s="81"/>
      <c r="Q25" s="8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84" t="s">
        <v>139</v>
      </c>
      <c r="E27" s="81"/>
      <c r="F27" s="81"/>
      <c r="G27" s="81"/>
      <c r="H27" s="81"/>
      <c r="I27" s="81"/>
      <c r="J27" s="81"/>
      <c r="K27" s="1"/>
      <c r="L27" s="44"/>
      <c r="M27" s="84" t="s">
        <v>140</v>
      </c>
      <c r="N27" s="81"/>
      <c r="O27" s="81"/>
      <c r="P27" s="81"/>
      <c r="Q27" s="81"/>
      <c r="R27" s="8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5">
    <mergeCell ref="D27:J27"/>
    <mergeCell ref="L16:M16"/>
    <mergeCell ref="N16:O16"/>
    <mergeCell ref="P16:Q16"/>
    <mergeCell ref="R16:S16"/>
    <mergeCell ref="N25:Q25"/>
    <mergeCell ref="M27:R27"/>
    <mergeCell ref="D16:E16"/>
    <mergeCell ref="F16:G16"/>
    <mergeCell ref="A11:S11"/>
    <mergeCell ref="A12:S12"/>
    <mergeCell ref="H16:I16"/>
    <mergeCell ref="J16:K16"/>
    <mergeCell ref="A25:B25"/>
    <mergeCell ref="D25:I25"/>
    <mergeCell ref="A15:A17"/>
    <mergeCell ref="B15:B17"/>
    <mergeCell ref="C15:C17"/>
    <mergeCell ref="D15:O15"/>
    <mergeCell ref="P15:S15"/>
    <mergeCell ref="A2:S2"/>
    <mergeCell ref="A3:S3"/>
    <mergeCell ref="A6:S6"/>
    <mergeCell ref="A7:S7"/>
    <mergeCell ref="A10:S10"/>
  </mergeCells>
  <pageMargins left="0.75" right="0.75" top="1" bottom="1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activeCell="F29" sqref="F29"/>
    </sheetView>
  </sheetViews>
  <sheetFormatPr defaultColWidth="14.42578125" defaultRowHeight="15" customHeight="1" x14ac:dyDescent="0.2"/>
  <cols>
    <col min="1" max="1" width="8.7109375" customWidth="1"/>
    <col min="2" max="2" width="22" customWidth="1"/>
    <col min="3" max="4" width="4.28515625" customWidth="1"/>
    <col min="5" max="6" width="8.7109375" customWidth="1"/>
    <col min="7" max="7" width="24" customWidth="1"/>
    <col min="8" max="8" width="5" customWidth="1"/>
    <col min="9" max="9" width="4.5703125" customWidth="1"/>
    <col min="10" max="26" width="8.7109375" customWidth="1"/>
  </cols>
  <sheetData>
    <row r="1" spans="1:16" ht="12.75" customHeight="1" x14ac:dyDescent="0.2">
      <c r="P1" s="45" t="s">
        <v>141</v>
      </c>
    </row>
    <row r="2" spans="1:16" ht="12.75" customHeight="1" x14ac:dyDescent="0.2">
      <c r="A2" s="1"/>
      <c r="B2" s="1" t="s">
        <v>142</v>
      </c>
      <c r="C2" s="1"/>
      <c r="D2" s="1"/>
      <c r="E2" s="1"/>
      <c r="F2" s="1"/>
      <c r="G2" s="1" t="s">
        <v>142</v>
      </c>
      <c r="H2" s="1"/>
      <c r="I2" s="1"/>
      <c r="P2" s="1" t="s">
        <v>143</v>
      </c>
    </row>
    <row r="3" spans="1:16" ht="12.75" customHeight="1" x14ac:dyDescent="0.2">
      <c r="A3" s="1"/>
      <c r="B3" s="1" t="str">
        <f>CONCATENATE("smjer: D ; sk. ",P2)</f>
        <v>smjer: D ; sk. 2019/20</v>
      </c>
      <c r="C3" s="1"/>
      <c r="D3" s="1"/>
      <c r="E3" s="1"/>
      <c r="F3" s="1"/>
      <c r="G3" s="1" t="str">
        <f>CONCATENATE("smjer: C ; sk. ",P2)</f>
        <v>smjer: C ; sk. 2019/20</v>
      </c>
      <c r="H3" s="1"/>
      <c r="I3" s="1"/>
    </row>
    <row r="4" spans="1:16" ht="12.75" customHeight="1" x14ac:dyDescent="0.2">
      <c r="A4" s="46" t="str">
        <f>D_Zakljucne!A8</f>
        <v>1/2019</v>
      </c>
      <c r="B4" s="12" t="str">
        <f>D_Zakljucne!B8</f>
        <v>Sošić Slavko</v>
      </c>
      <c r="C4" s="47">
        <f>D_Zakljucne!D8+D_Zakljucne!E8</f>
        <v>70</v>
      </c>
      <c r="D4" s="12" t="str">
        <f>D_Zakljucne!F8</f>
        <v>C</v>
      </c>
      <c r="F4" s="46" t="str">
        <f>C_Zakljucne!A8</f>
        <v>10/2019</v>
      </c>
      <c r="G4" s="12" t="str">
        <f>C_Zakljucne!B8</f>
        <v>Rakočević Vasilije</v>
      </c>
      <c r="H4" s="47">
        <f>C_Zakljucne!D8+C_Zakljucne!E8</f>
        <v>41</v>
      </c>
      <c r="I4" s="12" t="str">
        <f>C_Zakljucne!F8</f>
        <v>F</v>
      </c>
    </row>
    <row r="5" spans="1:16" ht="12.75" customHeight="1" x14ac:dyDescent="0.2">
      <c r="A5" s="46" t="str">
        <f>D_Zakljucne!A9</f>
        <v>6/2019</v>
      </c>
      <c r="B5" s="12" t="str">
        <f>D_Zakljucne!B9</f>
        <v>Brajković Matija</v>
      </c>
      <c r="C5" s="47">
        <f>D_Zakljucne!D9+D_Zakljucne!E9</f>
        <v>51</v>
      </c>
      <c r="D5" s="12" t="str">
        <f>D_Zakljucne!F9</f>
        <v>E</v>
      </c>
      <c r="F5" s="46" t="str">
        <f>C_Zakljucne!A9</f>
        <v>11/2019</v>
      </c>
      <c r="G5" s="12" t="str">
        <f>C_Zakljucne!B9</f>
        <v>Lešić Nikola</v>
      </c>
      <c r="H5" s="47">
        <f>C_Zakljucne!D9+C_Zakljucne!E9</f>
        <v>33</v>
      </c>
      <c r="I5" s="12" t="str">
        <f>C_Zakljucne!F9</f>
        <v>F</v>
      </c>
    </row>
    <row r="6" spans="1:16" ht="12.75" customHeight="1" x14ac:dyDescent="0.2">
      <c r="A6" s="46" t="str">
        <f>D_Zakljucne!A10</f>
        <v>9/2019</v>
      </c>
      <c r="B6" s="12" t="str">
        <f>D_Zakljucne!B10</f>
        <v>Raković Ljubica</v>
      </c>
      <c r="C6" s="47">
        <f>D_Zakljucne!D10+D_Zakljucne!E10</f>
        <v>60</v>
      </c>
      <c r="D6" s="12" t="str">
        <f>D_Zakljucne!F10</f>
        <v>D</v>
      </c>
      <c r="F6" s="46" t="str">
        <f>C_Zakljucne!A10</f>
        <v>12/2019</v>
      </c>
      <c r="G6" s="12" t="str">
        <f>C_Zakljucne!B10</f>
        <v>Rabrenović Aleksa</v>
      </c>
      <c r="H6" s="47">
        <f>C_Zakljucne!D10+C_Zakljucne!E10</f>
        <v>50</v>
      </c>
      <c r="I6" s="12" t="str">
        <f>C_Zakljucne!F10</f>
        <v>E</v>
      </c>
    </row>
    <row r="7" spans="1:16" ht="12.75" customHeight="1" x14ac:dyDescent="0.2">
      <c r="A7" s="46" t="str">
        <f>D_Zakljucne!A11</f>
        <v>10/2019</v>
      </c>
      <c r="B7" s="12" t="str">
        <f>D_Zakljucne!B11</f>
        <v>Luković Aida</v>
      </c>
      <c r="C7" s="47">
        <f>D_Zakljucne!D11+D_Zakljucne!E11</f>
        <v>55</v>
      </c>
      <c r="D7" s="12" t="str">
        <f>D_Zakljucne!F11</f>
        <v>E</v>
      </c>
      <c r="F7" s="46" t="str">
        <f>C_Zakljucne!A11</f>
        <v>22/2019</v>
      </c>
      <c r="G7" s="12" t="str">
        <f>C_Zakljucne!B11</f>
        <v>Drobnjak Savo</v>
      </c>
      <c r="H7" s="47">
        <f>C_Zakljucne!D11+C_Zakljucne!E11</f>
        <v>50</v>
      </c>
      <c r="I7" s="12" t="str">
        <f>C_Zakljucne!F11</f>
        <v>E</v>
      </c>
    </row>
    <row r="8" spans="1:16" ht="12.75" customHeight="1" x14ac:dyDescent="0.2">
      <c r="A8" s="46" t="str">
        <f>D_Zakljucne!A12</f>
        <v>11/2019</v>
      </c>
      <c r="B8" s="12" t="str">
        <f>D_Zakljucne!B12</f>
        <v>Vukčević Luka</v>
      </c>
      <c r="C8" s="47">
        <f>D_Zakljucne!D12+D_Zakljucne!E12</f>
        <v>12</v>
      </c>
      <c r="D8" s="12" t="str">
        <f>D_Zakljucne!F12</f>
        <v>F</v>
      </c>
      <c r="F8" s="46" t="str">
        <f>C_Zakljucne!A12</f>
        <v>25/2019</v>
      </c>
      <c r="G8" s="12" t="str">
        <f>C_Zakljucne!B12</f>
        <v>Mijatović Nataša</v>
      </c>
      <c r="H8" s="47">
        <f>C_Zakljucne!D12+C_Zakljucne!E12</f>
        <v>38</v>
      </c>
      <c r="I8" s="12" t="str">
        <f>C_Zakljucne!F12</f>
        <v>F</v>
      </c>
    </row>
    <row r="9" spans="1:16" ht="12.75" customHeight="1" x14ac:dyDescent="0.2">
      <c r="A9" s="46" t="str">
        <f>D_Zakljucne!A13</f>
        <v>12/2019</v>
      </c>
      <c r="B9" s="12" t="str">
        <f>D_Zakljucne!B13</f>
        <v>Radonjić Dimitrije</v>
      </c>
      <c r="C9" s="47">
        <f>D_Zakljucne!D13+D_Zakljucne!E13</f>
        <v>19</v>
      </c>
      <c r="D9" s="12" t="str">
        <f>D_Zakljucne!F13</f>
        <v>F</v>
      </c>
      <c r="F9" s="46" t="str">
        <f>C_Zakljucne!A13</f>
        <v>28/2019</v>
      </c>
      <c r="G9" s="12" t="str">
        <f>C_Zakljucne!B13</f>
        <v>Stevanović Boris</v>
      </c>
      <c r="H9" s="47">
        <f>C_Zakljucne!D13+C_Zakljucne!E13</f>
        <v>53</v>
      </c>
      <c r="I9" s="12" t="str">
        <f>C_Zakljucne!F13</f>
        <v>E</v>
      </c>
    </row>
    <row r="10" spans="1:16" ht="12.75" customHeight="1" x14ac:dyDescent="0.2">
      <c r="A10" s="46" t="str">
        <f>D_Zakljucne!A14</f>
        <v>14/2019</v>
      </c>
      <c r="B10" s="12" t="str">
        <f>D_Zakljucne!B14</f>
        <v>Radonjić Filip</v>
      </c>
      <c r="C10" s="47">
        <f>D_Zakljucne!D14+D_Zakljucne!E14</f>
        <v>19</v>
      </c>
      <c r="D10" s="12" t="str">
        <f>D_Zakljucne!F14</f>
        <v>F</v>
      </c>
      <c r="F10" s="46" t="str">
        <f>C_Zakljucne!A14</f>
        <v>37/2019</v>
      </c>
      <c r="G10" s="12" t="str">
        <f>C_Zakljucne!B14</f>
        <v>Fatić Milica</v>
      </c>
      <c r="H10" s="47">
        <f>C_Zakljucne!D14+C_Zakljucne!E14</f>
        <v>26</v>
      </c>
      <c r="I10" s="12" t="str">
        <f>C_Zakljucne!F14</f>
        <v>F</v>
      </c>
    </row>
    <row r="11" spans="1:16" ht="12.75" customHeight="1" x14ac:dyDescent="0.2">
      <c r="A11" s="46" t="str">
        <f>D_Zakljucne!A15</f>
        <v>17/2019</v>
      </c>
      <c r="B11" s="12" t="str">
        <f>D_Zakljucne!B15</f>
        <v>Mišković Saša</v>
      </c>
      <c r="C11" s="47">
        <f>D_Zakljucne!D15+D_Zakljucne!E15</f>
        <v>25</v>
      </c>
      <c r="D11" s="12" t="str">
        <f>D_Zakljucne!F15</f>
        <v>F</v>
      </c>
      <c r="F11" s="46" t="str">
        <f>C_Zakljucne!A15</f>
        <v>41/2019</v>
      </c>
      <c r="G11" s="12" t="str">
        <f>C_Zakljucne!B15</f>
        <v>Mandić Vido</v>
      </c>
      <c r="H11" s="47">
        <f>C_Zakljucne!D15+C_Zakljucne!E15</f>
        <v>53</v>
      </c>
      <c r="I11" s="12" t="str">
        <f>C_Zakljucne!F15</f>
        <v>E</v>
      </c>
    </row>
    <row r="12" spans="1:16" ht="12.75" customHeight="1" x14ac:dyDescent="0.2">
      <c r="A12" s="46" t="str">
        <f>D_Zakljucne!A16</f>
        <v>21/2019</v>
      </c>
      <c r="B12" s="12" t="str">
        <f>D_Zakljucne!B16</f>
        <v>Janković Marko</v>
      </c>
      <c r="C12" s="47">
        <f>D_Zakljucne!D16+D_Zakljucne!E16</f>
        <v>21</v>
      </c>
      <c r="D12" s="12" t="str">
        <f>D_Zakljucne!F16</f>
        <v>F</v>
      </c>
      <c r="F12" s="46" t="str">
        <f>C_Zakljucne!A16</f>
        <v>45/2019</v>
      </c>
      <c r="G12" s="12" t="str">
        <f>C_Zakljucne!B16</f>
        <v>Knežević Vuk</v>
      </c>
      <c r="H12" s="47">
        <f>C_Zakljucne!D16+C_Zakljucne!E16</f>
        <v>34</v>
      </c>
      <c r="I12" s="12" t="str">
        <f>C_Zakljucne!F16</f>
        <v>F</v>
      </c>
    </row>
    <row r="13" spans="1:16" ht="12.75" customHeight="1" x14ac:dyDescent="0.2">
      <c r="A13" s="46" t="str">
        <f>D_Zakljucne!A17</f>
        <v>22/2019</v>
      </c>
      <c r="B13" s="12" t="str">
        <f>D_Zakljucne!B17</f>
        <v>Adrović Džefika</v>
      </c>
      <c r="C13" s="47">
        <f>D_Zakljucne!D17+D_Zakljucne!E17</f>
        <v>55</v>
      </c>
      <c r="D13" s="12" t="str">
        <f>D_Zakljucne!F17</f>
        <v>E</v>
      </c>
      <c r="F13" s="46" t="str">
        <f>C_Zakljucne!A17</f>
        <v>46/2019</v>
      </c>
      <c r="G13" s="12" t="str">
        <f>C_Zakljucne!B17</f>
        <v>Mijailović Mia</v>
      </c>
      <c r="H13" s="47">
        <f>C_Zakljucne!D17+C_Zakljucne!E17</f>
        <v>27</v>
      </c>
      <c r="I13" s="12" t="str">
        <f>C_Zakljucne!F17</f>
        <v>F</v>
      </c>
    </row>
    <row r="14" spans="1:16" ht="12.75" customHeight="1" x14ac:dyDescent="0.2">
      <c r="A14" s="46" t="str">
        <f>D_Zakljucne!A18</f>
        <v>24/2019</v>
      </c>
      <c r="B14" s="12" t="str">
        <f>D_Zakljucne!B18</f>
        <v>Peruničić Marija</v>
      </c>
      <c r="C14" s="47">
        <f>D_Zakljucne!D18+D_Zakljucne!E18</f>
        <v>50</v>
      </c>
      <c r="D14" s="12" t="str">
        <f>D_Zakljucne!F18</f>
        <v>E</v>
      </c>
      <c r="F14" s="46" t="str">
        <f>C_Zakljucne!A18</f>
        <v>48/2019</v>
      </c>
      <c r="G14" s="12" t="str">
        <f>C_Zakljucne!B18</f>
        <v>Benić Teodora</v>
      </c>
      <c r="H14" s="47">
        <f>C_Zakljucne!D18+C_Zakljucne!E18</f>
        <v>60</v>
      </c>
      <c r="I14" s="12" t="str">
        <f>C_Zakljucne!F18</f>
        <v>D</v>
      </c>
    </row>
    <row r="15" spans="1:16" ht="12.75" customHeight="1" x14ac:dyDescent="0.2">
      <c r="A15" s="46" t="str">
        <f>D_Zakljucne!A19</f>
        <v>29/2019</v>
      </c>
      <c r="B15" s="12" t="str">
        <f>D_Zakljucne!B19</f>
        <v>Raičević Anastasija</v>
      </c>
      <c r="C15" s="47">
        <f>D_Zakljucne!D19+D_Zakljucne!E19</f>
        <v>10</v>
      </c>
      <c r="D15" s="12" t="str">
        <f>D_Zakljucne!F19</f>
        <v>F</v>
      </c>
      <c r="F15" s="46" t="str">
        <f>C_Zakljucne!A19</f>
        <v>32/2018</v>
      </c>
      <c r="G15" s="12" t="str">
        <f>C_Zakljucne!B19</f>
        <v>Pejović Vasilisa</v>
      </c>
      <c r="H15" s="47">
        <f>C_Zakljucne!D19+C_Zakljucne!E19</f>
        <v>19</v>
      </c>
      <c r="I15" s="12" t="str">
        <f>C_Zakljucne!F19</f>
        <v>F</v>
      </c>
    </row>
    <row r="16" spans="1:16" ht="12.75" customHeight="1" x14ac:dyDescent="0.2">
      <c r="A16" s="46" t="str">
        <f>D_Zakljucne!A20</f>
        <v>32/2019</v>
      </c>
      <c r="B16" s="12" t="str">
        <f>D_Zakljucne!B20</f>
        <v>Zlatičanin Snežana</v>
      </c>
      <c r="C16" s="47">
        <f>D_Zakljucne!D20+D_Zakljucne!E20</f>
        <v>23</v>
      </c>
      <c r="D16" s="12" t="str">
        <f>D_Zakljucne!F20</f>
        <v>F</v>
      </c>
      <c r="F16" s="46" t="str">
        <f>C_Zakljucne!A20</f>
        <v>34/2018</v>
      </c>
      <c r="G16" s="12" t="str">
        <f>C_Zakljucne!B20</f>
        <v>Radulović Ana</v>
      </c>
      <c r="H16" s="47">
        <f>C_Zakljucne!D20+C_Zakljucne!E20</f>
        <v>26</v>
      </c>
      <c r="I16" s="12" t="str">
        <f>C_Zakljucne!F20</f>
        <v>F</v>
      </c>
    </row>
    <row r="17" spans="1:9" ht="12.75" customHeight="1" x14ac:dyDescent="0.2">
      <c r="A17" s="46" t="str">
        <f>D_Zakljucne!A21</f>
        <v>36/2019</v>
      </c>
      <c r="B17" s="12" t="str">
        <f>D_Zakljucne!B21</f>
        <v>Sinđić Katarina</v>
      </c>
      <c r="C17" s="47">
        <f>D_Zakljucne!D21+D_Zakljucne!E21</f>
        <v>50</v>
      </c>
      <c r="D17" s="12" t="str">
        <f>D_Zakljucne!F21</f>
        <v>E</v>
      </c>
      <c r="F17" s="46" t="str">
        <f>C_Zakljucne!A21</f>
        <v>43/2018</v>
      </c>
      <c r="G17" s="12" t="str">
        <f>C_Zakljucne!B21</f>
        <v>Cmiljanić Dunja</v>
      </c>
      <c r="H17" s="47">
        <f>C_Zakljucne!D21+C_Zakljucne!E21</f>
        <v>9</v>
      </c>
      <c r="I17" s="12" t="str">
        <f>C_Zakljucne!F21</f>
        <v>F</v>
      </c>
    </row>
    <row r="18" spans="1:9" ht="12.75" customHeight="1" x14ac:dyDescent="0.2">
      <c r="A18" s="46" t="str">
        <f>D_Zakljucne!A22</f>
        <v>39/2019</v>
      </c>
      <c r="B18" s="12" t="str">
        <f>D_Zakljucne!B22</f>
        <v>Stešević Sonja</v>
      </c>
      <c r="C18" s="47">
        <f>D_Zakljucne!D22+D_Zakljucne!E22</f>
        <v>50</v>
      </c>
      <c r="D18" s="12" t="str">
        <f>D_Zakljucne!F22</f>
        <v>E</v>
      </c>
      <c r="F18" s="46" t="str">
        <f>C_Zakljucne!A22</f>
        <v>36/2017</v>
      </c>
      <c r="G18" s="12" t="str">
        <f>C_Zakljucne!B22</f>
        <v>Kalač Almin</v>
      </c>
      <c r="H18" s="47">
        <f>C_Zakljucne!D22+C_Zakljucne!E22</f>
        <v>0</v>
      </c>
      <c r="I18" s="12" t="str">
        <f>C_Zakljucne!F22</f>
        <v>F</v>
      </c>
    </row>
    <row r="19" spans="1:9" ht="12.75" customHeight="1" x14ac:dyDescent="0.2">
      <c r="A19" s="46" t="str">
        <f>D_Zakljucne!A23</f>
        <v>12/2017</v>
      </c>
      <c r="B19" s="12" t="str">
        <f>D_Zakljucne!B23</f>
        <v>Vukčević Danilo</v>
      </c>
      <c r="C19" s="47">
        <f>D_Zakljucne!D23+D_Zakljucne!E23</f>
        <v>57</v>
      </c>
      <c r="D19" s="12" t="str">
        <f>D_Zakljucne!F23</f>
        <v>E</v>
      </c>
      <c r="F19" s="46" t="str">
        <f>C_Zakljucne!A23</f>
        <v>50/2017</v>
      </c>
      <c r="G19" s="12" t="str">
        <f>C_Zakljucne!B23</f>
        <v>Berišaj Bernard</v>
      </c>
      <c r="H19" s="47">
        <f>C_Zakljucne!D23+C_Zakljucne!E23</f>
        <v>4</v>
      </c>
      <c r="I19" s="12" t="str">
        <f>C_Zakljucne!F23</f>
        <v>F</v>
      </c>
    </row>
    <row r="20" spans="1:9" ht="12.75" customHeight="1" x14ac:dyDescent="0.2">
      <c r="A20" s="46" t="str">
        <f>D_Zakljucne!A24</f>
        <v>25/2017</v>
      </c>
      <c r="B20" s="12" t="str">
        <f>D_Zakljucne!B24</f>
        <v>Jovović Nikola</v>
      </c>
      <c r="C20" s="47">
        <f>D_Zakljucne!D24+D_Zakljucne!E24</f>
        <v>68</v>
      </c>
      <c r="D20" s="12" t="str">
        <f>D_Zakljucne!F24</f>
        <v>D</v>
      </c>
      <c r="F20" s="46" t="str">
        <f>C_Zakljucne!A24</f>
        <v>51/2017</v>
      </c>
      <c r="G20" s="12" t="str">
        <f>C_Zakljucne!B24</f>
        <v>Božović Branko</v>
      </c>
      <c r="H20" s="47">
        <f>C_Zakljucne!D24+C_Zakljucne!E24</f>
        <v>0</v>
      </c>
      <c r="I20" s="12" t="str">
        <f>C_Zakljucne!F24</f>
        <v>F</v>
      </c>
    </row>
    <row r="21" spans="1:9" ht="12.75" customHeight="1" x14ac:dyDescent="0.2">
      <c r="A21" s="46" t="str">
        <f>D_Zakljucne!A25</f>
        <v>31/2017</v>
      </c>
      <c r="B21" s="12" t="str">
        <f>D_Zakljucne!B25</f>
        <v>Ljumović Pavle</v>
      </c>
      <c r="C21" s="47">
        <f>D_Zakljucne!D25+D_Zakljucne!E25</f>
        <v>5</v>
      </c>
      <c r="D21" s="12" t="str">
        <f>D_Zakljucne!F25</f>
        <v>F</v>
      </c>
      <c r="F21" s="46" t="str">
        <f>C_Zakljucne!A25</f>
        <v>48/2014</v>
      </c>
      <c r="G21" s="12" t="str">
        <f>C_Zakljucne!B25</f>
        <v>Praščević Ivana</v>
      </c>
      <c r="H21" s="47">
        <f>C_Zakljucne!D25+C_Zakljucne!E25</f>
        <v>21</v>
      </c>
      <c r="I21" s="12" t="str">
        <f>C_Zakljucne!F25</f>
        <v>F</v>
      </c>
    </row>
    <row r="22" spans="1:9" ht="12.75" customHeight="1" x14ac:dyDescent="0.2">
      <c r="A22" s="46" t="str">
        <f>D_Zakljucne!A26</f>
        <v>35/2017</v>
      </c>
      <c r="B22" s="12" t="str">
        <f>D_Zakljucne!B26</f>
        <v>Veljić Nikola</v>
      </c>
      <c r="C22" s="47">
        <f>D_Zakljucne!D26+D_Zakljucne!E26</f>
        <v>63</v>
      </c>
      <c r="D22" s="12" t="str">
        <f>D_Zakljucne!F26</f>
        <v>D</v>
      </c>
      <c r="F22" s="46">
        <f>C_Zakljucne!A26</f>
        <v>0</v>
      </c>
      <c r="G22" s="12">
        <f>C_Zakljucne!B26</f>
        <v>0</v>
      </c>
      <c r="H22" s="47">
        <f>C_Zakljucne!D26+C_Zakljucne!E26</f>
        <v>0</v>
      </c>
      <c r="I22" s="12">
        <f>C_Zakljucne!F26</f>
        <v>0</v>
      </c>
    </row>
    <row r="23" spans="1:9" ht="12.75" customHeight="1" x14ac:dyDescent="0.2">
      <c r="A23" s="46" t="str">
        <f>D_Zakljucne!A27</f>
        <v>16/2016</v>
      </c>
      <c r="B23" s="12" t="str">
        <f>D_Zakljucne!B27</f>
        <v>Raičević Filip</v>
      </c>
      <c r="C23" s="47">
        <f>D_Zakljucne!D27+D_Zakljucne!E27</f>
        <v>32</v>
      </c>
      <c r="D23" s="12" t="str">
        <f>D_Zakljucne!F27</f>
        <v>F</v>
      </c>
      <c r="F23" s="46">
        <f>C_Zakljucne!A27</f>
        <v>0</v>
      </c>
      <c r="G23" s="12">
        <f>C_Zakljucne!B27</f>
        <v>0</v>
      </c>
      <c r="H23" s="47">
        <f>C_Zakljucne!D27+C_Zakljucne!E27</f>
        <v>0</v>
      </c>
      <c r="I23" s="12">
        <f>C_Zakljucne!F27</f>
        <v>0</v>
      </c>
    </row>
    <row r="24" spans="1:9" ht="12.75" customHeight="1" x14ac:dyDescent="0.2">
      <c r="A24" s="46" t="str">
        <f>D_Zakljucne!A28</f>
        <v>35/2016</v>
      </c>
      <c r="B24" s="12" t="str">
        <f>D_Zakljucne!B28</f>
        <v>Rakonjac Nikola</v>
      </c>
      <c r="C24" s="47">
        <f>D_Zakljucne!D28+D_Zakljucne!E28</f>
        <v>0</v>
      </c>
      <c r="D24" s="12" t="str">
        <f>D_Zakljucne!F28</f>
        <v>F</v>
      </c>
      <c r="F24" s="46">
        <f>C_Zakljucne!A28</f>
        <v>0</v>
      </c>
      <c r="G24" s="12">
        <f>C_Zakljucne!B28</f>
        <v>0</v>
      </c>
      <c r="H24" s="47">
        <f>C_Zakljucne!D28+C_Zakljucne!E28</f>
        <v>0</v>
      </c>
      <c r="I24" s="12">
        <f>C_Zakljucne!F28</f>
        <v>0</v>
      </c>
    </row>
    <row r="25" spans="1:9" ht="12.75" customHeight="1" x14ac:dyDescent="0.2">
      <c r="A25" s="46" t="str">
        <f>D_Zakljucne!A29</f>
        <v>8/2015</v>
      </c>
      <c r="B25" s="12" t="str">
        <f>D_Zakljucne!B29</f>
        <v>Čelebić Luka</v>
      </c>
      <c r="C25" s="47">
        <f>D_Zakljucne!D29+D_Zakljucne!E29</f>
        <v>0</v>
      </c>
      <c r="D25" s="12" t="str">
        <f>D_Zakljucne!F29</f>
        <v>F</v>
      </c>
      <c r="F25" s="46">
        <f>C_Zakljucne!A29</f>
        <v>0</v>
      </c>
      <c r="G25" s="12">
        <f>C_Zakljucne!B29</f>
        <v>0</v>
      </c>
      <c r="H25" s="47">
        <f>C_Zakljucne!D29+C_Zakljucne!E29</f>
        <v>0</v>
      </c>
      <c r="I25" s="12">
        <f>C_Zakljucne!F29</f>
        <v>0</v>
      </c>
    </row>
    <row r="26" spans="1:9" ht="12.75" customHeight="1" x14ac:dyDescent="0.2">
      <c r="A26" s="46" t="str">
        <f>D_Zakljucne!A30</f>
        <v>39/2014</v>
      </c>
      <c r="B26" s="12" t="str">
        <f>D_Zakljucne!B30</f>
        <v>Đurković Momir</v>
      </c>
      <c r="C26" s="47">
        <f>D_Zakljucne!D30+D_Zakljucne!E30</f>
        <v>22</v>
      </c>
      <c r="D26" s="12" t="str">
        <f>D_Zakljucne!F30</f>
        <v>F</v>
      </c>
    </row>
    <row r="27" spans="1:9" ht="12.75" customHeight="1" x14ac:dyDescent="0.2">
      <c r="A27" s="46">
        <f>D_Zakljucne!A31</f>
        <v>0</v>
      </c>
      <c r="B27" s="12">
        <f>D_Zakljucne!B31</f>
        <v>0</v>
      </c>
      <c r="C27" s="47">
        <f>D_Zakljucne!D31+D_Zakljucne!E31</f>
        <v>0</v>
      </c>
      <c r="D27" s="12">
        <f>D_Zakljucne!F31</f>
        <v>0</v>
      </c>
    </row>
    <row r="28" spans="1:9" ht="12.75" customHeight="1" x14ac:dyDescent="0.2">
      <c r="A28" s="46">
        <f>D_Zakljucne!A32</f>
        <v>0</v>
      </c>
      <c r="B28" s="12">
        <f>D_Zakljucne!B32</f>
        <v>0</v>
      </c>
      <c r="C28" s="47">
        <f>D_Zakljucne!D32+D_Zakljucne!E32</f>
        <v>0</v>
      </c>
      <c r="D28" s="12">
        <f>D_Zakljucne!F32</f>
        <v>0</v>
      </c>
    </row>
    <row r="29" spans="1:9" ht="12.75" customHeight="1" x14ac:dyDescent="0.2"/>
    <row r="30" spans="1:9" ht="12.75" customHeight="1" x14ac:dyDescent="0.2"/>
    <row r="31" spans="1:9" ht="12.75" customHeight="1" x14ac:dyDescent="0.2"/>
    <row r="32" spans="1: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autoFilter ref="A3:I25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C_predlog</vt:lpstr>
      <vt:lpstr>C_Zakljucne</vt:lpstr>
      <vt:lpstr>D_predlog</vt:lpstr>
      <vt:lpstr>D_Zakljucne</vt:lpstr>
      <vt:lpstr>Statistika</vt:lpstr>
      <vt:lpstr>My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milenko</cp:lastModifiedBy>
  <dcterms:created xsi:type="dcterms:W3CDTF">2020-09-19T09:35:34Z</dcterms:created>
  <dcterms:modified xsi:type="dcterms:W3CDTF">2020-09-27T16:27:11Z</dcterms:modified>
</cp:coreProperties>
</file>