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Geometrija ravni i prostora\"/>
    </mc:Choice>
  </mc:AlternateContent>
  <xr:revisionPtr revIDLastSave="0" documentId="13_ncr:1_{27A36B00-11F0-4942-977C-9C21F25C2843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Evidencija!$A$1:$P$79</definedName>
    <definedName name="_xlnm.Print_Area" localSheetId="4">Zakljucne!$A$1:$G$78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Spisak!$A$3:$Z$66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145" l="1"/>
  <c r="A12" i="145" s="1"/>
  <c r="A13" i="145" s="1"/>
  <c r="A14" i="145" s="1"/>
  <c r="A15" i="145" s="1"/>
  <c r="A16" i="145" s="1"/>
  <c r="A17" i="145" s="1"/>
  <c r="A18" i="145" s="1"/>
  <c r="A19" i="145" s="1"/>
  <c r="A20" i="145" s="1"/>
  <c r="A21" i="145" s="1"/>
  <c r="A22" i="145" s="1"/>
  <c r="A23" i="145" s="1"/>
  <c r="A24" i="145" s="1"/>
  <c r="A25" i="145" s="1"/>
  <c r="A26" i="145" s="1"/>
  <c r="A27" i="145" s="1"/>
  <c r="A28" i="145" s="1"/>
  <c r="A29" i="145" s="1"/>
  <c r="A30" i="145" s="1"/>
  <c r="A31" i="145" s="1"/>
  <c r="A32" i="145" s="1"/>
  <c r="A33" i="145" s="1"/>
  <c r="A34" i="145" s="1"/>
  <c r="A35" i="145" s="1"/>
  <c r="A36" i="145" s="1"/>
  <c r="A37" i="145" s="1"/>
  <c r="A38" i="145" s="1"/>
  <c r="A39" i="145" s="1"/>
  <c r="A40" i="145" s="1"/>
  <c r="A41" i="145" s="1"/>
  <c r="A42" i="145" s="1"/>
  <c r="A43" i="145" s="1"/>
  <c r="A44" i="145" s="1"/>
  <c r="A45" i="145" s="1"/>
  <c r="A46" i="145" s="1"/>
  <c r="A47" i="145" s="1"/>
  <c r="A48" i="145" s="1"/>
  <c r="A49" i="145" s="1"/>
  <c r="A50" i="145" s="1"/>
  <c r="A51" i="145" s="1"/>
  <c r="A52" i="145" s="1"/>
  <c r="A53" i="145" s="1"/>
  <c r="A54" i="145" s="1"/>
  <c r="A55" i="145" s="1"/>
  <c r="A56" i="145" s="1"/>
  <c r="A57" i="145" s="1"/>
  <c r="A58" i="145" s="1"/>
  <c r="A59" i="145" s="1"/>
  <c r="A60" i="145" s="1"/>
  <c r="A61" i="145" s="1"/>
  <c r="A62" i="145" s="1"/>
  <c r="A63" i="145" s="1"/>
  <c r="A64" i="145" s="1"/>
  <c r="A65" i="145" s="1"/>
  <c r="A66" i="145" s="1"/>
  <c r="A67" i="145" s="1"/>
  <c r="A68" i="145" s="1"/>
  <c r="A69" i="145" s="1"/>
  <c r="A70" i="145" s="1"/>
  <c r="A71" i="145" s="1"/>
  <c r="A10" i="145"/>
  <c r="A9" i="145"/>
  <c r="E71" i="145"/>
  <c r="C71" i="145"/>
  <c r="B71" i="145"/>
  <c r="E70" i="145"/>
  <c r="C70" i="145"/>
  <c r="B70" i="145"/>
  <c r="E69" i="145"/>
  <c r="C69" i="145"/>
  <c r="B69" i="145"/>
  <c r="E68" i="145"/>
  <c r="C68" i="145"/>
  <c r="B68" i="145"/>
  <c r="E67" i="145"/>
  <c r="C67" i="145"/>
  <c r="B67" i="145"/>
  <c r="E66" i="145"/>
  <c r="C66" i="145"/>
  <c r="B66" i="145"/>
  <c r="E65" i="145"/>
  <c r="C65" i="145"/>
  <c r="B65" i="145"/>
  <c r="E64" i="145"/>
  <c r="C64" i="145"/>
  <c r="B64" i="145"/>
  <c r="E63" i="145"/>
  <c r="C63" i="145"/>
  <c r="B63" i="145"/>
  <c r="G62" i="145"/>
  <c r="E62" i="145"/>
  <c r="C62" i="145"/>
  <c r="B62" i="145"/>
  <c r="E61" i="145"/>
  <c r="C61" i="145"/>
  <c r="B61" i="145"/>
  <c r="E60" i="145"/>
  <c r="C60" i="145"/>
  <c r="B60" i="145"/>
  <c r="E59" i="145"/>
  <c r="C59" i="145"/>
  <c r="B59" i="145"/>
  <c r="G58" i="145"/>
  <c r="E58" i="145"/>
  <c r="C58" i="145"/>
  <c r="B58" i="145"/>
  <c r="E57" i="145"/>
  <c r="C57" i="145"/>
  <c r="B57" i="145"/>
  <c r="E56" i="145"/>
  <c r="C56" i="145"/>
  <c r="B56" i="145"/>
  <c r="E55" i="145"/>
  <c r="C55" i="145"/>
  <c r="B55" i="145"/>
  <c r="E54" i="145"/>
  <c r="D54" i="145"/>
  <c r="C54" i="145"/>
  <c r="B54" i="145"/>
  <c r="E53" i="145"/>
  <c r="C53" i="145"/>
  <c r="B53" i="145"/>
  <c r="E52" i="145"/>
  <c r="C52" i="145"/>
  <c r="B52" i="145"/>
  <c r="E51" i="145"/>
  <c r="C51" i="145"/>
  <c r="B51" i="145"/>
  <c r="E50" i="145"/>
  <c r="C50" i="145"/>
  <c r="B50" i="145"/>
  <c r="G49" i="145"/>
  <c r="E49" i="145"/>
  <c r="C49" i="145"/>
  <c r="B49" i="145"/>
  <c r="E48" i="145"/>
  <c r="C48" i="145"/>
  <c r="B48" i="145"/>
  <c r="E47" i="145"/>
  <c r="C47" i="145"/>
  <c r="B47" i="145"/>
  <c r="E46" i="145"/>
  <c r="C46" i="145"/>
  <c r="B46" i="145"/>
  <c r="E45" i="145"/>
  <c r="C45" i="145"/>
  <c r="B45" i="145"/>
  <c r="E44" i="145"/>
  <c r="C44" i="145"/>
  <c r="B44" i="145"/>
  <c r="E43" i="145"/>
  <c r="C43" i="145"/>
  <c r="B43" i="145"/>
  <c r="E42" i="145"/>
  <c r="C42" i="145"/>
  <c r="B42" i="145"/>
  <c r="E41" i="145"/>
  <c r="C41" i="145"/>
  <c r="B41" i="145"/>
  <c r="E40" i="145"/>
  <c r="C40" i="145"/>
  <c r="B40" i="145"/>
  <c r="E39" i="145"/>
  <c r="C39" i="145"/>
  <c r="B39" i="145"/>
  <c r="E38" i="145"/>
  <c r="C38" i="145"/>
  <c r="B38" i="145"/>
  <c r="G37" i="145"/>
  <c r="E37" i="145"/>
  <c r="C37" i="145"/>
  <c r="B37" i="145"/>
  <c r="E36" i="145"/>
  <c r="C36" i="145"/>
  <c r="B36" i="145"/>
  <c r="E35" i="145"/>
  <c r="C35" i="145"/>
  <c r="B35" i="145"/>
  <c r="E34" i="145"/>
  <c r="C34" i="145"/>
  <c r="B34" i="145"/>
  <c r="G33" i="145"/>
  <c r="E33" i="145"/>
  <c r="C33" i="145"/>
  <c r="B33" i="145"/>
  <c r="E32" i="145"/>
  <c r="C32" i="145"/>
  <c r="B32" i="145"/>
  <c r="E31" i="145"/>
  <c r="C31" i="145"/>
  <c r="B31" i="145"/>
  <c r="E30" i="145"/>
  <c r="C30" i="145"/>
  <c r="B30" i="145"/>
  <c r="E29" i="145"/>
  <c r="C29" i="145"/>
  <c r="B29" i="145"/>
  <c r="E28" i="145"/>
  <c r="C28" i="145"/>
  <c r="B28" i="145"/>
  <c r="E27" i="145"/>
  <c r="C27" i="145"/>
  <c r="B27" i="145"/>
  <c r="E26" i="145"/>
  <c r="C26" i="145"/>
  <c r="B26" i="145"/>
  <c r="E25" i="145"/>
  <c r="C25" i="145"/>
  <c r="B25" i="145"/>
  <c r="N71" i="144"/>
  <c r="M71" i="144"/>
  <c r="L71" i="144"/>
  <c r="K71" i="144"/>
  <c r="I71" i="144"/>
  <c r="H71" i="144"/>
  <c r="G71" i="144"/>
  <c r="F71" i="144"/>
  <c r="E71" i="144"/>
  <c r="D71" i="144"/>
  <c r="C71" i="144"/>
  <c r="B71" i="144"/>
  <c r="A71" i="144"/>
  <c r="P70" i="144"/>
  <c r="N70" i="144"/>
  <c r="M70" i="144"/>
  <c r="L70" i="144"/>
  <c r="K70" i="144"/>
  <c r="I70" i="144"/>
  <c r="H70" i="144"/>
  <c r="G70" i="144"/>
  <c r="F70" i="144"/>
  <c r="E70" i="144"/>
  <c r="D70" i="144"/>
  <c r="C70" i="144"/>
  <c r="B70" i="144"/>
  <c r="A70" i="144"/>
  <c r="N69" i="144"/>
  <c r="M69" i="144"/>
  <c r="L69" i="144"/>
  <c r="K69" i="144"/>
  <c r="I69" i="144"/>
  <c r="H69" i="144"/>
  <c r="G69" i="144"/>
  <c r="F69" i="144"/>
  <c r="E69" i="144"/>
  <c r="D69" i="144"/>
  <c r="C69" i="144"/>
  <c r="B69" i="144"/>
  <c r="A69" i="144"/>
  <c r="N68" i="144"/>
  <c r="M68" i="144"/>
  <c r="L68" i="144"/>
  <c r="J68" i="144"/>
  <c r="I68" i="144"/>
  <c r="H68" i="144"/>
  <c r="G68" i="144"/>
  <c r="F68" i="144"/>
  <c r="E68" i="144"/>
  <c r="D68" i="144"/>
  <c r="C68" i="144"/>
  <c r="B68" i="144"/>
  <c r="A68" i="144"/>
  <c r="N67" i="144"/>
  <c r="M67" i="144"/>
  <c r="L67" i="144"/>
  <c r="I67" i="144"/>
  <c r="H67" i="144"/>
  <c r="G67" i="144"/>
  <c r="F67" i="144"/>
  <c r="E67" i="144"/>
  <c r="D67" i="144"/>
  <c r="C67" i="144"/>
  <c r="B67" i="144"/>
  <c r="A67" i="144"/>
  <c r="N66" i="144"/>
  <c r="M66" i="144"/>
  <c r="L66" i="144"/>
  <c r="I66" i="144"/>
  <c r="H66" i="144"/>
  <c r="G66" i="144"/>
  <c r="F66" i="144"/>
  <c r="E66" i="144"/>
  <c r="D66" i="144"/>
  <c r="C66" i="144"/>
  <c r="B66" i="144"/>
  <c r="A66" i="144"/>
  <c r="N65" i="144"/>
  <c r="M65" i="144"/>
  <c r="L65" i="144"/>
  <c r="I65" i="144"/>
  <c r="H65" i="144"/>
  <c r="G65" i="144"/>
  <c r="F65" i="144"/>
  <c r="E65" i="144"/>
  <c r="D65" i="144"/>
  <c r="C65" i="144"/>
  <c r="B65" i="144"/>
  <c r="A65" i="144"/>
  <c r="N64" i="144"/>
  <c r="M64" i="144"/>
  <c r="L64" i="144"/>
  <c r="I64" i="144"/>
  <c r="H64" i="144"/>
  <c r="G64" i="144"/>
  <c r="F64" i="144"/>
  <c r="E64" i="144"/>
  <c r="D64" i="144"/>
  <c r="C64" i="144"/>
  <c r="B64" i="144"/>
  <c r="A64" i="144"/>
  <c r="N63" i="144"/>
  <c r="M63" i="144"/>
  <c r="L63" i="144"/>
  <c r="K63" i="144"/>
  <c r="I63" i="144"/>
  <c r="H63" i="144"/>
  <c r="G63" i="144"/>
  <c r="F63" i="144"/>
  <c r="E63" i="144"/>
  <c r="D63" i="144"/>
  <c r="C63" i="144"/>
  <c r="B63" i="144"/>
  <c r="A63" i="144"/>
  <c r="N62" i="144"/>
  <c r="M62" i="144"/>
  <c r="L62" i="144"/>
  <c r="K62" i="144"/>
  <c r="I62" i="144"/>
  <c r="H62" i="144"/>
  <c r="G62" i="144"/>
  <c r="F62" i="144"/>
  <c r="E62" i="144"/>
  <c r="D62" i="144"/>
  <c r="C62" i="144"/>
  <c r="B62" i="144"/>
  <c r="A62" i="144"/>
  <c r="N61" i="144"/>
  <c r="M61" i="144"/>
  <c r="L61" i="144"/>
  <c r="K61" i="144"/>
  <c r="I61" i="144"/>
  <c r="H61" i="144"/>
  <c r="G61" i="144"/>
  <c r="F61" i="144"/>
  <c r="E61" i="144"/>
  <c r="D61" i="144"/>
  <c r="C61" i="144"/>
  <c r="B61" i="144"/>
  <c r="A61" i="144"/>
  <c r="N60" i="144"/>
  <c r="M60" i="144"/>
  <c r="L60" i="144"/>
  <c r="K60" i="144"/>
  <c r="I60" i="144"/>
  <c r="H60" i="144"/>
  <c r="G60" i="144"/>
  <c r="F60" i="144"/>
  <c r="E60" i="144"/>
  <c r="D60" i="144"/>
  <c r="C60" i="144"/>
  <c r="B60" i="144"/>
  <c r="A60" i="144"/>
  <c r="N59" i="144"/>
  <c r="M59" i="144"/>
  <c r="L59" i="144"/>
  <c r="K59" i="144"/>
  <c r="I59" i="144"/>
  <c r="H59" i="144"/>
  <c r="G59" i="144"/>
  <c r="F59" i="144"/>
  <c r="E59" i="144"/>
  <c r="D59" i="144"/>
  <c r="C59" i="144"/>
  <c r="B59" i="144"/>
  <c r="A59" i="144"/>
  <c r="N58" i="144"/>
  <c r="M58" i="144"/>
  <c r="L58" i="144"/>
  <c r="K58" i="144"/>
  <c r="I58" i="144"/>
  <c r="H58" i="144"/>
  <c r="G58" i="144"/>
  <c r="F58" i="144"/>
  <c r="E58" i="144"/>
  <c r="D58" i="144"/>
  <c r="C58" i="144"/>
  <c r="B58" i="144"/>
  <c r="A58" i="144"/>
  <c r="N57" i="144"/>
  <c r="M57" i="144"/>
  <c r="L57" i="144"/>
  <c r="K57" i="144"/>
  <c r="I57" i="144"/>
  <c r="H57" i="144"/>
  <c r="G57" i="144"/>
  <c r="F57" i="144"/>
  <c r="E57" i="144"/>
  <c r="D57" i="144"/>
  <c r="C57" i="144"/>
  <c r="B57" i="144"/>
  <c r="A57" i="144"/>
  <c r="N56" i="144"/>
  <c r="M56" i="144"/>
  <c r="L56" i="144"/>
  <c r="K56" i="144"/>
  <c r="I56" i="144"/>
  <c r="H56" i="144"/>
  <c r="G56" i="144"/>
  <c r="F56" i="144"/>
  <c r="E56" i="144"/>
  <c r="D56" i="144"/>
  <c r="C56" i="144"/>
  <c r="B56" i="144"/>
  <c r="A56" i="144"/>
  <c r="N55" i="144"/>
  <c r="M55" i="144"/>
  <c r="L55" i="144"/>
  <c r="K55" i="144"/>
  <c r="I55" i="144"/>
  <c r="H55" i="144"/>
  <c r="G55" i="144"/>
  <c r="F55" i="144"/>
  <c r="E55" i="144"/>
  <c r="D55" i="144"/>
  <c r="C55" i="144"/>
  <c r="B55" i="144"/>
  <c r="A55" i="144"/>
  <c r="N54" i="144"/>
  <c r="M54" i="144"/>
  <c r="L54" i="144"/>
  <c r="K54" i="144"/>
  <c r="I54" i="144"/>
  <c r="H54" i="144"/>
  <c r="G54" i="144"/>
  <c r="F54" i="144"/>
  <c r="E54" i="144"/>
  <c r="D54" i="144"/>
  <c r="C54" i="144"/>
  <c r="B54" i="144"/>
  <c r="A54" i="144"/>
  <c r="N53" i="144"/>
  <c r="M53" i="144"/>
  <c r="L53" i="144"/>
  <c r="K53" i="144"/>
  <c r="I53" i="144"/>
  <c r="H53" i="144"/>
  <c r="G53" i="144"/>
  <c r="F53" i="144"/>
  <c r="E53" i="144"/>
  <c r="D53" i="144"/>
  <c r="C53" i="144"/>
  <c r="B53" i="144"/>
  <c r="A53" i="144"/>
  <c r="N52" i="144"/>
  <c r="M52" i="144"/>
  <c r="L52" i="144"/>
  <c r="K52" i="144"/>
  <c r="I52" i="144"/>
  <c r="H52" i="144"/>
  <c r="G52" i="144"/>
  <c r="F52" i="144"/>
  <c r="E52" i="144"/>
  <c r="D52" i="144"/>
  <c r="C52" i="144"/>
  <c r="B52" i="144"/>
  <c r="A52" i="144"/>
  <c r="N51" i="144"/>
  <c r="M51" i="144"/>
  <c r="L51" i="144"/>
  <c r="K51" i="144"/>
  <c r="I51" i="144"/>
  <c r="H51" i="144"/>
  <c r="G51" i="144"/>
  <c r="F51" i="144"/>
  <c r="E51" i="144"/>
  <c r="D51" i="144"/>
  <c r="C51" i="144"/>
  <c r="B51" i="144"/>
  <c r="A51" i="144"/>
  <c r="N50" i="144"/>
  <c r="M50" i="144"/>
  <c r="L50" i="144"/>
  <c r="K50" i="144"/>
  <c r="I50" i="144"/>
  <c r="H50" i="144"/>
  <c r="G50" i="144"/>
  <c r="F50" i="144"/>
  <c r="E50" i="144"/>
  <c r="D50" i="144"/>
  <c r="C50" i="144"/>
  <c r="B50" i="144"/>
  <c r="A50" i="144"/>
  <c r="N49" i="144"/>
  <c r="M49" i="144"/>
  <c r="L49" i="144"/>
  <c r="K49" i="144"/>
  <c r="I49" i="144"/>
  <c r="H49" i="144"/>
  <c r="G49" i="144"/>
  <c r="F49" i="144"/>
  <c r="E49" i="144"/>
  <c r="D49" i="144"/>
  <c r="C49" i="144"/>
  <c r="B49" i="144"/>
  <c r="A49" i="144"/>
  <c r="N48" i="144"/>
  <c r="M48" i="144"/>
  <c r="L48" i="144"/>
  <c r="I48" i="144"/>
  <c r="H48" i="144"/>
  <c r="G48" i="144"/>
  <c r="F48" i="144"/>
  <c r="E48" i="144"/>
  <c r="D48" i="144"/>
  <c r="C48" i="144"/>
  <c r="B48" i="144"/>
  <c r="A48" i="144"/>
  <c r="N47" i="144"/>
  <c r="M47" i="144"/>
  <c r="L47" i="144"/>
  <c r="K47" i="144"/>
  <c r="J47" i="144"/>
  <c r="I47" i="144"/>
  <c r="H47" i="144"/>
  <c r="G47" i="144"/>
  <c r="F47" i="144"/>
  <c r="E47" i="144"/>
  <c r="D47" i="144"/>
  <c r="C47" i="144"/>
  <c r="B47" i="144"/>
  <c r="A47" i="144"/>
  <c r="N46" i="144"/>
  <c r="M46" i="144"/>
  <c r="L46" i="144"/>
  <c r="K46" i="144"/>
  <c r="I46" i="144"/>
  <c r="H46" i="144"/>
  <c r="G46" i="144"/>
  <c r="F46" i="144"/>
  <c r="E46" i="144"/>
  <c r="D46" i="144"/>
  <c r="C46" i="144"/>
  <c r="B46" i="144"/>
  <c r="A46" i="144"/>
  <c r="N45" i="144"/>
  <c r="M45" i="144"/>
  <c r="L45" i="144"/>
  <c r="K45" i="144"/>
  <c r="I45" i="144"/>
  <c r="H45" i="144"/>
  <c r="G45" i="144"/>
  <c r="F45" i="144"/>
  <c r="E45" i="144"/>
  <c r="D45" i="144"/>
  <c r="C45" i="144"/>
  <c r="B45" i="144"/>
  <c r="A45" i="144"/>
  <c r="N44" i="144"/>
  <c r="M44" i="144"/>
  <c r="L44" i="144"/>
  <c r="I44" i="144"/>
  <c r="H44" i="144"/>
  <c r="G44" i="144"/>
  <c r="F44" i="144"/>
  <c r="E44" i="144"/>
  <c r="D44" i="144"/>
  <c r="C44" i="144"/>
  <c r="B44" i="144"/>
  <c r="A44" i="144"/>
  <c r="N43" i="144"/>
  <c r="M43" i="144"/>
  <c r="L43" i="144"/>
  <c r="K43" i="144"/>
  <c r="I43" i="144"/>
  <c r="H43" i="144"/>
  <c r="G43" i="144"/>
  <c r="F43" i="144"/>
  <c r="E43" i="144"/>
  <c r="D43" i="144"/>
  <c r="C43" i="144"/>
  <c r="B43" i="144"/>
  <c r="A43" i="144"/>
  <c r="N42" i="144"/>
  <c r="M42" i="144"/>
  <c r="L42" i="144"/>
  <c r="I42" i="144"/>
  <c r="H42" i="144"/>
  <c r="G42" i="144"/>
  <c r="F42" i="144"/>
  <c r="E42" i="144"/>
  <c r="D42" i="144"/>
  <c r="C42" i="144"/>
  <c r="B42" i="144"/>
  <c r="A42" i="144"/>
  <c r="P79" i="144"/>
  <c r="N41" i="144"/>
  <c r="M41" i="144"/>
  <c r="L41" i="144"/>
  <c r="K41" i="144"/>
  <c r="I41" i="144"/>
  <c r="H41" i="144"/>
  <c r="G41" i="144"/>
  <c r="F41" i="144"/>
  <c r="E41" i="144"/>
  <c r="D41" i="144"/>
  <c r="C41" i="144"/>
  <c r="B41" i="144"/>
  <c r="A41" i="144"/>
  <c r="N40" i="144"/>
  <c r="M40" i="144"/>
  <c r="L40" i="144"/>
  <c r="K40" i="144"/>
  <c r="I40" i="144"/>
  <c r="H40" i="144"/>
  <c r="G40" i="144"/>
  <c r="F40" i="144"/>
  <c r="E40" i="144"/>
  <c r="D40" i="144"/>
  <c r="C40" i="144"/>
  <c r="B40" i="144"/>
  <c r="A40" i="144"/>
  <c r="N39" i="144"/>
  <c r="M39" i="144"/>
  <c r="L39" i="144"/>
  <c r="K39" i="144"/>
  <c r="I39" i="144"/>
  <c r="H39" i="144"/>
  <c r="G39" i="144"/>
  <c r="F39" i="144"/>
  <c r="E39" i="144"/>
  <c r="D39" i="144"/>
  <c r="C39" i="144"/>
  <c r="B39" i="144"/>
  <c r="A39" i="144"/>
  <c r="N38" i="144"/>
  <c r="M38" i="144"/>
  <c r="L38" i="144"/>
  <c r="K38" i="144"/>
  <c r="I38" i="144"/>
  <c r="H38" i="144"/>
  <c r="G38" i="144"/>
  <c r="F38" i="144"/>
  <c r="E38" i="144"/>
  <c r="D38" i="144"/>
  <c r="C38" i="144"/>
  <c r="B38" i="144"/>
  <c r="A38" i="144"/>
  <c r="N37" i="144"/>
  <c r="M37" i="144"/>
  <c r="L37" i="144"/>
  <c r="K37" i="144"/>
  <c r="I37" i="144"/>
  <c r="H37" i="144"/>
  <c r="G37" i="144"/>
  <c r="F37" i="144"/>
  <c r="E37" i="144"/>
  <c r="D37" i="144"/>
  <c r="C37" i="144"/>
  <c r="B37" i="144"/>
  <c r="A37" i="144"/>
  <c r="N36" i="144"/>
  <c r="M36" i="144"/>
  <c r="L36" i="144"/>
  <c r="K36" i="144"/>
  <c r="I36" i="144"/>
  <c r="H36" i="144"/>
  <c r="G36" i="144"/>
  <c r="F36" i="144"/>
  <c r="E36" i="144"/>
  <c r="D36" i="144"/>
  <c r="C36" i="144"/>
  <c r="B36" i="144"/>
  <c r="A36" i="144"/>
  <c r="N35" i="144"/>
  <c r="M35" i="144"/>
  <c r="L35" i="144"/>
  <c r="K35" i="144"/>
  <c r="I35" i="144"/>
  <c r="H35" i="144"/>
  <c r="G35" i="144"/>
  <c r="F35" i="144"/>
  <c r="E35" i="144"/>
  <c r="D35" i="144"/>
  <c r="C35" i="144"/>
  <c r="B35" i="144"/>
  <c r="A35" i="144"/>
  <c r="N34" i="144"/>
  <c r="M34" i="144"/>
  <c r="L34" i="144"/>
  <c r="K34" i="144"/>
  <c r="I34" i="144"/>
  <c r="H34" i="144"/>
  <c r="G34" i="144"/>
  <c r="F34" i="144"/>
  <c r="E34" i="144"/>
  <c r="D34" i="144"/>
  <c r="C34" i="144"/>
  <c r="B34" i="144"/>
  <c r="A34" i="144"/>
  <c r="N33" i="144"/>
  <c r="M33" i="144"/>
  <c r="L33" i="144"/>
  <c r="K33" i="144"/>
  <c r="I33" i="144"/>
  <c r="H33" i="144"/>
  <c r="G33" i="144"/>
  <c r="F33" i="144"/>
  <c r="E33" i="144"/>
  <c r="D33" i="144"/>
  <c r="C33" i="144"/>
  <c r="B33" i="144"/>
  <c r="A33" i="144"/>
  <c r="N32" i="144"/>
  <c r="M32" i="144"/>
  <c r="L32" i="144"/>
  <c r="K32" i="144"/>
  <c r="I32" i="144"/>
  <c r="H32" i="144"/>
  <c r="G32" i="144"/>
  <c r="F32" i="144"/>
  <c r="E32" i="144"/>
  <c r="D32" i="144"/>
  <c r="C32" i="144"/>
  <c r="B32" i="144"/>
  <c r="A32" i="144"/>
  <c r="N31" i="144"/>
  <c r="M31" i="144"/>
  <c r="L31" i="144"/>
  <c r="K31" i="144"/>
  <c r="I31" i="144"/>
  <c r="H31" i="144"/>
  <c r="G31" i="144"/>
  <c r="F31" i="144"/>
  <c r="E31" i="144"/>
  <c r="D31" i="144"/>
  <c r="C31" i="144"/>
  <c r="B31" i="144"/>
  <c r="A31" i="144"/>
  <c r="N30" i="144"/>
  <c r="M30" i="144"/>
  <c r="L30" i="144"/>
  <c r="K30" i="144"/>
  <c r="I30" i="144"/>
  <c r="H30" i="144"/>
  <c r="G30" i="144"/>
  <c r="F30" i="144"/>
  <c r="E30" i="144"/>
  <c r="D30" i="144"/>
  <c r="C30" i="144"/>
  <c r="B30" i="144"/>
  <c r="A30" i="144"/>
  <c r="N29" i="144"/>
  <c r="M29" i="144"/>
  <c r="L29" i="144"/>
  <c r="K29" i="144"/>
  <c r="I29" i="144"/>
  <c r="H29" i="144"/>
  <c r="G29" i="144"/>
  <c r="F29" i="144"/>
  <c r="E29" i="144"/>
  <c r="D29" i="144"/>
  <c r="C29" i="144"/>
  <c r="B29" i="144"/>
  <c r="A29" i="144"/>
  <c r="N28" i="144"/>
  <c r="M28" i="144"/>
  <c r="L28" i="144"/>
  <c r="K28" i="144"/>
  <c r="I28" i="144"/>
  <c r="H28" i="144"/>
  <c r="G28" i="144"/>
  <c r="F28" i="144"/>
  <c r="E28" i="144"/>
  <c r="D28" i="144"/>
  <c r="C28" i="144"/>
  <c r="B28" i="144"/>
  <c r="A28" i="144"/>
  <c r="N27" i="144"/>
  <c r="M27" i="144"/>
  <c r="L27" i="144"/>
  <c r="K27" i="144"/>
  <c r="I27" i="144"/>
  <c r="H27" i="144"/>
  <c r="G27" i="144"/>
  <c r="F27" i="144"/>
  <c r="E27" i="144"/>
  <c r="D27" i="144"/>
  <c r="C27" i="144"/>
  <c r="B27" i="144"/>
  <c r="A27" i="144"/>
  <c r="N26" i="144"/>
  <c r="M26" i="144"/>
  <c r="L26" i="144"/>
  <c r="K26" i="144"/>
  <c r="I26" i="144"/>
  <c r="H26" i="144"/>
  <c r="G26" i="144"/>
  <c r="F26" i="144"/>
  <c r="E26" i="144"/>
  <c r="D26" i="144"/>
  <c r="C26" i="144"/>
  <c r="B26" i="144"/>
  <c r="A26" i="144"/>
  <c r="N25" i="144"/>
  <c r="M25" i="144"/>
  <c r="L25" i="144"/>
  <c r="I25" i="144"/>
  <c r="H25" i="144"/>
  <c r="G25" i="144"/>
  <c r="F25" i="144"/>
  <c r="E25" i="144"/>
  <c r="D25" i="144"/>
  <c r="C25" i="144"/>
  <c r="B25" i="144"/>
  <c r="A25" i="144"/>
  <c r="Z66" i="111"/>
  <c r="G71" i="145" s="1"/>
  <c r="X66" i="111"/>
  <c r="V66" i="111"/>
  <c r="U66" i="111"/>
  <c r="T66" i="111"/>
  <c r="J71" i="144" s="1"/>
  <c r="S66" i="111"/>
  <c r="W66" i="111" s="1"/>
  <c r="Y66" i="111" s="1"/>
  <c r="Z65" i="111"/>
  <c r="G70" i="145" s="1"/>
  <c r="X65" i="111"/>
  <c r="W65" i="111"/>
  <c r="D70" i="145" s="1"/>
  <c r="V65" i="111"/>
  <c r="U65" i="111"/>
  <c r="T65" i="111"/>
  <c r="J70" i="144" s="1"/>
  <c r="S65" i="111"/>
  <c r="Z64" i="111"/>
  <c r="G69" i="145" s="1"/>
  <c r="X64" i="111"/>
  <c r="V64" i="111"/>
  <c r="U64" i="111"/>
  <c r="T64" i="111"/>
  <c r="S64" i="111"/>
  <c r="Z63" i="111"/>
  <c r="P68" i="144" s="1"/>
  <c r="X63" i="111"/>
  <c r="V63" i="111"/>
  <c r="U63" i="111"/>
  <c r="K68" i="144" s="1"/>
  <c r="T63" i="111"/>
  <c r="S63" i="111"/>
  <c r="W63" i="111" s="1"/>
  <c r="D68" i="145" s="1"/>
  <c r="Z62" i="111"/>
  <c r="G67" i="145" s="1"/>
  <c r="X62" i="111"/>
  <c r="V62" i="111"/>
  <c r="U62" i="111"/>
  <c r="K67" i="144" s="1"/>
  <c r="T62" i="111"/>
  <c r="J67" i="144" s="1"/>
  <c r="S62" i="111"/>
  <c r="Z61" i="111"/>
  <c r="P66" i="144" s="1"/>
  <c r="X61" i="111"/>
  <c r="V61" i="111"/>
  <c r="U61" i="111"/>
  <c r="K66" i="144" s="1"/>
  <c r="T61" i="111"/>
  <c r="J66" i="144" s="1"/>
  <c r="S61" i="111"/>
  <c r="Z60" i="111"/>
  <c r="G65" i="145" s="1"/>
  <c r="X60" i="111"/>
  <c r="V60" i="111"/>
  <c r="U60" i="111"/>
  <c r="K65" i="144" s="1"/>
  <c r="T60" i="111"/>
  <c r="J65" i="144" s="1"/>
  <c r="S60" i="111"/>
  <c r="Z59" i="111"/>
  <c r="G64" i="145" s="1"/>
  <c r="X59" i="111"/>
  <c r="V59" i="111"/>
  <c r="U59" i="111"/>
  <c r="K64" i="144" s="1"/>
  <c r="T59" i="111"/>
  <c r="J64" i="144" s="1"/>
  <c r="S59" i="111"/>
  <c r="Z58" i="111"/>
  <c r="G63" i="145" s="1"/>
  <c r="X58" i="111"/>
  <c r="V58" i="111"/>
  <c r="U58" i="111"/>
  <c r="T58" i="111"/>
  <c r="J63" i="144" s="1"/>
  <c r="S58" i="111"/>
  <c r="Z57" i="111"/>
  <c r="P62" i="144" s="1"/>
  <c r="X57" i="111"/>
  <c r="V57" i="111"/>
  <c r="U57" i="111"/>
  <c r="T57" i="111"/>
  <c r="J62" i="144" s="1"/>
  <c r="S57" i="111"/>
  <c r="Z56" i="111"/>
  <c r="P61" i="144" s="1"/>
  <c r="X56" i="111"/>
  <c r="V56" i="111"/>
  <c r="U56" i="111"/>
  <c r="T56" i="111"/>
  <c r="J61" i="144" s="1"/>
  <c r="S56" i="111"/>
  <c r="Z55" i="111"/>
  <c r="P60" i="144" s="1"/>
  <c r="X55" i="111"/>
  <c r="V55" i="111"/>
  <c r="U55" i="111"/>
  <c r="T55" i="111"/>
  <c r="J60" i="144" s="1"/>
  <c r="S55" i="111"/>
  <c r="Z54" i="111"/>
  <c r="G59" i="145" s="1"/>
  <c r="X54" i="111"/>
  <c r="V54" i="111"/>
  <c r="U54" i="111"/>
  <c r="T54" i="111"/>
  <c r="J59" i="144" s="1"/>
  <c r="S54" i="111"/>
  <c r="Z53" i="111"/>
  <c r="P58" i="144" s="1"/>
  <c r="X53" i="111"/>
  <c r="V53" i="111"/>
  <c r="U53" i="111"/>
  <c r="T53" i="111"/>
  <c r="J58" i="144" s="1"/>
  <c r="S53" i="111"/>
  <c r="Z52" i="111"/>
  <c r="P57" i="144" s="1"/>
  <c r="X52" i="111"/>
  <c r="V52" i="111"/>
  <c r="U52" i="111"/>
  <c r="T52" i="111"/>
  <c r="J57" i="144" s="1"/>
  <c r="S52" i="111"/>
  <c r="Z51" i="111"/>
  <c r="P56" i="144" s="1"/>
  <c r="X51" i="111"/>
  <c r="V51" i="111"/>
  <c r="U51" i="111"/>
  <c r="T51" i="111"/>
  <c r="J56" i="144" s="1"/>
  <c r="S51" i="111"/>
  <c r="Z50" i="111"/>
  <c r="G55" i="145" s="1"/>
  <c r="X50" i="111"/>
  <c r="V50" i="111"/>
  <c r="U50" i="111"/>
  <c r="T50" i="111"/>
  <c r="S50" i="111"/>
  <c r="Z49" i="111"/>
  <c r="G54" i="145" s="1"/>
  <c r="X49" i="111"/>
  <c r="W49" i="111"/>
  <c r="Y49" i="111" s="1"/>
  <c r="V49" i="111"/>
  <c r="U49" i="111"/>
  <c r="T49" i="111"/>
  <c r="J54" i="144" s="1"/>
  <c r="S49" i="111"/>
  <c r="Z48" i="111"/>
  <c r="G53" i="145" s="1"/>
  <c r="X48" i="111"/>
  <c r="W48" i="111"/>
  <c r="Y48" i="111" s="1"/>
  <c r="V48" i="111"/>
  <c r="U48" i="111"/>
  <c r="T48" i="111"/>
  <c r="J53" i="144" s="1"/>
  <c r="S48" i="111"/>
  <c r="Z47" i="111"/>
  <c r="G52" i="145" s="1"/>
  <c r="X47" i="111"/>
  <c r="W47" i="111"/>
  <c r="Y47" i="111" s="1"/>
  <c r="V47" i="111"/>
  <c r="U47" i="111"/>
  <c r="T47" i="111"/>
  <c r="J52" i="144" s="1"/>
  <c r="S47" i="111"/>
  <c r="Z46" i="111"/>
  <c r="G51" i="145" s="1"/>
  <c r="X46" i="111"/>
  <c r="W46" i="111"/>
  <c r="Y46" i="111" s="1"/>
  <c r="V46" i="111"/>
  <c r="U46" i="111"/>
  <c r="T46" i="111"/>
  <c r="J51" i="144" s="1"/>
  <c r="S46" i="111"/>
  <c r="Z45" i="111"/>
  <c r="P50" i="144" s="1"/>
  <c r="X45" i="111"/>
  <c r="V45" i="111"/>
  <c r="U45" i="111"/>
  <c r="T45" i="111"/>
  <c r="W45" i="111" s="1"/>
  <c r="S45" i="111"/>
  <c r="Z44" i="111"/>
  <c r="P49" i="144" s="1"/>
  <c r="X44" i="111"/>
  <c r="V44" i="111"/>
  <c r="U44" i="111"/>
  <c r="T44" i="111"/>
  <c r="W44" i="111" s="1"/>
  <c r="S44" i="111"/>
  <c r="Z43" i="111"/>
  <c r="G48" i="145" s="1"/>
  <c r="X43" i="111"/>
  <c r="V43" i="111"/>
  <c r="U43" i="111"/>
  <c r="K48" i="144" s="1"/>
  <c r="T43" i="111"/>
  <c r="J48" i="144" s="1"/>
  <c r="S43" i="111"/>
  <c r="Z42" i="111"/>
  <c r="G47" i="145" s="1"/>
  <c r="X42" i="111"/>
  <c r="V42" i="111"/>
  <c r="U42" i="111"/>
  <c r="T42" i="111"/>
  <c r="W42" i="111" s="1"/>
  <c r="S42" i="111"/>
  <c r="Z41" i="111"/>
  <c r="G46" i="145" s="1"/>
  <c r="X41" i="111"/>
  <c r="V41" i="111"/>
  <c r="U41" i="111"/>
  <c r="T41" i="111"/>
  <c r="J46" i="144" s="1"/>
  <c r="S41" i="111"/>
  <c r="Z40" i="111"/>
  <c r="G45" i="145" s="1"/>
  <c r="X40" i="111"/>
  <c r="V40" i="111"/>
  <c r="U40" i="111"/>
  <c r="T40" i="111"/>
  <c r="J45" i="144" s="1"/>
  <c r="S40" i="111"/>
  <c r="Z39" i="111"/>
  <c r="P44" i="144" s="1"/>
  <c r="X39" i="111"/>
  <c r="V39" i="111"/>
  <c r="U39" i="111"/>
  <c r="T39" i="111"/>
  <c r="J44" i="144" s="1"/>
  <c r="S39" i="111"/>
  <c r="Z38" i="111"/>
  <c r="P43" i="144" s="1"/>
  <c r="X38" i="111"/>
  <c r="W38" i="111"/>
  <c r="Y38" i="111" s="1"/>
  <c r="V38" i="111"/>
  <c r="U38" i="111"/>
  <c r="T38" i="111"/>
  <c r="J43" i="144" s="1"/>
  <c r="S38" i="111"/>
  <c r="Z37" i="111"/>
  <c r="G42" i="145" s="1"/>
  <c r="X37" i="111"/>
  <c r="V37" i="111"/>
  <c r="U37" i="111"/>
  <c r="K42" i="144" s="1"/>
  <c r="T37" i="111"/>
  <c r="J42" i="144" s="1"/>
  <c r="S37" i="111"/>
  <c r="Z36" i="111"/>
  <c r="G41" i="145" s="1"/>
  <c r="X36" i="111"/>
  <c r="V36" i="111"/>
  <c r="U36" i="111"/>
  <c r="T36" i="111"/>
  <c r="W36" i="111" s="1"/>
  <c r="S36" i="111"/>
  <c r="Z35" i="111"/>
  <c r="P40" i="144" s="1"/>
  <c r="X35" i="111"/>
  <c r="V35" i="111"/>
  <c r="U35" i="111"/>
  <c r="T35" i="111"/>
  <c r="J40" i="144" s="1"/>
  <c r="S35" i="111"/>
  <c r="W35" i="111" s="1"/>
  <c r="D40" i="145" s="1"/>
  <c r="Z34" i="111"/>
  <c r="G39" i="145" s="1"/>
  <c r="X34" i="111"/>
  <c r="V34" i="111"/>
  <c r="U34" i="111"/>
  <c r="T34" i="111"/>
  <c r="J39" i="144" s="1"/>
  <c r="S34" i="111"/>
  <c r="Z33" i="111"/>
  <c r="G38" i="145" s="1"/>
  <c r="X33" i="111"/>
  <c r="V33" i="111"/>
  <c r="U33" i="111"/>
  <c r="T33" i="111"/>
  <c r="J38" i="144" s="1"/>
  <c r="S33" i="111"/>
  <c r="Z32" i="111"/>
  <c r="P37" i="144" s="1"/>
  <c r="X32" i="111"/>
  <c r="V32" i="111"/>
  <c r="U32" i="111"/>
  <c r="T32" i="111"/>
  <c r="J37" i="144" s="1"/>
  <c r="S32" i="111"/>
  <c r="Z31" i="111"/>
  <c r="P36" i="144" s="1"/>
  <c r="X31" i="111"/>
  <c r="V31" i="111"/>
  <c r="U31" i="111"/>
  <c r="T31" i="111"/>
  <c r="J36" i="144" s="1"/>
  <c r="S31" i="111"/>
  <c r="Z30" i="111"/>
  <c r="G35" i="145" s="1"/>
  <c r="X30" i="111"/>
  <c r="V30" i="111"/>
  <c r="U30" i="111"/>
  <c r="T30" i="111"/>
  <c r="J35" i="144" s="1"/>
  <c r="S30" i="111"/>
  <c r="Z29" i="111"/>
  <c r="G34" i="145" s="1"/>
  <c r="X29" i="111"/>
  <c r="V29" i="111"/>
  <c r="U29" i="111"/>
  <c r="T29" i="111"/>
  <c r="J34" i="144" s="1"/>
  <c r="S29" i="111"/>
  <c r="Z28" i="111"/>
  <c r="P33" i="144" s="1"/>
  <c r="X28" i="111"/>
  <c r="V28" i="111"/>
  <c r="U28" i="111"/>
  <c r="T28" i="111"/>
  <c r="J33" i="144" s="1"/>
  <c r="S28" i="111"/>
  <c r="Z27" i="111"/>
  <c r="P32" i="144" s="1"/>
  <c r="X27" i="111"/>
  <c r="V27" i="111"/>
  <c r="U27" i="111"/>
  <c r="T27" i="111"/>
  <c r="S27" i="111"/>
  <c r="Z26" i="111"/>
  <c r="G31" i="145" s="1"/>
  <c r="X26" i="111"/>
  <c r="V26" i="111"/>
  <c r="U26" i="111"/>
  <c r="T26" i="111"/>
  <c r="W26" i="111" s="1"/>
  <c r="S26" i="111"/>
  <c r="Z25" i="111"/>
  <c r="P30" i="144" s="1"/>
  <c r="X25" i="111"/>
  <c r="V25" i="111"/>
  <c r="U25" i="111"/>
  <c r="T25" i="111"/>
  <c r="W25" i="111" s="1"/>
  <c r="S25" i="111"/>
  <c r="Z24" i="111"/>
  <c r="P29" i="144" s="1"/>
  <c r="X24" i="111"/>
  <c r="V24" i="111"/>
  <c r="U24" i="111"/>
  <c r="T24" i="111"/>
  <c r="W24" i="111" s="1"/>
  <c r="S24" i="111"/>
  <c r="Z23" i="111"/>
  <c r="P28" i="144" s="1"/>
  <c r="X23" i="111"/>
  <c r="V23" i="111"/>
  <c r="U23" i="111"/>
  <c r="T23" i="111"/>
  <c r="W23" i="111" s="1"/>
  <c r="S23" i="111"/>
  <c r="Z22" i="111"/>
  <c r="G27" i="145" s="1"/>
  <c r="X22" i="111"/>
  <c r="V22" i="111"/>
  <c r="U22" i="111"/>
  <c r="T22" i="111"/>
  <c r="W22" i="111" s="1"/>
  <c r="S22" i="111"/>
  <c r="Z21" i="111"/>
  <c r="P26" i="144" s="1"/>
  <c r="X21" i="111"/>
  <c r="V21" i="111"/>
  <c r="U21" i="111"/>
  <c r="T21" i="111"/>
  <c r="W21" i="111" s="1"/>
  <c r="S21" i="111"/>
  <c r="Z20" i="111"/>
  <c r="G25" i="145" s="1"/>
  <c r="X20" i="111"/>
  <c r="V20" i="111"/>
  <c r="U20" i="111"/>
  <c r="K25" i="144" s="1"/>
  <c r="T20" i="111"/>
  <c r="J25" i="144" s="1"/>
  <c r="S20" i="111"/>
  <c r="Z19" i="111"/>
  <c r="X19" i="111"/>
  <c r="V19" i="111"/>
  <c r="U19" i="111"/>
  <c r="T19" i="111"/>
  <c r="S19" i="111"/>
  <c r="Z18" i="111"/>
  <c r="X18" i="111"/>
  <c r="V18" i="111"/>
  <c r="U18" i="111"/>
  <c r="T18" i="111"/>
  <c r="W18" i="111" s="1"/>
  <c r="Y18" i="111" s="1"/>
  <c r="S18" i="111"/>
  <c r="Z17" i="111"/>
  <c r="X17" i="111"/>
  <c r="V17" i="111"/>
  <c r="U17" i="111"/>
  <c r="T17" i="111"/>
  <c r="W17" i="111" s="1"/>
  <c r="Y17" i="111" s="1"/>
  <c r="S17" i="111"/>
  <c r="Z16" i="111"/>
  <c r="X16" i="111"/>
  <c r="V16" i="111"/>
  <c r="U16" i="111"/>
  <c r="T16" i="111"/>
  <c r="S16" i="111"/>
  <c r="Z15" i="111"/>
  <c r="X15" i="111"/>
  <c r="V15" i="111"/>
  <c r="U15" i="111"/>
  <c r="T15" i="111"/>
  <c r="W15" i="111" s="1"/>
  <c r="Y15" i="111" s="1"/>
  <c r="S15" i="111"/>
  <c r="Z14" i="111"/>
  <c r="X14" i="111"/>
  <c r="V14" i="111"/>
  <c r="U14" i="111"/>
  <c r="T14" i="111"/>
  <c r="W14" i="111" s="1"/>
  <c r="Y14" i="111" s="1"/>
  <c r="S14" i="111"/>
  <c r="Z13" i="111"/>
  <c r="X13" i="111"/>
  <c r="W13" i="111"/>
  <c r="Y13" i="111" s="1"/>
  <c r="V13" i="111"/>
  <c r="U13" i="111"/>
  <c r="T13" i="111"/>
  <c r="S13" i="111"/>
  <c r="Z12" i="111"/>
  <c r="X12" i="111"/>
  <c r="V12" i="111"/>
  <c r="U12" i="111"/>
  <c r="T12" i="111"/>
  <c r="S12" i="111"/>
  <c r="Z11" i="111"/>
  <c r="X11" i="111"/>
  <c r="V11" i="111"/>
  <c r="U11" i="111"/>
  <c r="T11" i="111"/>
  <c r="S11" i="111"/>
  <c r="Z10" i="111"/>
  <c r="X10" i="111"/>
  <c r="W10" i="111"/>
  <c r="Y10" i="111" s="1"/>
  <c r="V10" i="111"/>
  <c r="U10" i="111"/>
  <c r="T10" i="111"/>
  <c r="S10" i="111"/>
  <c r="Z9" i="111"/>
  <c r="X9" i="111"/>
  <c r="V9" i="111"/>
  <c r="U9" i="111"/>
  <c r="T9" i="111"/>
  <c r="S9" i="111"/>
  <c r="Z8" i="111"/>
  <c r="X8" i="111"/>
  <c r="V8" i="111"/>
  <c r="U8" i="111"/>
  <c r="T8" i="111"/>
  <c r="W8" i="111" s="1"/>
  <c r="Y8" i="111" s="1"/>
  <c r="S8" i="111"/>
  <c r="Z7" i="111"/>
  <c r="X7" i="111"/>
  <c r="V7" i="111"/>
  <c r="U7" i="111"/>
  <c r="T7" i="111"/>
  <c r="S7" i="111"/>
  <c r="Z6" i="111"/>
  <c r="X6" i="111"/>
  <c r="V6" i="111"/>
  <c r="U6" i="111"/>
  <c r="T6" i="111"/>
  <c r="S6" i="111"/>
  <c r="Z5" i="111"/>
  <c r="X5" i="111"/>
  <c r="V5" i="111"/>
  <c r="U5" i="111"/>
  <c r="T5" i="111"/>
  <c r="W5" i="111" s="1"/>
  <c r="Y5" i="111" s="1"/>
  <c r="S5" i="111"/>
  <c r="Z4" i="111"/>
  <c r="X4" i="111"/>
  <c r="V4" i="111"/>
  <c r="U4" i="111"/>
  <c r="T4" i="111"/>
  <c r="S4" i="111"/>
  <c r="Z3" i="111"/>
  <c r="X3" i="111"/>
  <c r="V3" i="111"/>
  <c r="U3" i="111"/>
  <c r="T3" i="111"/>
  <c r="S3" i="111"/>
  <c r="W11" i="111" l="1"/>
  <c r="Y11" i="111" s="1"/>
  <c r="W7" i="111"/>
  <c r="Y7" i="111" s="1"/>
  <c r="P71" i="144"/>
  <c r="D26" i="145"/>
  <c r="Y21" i="111"/>
  <c r="O43" i="144"/>
  <c r="F43" i="145"/>
  <c r="Y24" i="111"/>
  <c r="D29" i="145"/>
  <c r="D41" i="145"/>
  <c r="Y36" i="111"/>
  <c r="O51" i="144"/>
  <c r="F51" i="145"/>
  <c r="D49" i="145"/>
  <c r="Y44" i="111"/>
  <c r="O52" i="144"/>
  <c r="F52" i="145"/>
  <c r="Y23" i="111"/>
  <c r="D28" i="145"/>
  <c r="D30" i="145"/>
  <c r="Y25" i="111"/>
  <c r="O53" i="144"/>
  <c r="F53" i="145"/>
  <c r="Y22" i="111"/>
  <c r="D27" i="145"/>
  <c r="Y26" i="111"/>
  <c r="D31" i="145"/>
  <c r="D47" i="145"/>
  <c r="Y42" i="111"/>
  <c r="O54" i="144"/>
  <c r="F54" i="145"/>
  <c r="O71" i="144"/>
  <c r="F71" i="145"/>
  <c r="P51" i="144"/>
  <c r="P52" i="144"/>
  <c r="P54" i="144"/>
  <c r="W28" i="111"/>
  <c r="W29" i="111"/>
  <c r="W30" i="111"/>
  <c r="W31" i="111"/>
  <c r="W32" i="111"/>
  <c r="W33" i="111"/>
  <c r="W34" i="111"/>
  <c r="J26" i="144"/>
  <c r="J27" i="144"/>
  <c r="J28" i="144"/>
  <c r="J29" i="144"/>
  <c r="J30" i="144"/>
  <c r="J31" i="144"/>
  <c r="P45" i="144"/>
  <c r="G26" i="145"/>
  <c r="G30" i="145"/>
  <c r="D71" i="145"/>
  <c r="P53" i="144"/>
  <c r="W6" i="111"/>
  <c r="Y6" i="111" s="1"/>
  <c r="Y65" i="111"/>
  <c r="P41" i="144"/>
  <c r="G36" i="145"/>
  <c r="D53" i="145"/>
  <c r="G57" i="145"/>
  <c r="G61" i="145"/>
  <c r="W40" i="111"/>
  <c r="W51" i="111"/>
  <c r="W52" i="111"/>
  <c r="W53" i="111"/>
  <c r="W54" i="111"/>
  <c r="W55" i="111"/>
  <c r="W56" i="111"/>
  <c r="W57" i="111"/>
  <c r="W58" i="111"/>
  <c r="W59" i="111"/>
  <c r="D64" i="145" s="1"/>
  <c r="G29" i="145"/>
  <c r="D43" i="145"/>
  <c r="P34" i="144"/>
  <c r="P35" i="144"/>
  <c r="P38" i="144"/>
  <c r="P39" i="144"/>
  <c r="J41" i="144"/>
  <c r="J49" i="144"/>
  <c r="J50" i="144"/>
  <c r="D52" i="145"/>
  <c r="G56" i="145"/>
  <c r="G60" i="145"/>
  <c r="P59" i="144"/>
  <c r="P63" i="144"/>
  <c r="G28" i="145"/>
  <c r="P47" i="144"/>
  <c r="D51" i="145"/>
  <c r="W41" i="111"/>
  <c r="D46" i="145" s="1"/>
  <c r="P27" i="144"/>
  <c r="P31" i="144"/>
  <c r="W39" i="111"/>
  <c r="Y39" i="111" s="1"/>
  <c r="O44" i="144" s="1"/>
  <c r="W64" i="111"/>
  <c r="D69" i="145" s="1"/>
  <c r="W43" i="111"/>
  <c r="Y43" i="111" s="1"/>
  <c r="O48" i="144" s="1"/>
  <c r="K44" i="144"/>
  <c r="W9" i="111"/>
  <c r="Y9" i="111" s="1"/>
  <c r="W62" i="111"/>
  <c r="Y62" i="111" s="1"/>
  <c r="F67" i="145" s="1"/>
  <c r="W16" i="111"/>
  <c r="Y16" i="111" s="1"/>
  <c r="Y35" i="111"/>
  <c r="G40" i="145"/>
  <c r="P69" i="144"/>
  <c r="J69" i="144"/>
  <c r="G43" i="145"/>
  <c r="G44" i="145"/>
  <c r="W12" i="111"/>
  <c r="Y12" i="111" s="1"/>
  <c r="P48" i="144"/>
  <c r="W61" i="111"/>
  <c r="G66" i="145"/>
  <c r="G68" i="145"/>
  <c r="Y63" i="111"/>
  <c r="P64" i="144"/>
  <c r="W27" i="111"/>
  <c r="Y27" i="111" s="1"/>
  <c r="J32" i="144"/>
  <c r="G32" i="145"/>
  <c r="W4" i="111"/>
  <c r="Y4" i="111" s="1"/>
  <c r="W50" i="111"/>
  <c r="D55" i="145" s="1"/>
  <c r="P55" i="144"/>
  <c r="J55" i="144"/>
  <c r="W19" i="111"/>
  <c r="Y19" i="111" s="1"/>
  <c r="W3" i="111"/>
  <c r="Y3" i="111" s="1"/>
  <c r="P67" i="144"/>
  <c r="Y41" i="111"/>
  <c r="P46" i="144"/>
  <c r="D50" i="145"/>
  <c r="Y45" i="111"/>
  <c r="G50" i="145"/>
  <c r="P65" i="144"/>
  <c r="W60" i="111"/>
  <c r="W37" i="111"/>
  <c r="D42" i="145" s="1"/>
  <c r="P42" i="144"/>
  <c r="W20" i="111"/>
  <c r="P25" i="144"/>
  <c r="S20" i="146"/>
  <c r="B15" i="146"/>
  <c r="A10" i="146"/>
  <c r="A5" i="146"/>
  <c r="A4" i="146"/>
  <c r="A2" i="146"/>
  <c r="G8" i="145"/>
  <c r="G78" i="145"/>
  <c r="D4" i="145"/>
  <c r="A4" i="145"/>
  <c r="D3" i="145"/>
  <c r="A2" i="145"/>
  <c r="A1" i="145"/>
  <c r="P8" i="144"/>
  <c r="N3" i="144"/>
  <c r="J3" i="144"/>
  <c r="E3" i="144"/>
  <c r="A3" i="144"/>
  <c r="A2" i="144"/>
  <c r="A1" i="144"/>
  <c r="D32" i="145" l="1"/>
  <c r="Y59" i="111"/>
  <c r="O64" i="144" s="1"/>
  <c r="Y55" i="111"/>
  <c r="D60" i="145"/>
  <c r="Y34" i="111"/>
  <c r="D39" i="145"/>
  <c r="F41" i="145"/>
  <c r="O41" i="144"/>
  <c r="D37" i="145"/>
  <c r="Y32" i="111"/>
  <c r="D57" i="145"/>
  <c r="Y52" i="111"/>
  <c r="O70" i="144"/>
  <c r="F70" i="145"/>
  <c r="D36" i="145"/>
  <c r="Y31" i="111"/>
  <c r="F27" i="145"/>
  <c r="O27" i="144"/>
  <c r="O29" i="144"/>
  <c r="F29" i="145"/>
  <c r="Y30" i="111"/>
  <c r="D35" i="145"/>
  <c r="F49" i="145"/>
  <c r="O49" i="144"/>
  <c r="O28" i="144"/>
  <c r="F28" i="145"/>
  <c r="D58" i="145"/>
  <c r="Y53" i="111"/>
  <c r="Y51" i="111"/>
  <c r="D56" i="145"/>
  <c r="Y58" i="111"/>
  <c r="D63" i="145"/>
  <c r="Y40" i="111"/>
  <c r="D45" i="145"/>
  <c r="D34" i="145"/>
  <c r="Y29" i="111"/>
  <c r="F31" i="145"/>
  <c r="O31" i="144"/>
  <c r="D62" i="145"/>
  <c r="Y57" i="111"/>
  <c r="D33" i="145"/>
  <c r="Y28" i="111"/>
  <c r="F47" i="145"/>
  <c r="O47" i="144"/>
  <c r="O30" i="144"/>
  <c r="F30" i="145"/>
  <c r="O26" i="144"/>
  <c r="F26" i="145"/>
  <c r="Y54" i="111"/>
  <c r="D59" i="145"/>
  <c r="D38" i="145"/>
  <c r="Y33" i="111"/>
  <c r="D61" i="145"/>
  <c r="Y56" i="111"/>
  <c r="D44" i="145"/>
  <c r="F44" i="145"/>
  <c r="Y64" i="111"/>
  <c r="F48" i="145"/>
  <c r="D48" i="145"/>
  <c r="Y37" i="111"/>
  <c r="F42" i="145" s="1"/>
  <c r="O67" i="144"/>
  <c r="D67" i="145"/>
  <c r="O40" i="144"/>
  <c r="F40" i="145"/>
  <c r="F69" i="145"/>
  <c r="O69" i="144"/>
  <c r="D66" i="145"/>
  <c r="Y61" i="111"/>
  <c r="O68" i="144"/>
  <c r="F68" i="145"/>
  <c r="O32" i="144"/>
  <c r="F32" i="145"/>
  <c r="Y50" i="111"/>
  <c r="F55" i="145" s="1"/>
  <c r="O55" i="144"/>
  <c r="F46" i="145"/>
  <c r="O46" i="144"/>
  <c r="O50" i="144"/>
  <c r="F50" i="145"/>
  <c r="D65" i="145"/>
  <c r="Y60" i="111"/>
  <c r="D25" i="145"/>
  <c r="Y20" i="111"/>
  <c r="P12" i="144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F64" i="145" l="1"/>
  <c r="F33" i="145"/>
  <c r="O33" i="144"/>
  <c r="F45" i="145"/>
  <c r="O45" i="144"/>
  <c r="F62" i="145"/>
  <c r="O62" i="144"/>
  <c r="O36" i="144"/>
  <c r="F36" i="145"/>
  <c r="F63" i="145"/>
  <c r="O63" i="144"/>
  <c r="O61" i="144"/>
  <c r="F61" i="145"/>
  <c r="F59" i="145"/>
  <c r="O59" i="144"/>
  <c r="O56" i="144"/>
  <c r="F56" i="145"/>
  <c r="F35" i="145"/>
  <c r="O35" i="144"/>
  <c r="F39" i="145"/>
  <c r="O39" i="144"/>
  <c r="F38" i="145"/>
  <c r="O38" i="144"/>
  <c r="F34" i="145"/>
  <c r="O34" i="144"/>
  <c r="F58" i="145"/>
  <c r="O58" i="144"/>
  <c r="O57" i="144"/>
  <c r="F57" i="145"/>
  <c r="F37" i="145"/>
  <c r="O37" i="144"/>
  <c r="O60" i="144"/>
  <c r="F60" i="145"/>
  <c r="O42" i="144"/>
  <c r="O66" i="144"/>
  <c r="F66" i="145"/>
  <c r="F65" i="145"/>
  <c r="O65" i="144"/>
  <c r="F25" i="145"/>
  <c r="O25" i="144"/>
  <c r="G20" i="145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D15" i="113"/>
  <c r="D5" i="113"/>
  <c r="E5" i="113"/>
  <c r="B10" i="113"/>
  <c r="C5" i="113"/>
  <c r="D10" i="113"/>
  <c r="E10" i="113"/>
  <c r="B15" i="113"/>
  <c r="C10" i="113"/>
  <c r="C15" i="113"/>
  <c r="B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<sst xmlns="http://schemas.openxmlformats.org/spreadsheetml/2006/main" count="273" uniqueCount="232">
  <si>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</si>
  <si>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</si>
  <si>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</si>
  <si>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</si>
  <si>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</si>
  <si>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</si>
  <si>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</si>
  <si>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</si>
  <si>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</si>
  <si>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</si>
  <si>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</si>
  <si>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</si>
  <si>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</si>
  <si>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</si>
  <si>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</si>
  <si>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</si>
  <si>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</si>
  <si>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</si>
  <si>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</si>
  <si>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</si>
  <si>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</si>
  <si>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</si>
  <si>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</si>
  <si>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</si>
  <si>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</si>
  <si>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</si>
  <si>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</si>
  <si>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</si>
  <si>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</si>
  <si>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</si>
  <si>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</si>
  <si>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</si>
  <si>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</si>
  <si>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</si>
  <si>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</si>
  <si>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</si>
  <si>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</si>
  <si>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</si>
  <si>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</si>
  <si>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</si>
  <si>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</si>
  <si>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</si>
  <si>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</si>
  <si>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</si>
  <si>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</si>
  <si>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</si>
  <si>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</si>
  <si>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</si>
  <si>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</si>
  <si>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</si>
  <si>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</si>
  <si>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</si>
  <si>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</si>
  <si>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</si>
  <si>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</si>
  <si>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</si>
  <si>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</si>
  <si>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</si>
  <si>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</si>
  <si>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</si>
  <si>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</si>
  <si>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</si>
  <si>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</si>
  <si>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</si>
  <si>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</si>
  <si>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</si>
  <si>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</si>
  <si>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</si>
  <si>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</si>
  <si>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</si>
  <si>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</si>
  <si>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</si>
  <si>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</si>
  <si>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</si>
  <si>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</si>
  <si>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</si>
  <si>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</si>
  <si>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</si>
  <si>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</si>
  <si>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</si>
  <si>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</si>
  <si>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</si>
  <si>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</si>
  <si>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</si>
  <si>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</si>
  <si>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</si>
  <si>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</si>
  <si>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</si>
  <si>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</si>
  <si>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</si>
  <si>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</si>
  <si>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</si>
  <si>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15/2020</t>
  </si>
  <si>
    <t>1/2021</t>
  </si>
  <si>
    <t>2/2021</t>
  </si>
  <si>
    <t>3/2021</t>
  </si>
  <si>
    <t>4/2021</t>
  </si>
  <si>
    <t>6/2021</t>
  </si>
  <si>
    <t>7/2021</t>
  </si>
  <si>
    <t>8/2021</t>
  </si>
  <si>
    <t>9/2021</t>
  </si>
  <si>
    <t>10/2021</t>
  </si>
  <si>
    <t>11/2021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</si>
  <si>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</si>
  <si>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</si>
  <si>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</si>
  <si>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</si>
  <si>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</si>
  <si>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</si>
  <si>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</si>
  <si>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</si>
  <si>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</si>
  <si>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</si>
  <si>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</si>
  <si>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</si>
  <si>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22/2020</t>
  </si>
  <si>
    <t>Vukasović Tanja</t>
  </si>
  <si>
    <t>Nikolić Anđela</t>
  </si>
  <si>
    <t>Minić Živojin</t>
  </si>
  <si>
    <t>Crvenica Ilija</t>
  </si>
  <si>
    <t>Merdović Lazar</t>
  </si>
  <si>
    <t>Radović Ksenija</t>
  </si>
  <si>
    <t>Janković Iva</t>
  </si>
  <si>
    <t>Premović Tatjana</t>
  </si>
  <si>
    <t>Mališić Milica</t>
  </si>
  <si>
    <t>Pućurica Minela</t>
  </si>
  <si>
    <t>14/2021</t>
  </si>
  <si>
    <t>Tatar Đorđije</t>
  </si>
  <si>
    <t>15/2021</t>
  </si>
  <si>
    <t>Popović Matija</t>
  </si>
  <si>
    <t>16/2021</t>
  </si>
  <si>
    <t>Matović Martina</t>
  </si>
  <si>
    <t>17/2021</t>
  </si>
  <si>
    <t>Tatar Bojana</t>
  </si>
  <si>
    <t>18/2021</t>
  </si>
  <si>
    <t>Despotović Rade</t>
  </si>
  <si>
    <t>19/2021</t>
  </si>
  <si>
    <t>Ivanović Mihailo</t>
  </si>
  <si>
    <t>20/2021</t>
  </si>
  <si>
    <t>Jocović Suzana</t>
  </si>
  <si>
    <t>22/2021</t>
  </si>
  <si>
    <t>Popović Nikola</t>
  </si>
  <si>
    <t>23/2021</t>
  </si>
  <si>
    <t>Stešević Uroš</t>
  </si>
  <si>
    <t>24/2021</t>
  </si>
  <si>
    <t>Vuković Milica</t>
  </si>
  <si>
    <t>25/2021</t>
  </si>
  <si>
    <t>Jovanović Ivan</t>
  </si>
  <si>
    <t>27/2021</t>
  </si>
  <si>
    <t>Đeljević Zef</t>
  </si>
  <si>
    <t>28/2021</t>
  </si>
  <si>
    <t>Golubović Nemanja</t>
  </si>
  <si>
    <t>29/2021</t>
  </si>
  <si>
    <t>Alivodić Dario</t>
  </si>
  <si>
    <t>30/2021</t>
  </si>
  <si>
    <t>Bulatović Sandra</t>
  </si>
  <si>
    <t>31/2021</t>
  </si>
  <si>
    <t>Nedović-Vuković Mirjana</t>
  </si>
  <si>
    <t>32/2021</t>
  </si>
  <si>
    <t>Dimić Tijana</t>
  </si>
  <si>
    <t>33/2021</t>
  </si>
  <si>
    <t>Ivanović Nemanja</t>
  </si>
  <si>
    <t>34/2021</t>
  </si>
  <si>
    <t>Đukanović Matija</t>
  </si>
  <si>
    <t>35/2021</t>
  </si>
  <si>
    <t>Stanić Aleksandar</t>
  </si>
  <si>
    <t>36/2021</t>
  </si>
  <si>
    <t>Brajković Nada</t>
  </si>
  <si>
    <t>37/2021</t>
  </si>
  <si>
    <t>Vukotić Vojislav</t>
  </si>
  <si>
    <t>38/2021</t>
  </si>
  <si>
    <t>Toskić Sado</t>
  </si>
  <si>
    <t>39/2021</t>
  </si>
  <si>
    <t>Radović Vuk</t>
  </si>
  <si>
    <t>1/2020</t>
  </si>
  <si>
    <t>Vukčević Luka</t>
  </si>
  <si>
    <t>8/2020</t>
  </si>
  <si>
    <t>Ramdedović Bekir</t>
  </si>
  <si>
    <t>12/2020</t>
  </si>
  <si>
    <t>Radončić Mensud</t>
  </si>
  <si>
    <t>Medojević Nikolina</t>
  </si>
  <si>
    <t>20/2020</t>
  </si>
  <si>
    <t>Vuković Teodora</t>
  </si>
  <si>
    <t>Miličković Stevan</t>
  </si>
  <si>
    <t>24/2020</t>
  </si>
  <si>
    <t>Drašković Đorđije</t>
  </si>
  <si>
    <t>25/2020</t>
  </si>
  <si>
    <t>Borozan Petar</t>
  </si>
  <si>
    <t>26/2020</t>
  </si>
  <si>
    <t>Vujović Lazar</t>
  </si>
  <si>
    <t>33/2020</t>
  </si>
  <si>
    <t>Šutović Ilija</t>
  </si>
  <si>
    <t>38/2020</t>
  </si>
  <si>
    <t>Goda Arijana</t>
  </si>
  <si>
    <t>2/2019</t>
  </si>
  <si>
    <t>Cvijović Tijana</t>
  </si>
  <si>
    <t>12/2019</t>
  </si>
  <si>
    <t>Vujanović Marina</t>
  </si>
  <si>
    <t>13/2019</t>
  </si>
  <si>
    <t>Petranović Nikolina</t>
  </si>
  <si>
    <t>15/2019</t>
  </si>
  <si>
    <t>Šekularac Luka</t>
  </si>
  <si>
    <t>19/2019</t>
  </si>
  <si>
    <t>Mandić Miljan</t>
  </si>
  <si>
    <t>24/2019</t>
  </si>
  <si>
    <t>Magdelinić Isidora</t>
  </si>
  <si>
    <t>25/2019</t>
  </si>
  <si>
    <t>Raičević Vojka</t>
  </si>
  <si>
    <t>31/2019</t>
  </si>
  <si>
    <t>Bulatović Martina</t>
  </si>
  <si>
    <t>39/2019</t>
  </si>
  <si>
    <t>Prelević Tanja</t>
  </si>
  <si>
    <t>2/2018</t>
  </si>
  <si>
    <t>Lazarević Aleksandar</t>
  </si>
  <si>
    <t>13/2018</t>
  </si>
  <si>
    <t>Milikić Luka</t>
  </si>
  <si>
    <t>22/2018</t>
  </si>
  <si>
    <t>Šabović Dajla</t>
  </si>
  <si>
    <t>25/2018</t>
  </si>
  <si>
    <t>Ivanović Ana</t>
  </si>
  <si>
    <t>28/2018</t>
  </si>
  <si>
    <t>Mijanović Radoman</t>
  </si>
  <si>
    <t>39/2018</t>
  </si>
  <si>
    <t>Janković Petar</t>
  </si>
  <si>
    <t>13/2017</t>
  </si>
  <si>
    <t>Danilović Bobana</t>
  </si>
  <si>
    <t>32/2017</t>
  </si>
  <si>
    <t>Janjušević Jovan</t>
  </si>
  <si>
    <t>709/2016</t>
  </si>
  <si>
    <t>Dacić Ivana</t>
  </si>
  <si>
    <t>7032/2016</t>
  </si>
  <si>
    <t>Rakonjac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</si>
</sst>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4" borderId="22" xfId="0" applyNumberFormat="1" applyFont="1" applyFill="1" applyBorder="1" applyAlignment="1" applyProtection="1">
      <alignment horizontal="center"/>
    </xf>
    <xf numFmtId="0" fontId="13" fillId="7" borderId="24" xfId="0" applyNumberFormat="1" applyFont="1" applyFill="1" applyBorder="1" applyAlignment="1" applyProtection="1">
      <alignment horizontal="center" vertical="center"/>
      <protection locked="0"/>
    </xf>
    <xf numFmtId="0" fontId="13" fillId="7" borderId="17" xfId="0" applyNumberFormat="1" applyFont="1" applyFill="1" applyBorder="1" applyAlignment="1" applyProtection="1">
      <alignment horizontal="center" vertical="center"/>
      <protection locked="0"/>
    </xf>
    <xf numFmtId="0" fontId="13" fillId="7" borderId="2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NumberFormat="1" applyFill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K15" sqref="K15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34</v>
      </c>
      <c r="C2" s="96" t="s">
        <v>109</v>
      </c>
      <c r="D2" s="96"/>
      <c r="E2" s="96"/>
      <c r="F2" s="96"/>
      <c r="G2" s="96"/>
      <c r="H2" s="96"/>
      <c r="I2" s="12"/>
    </row>
    <row r="3" spans="1:12" ht="13.8" thickBot="1" x14ac:dyDescent="0.3">
      <c r="A3" s="11"/>
      <c r="B3" s="6" t="s">
        <v>45</v>
      </c>
      <c r="C3" s="96" t="s">
        <v>46</v>
      </c>
      <c r="D3" s="96"/>
      <c r="E3" s="96"/>
      <c r="F3" s="96"/>
      <c r="G3" s="96"/>
      <c r="H3" s="96"/>
      <c r="I3" s="12"/>
    </row>
    <row r="4" spans="1:12" x14ac:dyDescent="0.25">
      <c r="A4" s="11"/>
      <c r="B4" s="6" t="s">
        <v>35</v>
      </c>
      <c r="C4" s="96" t="s">
        <v>110</v>
      </c>
      <c r="D4" s="96"/>
      <c r="E4" s="96"/>
      <c r="F4" s="96"/>
      <c r="G4" s="96"/>
      <c r="H4" s="96"/>
      <c r="I4" s="12"/>
      <c r="K4" s="97" t="s">
        <v>12</v>
      </c>
      <c r="L4" s="98"/>
    </row>
    <row r="5" spans="1:12" x14ac:dyDescent="0.25">
      <c r="A5" s="11"/>
      <c r="B5" s="6" t="s">
        <v>36</v>
      </c>
      <c r="C5" s="99"/>
      <c r="D5" s="99"/>
      <c r="E5" s="99"/>
      <c r="F5" s="99"/>
      <c r="G5" s="99"/>
      <c r="H5" s="99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100" t="s">
        <v>104</v>
      </c>
      <c r="D6" s="100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100" t="s">
        <v>111</v>
      </c>
      <c r="D7" s="100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100" t="s">
        <v>20</v>
      </c>
      <c r="D8" s="100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95">
        <v>4</v>
      </c>
      <c r="D9" s="95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95">
        <v>64</v>
      </c>
      <c r="D10" s="95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5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5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5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5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5">
      <c r="A15" s="11"/>
      <c r="B15" s="6" t="s">
        <v>47</v>
      </c>
      <c r="C15" s="96" t="s">
        <v>112</v>
      </c>
      <c r="D15" s="96"/>
      <c r="E15" s="96"/>
      <c r="F15" s="96"/>
      <c r="G15" s="96"/>
      <c r="H15" s="96"/>
      <c r="I15" s="12"/>
    </row>
    <row r="16" spans="1:12" x14ac:dyDescent="0.25">
      <c r="A16" s="11"/>
      <c r="B16" s="6" t="s">
        <v>13</v>
      </c>
      <c r="C16" s="96" t="s">
        <v>103</v>
      </c>
      <c r="D16" s="96"/>
      <c r="E16" s="96"/>
      <c r="F16" s="96"/>
      <c r="G16" s="96"/>
      <c r="H16" s="96"/>
      <c r="I16" s="12"/>
      <c r="K16" s="3"/>
    </row>
    <row r="17" spans="1:11" x14ac:dyDescent="0.25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5">
      <c r="A18" s="11"/>
      <c r="B18" s="6" t="s">
        <v>9</v>
      </c>
      <c r="C18" s="96" t="s">
        <v>113</v>
      </c>
      <c r="D18" s="96"/>
      <c r="E18" s="96"/>
      <c r="F18" s="96"/>
      <c r="G18" s="96"/>
      <c r="H18" s="96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C20" s="66" t="s">
        <v>114</v>
      </c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45" activePane="bottomLeft" state="frozen"/>
      <selection pane="bottomLeft" activeCell="W68" sqref="W68"/>
    </sheetView>
  </sheetViews>
  <sheetFormatPr defaultColWidth="9.109375" defaultRowHeight="13.2" x14ac:dyDescent="0.25"/>
  <cols>
    <col min="1" max="1" width="6.33203125" style="2" customWidth="1"/>
    <col min="2" max="2" width="9.44140625" style="54" customWidth="1"/>
    <col min="3" max="3" width="20.5546875" style="1" customWidth="1"/>
    <col min="4" max="4" width="8.6640625" style="1" customWidth="1"/>
    <col min="5" max="9" width="4.6640625" style="1" customWidth="1"/>
    <col min="10" max="10" width="4.6640625" style="1" hidden="1" customWidth="1"/>
    <col min="11" max="11" width="6.6640625" style="94" customWidth="1"/>
    <col min="12" max="14" width="6.6640625" style="1" customWidth="1"/>
    <col min="15" max="16" width="6.6640625" style="1" hidden="1" customWidth="1"/>
    <col min="17" max="18" width="6.6640625" style="1" customWidth="1"/>
    <col min="19" max="19" width="4.6640625" style="1" customWidth="1"/>
    <col min="20" max="22" width="6.6640625" style="1" customWidth="1"/>
    <col min="23" max="23" width="9.5546875" style="1" customWidth="1"/>
    <col min="24" max="24" width="6.6640625" style="1" customWidth="1"/>
    <col min="25" max="25" width="6.88671875" style="1" customWidth="1"/>
    <col min="26" max="27" width="9.109375" style="1" customWidth="1"/>
    <col min="28" max="16384" width="9.109375" style="1"/>
  </cols>
  <sheetData>
    <row r="1" spans="1:28" x14ac:dyDescent="0.25">
      <c r="A1" s="101" t="s">
        <v>8</v>
      </c>
      <c r="B1" s="106" t="s">
        <v>53</v>
      </c>
      <c r="C1" s="104" t="s">
        <v>4</v>
      </c>
      <c r="D1" s="108" t="s">
        <v>22</v>
      </c>
      <c r="E1" s="103" t="s">
        <v>25</v>
      </c>
      <c r="F1" s="103"/>
      <c r="G1" s="103"/>
      <c r="H1" s="103"/>
      <c r="I1" s="103"/>
      <c r="J1" s="103"/>
      <c r="K1" s="103" t="s">
        <v>26</v>
      </c>
      <c r="L1" s="103"/>
      <c r="M1" s="103" t="s">
        <v>27</v>
      </c>
      <c r="N1" s="103"/>
      <c r="O1" s="103" t="s">
        <v>28</v>
      </c>
      <c r="P1" s="103"/>
      <c r="Q1" s="103" t="s">
        <v>23</v>
      </c>
      <c r="R1" s="103"/>
      <c r="S1" s="104" t="s">
        <v>33</v>
      </c>
      <c r="T1" s="104" t="s">
        <v>10</v>
      </c>
      <c r="U1" s="104" t="s">
        <v>21</v>
      </c>
      <c r="V1" s="104" t="s">
        <v>24</v>
      </c>
      <c r="W1" s="112" t="s">
        <v>48</v>
      </c>
      <c r="X1" s="104" t="s">
        <v>32</v>
      </c>
      <c r="Y1" s="104" t="s">
        <v>31</v>
      </c>
      <c r="Z1" s="110" t="s">
        <v>0</v>
      </c>
    </row>
    <row r="2" spans="1:28" ht="13.8" thickBot="1" x14ac:dyDescent="0.3">
      <c r="A2" s="102"/>
      <c r="B2" s="107"/>
      <c r="C2" s="105"/>
      <c r="D2" s="109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89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105"/>
      <c r="T2" s="105"/>
      <c r="U2" s="105"/>
      <c r="V2" s="105"/>
      <c r="W2" s="113"/>
      <c r="X2" s="105"/>
      <c r="Y2" s="105"/>
      <c r="Z2" s="111"/>
      <c r="AA2" s="38"/>
    </row>
    <row r="3" spans="1:28" x14ac:dyDescent="0.25">
      <c r="A3" s="68">
        <v>2</v>
      </c>
      <c r="B3" s="69" t="s">
        <v>93</v>
      </c>
      <c r="C3" s="70" t="s">
        <v>116</v>
      </c>
      <c r="D3" s="71"/>
      <c r="E3" s="71">
        <v>1</v>
      </c>
      <c r="F3" s="71">
        <v>2</v>
      </c>
      <c r="G3" s="71">
        <v>2</v>
      </c>
      <c r="H3" s="71">
        <v>2</v>
      </c>
      <c r="I3" s="71">
        <v>1</v>
      </c>
      <c r="J3" s="71"/>
      <c r="K3" s="90">
        <v>6.5</v>
      </c>
      <c r="L3" s="71">
        <v>3.5</v>
      </c>
      <c r="M3" s="71">
        <v>9.5</v>
      </c>
      <c r="N3" s="71">
        <v>16</v>
      </c>
      <c r="O3" s="71"/>
      <c r="P3" s="71"/>
      <c r="Q3" s="71"/>
      <c r="R3" s="71"/>
      <c r="S3" s="72">
        <f t="shared" ref="S3:S34" si="0">SUM(E3:J3)</f>
        <v>8</v>
      </c>
      <c r="T3" s="72">
        <f t="shared" ref="T3:T34" si="1">IF(AND(ISBLANK(K3),ISBLANK(L3)),"",MAX(K3,L3))</f>
        <v>6.5</v>
      </c>
      <c r="U3" s="72">
        <f t="shared" ref="U3:U34" si="2">IF(AND(ISBLANK(M3),ISBLANK(N3)),"",MAX(M3,N3))</f>
        <v>16</v>
      </c>
      <c r="V3" s="72" t="str">
        <f t="shared" ref="V3:V34" si="3">IF(AND(ISBLANK(O3),ISBLANK(P3)),"",MAX(O3,P3))</f>
        <v/>
      </c>
      <c r="W3" s="72">
        <f t="shared" ref="W3:W34" si="4">D3 + SUM(S3:V3)</f>
        <v>30.5</v>
      </c>
      <c r="X3" s="72" t="str">
        <f t="shared" ref="X3:X34" si="5">IF(AND(ISBLANK(Q3),ISBLANK(R3)),"",MAX(Q3,R3))</f>
        <v/>
      </c>
      <c r="Y3" s="72">
        <f t="shared" ref="Y3:Y34" si="6">SUM(W3:X3)</f>
        <v>30.5</v>
      </c>
      <c r="Z3" s="73" t="str">
        <f t="shared" ref="Z3:Z34" si="7">IF(X3="","",VLOOKUP(Y3,Ocjene,2))</f>
        <v/>
      </c>
    </row>
    <row r="4" spans="1:28" x14ac:dyDescent="0.25">
      <c r="A4" s="74">
        <v>3</v>
      </c>
      <c r="B4" s="75" t="s">
        <v>94</v>
      </c>
      <c r="C4" s="76" t="s">
        <v>117</v>
      </c>
      <c r="D4" s="77"/>
      <c r="E4" s="77"/>
      <c r="F4" s="77">
        <v>1.5</v>
      </c>
      <c r="G4" s="77">
        <v>2</v>
      </c>
      <c r="H4" s="77">
        <v>1</v>
      </c>
      <c r="I4" s="77">
        <v>1</v>
      </c>
      <c r="J4" s="77"/>
      <c r="K4" s="91">
        <v>4</v>
      </c>
      <c r="L4" s="77">
        <v>10.5</v>
      </c>
      <c r="M4" s="77">
        <v>10.5</v>
      </c>
      <c r="N4" s="77">
        <v>16</v>
      </c>
      <c r="O4" s="77"/>
      <c r="P4" s="77"/>
      <c r="Q4" s="77"/>
      <c r="R4" s="77"/>
      <c r="S4" s="78">
        <f t="shared" si="0"/>
        <v>5.5</v>
      </c>
      <c r="T4" s="78">
        <f t="shared" si="1"/>
        <v>10.5</v>
      </c>
      <c r="U4" s="78">
        <f t="shared" si="2"/>
        <v>16</v>
      </c>
      <c r="V4" s="78" t="str">
        <f t="shared" si="3"/>
        <v/>
      </c>
      <c r="W4" s="78">
        <f t="shared" si="4"/>
        <v>32</v>
      </c>
      <c r="X4" s="78" t="str">
        <f t="shared" si="5"/>
        <v/>
      </c>
      <c r="Y4" s="78">
        <f t="shared" si="6"/>
        <v>32</v>
      </c>
      <c r="Z4" s="79" t="str">
        <f t="shared" si="7"/>
        <v/>
      </c>
    </row>
    <row r="5" spans="1:28" x14ac:dyDescent="0.25">
      <c r="A5" s="74">
        <v>4</v>
      </c>
      <c r="B5" s="75" t="s">
        <v>95</v>
      </c>
      <c r="C5" s="76" t="s">
        <v>118</v>
      </c>
      <c r="D5" s="77"/>
      <c r="E5" s="77"/>
      <c r="F5" s="77"/>
      <c r="G5" s="77"/>
      <c r="H5" s="77"/>
      <c r="I5" s="77"/>
      <c r="J5" s="77"/>
      <c r="K5" s="91">
        <v>2.5</v>
      </c>
      <c r="L5" s="77"/>
      <c r="M5" s="77"/>
      <c r="N5" s="77"/>
      <c r="O5" s="77"/>
      <c r="P5" s="77"/>
      <c r="Q5" s="77"/>
      <c r="R5" s="77"/>
      <c r="S5" s="78">
        <f t="shared" si="0"/>
        <v>0</v>
      </c>
      <c r="T5" s="78">
        <f t="shared" si="1"/>
        <v>2.5</v>
      </c>
      <c r="U5" s="78" t="str">
        <f t="shared" si="2"/>
        <v/>
      </c>
      <c r="V5" s="78" t="str">
        <f t="shared" si="3"/>
        <v/>
      </c>
      <c r="W5" s="78">
        <f t="shared" si="4"/>
        <v>2.5</v>
      </c>
      <c r="X5" s="78" t="str">
        <f t="shared" si="5"/>
        <v/>
      </c>
      <c r="Y5" s="78">
        <f t="shared" si="6"/>
        <v>2.5</v>
      </c>
      <c r="Z5" s="79" t="str">
        <f t="shared" si="7"/>
        <v/>
      </c>
      <c r="AB5" s="55"/>
    </row>
    <row r="6" spans="1:28" x14ac:dyDescent="0.25">
      <c r="A6" s="74">
        <v>5</v>
      </c>
      <c r="B6" s="75" t="s">
        <v>96</v>
      </c>
      <c r="C6" s="76" t="s">
        <v>119</v>
      </c>
      <c r="D6" s="77"/>
      <c r="E6" s="77"/>
      <c r="F6" s="77">
        <v>1</v>
      </c>
      <c r="G6" s="77"/>
      <c r="H6" s="77"/>
      <c r="I6" s="77"/>
      <c r="J6" s="77"/>
      <c r="K6" s="91">
        <v>0</v>
      </c>
      <c r="L6" s="77"/>
      <c r="M6" s="77"/>
      <c r="N6" s="77">
        <v>0</v>
      </c>
      <c r="O6" s="77"/>
      <c r="P6" s="77"/>
      <c r="Q6" s="77"/>
      <c r="R6" s="77"/>
      <c r="S6" s="78">
        <f t="shared" si="0"/>
        <v>1</v>
      </c>
      <c r="T6" s="78">
        <f t="shared" si="1"/>
        <v>0</v>
      </c>
      <c r="U6" s="78">
        <f t="shared" si="2"/>
        <v>0</v>
      </c>
      <c r="V6" s="78" t="str">
        <f t="shared" si="3"/>
        <v/>
      </c>
      <c r="W6" s="78">
        <f t="shared" si="4"/>
        <v>1</v>
      </c>
      <c r="X6" s="78" t="str">
        <f t="shared" si="5"/>
        <v/>
      </c>
      <c r="Y6" s="78">
        <f t="shared" si="6"/>
        <v>1</v>
      </c>
      <c r="Z6" s="79" t="str">
        <f t="shared" si="7"/>
        <v/>
      </c>
    </row>
    <row r="7" spans="1:28" x14ac:dyDescent="0.25">
      <c r="A7" s="74">
        <v>6</v>
      </c>
      <c r="B7" s="75" t="s">
        <v>97</v>
      </c>
      <c r="C7" s="76" t="s">
        <v>120</v>
      </c>
      <c r="D7" s="77"/>
      <c r="E7" s="77">
        <v>1</v>
      </c>
      <c r="F7" s="77">
        <v>1</v>
      </c>
      <c r="G7" s="77">
        <v>2</v>
      </c>
      <c r="H7" s="77">
        <v>2</v>
      </c>
      <c r="I7" s="77">
        <v>2</v>
      </c>
      <c r="J7" s="77"/>
      <c r="K7" s="91">
        <v>3.5</v>
      </c>
      <c r="L7" s="77">
        <v>8</v>
      </c>
      <c r="M7" s="77"/>
      <c r="N7" s="77">
        <v>3</v>
      </c>
      <c r="O7" s="77"/>
      <c r="P7" s="77"/>
      <c r="Q7" s="77"/>
      <c r="R7" s="77"/>
      <c r="S7" s="78">
        <f t="shared" si="0"/>
        <v>8</v>
      </c>
      <c r="T7" s="78">
        <f t="shared" si="1"/>
        <v>8</v>
      </c>
      <c r="U7" s="78">
        <f t="shared" si="2"/>
        <v>3</v>
      </c>
      <c r="V7" s="78" t="str">
        <f t="shared" si="3"/>
        <v/>
      </c>
      <c r="W7" s="78">
        <f t="shared" si="4"/>
        <v>19</v>
      </c>
      <c r="X7" s="78" t="str">
        <f t="shared" si="5"/>
        <v/>
      </c>
      <c r="Y7" s="78">
        <f t="shared" si="6"/>
        <v>19</v>
      </c>
      <c r="Z7" s="79" t="str">
        <f t="shared" si="7"/>
        <v/>
      </c>
    </row>
    <row r="8" spans="1:28" x14ac:dyDescent="0.25">
      <c r="A8" s="74">
        <v>7</v>
      </c>
      <c r="B8" s="75" t="s">
        <v>98</v>
      </c>
      <c r="C8" s="76" t="s">
        <v>121</v>
      </c>
      <c r="D8" s="77"/>
      <c r="E8" s="77"/>
      <c r="F8" s="77"/>
      <c r="G8" s="77"/>
      <c r="H8" s="77"/>
      <c r="I8" s="77"/>
      <c r="J8" s="77"/>
      <c r="K8" s="91"/>
      <c r="L8" s="77"/>
      <c r="M8" s="77"/>
      <c r="N8" s="77"/>
      <c r="O8" s="77"/>
      <c r="P8" s="77"/>
      <c r="Q8" s="77"/>
      <c r="R8" s="77"/>
      <c r="S8" s="78">
        <f t="shared" si="0"/>
        <v>0</v>
      </c>
      <c r="T8" s="78" t="str">
        <f t="shared" si="1"/>
        <v/>
      </c>
      <c r="U8" s="78" t="str">
        <f t="shared" si="2"/>
        <v/>
      </c>
      <c r="V8" s="78" t="str">
        <f t="shared" si="3"/>
        <v/>
      </c>
      <c r="W8" s="78">
        <f t="shared" si="4"/>
        <v>0</v>
      </c>
      <c r="X8" s="78" t="str">
        <f t="shared" si="5"/>
        <v/>
      </c>
      <c r="Y8" s="78">
        <f t="shared" si="6"/>
        <v>0</v>
      </c>
      <c r="Z8" s="79" t="str">
        <f t="shared" si="7"/>
        <v/>
      </c>
    </row>
    <row r="9" spans="1:28" x14ac:dyDescent="0.25">
      <c r="A9" s="74">
        <v>8</v>
      </c>
      <c r="B9" s="75" t="s">
        <v>99</v>
      </c>
      <c r="C9" s="76" t="s">
        <v>122</v>
      </c>
      <c r="D9" s="77"/>
      <c r="E9" s="77">
        <v>2</v>
      </c>
      <c r="F9" s="77">
        <v>1.5</v>
      </c>
      <c r="G9" s="77">
        <v>2</v>
      </c>
      <c r="H9" s="77">
        <v>2</v>
      </c>
      <c r="I9" s="77">
        <v>1</v>
      </c>
      <c r="J9" s="77"/>
      <c r="K9" s="91">
        <v>10.5</v>
      </c>
      <c r="L9" s="77"/>
      <c r="M9" s="77">
        <v>15</v>
      </c>
      <c r="N9" s="77"/>
      <c r="O9" s="77"/>
      <c r="P9" s="77"/>
      <c r="Q9" s="77"/>
      <c r="R9" s="77"/>
      <c r="S9" s="78">
        <f t="shared" si="0"/>
        <v>8.5</v>
      </c>
      <c r="T9" s="78">
        <f t="shared" si="1"/>
        <v>10.5</v>
      </c>
      <c r="U9" s="78">
        <f t="shared" si="2"/>
        <v>15</v>
      </c>
      <c r="V9" s="78" t="str">
        <f t="shared" si="3"/>
        <v/>
      </c>
      <c r="W9" s="78">
        <f t="shared" si="4"/>
        <v>34</v>
      </c>
      <c r="X9" s="78" t="str">
        <f t="shared" si="5"/>
        <v/>
      </c>
      <c r="Y9" s="78">
        <f t="shared" si="6"/>
        <v>34</v>
      </c>
      <c r="Z9" s="79" t="str">
        <f t="shared" si="7"/>
        <v/>
      </c>
      <c r="AB9" s="55"/>
    </row>
    <row r="10" spans="1:28" x14ac:dyDescent="0.25">
      <c r="A10" s="74">
        <v>9</v>
      </c>
      <c r="B10" s="75" t="s">
        <v>100</v>
      </c>
      <c r="C10" s="76" t="s">
        <v>123</v>
      </c>
      <c r="D10" s="77"/>
      <c r="E10" s="77"/>
      <c r="F10" s="77"/>
      <c r="G10" s="77"/>
      <c r="H10" s="77"/>
      <c r="I10" s="77"/>
      <c r="J10" s="77"/>
      <c r="K10" s="91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1"/>
        <v/>
      </c>
      <c r="U10" s="78" t="str">
        <f t="shared" si="2"/>
        <v/>
      </c>
      <c r="V10" s="78" t="str">
        <f t="shared" si="3"/>
        <v/>
      </c>
      <c r="W10" s="78">
        <f t="shared" si="4"/>
        <v>0</v>
      </c>
      <c r="X10" s="78" t="str">
        <f t="shared" si="5"/>
        <v/>
      </c>
      <c r="Y10" s="78">
        <f t="shared" si="6"/>
        <v>0</v>
      </c>
      <c r="Z10" s="79" t="str">
        <f t="shared" si="7"/>
        <v/>
      </c>
    </row>
    <row r="11" spans="1:28" x14ac:dyDescent="0.25">
      <c r="A11" s="74">
        <v>10</v>
      </c>
      <c r="B11" s="75" t="s">
        <v>101</v>
      </c>
      <c r="C11" s="76" t="s">
        <v>124</v>
      </c>
      <c r="D11" s="77"/>
      <c r="E11" s="77">
        <v>1</v>
      </c>
      <c r="F11" s="77">
        <v>1</v>
      </c>
      <c r="G11" s="77">
        <v>2</v>
      </c>
      <c r="H11" s="77">
        <v>2</v>
      </c>
      <c r="I11" s="77">
        <v>2</v>
      </c>
      <c r="J11" s="77"/>
      <c r="K11" s="91">
        <v>9</v>
      </c>
      <c r="L11" s="77"/>
      <c r="M11" s="77"/>
      <c r="N11" s="77">
        <v>13</v>
      </c>
      <c r="O11" s="77"/>
      <c r="P11" s="77"/>
      <c r="Q11" s="77"/>
      <c r="R11" s="77"/>
      <c r="S11" s="78">
        <f t="shared" si="0"/>
        <v>8</v>
      </c>
      <c r="T11" s="78">
        <f t="shared" si="1"/>
        <v>9</v>
      </c>
      <c r="U11" s="78">
        <f t="shared" si="2"/>
        <v>13</v>
      </c>
      <c r="V11" s="78" t="str">
        <f t="shared" si="3"/>
        <v/>
      </c>
      <c r="W11" s="78">
        <f t="shared" si="4"/>
        <v>30</v>
      </c>
      <c r="X11" s="78" t="str">
        <f t="shared" si="5"/>
        <v/>
      </c>
      <c r="Y11" s="78">
        <f t="shared" si="6"/>
        <v>30</v>
      </c>
      <c r="Z11" s="79" t="str">
        <f t="shared" si="7"/>
        <v/>
      </c>
    </row>
    <row r="12" spans="1:28" x14ac:dyDescent="0.25">
      <c r="A12" s="74">
        <v>11</v>
      </c>
      <c r="B12" s="75" t="s">
        <v>102</v>
      </c>
      <c r="C12" s="76" t="s">
        <v>125</v>
      </c>
      <c r="D12" s="77"/>
      <c r="E12" s="77">
        <v>1</v>
      </c>
      <c r="F12" s="77">
        <v>0.5</v>
      </c>
      <c r="G12" s="77">
        <v>2</v>
      </c>
      <c r="H12" s="77">
        <v>2</v>
      </c>
      <c r="I12" s="77">
        <v>2</v>
      </c>
      <c r="J12" s="77"/>
      <c r="K12" s="91">
        <v>1.5</v>
      </c>
      <c r="L12" s="77">
        <v>5.5</v>
      </c>
      <c r="M12" s="77"/>
      <c r="N12" s="77">
        <v>12</v>
      </c>
      <c r="O12" s="77"/>
      <c r="P12" s="77"/>
      <c r="Q12" s="77"/>
      <c r="R12" s="77"/>
      <c r="S12" s="78">
        <f t="shared" si="0"/>
        <v>7.5</v>
      </c>
      <c r="T12" s="78">
        <f t="shared" si="1"/>
        <v>5.5</v>
      </c>
      <c r="U12" s="78">
        <f t="shared" si="2"/>
        <v>12</v>
      </c>
      <c r="V12" s="78" t="str">
        <f t="shared" si="3"/>
        <v/>
      </c>
      <c r="W12" s="78">
        <f t="shared" si="4"/>
        <v>25</v>
      </c>
      <c r="X12" s="78" t="str">
        <f t="shared" si="5"/>
        <v/>
      </c>
      <c r="Y12" s="78">
        <f t="shared" si="6"/>
        <v>25</v>
      </c>
      <c r="Z12" s="79" t="str">
        <f t="shared" si="7"/>
        <v/>
      </c>
    </row>
    <row r="13" spans="1:28" x14ac:dyDescent="0.25">
      <c r="A13" s="74">
        <v>12</v>
      </c>
      <c r="B13" s="75" t="s">
        <v>126</v>
      </c>
      <c r="C13" s="76" t="s">
        <v>127</v>
      </c>
      <c r="D13" s="77"/>
      <c r="E13" s="77"/>
      <c r="F13" s="77"/>
      <c r="G13" s="77"/>
      <c r="H13" s="77"/>
      <c r="I13" s="77"/>
      <c r="J13" s="77"/>
      <c r="K13" s="91">
        <v>1.5</v>
      </c>
      <c r="L13" s="77">
        <v>2.5</v>
      </c>
      <c r="M13" s="77"/>
      <c r="N13" s="77">
        <v>0</v>
      </c>
      <c r="O13" s="77"/>
      <c r="P13" s="77"/>
      <c r="Q13" s="77"/>
      <c r="R13" s="77"/>
      <c r="S13" s="78">
        <f t="shared" si="0"/>
        <v>0</v>
      </c>
      <c r="T13" s="78">
        <f t="shared" si="1"/>
        <v>2.5</v>
      </c>
      <c r="U13" s="78">
        <f t="shared" si="2"/>
        <v>0</v>
      </c>
      <c r="V13" s="78" t="str">
        <f t="shared" si="3"/>
        <v/>
      </c>
      <c r="W13" s="78">
        <f t="shared" si="4"/>
        <v>2.5</v>
      </c>
      <c r="X13" s="78" t="str">
        <f t="shared" si="5"/>
        <v/>
      </c>
      <c r="Y13" s="78">
        <f t="shared" si="6"/>
        <v>2.5</v>
      </c>
      <c r="Z13" s="79" t="str">
        <f t="shared" si="7"/>
        <v/>
      </c>
    </row>
    <row r="14" spans="1:28" x14ac:dyDescent="0.25">
      <c r="A14" s="74">
        <v>13</v>
      </c>
      <c r="B14" s="75" t="s">
        <v>128</v>
      </c>
      <c r="C14" s="76" t="s">
        <v>129</v>
      </c>
      <c r="D14" s="77"/>
      <c r="E14" s="77"/>
      <c r="F14" s="77"/>
      <c r="G14" s="77"/>
      <c r="H14" s="77"/>
      <c r="I14" s="77"/>
      <c r="J14" s="77"/>
      <c r="K14" s="91"/>
      <c r="L14" s="77"/>
      <c r="M14" s="77"/>
      <c r="N14" s="77"/>
      <c r="O14" s="77"/>
      <c r="P14" s="77"/>
      <c r="Q14" s="77"/>
      <c r="R14" s="77"/>
      <c r="S14" s="78">
        <f t="shared" si="0"/>
        <v>0</v>
      </c>
      <c r="T14" s="78" t="str">
        <f t="shared" si="1"/>
        <v/>
      </c>
      <c r="U14" s="78" t="str">
        <f t="shared" si="2"/>
        <v/>
      </c>
      <c r="V14" s="78" t="str">
        <f t="shared" si="3"/>
        <v/>
      </c>
      <c r="W14" s="78">
        <f t="shared" si="4"/>
        <v>0</v>
      </c>
      <c r="X14" s="78" t="str">
        <f t="shared" si="5"/>
        <v/>
      </c>
      <c r="Y14" s="78">
        <f t="shared" si="6"/>
        <v>0</v>
      </c>
      <c r="Z14" s="79" t="str">
        <f t="shared" si="7"/>
        <v/>
      </c>
    </row>
    <row r="15" spans="1:28" x14ac:dyDescent="0.25">
      <c r="A15" s="74">
        <v>14</v>
      </c>
      <c r="B15" s="75" t="s">
        <v>130</v>
      </c>
      <c r="C15" s="76" t="s">
        <v>131</v>
      </c>
      <c r="D15" s="77"/>
      <c r="E15" s="77"/>
      <c r="F15" s="77"/>
      <c r="G15" s="77"/>
      <c r="H15" s="77"/>
      <c r="I15" s="77"/>
      <c r="J15" s="77"/>
      <c r="K15" s="91"/>
      <c r="L15" s="77"/>
      <c r="M15" s="77"/>
      <c r="N15" s="77"/>
      <c r="O15" s="77"/>
      <c r="P15" s="77"/>
      <c r="Q15" s="77"/>
      <c r="R15" s="77"/>
      <c r="S15" s="78">
        <f t="shared" si="0"/>
        <v>0</v>
      </c>
      <c r="T15" s="78" t="str">
        <f t="shared" si="1"/>
        <v/>
      </c>
      <c r="U15" s="78" t="str">
        <f t="shared" si="2"/>
        <v/>
      </c>
      <c r="V15" s="78" t="str">
        <f t="shared" si="3"/>
        <v/>
      </c>
      <c r="W15" s="78">
        <f t="shared" si="4"/>
        <v>0</v>
      </c>
      <c r="X15" s="78" t="str">
        <f t="shared" si="5"/>
        <v/>
      </c>
      <c r="Y15" s="78">
        <f t="shared" si="6"/>
        <v>0</v>
      </c>
      <c r="Z15" s="79" t="str">
        <f t="shared" si="7"/>
        <v/>
      </c>
    </row>
    <row r="16" spans="1:28" x14ac:dyDescent="0.25">
      <c r="A16" s="74">
        <v>15</v>
      </c>
      <c r="B16" s="75" t="s">
        <v>132</v>
      </c>
      <c r="C16" s="76" t="s">
        <v>133</v>
      </c>
      <c r="D16" s="77"/>
      <c r="E16" s="77">
        <v>1</v>
      </c>
      <c r="F16" s="77">
        <v>1</v>
      </c>
      <c r="G16" s="77">
        <v>2</v>
      </c>
      <c r="H16" s="77">
        <v>2</v>
      </c>
      <c r="I16" s="77">
        <v>1</v>
      </c>
      <c r="J16" s="77"/>
      <c r="K16" s="91">
        <v>10.5</v>
      </c>
      <c r="L16" s="77"/>
      <c r="M16" s="77">
        <v>15.5</v>
      </c>
      <c r="N16" s="77">
        <v>13</v>
      </c>
      <c r="O16" s="77"/>
      <c r="P16" s="77"/>
      <c r="Q16" s="77"/>
      <c r="R16" s="77"/>
      <c r="S16" s="78">
        <f t="shared" si="0"/>
        <v>7</v>
      </c>
      <c r="T16" s="78">
        <f t="shared" si="1"/>
        <v>10.5</v>
      </c>
      <c r="U16" s="78">
        <f t="shared" si="2"/>
        <v>15.5</v>
      </c>
      <c r="V16" s="78" t="str">
        <f t="shared" si="3"/>
        <v/>
      </c>
      <c r="W16" s="78">
        <f t="shared" si="4"/>
        <v>33</v>
      </c>
      <c r="X16" s="78" t="str">
        <f t="shared" si="5"/>
        <v/>
      </c>
      <c r="Y16" s="78">
        <f t="shared" si="6"/>
        <v>33</v>
      </c>
      <c r="Z16" s="79" t="str">
        <f t="shared" si="7"/>
        <v/>
      </c>
    </row>
    <row r="17" spans="1:26" x14ac:dyDescent="0.25">
      <c r="A17" s="74">
        <v>16</v>
      </c>
      <c r="B17" s="75" t="s">
        <v>134</v>
      </c>
      <c r="C17" s="76" t="s">
        <v>135</v>
      </c>
      <c r="D17" s="77"/>
      <c r="E17" s="77">
        <v>1</v>
      </c>
      <c r="F17" s="77">
        <v>1</v>
      </c>
      <c r="G17" s="77">
        <v>2</v>
      </c>
      <c r="H17" s="77">
        <v>1</v>
      </c>
      <c r="I17" s="77">
        <v>1</v>
      </c>
      <c r="J17" s="77"/>
      <c r="K17" s="91">
        <v>1.5</v>
      </c>
      <c r="L17" s="77">
        <v>2.5</v>
      </c>
      <c r="M17" s="77"/>
      <c r="N17" s="77">
        <v>8</v>
      </c>
      <c r="O17" s="77"/>
      <c r="P17" s="77"/>
      <c r="Q17" s="77"/>
      <c r="R17" s="77"/>
      <c r="S17" s="78">
        <f t="shared" si="0"/>
        <v>6</v>
      </c>
      <c r="T17" s="78">
        <f t="shared" si="1"/>
        <v>2.5</v>
      </c>
      <c r="U17" s="78">
        <f t="shared" si="2"/>
        <v>8</v>
      </c>
      <c r="V17" s="78" t="str">
        <f t="shared" si="3"/>
        <v/>
      </c>
      <c r="W17" s="78">
        <f t="shared" si="4"/>
        <v>16.5</v>
      </c>
      <c r="X17" s="78" t="str">
        <f t="shared" si="5"/>
        <v/>
      </c>
      <c r="Y17" s="78">
        <f t="shared" si="6"/>
        <v>16.5</v>
      </c>
      <c r="Z17" s="79" t="str">
        <f t="shared" si="7"/>
        <v/>
      </c>
    </row>
    <row r="18" spans="1:26" x14ac:dyDescent="0.25">
      <c r="A18" s="74">
        <v>17</v>
      </c>
      <c r="B18" s="75" t="s">
        <v>136</v>
      </c>
      <c r="C18" s="76" t="s">
        <v>137</v>
      </c>
      <c r="D18" s="77"/>
      <c r="E18" s="77"/>
      <c r="F18" s="77"/>
      <c r="G18" s="77"/>
      <c r="H18" s="77"/>
      <c r="I18" s="77"/>
      <c r="J18" s="77"/>
      <c r="K18" s="91"/>
      <c r="L18" s="77"/>
      <c r="M18" s="77"/>
      <c r="N18" s="77"/>
      <c r="O18" s="77"/>
      <c r="P18" s="77"/>
      <c r="Q18" s="77"/>
      <c r="R18" s="77"/>
      <c r="S18" s="78">
        <f t="shared" si="0"/>
        <v>0</v>
      </c>
      <c r="T18" s="78" t="str">
        <f t="shared" si="1"/>
        <v/>
      </c>
      <c r="U18" s="78" t="str">
        <f t="shared" si="2"/>
        <v/>
      </c>
      <c r="V18" s="78" t="str">
        <f t="shared" si="3"/>
        <v/>
      </c>
      <c r="W18" s="78">
        <f t="shared" si="4"/>
        <v>0</v>
      </c>
      <c r="X18" s="78" t="str">
        <f t="shared" si="5"/>
        <v/>
      </c>
      <c r="Y18" s="78">
        <f t="shared" si="6"/>
        <v>0</v>
      </c>
      <c r="Z18" s="79" t="str">
        <f t="shared" si="7"/>
        <v/>
      </c>
    </row>
    <row r="19" spans="1:26" x14ac:dyDescent="0.25">
      <c r="A19" s="74">
        <v>18</v>
      </c>
      <c r="B19" s="75" t="s">
        <v>138</v>
      </c>
      <c r="C19" s="76" t="s">
        <v>139</v>
      </c>
      <c r="D19" s="77"/>
      <c r="E19" s="77">
        <v>1</v>
      </c>
      <c r="F19" s="77">
        <v>0.5</v>
      </c>
      <c r="G19" s="77"/>
      <c r="H19" s="77"/>
      <c r="I19" s="77"/>
      <c r="J19" s="77"/>
      <c r="K19" s="91">
        <v>3</v>
      </c>
      <c r="L19" s="77">
        <v>3.5</v>
      </c>
      <c r="M19" s="77"/>
      <c r="N19" s="77"/>
      <c r="O19" s="77"/>
      <c r="P19" s="77"/>
      <c r="Q19" s="77"/>
      <c r="R19" s="77"/>
      <c r="S19" s="78">
        <f t="shared" si="0"/>
        <v>1.5</v>
      </c>
      <c r="T19" s="78">
        <f t="shared" si="1"/>
        <v>3.5</v>
      </c>
      <c r="U19" s="78" t="str">
        <f t="shared" si="2"/>
        <v/>
      </c>
      <c r="V19" s="78" t="str">
        <f t="shared" si="3"/>
        <v/>
      </c>
      <c r="W19" s="78">
        <f t="shared" si="4"/>
        <v>5</v>
      </c>
      <c r="X19" s="78" t="str">
        <f t="shared" si="5"/>
        <v/>
      </c>
      <c r="Y19" s="78">
        <f t="shared" si="6"/>
        <v>5</v>
      </c>
      <c r="Z19" s="79" t="str">
        <f t="shared" si="7"/>
        <v/>
      </c>
    </row>
    <row r="20" spans="1:26" x14ac:dyDescent="0.25">
      <c r="A20" s="74">
        <v>19</v>
      </c>
      <c r="B20" s="75" t="s">
        <v>140</v>
      </c>
      <c r="C20" s="76" t="s">
        <v>141</v>
      </c>
      <c r="D20" s="77"/>
      <c r="E20" s="77">
        <v>2</v>
      </c>
      <c r="F20" s="77">
        <v>2</v>
      </c>
      <c r="G20" s="77">
        <v>2</v>
      </c>
      <c r="H20" s="77">
        <v>2</v>
      </c>
      <c r="I20" s="77">
        <v>2</v>
      </c>
      <c r="J20" s="77"/>
      <c r="K20" s="91">
        <v>7.5</v>
      </c>
      <c r="L20" s="77">
        <v>14</v>
      </c>
      <c r="M20" s="77">
        <v>19.5</v>
      </c>
      <c r="N20" s="77">
        <v>19</v>
      </c>
      <c r="O20" s="77"/>
      <c r="P20" s="77"/>
      <c r="Q20" s="77"/>
      <c r="R20" s="77"/>
      <c r="S20" s="78">
        <f t="shared" si="0"/>
        <v>10</v>
      </c>
      <c r="T20" s="78">
        <f t="shared" si="1"/>
        <v>14</v>
      </c>
      <c r="U20" s="78">
        <f t="shared" si="2"/>
        <v>19.5</v>
      </c>
      <c r="V20" s="78" t="str">
        <f t="shared" si="3"/>
        <v/>
      </c>
      <c r="W20" s="78">
        <f t="shared" si="4"/>
        <v>43.5</v>
      </c>
      <c r="X20" s="78" t="str">
        <f t="shared" si="5"/>
        <v/>
      </c>
      <c r="Y20" s="78">
        <f t="shared" si="6"/>
        <v>43.5</v>
      </c>
      <c r="Z20" s="79" t="str">
        <f t="shared" si="7"/>
        <v/>
      </c>
    </row>
    <row r="21" spans="1:26" x14ac:dyDescent="0.25">
      <c r="A21" s="74">
        <v>20</v>
      </c>
      <c r="B21" s="75" t="s">
        <v>142</v>
      </c>
      <c r="C21" s="76" t="s">
        <v>143</v>
      </c>
      <c r="D21" s="77"/>
      <c r="E21" s="77"/>
      <c r="F21" s="77"/>
      <c r="G21" s="77"/>
      <c r="H21" s="77"/>
      <c r="I21" s="77"/>
      <c r="J21" s="77"/>
      <c r="K21" s="91"/>
      <c r="L21" s="77"/>
      <c r="M21" s="77"/>
      <c r="N21" s="77"/>
      <c r="O21" s="77"/>
      <c r="P21" s="77"/>
      <c r="Q21" s="77"/>
      <c r="R21" s="77"/>
      <c r="S21" s="78">
        <f t="shared" si="0"/>
        <v>0</v>
      </c>
      <c r="T21" s="78" t="str">
        <f t="shared" si="1"/>
        <v/>
      </c>
      <c r="U21" s="78" t="str">
        <f t="shared" si="2"/>
        <v/>
      </c>
      <c r="V21" s="78" t="str">
        <f t="shared" si="3"/>
        <v/>
      </c>
      <c r="W21" s="78">
        <f t="shared" si="4"/>
        <v>0</v>
      </c>
      <c r="X21" s="78" t="str">
        <f t="shared" si="5"/>
        <v/>
      </c>
      <c r="Y21" s="78">
        <f t="shared" si="6"/>
        <v>0</v>
      </c>
      <c r="Z21" s="79" t="str">
        <f t="shared" si="7"/>
        <v/>
      </c>
    </row>
    <row r="22" spans="1:26" x14ac:dyDescent="0.25">
      <c r="A22" s="74">
        <v>21</v>
      </c>
      <c r="B22" s="75" t="s">
        <v>144</v>
      </c>
      <c r="C22" s="76" t="s">
        <v>145</v>
      </c>
      <c r="D22" s="77"/>
      <c r="E22" s="77"/>
      <c r="F22" s="77"/>
      <c r="G22" s="77"/>
      <c r="H22" s="77"/>
      <c r="I22" s="77"/>
      <c r="J22" s="77"/>
      <c r="K22" s="91"/>
      <c r="L22" s="77"/>
      <c r="M22" s="77"/>
      <c r="N22" s="77"/>
      <c r="O22" s="77"/>
      <c r="P22" s="77"/>
      <c r="Q22" s="77"/>
      <c r="R22" s="77"/>
      <c r="S22" s="78">
        <f t="shared" si="0"/>
        <v>0</v>
      </c>
      <c r="T22" s="78" t="str">
        <f t="shared" si="1"/>
        <v/>
      </c>
      <c r="U22" s="78" t="str">
        <f t="shared" si="2"/>
        <v/>
      </c>
      <c r="V22" s="78" t="str">
        <f t="shared" si="3"/>
        <v/>
      </c>
      <c r="W22" s="78">
        <f t="shared" si="4"/>
        <v>0</v>
      </c>
      <c r="X22" s="78" t="str">
        <f t="shared" si="5"/>
        <v/>
      </c>
      <c r="Y22" s="78">
        <f t="shared" si="6"/>
        <v>0</v>
      </c>
      <c r="Z22" s="79" t="str">
        <f t="shared" si="7"/>
        <v/>
      </c>
    </row>
    <row r="23" spans="1:26" x14ac:dyDescent="0.25">
      <c r="A23" s="74">
        <v>22</v>
      </c>
      <c r="B23" s="75" t="s">
        <v>146</v>
      </c>
      <c r="C23" s="76" t="s">
        <v>147</v>
      </c>
      <c r="D23" s="77"/>
      <c r="E23" s="77"/>
      <c r="F23" s="77"/>
      <c r="G23" s="77"/>
      <c r="H23" s="77"/>
      <c r="I23" s="77"/>
      <c r="J23" s="77"/>
      <c r="K23" s="91"/>
      <c r="L23" s="77"/>
      <c r="M23" s="77"/>
      <c r="N23" s="77"/>
      <c r="O23" s="77"/>
      <c r="P23" s="77"/>
      <c r="Q23" s="77"/>
      <c r="R23" s="77"/>
      <c r="S23" s="78">
        <f t="shared" si="0"/>
        <v>0</v>
      </c>
      <c r="T23" s="78" t="str">
        <f t="shared" si="1"/>
        <v/>
      </c>
      <c r="U23" s="78" t="str">
        <f t="shared" si="2"/>
        <v/>
      </c>
      <c r="V23" s="78" t="str">
        <f t="shared" si="3"/>
        <v/>
      </c>
      <c r="W23" s="78">
        <f t="shared" si="4"/>
        <v>0</v>
      </c>
      <c r="X23" s="78" t="str">
        <f t="shared" si="5"/>
        <v/>
      </c>
      <c r="Y23" s="78">
        <f t="shared" si="6"/>
        <v>0</v>
      </c>
      <c r="Z23" s="79" t="str">
        <f t="shared" si="7"/>
        <v/>
      </c>
    </row>
    <row r="24" spans="1:26" x14ac:dyDescent="0.25">
      <c r="A24" s="74">
        <v>23</v>
      </c>
      <c r="B24" s="75" t="s">
        <v>148</v>
      </c>
      <c r="C24" s="76" t="s">
        <v>149</v>
      </c>
      <c r="D24" s="77"/>
      <c r="E24" s="77"/>
      <c r="F24" s="77"/>
      <c r="G24" s="77"/>
      <c r="H24" s="77"/>
      <c r="I24" s="77"/>
      <c r="J24" s="77"/>
      <c r="K24" s="91"/>
      <c r="L24" s="77"/>
      <c r="M24" s="77"/>
      <c r="N24" s="77"/>
      <c r="O24" s="77"/>
      <c r="P24" s="77"/>
      <c r="Q24" s="77"/>
      <c r="R24" s="77"/>
      <c r="S24" s="78">
        <f t="shared" si="0"/>
        <v>0</v>
      </c>
      <c r="T24" s="78" t="str">
        <f t="shared" si="1"/>
        <v/>
      </c>
      <c r="U24" s="78" t="str">
        <f t="shared" si="2"/>
        <v/>
      </c>
      <c r="V24" s="78" t="str">
        <f t="shared" si="3"/>
        <v/>
      </c>
      <c r="W24" s="78">
        <f t="shared" si="4"/>
        <v>0</v>
      </c>
      <c r="X24" s="78" t="str">
        <f t="shared" si="5"/>
        <v/>
      </c>
      <c r="Y24" s="78">
        <f t="shared" si="6"/>
        <v>0</v>
      </c>
      <c r="Z24" s="79" t="str">
        <f t="shared" si="7"/>
        <v/>
      </c>
    </row>
    <row r="25" spans="1:26" x14ac:dyDescent="0.25">
      <c r="A25" s="74">
        <v>24</v>
      </c>
      <c r="B25" s="75" t="s">
        <v>150</v>
      </c>
      <c r="C25" s="76" t="s">
        <v>151</v>
      </c>
      <c r="D25" s="77"/>
      <c r="E25" s="77"/>
      <c r="F25" s="77"/>
      <c r="G25" s="77"/>
      <c r="H25" s="77"/>
      <c r="I25" s="77"/>
      <c r="J25" s="77"/>
      <c r="K25" s="91"/>
      <c r="L25" s="77">
        <v>0</v>
      </c>
      <c r="M25" s="77"/>
      <c r="N25" s="77"/>
      <c r="O25" s="77"/>
      <c r="P25" s="77"/>
      <c r="Q25" s="77"/>
      <c r="R25" s="77"/>
      <c r="S25" s="78">
        <f t="shared" si="0"/>
        <v>0</v>
      </c>
      <c r="T25" s="78">
        <f t="shared" si="1"/>
        <v>0</v>
      </c>
      <c r="U25" s="78" t="str">
        <f t="shared" si="2"/>
        <v/>
      </c>
      <c r="V25" s="78" t="str">
        <f t="shared" si="3"/>
        <v/>
      </c>
      <c r="W25" s="78">
        <f t="shared" si="4"/>
        <v>0</v>
      </c>
      <c r="X25" s="78" t="str">
        <f t="shared" si="5"/>
        <v/>
      </c>
      <c r="Y25" s="78">
        <f t="shared" si="6"/>
        <v>0</v>
      </c>
      <c r="Z25" s="79" t="str">
        <f t="shared" si="7"/>
        <v/>
      </c>
    </row>
    <row r="26" spans="1:26" x14ac:dyDescent="0.25">
      <c r="A26" s="74">
        <v>25</v>
      </c>
      <c r="B26" s="75" t="s">
        <v>152</v>
      </c>
      <c r="C26" s="76" t="s">
        <v>153</v>
      </c>
      <c r="D26" s="77"/>
      <c r="E26" s="77"/>
      <c r="F26" s="77"/>
      <c r="G26" s="77"/>
      <c r="H26" s="77"/>
      <c r="I26" s="77"/>
      <c r="J26" s="77"/>
      <c r="K26" s="91"/>
      <c r="L26" s="77"/>
      <c r="M26" s="77"/>
      <c r="N26" s="77"/>
      <c r="O26" s="77"/>
      <c r="P26" s="77"/>
      <c r="Q26" s="77"/>
      <c r="R26" s="77"/>
      <c r="S26" s="78">
        <f t="shared" si="0"/>
        <v>0</v>
      </c>
      <c r="T26" s="78" t="str">
        <f t="shared" si="1"/>
        <v/>
      </c>
      <c r="U26" s="78" t="str">
        <f t="shared" si="2"/>
        <v/>
      </c>
      <c r="V26" s="78" t="str">
        <f t="shared" si="3"/>
        <v/>
      </c>
      <c r="W26" s="78">
        <f t="shared" si="4"/>
        <v>0</v>
      </c>
      <c r="X26" s="78" t="str">
        <f t="shared" si="5"/>
        <v/>
      </c>
      <c r="Y26" s="78">
        <f t="shared" si="6"/>
        <v>0</v>
      </c>
      <c r="Z26" s="79" t="str">
        <f t="shared" si="7"/>
        <v/>
      </c>
    </row>
    <row r="27" spans="1:26" x14ac:dyDescent="0.25">
      <c r="A27" s="74">
        <v>26</v>
      </c>
      <c r="B27" s="75" t="s">
        <v>154</v>
      </c>
      <c r="C27" s="76" t="s">
        <v>155</v>
      </c>
      <c r="D27" s="77"/>
      <c r="E27" s="77">
        <v>1</v>
      </c>
      <c r="F27" s="77">
        <v>1.5</v>
      </c>
      <c r="G27" s="77">
        <v>2</v>
      </c>
      <c r="H27" s="77">
        <v>2</v>
      </c>
      <c r="I27" s="77">
        <v>2</v>
      </c>
      <c r="J27" s="77"/>
      <c r="K27" s="91">
        <v>2.5</v>
      </c>
      <c r="L27" s="77">
        <v>10</v>
      </c>
      <c r="M27" s="77"/>
      <c r="N27" s="77">
        <v>7</v>
      </c>
      <c r="O27" s="77"/>
      <c r="P27" s="77"/>
      <c r="Q27" s="77"/>
      <c r="R27" s="77"/>
      <c r="S27" s="78">
        <f t="shared" si="0"/>
        <v>8.5</v>
      </c>
      <c r="T27" s="78">
        <f t="shared" si="1"/>
        <v>10</v>
      </c>
      <c r="U27" s="78">
        <f t="shared" si="2"/>
        <v>7</v>
      </c>
      <c r="V27" s="78" t="str">
        <f t="shared" si="3"/>
        <v/>
      </c>
      <c r="W27" s="78">
        <f t="shared" si="4"/>
        <v>25.5</v>
      </c>
      <c r="X27" s="78" t="str">
        <f t="shared" si="5"/>
        <v/>
      </c>
      <c r="Y27" s="78">
        <f t="shared" si="6"/>
        <v>25.5</v>
      </c>
      <c r="Z27" s="79" t="str">
        <f t="shared" si="7"/>
        <v/>
      </c>
    </row>
    <row r="28" spans="1:26" x14ac:dyDescent="0.25">
      <c r="A28" s="74">
        <v>27</v>
      </c>
      <c r="B28" s="75" t="s">
        <v>156</v>
      </c>
      <c r="C28" s="76" t="s">
        <v>157</v>
      </c>
      <c r="D28" s="77"/>
      <c r="E28" s="77"/>
      <c r="F28" s="77"/>
      <c r="G28" s="77"/>
      <c r="H28" s="77"/>
      <c r="I28" s="77"/>
      <c r="J28" s="77"/>
      <c r="K28" s="91"/>
      <c r="L28" s="77"/>
      <c r="M28" s="77"/>
      <c r="N28" s="77"/>
      <c r="O28" s="77"/>
      <c r="P28" s="77"/>
      <c r="Q28" s="77"/>
      <c r="R28" s="77"/>
      <c r="S28" s="78">
        <f t="shared" si="0"/>
        <v>0</v>
      </c>
      <c r="T28" s="78" t="str">
        <f t="shared" si="1"/>
        <v/>
      </c>
      <c r="U28" s="78" t="str">
        <f t="shared" si="2"/>
        <v/>
      </c>
      <c r="V28" s="78" t="str">
        <f t="shared" si="3"/>
        <v/>
      </c>
      <c r="W28" s="78">
        <f t="shared" si="4"/>
        <v>0</v>
      </c>
      <c r="X28" s="78" t="str">
        <f t="shared" si="5"/>
        <v/>
      </c>
      <c r="Y28" s="78">
        <f t="shared" si="6"/>
        <v>0</v>
      </c>
      <c r="Z28" s="79" t="str">
        <f t="shared" si="7"/>
        <v/>
      </c>
    </row>
    <row r="29" spans="1:26" x14ac:dyDescent="0.25">
      <c r="A29" s="74">
        <v>28</v>
      </c>
      <c r="B29" s="75" t="s">
        <v>158</v>
      </c>
      <c r="C29" s="76" t="s">
        <v>159</v>
      </c>
      <c r="D29" s="77"/>
      <c r="E29" s="77"/>
      <c r="F29" s="77"/>
      <c r="G29" s="77"/>
      <c r="H29" s="77"/>
      <c r="I29" s="77"/>
      <c r="J29" s="77"/>
      <c r="K29" s="91"/>
      <c r="L29" s="77"/>
      <c r="M29" s="77"/>
      <c r="N29" s="77"/>
      <c r="O29" s="77"/>
      <c r="P29" s="77"/>
      <c r="Q29" s="77"/>
      <c r="R29" s="77"/>
      <c r="S29" s="78">
        <f t="shared" si="0"/>
        <v>0</v>
      </c>
      <c r="T29" s="78" t="str">
        <f t="shared" si="1"/>
        <v/>
      </c>
      <c r="U29" s="78" t="str">
        <f t="shared" si="2"/>
        <v/>
      </c>
      <c r="V29" s="78" t="str">
        <f t="shared" si="3"/>
        <v/>
      </c>
      <c r="W29" s="78">
        <f t="shared" si="4"/>
        <v>0</v>
      </c>
      <c r="X29" s="78" t="str">
        <f t="shared" si="5"/>
        <v/>
      </c>
      <c r="Y29" s="78">
        <f t="shared" si="6"/>
        <v>0</v>
      </c>
      <c r="Z29" s="79" t="str">
        <f t="shared" si="7"/>
        <v/>
      </c>
    </row>
    <row r="30" spans="1:26" x14ac:dyDescent="0.25">
      <c r="A30" s="74">
        <v>29</v>
      </c>
      <c r="B30" s="75" t="s">
        <v>160</v>
      </c>
      <c r="C30" s="76" t="s">
        <v>161</v>
      </c>
      <c r="D30" s="77"/>
      <c r="E30" s="77"/>
      <c r="F30" s="77"/>
      <c r="G30" s="77"/>
      <c r="H30" s="77"/>
      <c r="I30" s="77"/>
      <c r="J30" s="77"/>
      <c r="K30" s="91"/>
      <c r="L30" s="77"/>
      <c r="M30" s="77"/>
      <c r="N30" s="77"/>
      <c r="O30" s="77"/>
      <c r="P30" s="77"/>
      <c r="Q30" s="77"/>
      <c r="R30" s="77"/>
      <c r="S30" s="78">
        <f t="shared" si="0"/>
        <v>0</v>
      </c>
      <c r="T30" s="78" t="str">
        <f t="shared" si="1"/>
        <v/>
      </c>
      <c r="U30" s="78" t="str">
        <f t="shared" si="2"/>
        <v/>
      </c>
      <c r="V30" s="78" t="str">
        <f t="shared" si="3"/>
        <v/>
      </c>
      <c r="W30" s="78">
        <f t="shared" si="4"/>
        <v>0</v>
      </c>
      <c r="X30" s="78" t="str">
        <f t="shared" si="5"/>
        <v/>
      </c>
      <c r="Y30" s="78">
        <f t="shared" si="6"/>
        <v>0</v>
      </c>
      <c r="Z30" s="79" t="str">
        <f t="shared" si="7"/>
        <v/>
      </c>
    </row>
    <row r="31" spans="1:26" x14ac:dyDescent="0.25">
      <c r="A31" s="74">
        <v>30</v>
      </c>
      <c r="B31" s="75" t="s">
        <v>162</v>
      </c>
      <c r="C31" s="76" t="s">
        <v>163</v>
      </c>
      <c r="D31" s="77"/>
      <c r="E31" s="77"/>
      <c r="F31" s="77"/>
      <c r="G31" s="77"/>
      <c r="H31" s="77"/>
      <c r="I31" s="77"/>
      <c r="J31" s="77"/>
      <c r="K31" s="91"/>
      <c r="L31" s="77"/>
      <c r="M31" s="77"/>
      <c r="N31" s="77"/>
      <c r="O31" s="77"/>
      <c r="P31" s="77"/>
      <c r="Q31" s="77"/>
      <c r="R31" s="77"/>
      <c r="S31" s="78">
        <f t="shared" si="0"/>
        <v>0</v>
      </c>
      <c r="T31" s="78" t="str">
        <f t="shared" si="1"/>
        <v/>
      </c>
      <c r="U31" s="78" t="str">
        <f t="shared" si="2"/>
        <v/>
      </c>
      <c r="V31" s="78" t="str">
        <f t="shared" si="3"/>
        <v/>
      </c>
      <c r="W31" s="78">
        <f t="shared" si="4"/>
        <v>0</v>
      </c>
      <c r="X31" s="78" t="str">
        <f t="shared" si="5"/>
        <v/>
      </c>
      <c r="Y31" s="78">
        <f t="shared" si="6"/>
        <v>0</v>
      </c>
      <c r="Z31" s="79" t="str">
        <f t="shared" si="7"/>
        <v/>
      </c>
    </row>
    <row r="32" spans="1:26" x14ac:dyDescent="0.25">
      <c r="A32" s="74">
        <v>31</v>
      </c>
      <c r="B32" s="75" t="s">
        <v>164</v>
      </c>
      <c r="C32" s="76" t="s">
        <v>165</v>
      </c>
      <c r="D32" s="77"/>
      <c r="E32" s="77"/>
      <c r="F32" s="77"/>
      <c r="G32" s="77"/>
      <c r="H32" s="77"/>
      <c r="I32" s="77"/>
      <c r="J32" s="77"/>
      <c r="K32" s="91"/>
      <c r="L32" s="77"/>
      <c r="M32" s="77"/>
      <c r="N32" s="77"/>
      <c r="O32" s="77"/>
      <c r="P32" s="77"/>
      <c r="Q32" s="77"/>
      <c r="R32" s="77"/>
      <c r="S32" s="78">
        <f t="shared" si="0"/>
        <v>0</v>
      </c>
      <c r="T32" s="78" t="str">
        <f t="shared" si="1"/>
        <v/>
      </c>
      <c r="U32" s="78" t="str">
        <f t="shared" si="2"/>
        <v/>
      </c>
      <c r="V32" s="78" t="str">
        <f t="shared" si="3"/>
        <v/>
      </c>
      <c r="W32" s="78">
        <f t="shared" si="4"/>
        <v>0</v>
      </c>
      <c r="X32" s="78" t="str">
        <f t="shared" si="5"/>
        <v/>
      </c>
      <c r="Y32" s="78">
        <f t="shared" si="6"/>
        <v>0</v>
      </c>
      <c r="Z32" s="79" t="str">
        <f t="shared" si="7"/>
        <v/>
      </c>
    </row>
    <row r="33" spans="1:27" x14ac:dyDescent="0.25">
      <c r="A33" s="74">
        <v>32</v>
      </c>
      <c r="B33" s="75" t="s">
        <v>166</v>
      </c>
      <c r="C33" s="76" t="s">
        <v>167</v>
      </c>
      <c r="D33" s="77"/>
      <c r="E33" s="77"/>
      <c r="F33" s="77"/>
      <c r="G33" s="77"/>
      <c r="H33" s="77"/>
      <c r="I33" s="77"/>
      <c r="J33" s="77"/>
      <c r="K33" s="91"/>
      <c r="L33" s="77"/>
      <c r="M33" s="77"/>
      <c r="N33" s="77"/>
      <c r="O33" s="77"/>
      <c r="P33" s="77"/>
      <c r="Q33" s="77"/>
      <c r="R33" s="77"/>
      <c r="S33" s="78">
        <f t="shared" si="0"/>
        <v>0</v>
      </c>
      <c r="T33" s="78" t="str">
        <f t="shared" si="1"/>
        <v/>
      </c>
      <c r="U33" s="78" t="str">
        <f t="shared" si="2"/>
        <v/>
      </c>
      <c r="V33" s="78" t="str">
        <f t="shared" si="3"/>
        <v/>
      </c>
      <c r="W33" s="78">
        <f t="shared" si="4"/>
        <v>0</v>
      </c>
      <c r="X33" s="78" t="str">
        <f t="shared" si="5"/>
        <v/>
      </c>
      <c r="Y33" s="78">
        <f t="shared" si="6"/>
        <v>0</v>
      </c>
      <c r="Z33" s="79" t="str">
        <f t="shared" si="7"/>
        <v/>
      </c>
    </row>
    <row r="34" spans="1:27" x14ac:dyDescent="0.25">
      <c r="A34" s="74">
        <v>33</v>
      </c>
      <c r="B34" s="75" t="s">
        <v>168</v>
      </c>
      <c r="C34" s="76" t="s">
        <v>169</v>
      </c>
      <c r="D34" s="77"/>
      <c r="E34" s="77"/>
      <c r="F34" s="77"/>
      <c r="G34" s="77"/>
      <c r="H34" s="77"/>
      <c r="I34" s="77"/>
      <c r="J34" s="77"/>
      <c r="K34" s="91"/>
      <c r="L34" s="77"/>
      <c r="M34" s="77"/>
      <c r="N34" s="77"/>
      <c r="O34" s="77"/>
      <c r="P34" s="77"/>
      <c r="Q34" s="77"/>
      <c r="R34" s="77"/>
      <c r="S34" s="78">
        <f t="shared" si="0"/>
        <v>0</v>
      </c>
      <c r="T34" s="78" t="str">
        <f t="shared" si="1"/>
        <v/>
      </c>
      <c r="U34" s="78" t="str">
        <f t="shared" si="2"/>
        <v/>
      </c>
      <c r="V34" s="78" t="str">
        <f t="shared" si="3"/>
        <v/>
      </c>
      <c r="W34" s="78">
        <f t="shared" si="4"/>
        <v>0</v>
      </c>
      <c r="X34" s="78" t="str">
        <f t="shared" si="5"/>
        <v/>
      </c>
      <c r="Y34" s="78">
        <f t="shared" si="6"/>
        <v>0</v>
      </c>
      <c r="Z34" s="79" t="str">
        <f t="shared" si="7"/>
        <v/>
      </c>
    </row>
    <row r="35" spans="1:27" x14ac:dyDescent="0.25">
      <c r="A35" s="74">
        <v>34</v>
      </c>
      <c r="B35" s="75" t="s">
        <v>170</v>
      </c>
      <c r="C35" s="76" t="s">
        <v>171</v>
      </c>
      <c r="D35" s="77"/>
      <c r="E35" s="77"/>
      <c r="F35" s="77">
        <v>1</v>
      </c>
      <c r="G35" s="77"/>
      <c r="H35" s="77"/>
      <c r="I35" s="77"/>
      <c r="J35" s="77"/>
      <c r="K35" s="91">
        <v>0.5</v>
      </c>
      <c r="L35" s="77"/>
      <c r="M35" s="77"/>
      <c r="N35" s="77"/>
      <c r="O35" s="77"/>
      <c r="P35" s="77"/>
      <c r="Q35" s="77"/>
      <c r="R35" s="77"/>
      <c r="S35" s="78">
        <f t="shared" ref="S35:S66" si="8">SUM(E35:J35)</f>
        <v>1</v>
      </c>
      <c r="T35" s="78">
        <f t="shared" ref="T35:T66" si="9">IF(AND(ISBLANK(K35),ISBLANK(L35)),"",MAX(K35,L35))</f>
        <v>0.5</v>
      </c>
      <c r="U35" s="78" t="str">
        <f t="shared" ref="U35:U66" si="10">IF(AND(ISBLANK(M35),ISBLANK(N35)),"",MAX(M35,N35))</f>
        <v/>
      </c>
      <c r="V35" s="78" t="str">
        <f t="shared" ref="V35:V66" si="11">IF(AND(ISBLANK(O35),ISBLANK(P35)),"",MAX(O35,P35))</f>
        <v/>
      </c>
      <c r="W35" s="78">
        <f t="shared" ref="W35:W66" si="12">D35 + SUM(S35:V35)</f>
        <v>1.5</v>
      </c>
      <c r="X35" s="78" t="str">
        <f t="shared" ref="X35:X66" si="13">IF(AND(ISBLANK(Q35),ISBLANK(R35)),"",MAX(Q35,R35))</f>
        <v/>
      </c>
      <c r="Y35" s="78">
        <f t="shared" ref="Y35:Y66" si="14">SUM(W35:X35)</f>
        <v>1.5</v>
      </c>
      <c r="Z35" s="79" t="str">
        <f t="shared" ref="Z35:Z66" si="15">IF(X35="","",VLOOKUP(Y35,Ocjene,2))</f>
        <v/>
      </c>
    </row>
    <row r="36" spans="1:27" x14ac:dyDescent="0.25">
      <c r="A36" s="74">
        <v>35</v>
      </c>
      <c r="B36" s="75" t="s">
        <v>172</v>
      </c>
      <c r="C36" s="76" t="s">
        <v>173</v>
      </c>
      <c r="D36" s="77"/>
      <c r="E36" s="77"/>
      <c r="F36" s="77"/>
      <c r="G36" s="77"/>
      <c r="H36" s="77"/>
      <c r="I36" s="77"/>
      <c r="J36" s="77"/>
      <c r="K36" s="91"/>
      <c r="L36" s="77"/>
      <c r="M36" s="77"/>
      <c r="N36" s="77"/>
      <c r="O36" s="77"/>
      <c r="P36" s="77"/>
      <c r="Q36" s="77"/>
      <c r="R36" s="77"/>
      <c r="S36" s="78">
        <f t="shared" si="8"/>
        <v>0</v>
      </c>
      <c r="T36" s="78" t="str">
        <f t="shared" si="9"/>
        <v/>
      </c>
      <c r="U36" s="78" t="str">
        <f t="shared" si="10"/>
        <v/>
      </c>
      <c r="V36" s="78" t="str">
        <f t="shared" si="11"/>
        <v/>
      </c>
      <c r="W36" s="78">
        <f t="shared" si="12"/>
        <v>0</v>
      </c>
      <c r="X36" s="78" t="str">
        <f t="shared" si="13"/>
        <v/>
      </c>
      <c r="Y36" s="78">
        <f t="shared" si="14"/>
        <v>0</v>
      </c>
      <c r="Z36" s="79" t="str">
        <f t="shared" si="15"/>
        <v/>
      </c>
    </row>
    <row r="37" spans="1:27" x14ac:dyDescent="0.25">
      <c r="A37" s="74">
        <v>36</v>
      </c>
      <c r="B37" s="75" t="s">
        <v>174</v>
      </c>
      <c r="C37" s="76" t="s">
        <v>175</v>
      </c>
      <c r="D37" s="77"/>
      <c r="E37" s="77">
        <v>2</v>
      </c>
      <c r="F37" s="77">
        <v>2</v>
      </c>
      <c r="G37" s="77"/>
      <c r="H37" s="77"/>
      <c r="I37" s="77"/>
      <c r="J37" s="77"/>
      <c r="K37" s="91">
        <v>10</v>
      </c>
      <c r="L37" s="77"/>
      <c r="M37" s="77">
        <v>8</v>
      </c>
      <c r="N37" s="77">
        <v>14</v>
      </c>
      <c r="O37" s="77"/>
      <c r="P37" s="77"/>
      <c r="Q37" s="77"/>
      <c r="R37" s="77"/>
      <c r="S37" s="78">
        <f t="shared" si="8"/>
        <v>4</v>
      </c>
      <c r="T37" s="78">
        <f t="shared" si="9"/>
        <v>10</v>
      </c>
      <c r="U37" s="78">
        <f t="shared" si="10"/>
        <v>14</v>
      </c>
      <c r="V37" s="78" t="str">
        <f t="shared" si="11"/>
        <v/>
      </c>
      <c r="W37" s="78">
        <f t="shared" si="12"/>
        <v>28</v>
      </c>
      <c r="X37" s="78" t="str">
        <f t="shared" si="13"/>
        <v/>
      </c>
      <c r="Y37" s="78">
        <f t="shared" si="14"/>
        <v>28</v>
      </c>
      <c r="Z37" s="79" t="str">
        <f t="shared" si="15"/>
        <v/>
      </c>
    </row>
    <row r="38" spans="1:27" x14ac:dyDescent="0.25">
      <c r="A38" s="74">
        <v>37</v>
      </c>
      <c r="B38" s="75" t="s">
        <v>176</v>
      </c>
      <c r="C38" s="76" t="s">
        <v>177</v>
      </c>
      <c r="D38" s="77"/>
      <c r="E38" s="77"/>
      <c r="F38" s="77"/>
      <c r="G38" s="77"/>
      <c r="H38" s="77"/>
      <c r="I38" s="77"/>
      <c r="J38" s="77"/>
      <c r="K38" s="91">
        <v>8.5</v>
      </c>
      <c r="L38" s="77">
        <v>3</v>
      </c>
      <c r="M38" s="77"/>
      <c r="N38" s="77"/>
      <c r="O38" s="77"/>
      <c r="P38" s="77"/>
      <c r="Q38" s="77"/>
      <c r="R38" s="77"/>
      <c r="S38" s="78">
        <f t="shared" si="8"/>
        <v>0</v>
      </c>
      <c r="T38" s="78">
        <f t="shared" si="9"/>
        <v>8.5</v>
      </c>
      <c r="U38" s="78" t="str">
        <f t="shared" si="10"/>
        <v/>
      </c>
      <c r="V38" s="78" t="str">
        <f t="shared" si="11"/>
        <v/>
      </c>
      <c r="W38" s="78">
        <f t="shared" si="12"/>
        <v>8.5</v>
      </c>
      <c r="X38" s="78" t="str">
        <f t="shared" si="13"/>
        <v/>
      </c>
      <c r="Y38" s="78">
        <f t="shared" si="14"/>
        <v>8.5</v>
      </c>
      <c r="Z38" s="79" t="str">
        <f t="shared" si="15"/>
        <v/>
      </c>
    </row>
    <row r="39" spans="1:27" x14ac:dyDescent="0.25">
      <c r="A39" s="74">
        <v>38</v>
      </c>
      <c r="B39" s="75" t="s">
        <v>178</v>
      </c>
      <c r="C39" s="76" t="s">
        <v>179</v>
      </c>
      <c r="D39" s="77"/>
      <c r="E39" s="77">
        <v>1.5</v>
      </c>
      <c r="F39" s="77">
        <v>0.5</v>
      </c>
      <c r="G39" s="77">
        <v>1</v>
      </c>
      <c r="H39" s="77">
        <v>1.5</v>
      </c>
      <c r="I39" s="77">
        <v>1</v>
      </c>
      <c r="J39" s="77"/>
      <c r="K39" s="91">
        <v>7.5</v>
      </c>
      <c r="L39" s="77">
        <v>3</v>
      </c>
      <c r="M39" s="77">
        <v>10</v>
      </c>
      <c r="N39" s="77">
        <v>14</v>
      </c>
      <c r="O39" s="77"/>
      <c r="P39" s="77"/>
      <c r="Q39" s="77"/>
      <c r="R39" s="77"/>
      <c r="S39" s="78">
        <f t="shared" si="8"/>
        <v>5.5</v>
      </c>
      <c r="T39" s="78">
        <f t="shared" si="9"/>
        <v>7.5</v>
      </c>
      <c r="U39" s="78">
        <f t="shared" si="10"/>
        <v>14</v>
      </c>
      <c r="V39" s="78" t="str">
        <f t="shared" si="11"/>
        <v/>
      </c>
      <c r="W39" s="78">
        <f t="shared" si="12"/>
        <v>27</v>
      </c>
      <c r="X39" s="78" t="str">
        <f t="shared" si="13"/>
        <v/>
      </c>
      <c r="Y39" s="78">
        <f t="shared" si="14"/>
        <v>27</v>
      </c>
      <c r="Z39" s="79" t="str">
        <f t="shared" si="15"/>
        <v/>
      </c>
    </row>
    <row r="40" spans="1:27" x14ac:dyDescent="0.25">
      <c r="A40" s="74">
        <v>39</v>
      </c>
      <c r="B40" s="75" t="s">
        <v>92</v>
      </c>
      <c r="C40" s="76" t="s">
        <v>180</v>
      </c>
      <c r="D40" s="77"/>
      <c r="E40" s="77"/>
      <c r="F40" s="77"/>
      <c r="G40" s="77"/>
      <c r="H40" s="77"/>
      <c r="I40" s="77"/>
      <c r="J40" s="77"/>
      <c r="K40" s="91"/>
      <c r="L40" s="77"/>
      <c r="M40" s="77"/>
      <c r="N40" s="77"/>
      <c r="O40" s="77"/>
      <c r="P40" s="77"/>
      <c r="Q40" s="77"/>
      <c r="R40" s="77"/>
      <c r="S40" s="78">
        <f t="shared" si="8"/>
        <v>0</v>
      </c>
      <c r="T40" s="78" t="str">
        <f t="shared" si="9"/>
        <v/>
      </c>
      <c r="U40" s="78" t="str">
        <f t="shared" si="10"/>
        <v/>
      </c>
      <c r="V40" s="78" t="str">
        <f t="shared" si="11"/>
        <v/>
      </c>
      <c r="W40" s="78">
        <f t="shared" si="12"/>
        <v>0</v>
      </c>
      <c r="X40" s="78" t="str">
        <f t="shared" si="13"/>
        <v/>
      </c>
      <c r="Y40" s="78">
        <f t="shared" si="14"/>
        <v>0</v>
      </c>
      <c r="Z40" s="79" t="str">
        <f t="shared" si="15"/>
        <v/>
      </c>
    </row>
    <row r="41" spans="1:27" x14ac:dyDescent="0.25">
      <c r="A41" s="74">
        <v>40</v>
      </c>
      <c r="B41" s="75" t="s">
        <v>181</v>
      </c>
      <c r="C41" s="76" t="s">
        <v>182</v>
      </c>
      <c r="D41" s="77"/>
      <c r="E41" s="77">
        <v>1</v>
      </c>
      <c r="F41" s="77">
        <v>1</v>
      </c>
      <c r="G41" s="77">
        <v>2</v>
      </c>
      <c r="H41" s="77">
        <v>2</v>
      </c>
      <c r="I41" s="77">
        <v>2</v>
      </c>
      <c r="J41" s="77"/>
      <c r="K41" s="91">
        <v>8</v>
      </c>
      <c r="L41" s="77">
        <v>4</v>
      </c>
      <c r="M41" s="77">
        <v>9</v>
      </c>
      <c r="N41" s="77"/>
      <c r="O41" s="77"/>
      <c r="P41" s="77"/>
      <c r="Q41" s="77"/>
      <c r="R41" s="77"/>
      <c r="S41" s="78">
        <f t="shared" si="8"/>
        <v>8</v>
      </c>
      <c r="T41" s="78">
        <f t="shared" si="9"/>
        <v>8</v>
      </c>
      <c r="U41" s="78">
        <f t="shared" si="10"/>
        <v>9</v>
      </c>
      <c r="V41" s="78" t="str">
        <f t="shared" si="11"/>
        <v/>
      </c>
      <c r="W41" s="78">
        <f t="shared" si="12"/>
        <v>25</v>
      </c>
      <c r="X41" s="78" t="str">
        <f t="shared" si="13"/>
        <v/>
      </c>
      <c r="Y41" s="78">
        <f t="shared" si="14"/>
        <v>25</v>
      </c>
      <c r="Z41" s="79" t="str">
        <f t="shared" si="15"/>
        <v/>
      </c>
    </row>
    <row r="42" spans="1:27" x14ac:dyDescent="0.25">
      <c r="A42" s="74">
        <v>41</v>
      </c>
      <c r="B42" s="75" t="s">
        <v>115</v>
      </c>
      <c r="C42" s="76" t="s">
        <v>183</v>
      </c>
      <c r="D42" s="77"/>
      <c r="E42" s="77"/>
      <c r="F42" s="77"/>
      <c r="G42" s="77"/>
      <c r="H42" s="77"/>
      <c r="I42" s="77"/>
      <c r="J42" s="77"/>
      <c r="K42" s="91"/>
      <c r="L42" s="77"/>
      <c r="M42" s="77"/>
      <c r="N42" s="77"/>
      <c r="O42" s="77"/>
      <c r="P42" s="77"/>
      <c r="Q42" s="77"/>
      <c r="R42" s="77"/>
      <c r="S42" s="78">
        <f t="shared" si="8"/>
        <v>0</v>
      </c>
      <c r="T42" s="78" t="str">
        <f t="shared" si="9"/>
        <v/>
      </c>
      <c r="U42" s="78" t="str">
        <f t="shared" si="10"/>
        <v/>
      </c>
      <c r="V42" s="78" t="str">
        <f t="shared" si="11"/>
        <v/>
      </c>
      <c r="W42" s="78">
        <f t="shared" si="12"/>
        <v>0</v>
      </c>
      <c r="X42" s="78" t="str">
        <f t="shared" si="13"/>
        <v/>
      </c>
      <c r="Y42" s="78">
        <f t="shared" si="14"/>
        <v>0</v>
      </c>
      <c r="Z42" s="79" t="str">
        <f t="shared" si="15"/>
        <v/>
      </c>
    </row>
    <row r="43" spans="1:27" x14ac:dyDescent="0.25">
      <c r="A43" s="74">
        <v>42</v>
      </c>
      <c r="B43" s="75" t="s">
        <v>184</v>
      </c>
      <c r="C43" s="76" t="s">
        <v>185</v>
      </c>
      <c r="D43" s="77"/>
      <c r="E43" s="77"/>
      <c r="F43" s="77"/>
      <c r="G43" s="77"/>
      <c r="H43" s="77"/>
      <c r="I43" s="77"/>
      <c r="J43" s="77"/>
      <c r="K43" s="91">
        <v>5</v>
      </c>
      <c r="L43" s="77">
        <v>0</v>
      </c>
      <c r="M43" s="77">
        <v>0</v>
      </c>
      <c r="N43" s="77">
        <v>5</v>
      </c>
      <c r="O43" s="77"/>
      <c r="P43" s="77"/>
      <c r="Q43" s="77"/>
      <c r="R43" s="77"/>
      <c r="S43" s="78">
        <f t="shared" si="8"/>
        <v>0</v>
      </c>
      <c r="T43" s="78">
        <f t="shared" si="9"/>
        <v>5</v>
      </c>
      <c r="U43" s="78">
        <f t="shared" si="10"/>
        <v>5</v>
      </c>
      <c r="V43" s="78" t="str">
        <f t="shared" si="11"/>
        <v/>
      </c>
      <c r="W43" s="78">
        <f t="shared" si="12"/>
        <v>10</v>
      </c>
      <c r="X43" s="78" t="str">
        <f t="shared" si="13"/>
        <v/>
      </c>
      <c r="Y43" s="78">
        <f t="shared" si="14"/>
        <v>10</v>
      </c>
      <c r="Z43" s="79" t="str">
        <f t="shared" si="15"/>
        <v/>
      </c>
    </row>
    <row r="44" spans="1:27" x14ac:dyDescent="0.25">
      <c r="A44" s="74">
        <v>43</v>
      </c>
      <c r="B44" s="75" t="s">
        <v>186</v>
      </c>
      <c r="C44" s="76" t="s">
        <v>187</v>
      </c>
      <c r="D44" s="77"/>
      <c r="E44" s="77"/>
      <c r="F44" s="77"/>
      <c r="G44" s="77"/>
      <c r="H44" s="77"/>
      <c r="I44" s="77"/>
      <c r="J44" s="77"/>
      <c r="K44" s="91"/>
      <c r="L44" s="77"/>
      <c r="M44" s="77"/>
      <c r="N44" s="77"/>
      <c r="O44" s="77"/>
      <c r="P44" s="77"/>
      <c r="Q44" s="77"/>
      <c r="R44" s="77"/>
      <c r="S44" s="78">
        <f t="shared" si="8"/>
        <v>0</v>
      </c>
      <c r="T44" s="78" t="str">
        <f t="shared" si="9"/>
        <v/>
      </c>
      <c r="U44" s="78" t="str">
        <f t="shared" si="10"/>
        <v/>
      </c>
      <c r="V44" s="78" t="str">
        <f t="shared" si="11"/>
        <v/>
      </c>
      <c r="W44" s="78">
        <f t="shared" si="12"/>
        <v>0</v>
      </c>
      <c r="X44" s="78" t="str">
        <f t="shared" si="13"/>
        <v/>
      </c>
      <c r="Y44" s="78">
        <f t="shared" si="14"/>
        <v>0</v>
      </c>
      <c r="Z44" s="79" t="str">
        <f t="shared" si="15"/>
        <v/>
      </c>
    </row>
    <row r="45" spans="1:27" x14ac:dyDescent="0.25">
      <c r="A45" s="74">
        <v>44</v>
      </c>
      <c r="B45" s="75" t="s">
        <v>188</v>
      </c>
      <c r="C45" s="76" t="s">
        <v>189</v>
      </c>
      <c r="D45" s="77"/>
      <c r="E45" s="77"/>
      <c r="F45" s="77">
        <v>0.5</v>
      </c>
      <c r="G45" s="77"/>
      <c r="H45" s="77"/>
      <c r="I45" s="77"/>
      <c r="J45" s="77"/>
      <c r="K45" s="91">
        <v>3.5</v>
      </c>
      <c r="L45" s="77"/>
      <c r="M45" s="77"/>
      <c r="N45" s="77"/>
      <c r="O45" s="77"/>
      <c r="P45" s="77"/>
      <c r="Q45" s="77"/>
      <c r="R45" s="77"/>
      <c r="S45" s="78">
        <f t="shared" si="8"/>
        <v>0.5</v>
      </c>
      <c r="T45" s="78">
        <f t="shared" si="9"/>
        <v>3.5</v>
      </c>
      <c r="U45" s="78" t="str">
        <f t="shared" si="10"/>
        <v/>
      </c>
      <c r="V45" s="78" t="str">
        <f t="shared" si="11"/>
        <v/>
      </c>
      <c r="W45" s="78">
        <f t="shared" si="12"/>
        <v>4</v>
      </c>
      <c r="X45" s="78" t="str">
        <f t="shared" si="13"/>
        <v/>
      </c>
      <c r="Y45" s="78">
        <f t="shared" si="14"/>
        <v>4</v>
      </c>
      <c r="Z45" s="79" t="str">
        <f t="shared" si="15"/>
        <v/>
      </c>
    </row>
    <row r="46" spans="1:27" x14ac:dyDescent="0.25">
      <c r="A46" s="74">
        <v>45</v>
      </c>
      <c r="B46" s="75" t="s">
        <v>190</v>
      </c>
      <c r="C46" s="76" t="s">
        <v>191</v>
      </c>
      <c r="D46" s="77"/>
      <c r="E46" s="77"/>
      <c r="F46" s="77"/>
      <c r="G46" s="77"/>
      <c r="H46" s="77"/>
      <c r="I46" s="77"/>
      <c r="J46" s="77"/>
      <c r="K46" s="91"/>
      <c r="L46" s="77"/>
      <c r="M46" s="77"/>
      <c r="N46" s="77"/>
      <c r="O46" s="77"/>
      <c r="P46" s="77"/>
      <c r="Q46" s="77"/>
      <c r="R46" s="77"/>
      <c r="S46" s="78">
        <f t="shared" si="8"/>
        <v>0</v>
      </c>
      <c r="T46" s="78" t="str">
        <f t="shared" si="9"/>
        <v/>
      </c>
      <c r="U46" s="78" t="str">
        <f t="shared" si="10"/>
        <v/>
      </c>
      <c r="V46" s="78" t="str">
        <f t="shared" si="11"/>
        <v/>
      </c>
      <c r="W46" s="78">
        <f t="shared" si="12"/>
        <v>0</v>
      </c>
      <c r="X46" s="78" t="str">
        <f t="shared" si="13"/>
        <v/>
      </c>
      <c r="Y46" s="78">
        <f t="shared" si="14"/>
        <v>0</v>
      </c>
      <c r="Z46" s="79" t="str">
        <f t="shared" si="15"/>
        <v/>
      </c>
    </row>
    <row r="47" spans="1:27" x14ac:dyDescent="0.25">
      <c r="A47" s="74">
        <v>46</v>
      </c>
      <c r="B47" s="75" t="s">
        <v>192</v>
      </c>
      <c r="C47" s="76" t="s">
        <v>193</v>
      </c>
      <c r="D47" s="77"/>
      <c r="E47" s="77"/>
      <c r="F47" s="77"/>
      <c r="G47" s="77"/>
      <c r="H47" s="77"/>
      <c r="I47" s="77"/>
      <c r="J47" s="77"/>
      <c r="K47" s="91"/>
      <c r="L47" s="77"/>
      <c r="M47" s="77"/>
      <c r="N47" s="77"/>
      <c r="O47" s="77"/>
      <c r="P47" s="77"/>
      <c r="Q47" s="77"/>
      <c r="R47" s="77"/>
      <c r="S47" s="78">
        <f t="shared" si="8"/>
        <v>0</v>
      </c>
      <c r="T47" s="78" t="str">
        <f t="shared" si="9"/>
        <v/>
      </c>
      <c r="U47" s="78" t="str">
        <f t="shared" si="10"/>
        <v/>
      </c>
      <c r="V47" s="78" t="str">
        <f t="shared" si="11"/>
        <v/>
      </c>
      <c r="W47" s="78">
        <f t="shared" si="12"/>
        <v>0</v>
      </c>
      <c r="X47" s="78" t="str">
        <f t="shared" si="13"/>
        <v/>
      </c>
      <c r="Y47" s="78">
        <f t="shared" si="14"/>
        <v>0</v>
      </c>
      <c r="Z47" s="79" t="str">
        <f t="shared" si="15"/>
        <v/>
      </c>
    </row>
    <row r="48" spans="1:27" x14ac:dyDescent="0.25">
      <c r="A48" s="74">
        <v>47</v>
      </c>
      <c r="B48" s="75" t="s">
        <v>194</v>
      </c>
      <c r="C48" s="76" t="s">
        <v>195</v>
      </c>
      <c r="D48" s="77"/>
      <c r="E48" s="77"/>
      <c r="F48" s="77"/>
      <c r="G48" s="77"/>
      <c r="H48" s="77"/>
      <c r="I48" s="77"/>
      <c r="J48" s="77"/>
      <c r="K48" s="91"/>
      <c r="L48" s="77"/>
      <c r="M48" s="77"/>
      <c r="N48" s="77"/>
      <c r="O48" s="77"/>
      <c r="P48" s="77"/>
      <c r="Q48" s="77"/>
      <c r="R48" s="77"/>
      <c r="S48" s="78">
        <f t="shared" si="8"/>
        <v>0</v>
      </c>
      <c r="T48" s="78" t="str">
        <f t="shared" si="9"/>
        <v/>
      </c>
      <c r="U48" s="78" t="str">
        <f t="shared" si="10"/>
        <v/>
      </c>
      <c r="V48" s="78" t="str">
        <f t="shared" si="11"/>
        <v/>
      </c>
      <c r="W48" s="78">
        <f t="shared" si="12"/>
        <v>0</v>
      </c>
      <c r="X48" s="78" t="str">
        <f t="shared" si="13"/>
        <v/>
      </c>
      <c r="Y48" s="78">
        <f t="shared" si="14"/>
        <v>0</v>
      </c>
      <c r="Z48" s="79" t="str">
        <f t="shared" si="15"/>
        <v/>
      </c>
      <c r="AA48" s="55"/>
    </row>
    <row r="49" spans="1:28" x14ac:dyDescent="0.25">
      <c r="A49" s="74">
        <v>48</v>
      </c>
      <c r="B49" s="75" t="s">
        <v>196</v>
      </c>
      <c r="C49" s="76" t="s">
        <v>197</v>
      </c>
      <c r="D49" s="77"/>
      <c r="E49" s="77"/>
      <c r="F49" s="77"/>
      <c r="G49" s="77"/>
      <c r="H49" s="77"/>
      <c r="I49" s="77"/>
      <c r="J49" s="77"/>
      <c r="K49" s="91"/>
      <c r="L49" s="77"/>
      <c r="M49" s="77"/>
      <c r="N49" s="77"/>
      <c r="O49" s="77"/>
      <c r="P49" s="77"/>
      <c r="Q49" s="77"/>
      <c r="R49" s="77"/>
      <c r="S49" s="78">
        <f t="shared" si="8"/>
        <v>0</v>
      </c>
      <c r="T49" s="78" t="str">
        <f t="shared" si="9"/>
        <v/>
      </c>
      <c r="U49" s="78" t="str">
        <f t="shared" si="10"/>
        <v/>
      </c>
      <c r="V49" s="78" t="str">
        <f t="shared" si="11"/>
        <v/>
      </c>
      <c r="W49" s="78">
        <f t="shared" si="12"/>
        <v>0</v>
      </c>
      <c r="X49" s="78" t="str">
        <f t="shared" si="13"/>
        <v/>
      </c>
      <c r="Y49" s="78">
        <f t="shared" si="14"/>
        <v>0</v>
      </c>
      <c r="Z49" s="79" t="str">
        <f t="shared" si="15"/>
        <v/>
      </c>
      <c r="AB49" s="55"/>
    </row>
    <row r="50" spans="1:28" x14ac:dyDescent="0.25">
      <c r="A50" s="74">
        <v>49</v>
      </c>
      <c r="B50" s="75" t="s">
        <v>198</v>
      </c>
      <c r="C50" s="76" t="s">
        <v>199</v>
      </c>
      <c r="D50" s="77"/>
      <c r="E50" s="77">
        <v>1</v>
      </c>
      <c r="F50" s="77">
        <v>0.5</v>
      </c>
      <c r="G50" s="77"/>
      <c r="H50" s="77"/>
      <c r="I50" s="77"/>
      <c r="J50" s="77"/>
      <c r="K50" s="91">
        <v>2.5</v>
      </c>
      <c r="L50" s="77"/>
      <c r="M50" s="77"/>
      <c r="N50" s="77"/>
      <c r="O50" s="77"/>
      <c r="P50" s="77"/>
      <c r="Q50" s="77"/>
      <c r="R50" s="77"/>
      <c r="S50" s="78">
        <f t="shared" si="8"/>
        <v>1.5</v>
      </c>
      <c r="T50" s="78">
        <f t="shared" si="9"/>
        <v>2.5</v>
      </c>
      <c r="U50" s="78" t="str">
        <f t="shared" si="10"/>
        <v/>
      </c>
      <c r="V50" s="78" t="str">
        <f t="shared" si="11"/>
        <v/>
      </c>
      <c r="W50" s="78">
        <f t="shared" si="12"/>
        <v>4</v>
      </c>
      <c r="X50" s="78" t="str">
        <f t="shared" si="13"/>
        <v/>
      </c>
      <c r="Y50" s="78">
        <f t="shared" si="14"/>
        <v>4</v>
      </c>
      <c r="Z50" s="79" t="str">
        <f t="shared" si="15"/>
        <v/>
      </c>
    </row>
    <row r="51" spans="1:28" x14ac:dyDescent="0.25">
      <c r="A51" s="74">
        <v>50</v>
      </c>
      <c r="B51" s="75" t="s">
        <v>200</v>
      </c>
      <c r="C51" s="76" t="s">
        <v>201</v>
      </c>
      <c r="D51" s="77"/>
      <c r="E51" s="77"/>
      <c r="F51" s="77"/>
      <c r="G51" s="77"/>
      <c r="H51" s="77"/>
      <c r="I51" s="77"/>
      <c r="J51" s="77"/>
      <c r="K51" s="91"/>
      <c r="L51" s="77"/>
      <c r="M51" s="77"/>
      <c r="N51" s="77"/>
      <c r="O51" s="77"/>
      <c r="P51" s="77"/>
      <c r="Q51" s="77"/>
      <c r="R51" s="77"/>
      <c r="S51" s="78">
        <f t="shared" si="8"/>
        <v>0</v>
      </c>
      <c r="T51" s="78" t="str">
        <f t="shared" si="9"/>
        <v/>
      </c>
      <c r="U51" s="78" t="str">
        <f t="shared" si="10"/>
        <v/>
      </c>
      <c r="V51" s="78" t="str">
        <f t="shared" si="11"/>
        <v/>
      </c>
      <c r="W51" s="78">
        <f t="shared" si="12"/>
        <v>0</v>
      </c>
      <c r="X51" s="78" t="str">
        <f t="shared" si="13"/>
        <v/>
      </c>
      <c r="Y51" s="78">
        <f t="shared" si="14"/>
        <v>0</v>
      </c>
      <c r="Z51" s="79" t="str">
        <f t="shared" si="15"/>
        <v/>
      </c>
    </row>
    <row r="52" spans="1:28" x14ac:dyDescent="0.25">
      <c r="A52" s="74">
        <v>51</v>
      </c>
      <c r="B52" s="75" t="s">
        <v>202</v>
      </c>
      <c r="C52" s="76" t="s">
        <v>203</v>
      </c>
      <c r="D52" s="77"/>
      <c r="E52" s="77"/>
      <c r="F52" s="77"/>
      <c r="G52" s="77"/>
      <c r="H52" s="77"/>
      <c r="I52" s="77"/>
      <c r="J52" s="77"/>
      <c r="K52" s="91"/>
      <c r="L52" s="77"/>
      <c r="M52" s="77"/>
      <c r="N52" s="77"/>
      <c r="O52" s="77"/>
      <c r="P52" s="77"/>
      <c r="Q52" s="77"/>
      <c r="R52" s="77"/>
      <c r="S52" s="78">
        <f t="shared" si="8"/>
        <v>0</v>
      </c>
      <c r="T52" s="78" t="str">
        <f t="shared" si="9"/>
        <v/>
      </c>
      <c r="U52" s="78" t="str">
        <f t="shared" si="10"/>
        <v/>
      </c>
      <c r="V52" s="78" t="str">
        <f t="shared" si="11"/>
        <v/>
      </c>
      <c r="W52" s="78">
        <f t="shared" si="12"/>
        <v>0</v>
      </c>
      <c r="X52" s="78" t="str">
        <f t="shared" si="13"/>
        <v/>
      </c>
      <c r="Y52" s="78">
        <f t="shared" si="14"/>
        <v>0</v>
      </c>
      <c r="Z52" s="79" t="str">
        <f t="shared" si="15"/>
        <v/>
      </c>
    </row>
    <row r="53" spans="1:28" x14ac:dyDescent="0.25">
      <c r="A53" s="74">
        <v>52</v>
      </c>
      <c r="B53" s="75" t="s">
        <v>204</v>
      </c>
      <c r="C53" s="76" t="s">
        <v>205</v>
      </c>
      <c r="D53" s="77"/>
      <c r="E53" s="77"/>
      <c r="F53" s="77"/>
      <c r="G53" s="77"/>
      <c r="H53" s="77"/>
      <c r="I53" s="77"/>
      <c r="J53" s="77"/>
      <c r="K53" s="91"/>
      <c r="L53" s="77"/>
      <c r="M53" s="77"/>
      <c r="N53" s="77"/>
      <c r="O53" s="77"/>
      <c r="P53" s="77"/>
      <c r="Q53" s="77"/>
      <c r="R53" s="77"/>
      <c r="S53" s="78">
        <f t="shared" si="8"/>
        <v>0</v>
      </c>
      <c r="T53" s="78" t="str">
        <f t="shared" si="9"/>
        <v/>
      </c>
      <c r="U53" s="78" t="str">
        <f t="shared" si="10"/>
        <v/>
      </c>
      <c r="V53" s="78" t="str">
        <f t="shared" si="11"/>
        <v/>
      </c>
      <c r="W53" s="78">
        <f t="shared" si="12"/>
        <v>0</v>
      </c>
      <c r="X53" s="78" t="str">
        <f t="shared" si="13"/>
        <v/>
      </c>
      <c r="Y53" s="78">
        <f t="shared" si="14"/>
        <v>0</v>
      </c>
      <c r="Z53" s="79" t="str">
        <f t="shared" si="15"/>
        <v/>
      </c>
    </row>
    <row r="54" spans="1:28" x14ac:dyDescent="0.25">
      <c r="A54" s="74">
        <v>53</v>
      </c>
      <c r="B54" s="75" t="s">
        <v>206</v>
      </c>
      <c r="C54" s="76" t="s">
        <v>207</v>
      </c>
      <c r="D54" s="77"/>
      <c r="E54" s="77"/>
      <c r="F54" s="77"/>
      <c r="G54" s="77"/>
      <c r="H54" s="77"/>
      <c r="I54" s="77"/>
      <c r="J54" s="77"/>
      <c r="K54" s="91"/>
      <c r="L54" s="77"/>
      <c r="M54" s="77"/>
      <c r="N54" s="77"/>
      <c r="O54" s="77"/>
      <c r="P54" s="77"/>
      <c r="Q54" s="77"/>
      <c r="R54" s="77"/>
      <c r="S54" s="78">
        <f t="shared" si="8"/>
        <v>0</v>
      </c>
      <c r="T54" s="78" t="str">
        <f t="shared" si="9"/>
        <v/>
      </c>
      <c r="U54" s="78" t="str">
        <f t="shared" si="10"/>
        <v/>
      </c>
      <c r="V54" s="78" t="str">
        <f t="shared" si="11"/>
        <v/>
      </c>
      <c r="W54" s="78">
        <f t="shared" si="12"/>
        <v>0</v>
      </c>
      <c r="X54" s="78" t="str">
        <f t="shared" si="13"/>
        <v/>
      </c>
      <c r="Y54" s="78">
        <f t="shared" si="14"/>
        <v>0</v>
      </c>
      <c r="Z54" s="79" t="str">
        <f t="shared" si="15"/>
        <v/>
      </c>
    </row>
    <row r="55" spans="1:28" x14ac:dyDescent="0.25">
      <c r="A55" s="74">
        <v>54</v>
      </c>
      <c r="B55" s="75" t="s">
        <v>208</v>
      </c>
      <c r="C55" s="76" t="s">
        <v>209</v>
      </c>
      <c r="D55" s="77"/>
      <c r="E55" s="77"/>
      <c r="F55" s="77"/>
      <c r="G55" s="77"/>
      <c r="H55" s="77"/>
      <c r="I55" s="77"/>
      <c r="J55" s="77"/>
      <c r="K55" s="91"/>
      <c r="L55" s="77"/>
      <c r="M55" s="77"/>
      <c r="N55" s="77"/>
      <c r="O55" s="77"/>
      <c r="P55" s="77"/>
      <c r="Q55" s="77"/>
      <c r="R55" s="77"/>
      <c r="S55" s="78">
        <f t="shared" si="8"/>
        <v>0</v>
      </c>
      <c r="T55" s="78" t="str">
        <f t="shared" si="9"/>
        <v/>
      </c>
      <c r="U55" s="78" t="str">
        <f t="shared" si="10"/>
        <v/>
      </c>
      <c r="V55" s="78" t="str">
        <f t="shared" si="11"/>
        <v/>
      </c>
      <c r="W55" s="78">
        <f t="shared" si="12"/>
        <v>0</v>
      </c>
      <c r="X55" s="78" t="str">
        <f t="shared" si="13"/>
        <v/>
      </c>
      <c r="Y55" s="78">
        <f t="shared" si="14"/>
        <v>0</v>
      </c>
      <c r="Z55" s="79" t="str">
        <f t="shared" si="15"/>
        <v/>
      </c>
    </row>
    <row r="56" spans="1:28" x14ac:dyDescent="0.25">
      <c r="A56" s="74">
        <v>55</v>
      </c>
      <c r="B56" s="75" t="s">
        <v>210</v>
      </c>
      <c r="C56" s="76" t="s">
        <v>211</v>
      </c>
      <c r="D56" s="77"/>
      <c r="E56" s="77"/>
      <c r="F56" s="77"/>
      <c r="G56" s="77"/>
      <c r="H56" s="77"/>
      <c r="I56" s="77"/>
      <c r="J56" s="77"/>
      <c r="K56" s="91"/>
      <c r="L56" s="77"/>
      <c r="M56" s="77"/>
      <c r="N56" s="77"/>
      <c r="O56" s="77"/>
      <c r="P56" s="77"/>
      <c r="Q56" s="77"/>
      <c r="R56" s="77"/>
      <c r="S56" s="78">
        <f t="shared" si="8"/>
        <v>0</v>
      </c>
      <c r="T56" s="78" t="str">
        <f t="shared" si="9"/>
        <v/>
      </c>
      <c r="U56" s="78" t="str">
        <f t="shared" si="10"/>
        <v/>
      </c>
      <c r="V56" s="78" t="str">
        <f t="shared" si="11"/>
        <v/>
      </c>
      <c r="W56" s="78">
        <f t="shared" si="12"/>
        <v>0</v>
      </c>
      <c r="X56" s="78" t="str">
        <f t="shared" si="13"/>
        <v/>
      </c>
      <c r="Y56" s="78">
        <f t="shared" si="14"/>
        <v>0</v>
      </c>
      <c r="Z56" s="79" t="str">
        <f t="shared" si="15"/>
        <v/>
      </c>
    </row>
    <row r="57" spans="1:28" x14ac:dyDescent="0.25">
      <c r="A57" s="74">
        <v>56</v>
      </c>
      <c r="B57" s="75" t="s">
        <v>212</v>
      </c>
      <c r="C57" s="76" t="s">
        <v>213</v>
      </c>
      <c r="D57" s="77"/>
      <c r="E57" s="77"/>
      <c r="F57" s="77"/>
      <c r="G57" s="77"/>
      <c r="H57" s="77"/>
      <c r="I57" s="77"/>
      <c r="J57" s="77"/>
      <c r="K57" s="91"/>
      <c r="L57" s="77"/>
      <c r="M57" s="77"/>
      <c r="N57" s="77"/>
      <c r="O57" s="77"/>
      <c r="P57" s="77"/>
      <c r="Q57" s="77"/>
      <c r="R57" s="77"/>
      <c r="S57" s="78">
        <f t="shared" si="8"/>
        <v>0</v>
      </c>
      <c r="T57" s="78" t="str">
        <f t="shared" si="9"/>
        <v/>
      </c>
      <c r="U57" s="78" t="str">
        <f t="shared" si="10"/>
        <v/>
      </c>
      <c r="V57" s="78" t="str">
        <f t="shared" si="11"/>
        <v/>
      </c>
      <c r="W57" s="78">
        <f t="shared" si="12"/>
        <v>0</v>
      </c>
      <c r="X57" s="78" t="str">
        <f t="shared" si="13"/>
        <v/>
      </c>
      <c r="Y57" s="78">
        <f t="shared" si="14"/>
        <v>0</v>
      </c>
      <c r="Z57" s="79" t="str">
        <f t="shared" si="15"/>
        <v/>
      </c>
    </row>
    <row r="58" spans="1:28" x14ac:dyDescent="0.25">
      <c r="A58" s="74">
        <v>57</v>
      </c>
      <c r="B58" s="75" t="s">
        <v>214</v>
      </c>
      <c r="C58" s="76" t="s">
        <v>215</v>
      </c>
      <c r="D58" s="77"/>
      <c r="E58" s="77"/>
      <c r="F58" s="77"/>
      <c r="G58" s="77"/>
      <c r="H58" s="77"/>
      <c r="I58" s="77"/>
      <c r="J58" s="77"/>
      <c r="K58" s="91"/>
      <c r="L58" s="77"/>
      <c r="M58" s="77"/>
      <c r="N58" s="77"/>
      <c r="O58" s="77"/>
      <c r="P58" s="77"/>
      <c r="Q58" s="77"/>
      <c r="R58" s="77"/>
      <c r="S58" s="78">
        <f t="shared" si="8"/>
        <v>0</v>
      </c>
      <c r="T58" s="78" t="str">
        <f t="shared" si="9"/>
        <v/>
      </c>
      <c r="U58" s="78" t="str">
        <f t="shared" si="10"/>
        <v/>
      </c>
      <c r="V58" s="78" t="str">
        <f t="shared" si="11"/>
        <v/>
      </c>
      <c r="W58" s="78">
        <f t="shared" si="12"/>
        <v>0</v>
      </c>
      <c r="X58" s="78" t="str">
        <f t="shared" si="13"/>
        <v/>
      </c>
      <c r="Y58" s="78">
        <f t="shared" si="14"/>
        <v>0</v>
      </c>
      <c r="Z58" s="79" t="str">
        <f t="shared" si="15"/>
        <v/>
      </c>
    </row>
    <row r="59" spans="1:28" x14ac:dyDescent="0.25">
      <c r="A59" s="74">
        <v>58</v>
      </c>
      <c r="B59" s="75" t="s">
        <v>216</v>
      </c>
      <c r="C59" s="76" t="s">
        <v>217</v>
      </c>
      <c r="D59" s="77"/>
      <c r="E59" s="77">
        <v>1</v>
      </c>
      <c r="F59" s="77">
        <v>0.5</v>
      </c>
      <c r="G59" s="77">
        <v>2</v>
      </c>
      <c r="H59" s="77">
        <v>2</v>
      </c>
      <c r="I59" s="77">
        <v>1</v>
      </c>
      <c r="J59" s="77"/>
      <c r="K59" s="91">
        <v>1.5</v>
      </c>
      <c r="L59" s="77"/>
      <c r="M59" s="77"/>
      <c r="N59" s="77">
        <v>8</v>
      </c>
      <c r="O59" s="77"/>
      <c r="P59" s="77"/>
      <c r="Q59" s="77"/>
      <c r="R59" s="77"/>
      <c r="S59" s="78">
        <f t="shared" si="8"/>
        <v>6.5</v>
      </c>
      <c r="T59" s="78">
        <f t="shared" si="9"/>
        <v>1.5</v>
      </c>
      <c r="U59" s="78">
        <f t="shared" si="10"/>
        <v>8</v>
      </c>
      <c r="V59" s="78" t="str">
        <f t="shared" si="11"/>
        <v/>
      </c>
      <c r="W59" s="78">
        <f t="shared" si="12"/>
        <v>16</v>
      </c>
      <c r="X59" s="78" t="str">
        <f t="shared" si="13"/>
        <v/>
      </c>
      <c r="Y59" s="78">
        <f t="shared" si="14"/>
        <v>16</v>
      </c>
      <c r="Z59" s="79" t="str">
        <f t="shared" si="15"/>
        <v/>
      </c>
    </row>
    <row r="60" spans="1:28" x14ac:dyDescent="0.25">
      <c r="A60" s="74">
        <v>59</v>
      </c>
      <c r="B60" s="75" t="s">
        <v>218</v>
      </c>
      <c r="C60" s="76" t="s">
        <v>219</v>
      </c>
      <c r="D60" s="77"/>
      <c r="E60" s="77">
        <v>1</v>
      </c>
      <c r="F60" s="77">
        <v>1</v>
      </c>
      <c r="G60" s="77">
        <v>2</v>
      </c>
      <c r="H60" s="77">
        <v>2</v>
      </c>
      <c r="I60" s="77">
        <v>1</v>
      </c>
      <c r="J60" s="77"/>
      <c r="K60" s="91">
        <v>5</v>
      </c>
      <c r="L60" s="77">
        <v>10</v>
      </c>
      <c r="M60" s="77">
        <v>6</v>
      </c>
      <c r="N60" s="77">
        <v>12</v>
      </c>
      <c r="O60" s="77"/>
      <c r="P60" s="77"/>
      <c r="Q60" s="77"/>
      <c r="R60" s="77"/>
      <c r="S60" s="78">
        <f t="shared" si="8"/>
        <v>7</v>
      </c>
      <c r="T60" s="78">
        <f t="shared" si="9"/>
        <v>10</v>
      </c>
      <c r="U60" s="78">
        <f t="shared" si="10"/>
        <v>12</v>
      </c>
      <c r="V60" s="78" t="str">
        <f t="shared" si="11"/>
        <v/>
      </c>
      <c r="W60" s="78">
        <f t="shared" si="12"/>
        <v>29</v>
      </c>
      <c r="X60" s="78" t="str">
        <f t="shared" si="13"/>
        <v/>
      </c>
      <c r="Y60" s="78">
        <f t="shared" si="14"/>
        <v>29</v>
      </c>
      <c r="Z60" s="79" t="str">
        <f t="shared" si="15"/>
        <v/>
      </c>
      <c r="AB60" s="55"/>
    </row>
    <row r="61" spans="1:28" x14ac:dyDescent="0.25">
      <c r="A61" s="74">
        <v>60</v>
      </c>
      <c r="B61" s="75" t="s">
        <v>220</v>
      </c>
      <c r="C61" s="76" t="s">
        <v>221</v>
      </c>
      <c r="D61" s="77"/>
      <c r="E61" s="77"/>
      <c r="F61" s="77">
        <v>0.5</v>
      </c>
      <c r="G61" s="77">
        <v>1</v>
      </c>
      <c r="H61" s="77">
        <v>1.5</v>
      </c>
      <c r="I61" s="77">
        <v>1</v>
      </c>
      <c r="J61" s="77"/>
      <c r="K61" s="91">
        <v>13</v>
      </c>
      <c r="L61" s="77"/>
      <c r="M61" s="77">
        <v>0</v>
      </c>
      <c r="N61" s="77">
        <v>13</v>
      </c>
      <c r="O61" s="77"/>
      <c r="P61" s="77"/>
      <c r="Q61" s="77"/>
      <c r="R61" s="77"/>
      <c r="S61" s="78">
        <f t="shared" si="8"/>
        <v>4</v>
      </c>
      <c r="T61" s="78">
        <f t="shared" si="9"/>
        <v>13</v>
      </c>
      <c r="U61" s="78">
        <f t="shared" si="10"/>
        <v>13</v>
      </c>
      <c r="V61" s="78" t="str">
        <f t="shared" si="11"/>
        <v/>
      </c>
      <c r="W61" s="78">
        <f t="shared" si="12"/>
        <v>30</v>
      </c>
      <c r="X61" s="78" t="str">
        <f t="shared" si="13"/>
        <v/>
      </c>
      <c r="Y61" s="78">
        <f t="shared" si="14"/>
        <v>30</v>
      </c>
      <c r="Z61" s="79" t="str">
        <f t="shared" si="15"/>
        <v/>
      </c>
      <c r="AA61" s="55"/>
    </row>
    <row r="62" spans="1:28" x14ac:dyDescent="0.25">
      <c r="A62" s="74">
        <v>61</v>
      </c>
      <c r="B62" s="75" t="s">
        <v>222</v>
      </c>
      <c r="C62" s="76" t="s">
        <v>223</v>
      </c>
      <c r="D62" s="77"/>
      <c r="E62" s="77">
        <v>1</v>
      </c>
      <c r="F62" s="77">
        <v>0.5</v>
      </c>
      <c r="G62" s="77">
        <v>2</v>
      </c>
      <c r="H62" s="77">
        <v>1.5</v>
      </c>
      <c r="I62" s="77">
        <v>1</v>
      </c>
      <c r="J62" s="77"/>
      <c r="K62" s="91">
        <v>9</v>
      </c>
      <c r="L62" s="77"/>
      <c r="M62" s="77">
        <v>3</v>
      </c>
      <c r="N62" s="77">
        <v>8</v>
      </c>
      <c r="O62" s="77"/>
      <c r="P62" s="77"/>
      <c r="Q62" s="77"/>
      <c r="R62" s="77"/>
      <c r="S62" s="78">
        <f t="shared" si="8"/>
        <v>6</v>
      </c>
      <c r="T62" s="78">
        <f t="shared" si="9"/>
        <v>9</v>
      </c>
      <c r="U62" s="78">
        <f t="shared" si="10"/>
        <v>8</v>
      </c>
      <c r="V62" s="78" t="str">
        <f t="shared" si="11"/>
        <v/>
      </c>
      <c r="W62" s="78">
        <f t="shared" si="12"/>
        <v>23</v>
      </c>
      <c r="X62" s="78" t="str">
        <f t="shared" si="13"/>
        <v/>
      </c>
      <c r="Y62" s="78">
        <f t="shared" si="14"/>
        <v>23</v>
      </c>
      <c r="Z62" s="79" t="str">
        <f t="shared" si="15"/>
        <v/>
      </c>
    </row>
    <row r="63" spans="1:28" x14ac:dyDescent="0.25">
      <c r="A63" s="74">
        <v>62</v>
      </c>
      <c r="B63" s="75" t="s">
        <v>224</v>
      </c>
      <c r="C63" s="76" t="s">
        <v>225</v>
      </c>
      <c r="D63" s="77"/>
      <c r="E63" s="77">
        <v>1</v>
      </c>
      <c r="F63" s="77">
        <v>2</v>
      </c>
      <c r="G63" s="77">
        <v>1</v>
      </c>
      <c r="H63" s="77">
        <v>2</v>
      </c>
      <c r="I63" s="77">
        <v>1</v>
      </c>
      <c r="J63" s="77"/>
      <c r="K63" s="91">
        <v>7.5</v>
      </c>
      <c r="L63" s="77"/>
      <c r="M63" s="77">
        <v>9</v>
      </c>
      <c r="N63" s="77"/>
      <c r="O63" s="77"/>
      <c r="P63" s="77"/>
      <c r="Q63" s="77"/>
      <c r="R63" s="77"/>
      <c r="S63" s="78">
        <f t="shared" si="8"/>
        <v>7</v>
      </c>
      <c r="T63" s="78">
        <f t="shared" si="9"/>
        <v>7.5</v>
      </c>
      <c r="U63" s="78">
        <f t="shared" si="10"/>
        <v>9</v>
      </c>
      <c r="V63" s="78" t="str">
        <f t="shared" si="11"/>
        <v/>
      </c>
      <c r="W63" s="78">
        <f t="shared" si="12"/>
        <v>23.5</v>
      </c>
      <c r="X63" s="78" t="str">
        <f t="shared" si="13"/>
        <v/>
      </c>
      <c r="Y63" s="78">
        <f t="shared" si="14"/>
        <v>23.5</v>
      </c>
      <c r="Z63" s="79" t="str">
        <f t="shared" si="15"/>
        <v/>
      </c>
    </row>
    <row r="64" spans="1:28" x14ac:dyDescent="0.25">
      <c r="A64" s="74">
        <v>63</v>
      </c>
      <c r="B64" s="75" t="s">
        <v>226</v>
      </c>
      <c r="C64" s="76" t="s">
        <v>227</v>
      </c>
      <c r="D64" s="77"/>
      <c r="E64" s="77"/>
      <c r="F64" s="77"/>
      <c r="G64" s="77">
        <v>1</v>
      </c>
      <c r="H64" s="77">
        <v>1</v>
      </c>
      <c r="I64" s="77">
        <v>1</v>
      </c>
      <c r="J64" s="77"/>
      <c r="K64" s="91">
        <v>2</v>
      </c>
      <c r="L64" s="77">
        <v>0</v>
      </c>
      <c r="M64" s="77"/>
      <c r="N64" s="77"/>
      <c r="O64" s="77"/>
      <c r="P64" s="77"/>
      <c r="Q64" s="77"/>
      <c r="R64" s="77"/>
      <c r="S64" s="78">
        <f t="shared" si="8"/>
        <v>3</v>
      </c>
      <c r="T64" s="78">
        <f t="shared" si="9"/>
        <v>2</v>
      </c>
      <c r="U64" s="78" t="str">
        <f t="shared" si="10"/>
        <v/>
      </c>
      <c r="V64" s="78" t="str">
        <f t="shared" si="11"/>
        <v/>
      </c>
      <c r="W64" s="78">
        <f t="shared" si="12"/>
        <v>5</v>
      </c>
      <c r="X64" s="78" t="str">
        <f t="shared" si="13"/>
        <v/>
      </c>
      <c r="Y64" s="78">
        <f t="shared" si="14"/>
        <v>5</v>
      </c>
      <c r="Z64" s="79" t="str">
        <f t="shared" si="15"/>
        <v/>
      </c>
    </row>
    <row r="65" spans="1:28" x14ac:dyDescent="0.25">
      <c r="A65" s="74">
        <v>64</v>
      </c>
      <c r="B65" s="75" t="s">
        <v>228</v>
      </c>
      <c r="C65" s="76" t="s">
        <v>229</v>
      </c>
      <c r="D65" s="77"/>
      <c r="E65" s="77"/>
      <c r="F65" s="77"/>
      <c r="G65" s="77"/>
      <c r="H65" s="77"/>
      <c r="I65" s="77"/>
      <c r="J65" s="77"/>
      <c r="K65" s="91"/>
      <c r="L65" s="77"/>
      <c r="M65" s="77"/>
      <c r="N65" s="77"/>
      <c r="O65" s="77"/>
      <c r="P65" s="77"/>
      <c r="Q65" s="77"/>
      <c r="R65" s="77"/>
      <c r="S65" s="78">
        <f t="shared" si="8"/>
        <v>0</v>
      </c>
      <c r="T65" s="78" t="str">
        <f t="shared" si="9"/>
        <v/>
      </c>
      <c r="U65" s="78" t="str">
        <f t="shared" si="10"/>
        <v/>
      </c>
      <c r="V65" s="78" t="str">
        <f t="shared" si="11"/>
        <v/>
      </c>
      <c r="W65" s="78">
        <f t="shared" si="12"/>
        <v>0</v>
      </c>
      <c r="X65" s="78" t="str">
        <f t="shared" si="13"/>
        <v/>
      </c>
      <c r="Y65" s="78">
        <f t="shared" si="14"/>
        <v>0</v>
      </c>
      <c r="Z65" s="79" t="str">
        <f t="shared" si="15"/>
        <v/>
      </c>
      <c r="AB65" s="55"/>
    </row>
    <row r="66" spans="1:28" ht="13.8" thickBot="1" x14ac:dyDescent="0.3">
      <c r="A66" s="80">
        <v>65</v>
      </c>
      <c r="B66" s="81" t="s">
        <v>230</v>
      </c>
      <c r="C66" s="82" t="s">
        <v>231</v>
      </c>
      <c r="D66" s="83"/>
      <c r="E66" s="83">
        <v>1</v>
      </c>
      <c r="F66" s="83">
        <v>1</v>
      </c>
      <c r="G66" s="83">
        <v>2</v>
      </c>
      <c r="H66" s="83">
        <v>1</v>
      </c>
      <c r="I66" s="83">
        <v>1</v>
      </c>
      <c r="J66" s="83"/>
      <c r="K66" s="92"/>
      <c r="L66" s="83">
        <v>3</v>
      </c>
      <c r="M66" s="83"/>
      <c r="N66" s="83">
        <v>12</v>
      </c>
      <c r="O66" s="83"/>
      <c r="P66" s="83"/>
      <c r="Q66" s="83"/>
      <c r="R66" s="83"/>
      <c r="S66" s="84">
        <f t="shared" si="8"/>
        <v>6</v>
      </c>
      <c r="T66" s="84">
        <f t="shared" si="9"/>
        <v>3</v>
      </c>
      <c r="U66" s="84">
        <f t="shared" si="10"/>
        <v>12</v>
      </c>
      <c r="V66" s="84" t="str">
        <f t="shared" si="11"/>
        <v/>
      </c>
      <c r="W66" s="84">
        <f t="shared" si="12"/>
        <v>21</v>
      </c>
      <c r="X66" s="84" t="str">
        <f t="shared" si="13"/>
        <v/>
      </c>
      <c r="Y66" s="84">
        <f t="shared" si="14"/>
        <v>21</v>
      </c>
      <c r="Z66" s="85" t="str">
        <f t="shared" si="15"/>
        <v/>
      </c>
    </row>
    <row r="67" spans="1:2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93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93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93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93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93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93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93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93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93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93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93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93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93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93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93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93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93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93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93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93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93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93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93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93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93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93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93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93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93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93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93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93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93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93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93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93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93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93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93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93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93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93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93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93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93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93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93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93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93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93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93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93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93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93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93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93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93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93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93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93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93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93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93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93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93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93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93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93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93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93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93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93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93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93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93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93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93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93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93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93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93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93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93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93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93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93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93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93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93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93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93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93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93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93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93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93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93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93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93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93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93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93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93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93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93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93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93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93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93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93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93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93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93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93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93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93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93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93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93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93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93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93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93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93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93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93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93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93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93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93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93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93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93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93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93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93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93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93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93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93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93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93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93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93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93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93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93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93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93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93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93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93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93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93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93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93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93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93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93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93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93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93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93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93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93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93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93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93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93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93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93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93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93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93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93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93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93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93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93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93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93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93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93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93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93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93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93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93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93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93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93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93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93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93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93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93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93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93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93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93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93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93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93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93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93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93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93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93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93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93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93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93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93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93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93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93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93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93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93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93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93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93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93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93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93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93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93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93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93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93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93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93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93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93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93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93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93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93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93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93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93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93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93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93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93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93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93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93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93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93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93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93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93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93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93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93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93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93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93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93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93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93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93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93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93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93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93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93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93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93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93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93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93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93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93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93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93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93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93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93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93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93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93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93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93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93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93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93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93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93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93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93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93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93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93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93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93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93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93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93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93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93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93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93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93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93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93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93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93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93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93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93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93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93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93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93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93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93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93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93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93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93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93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93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93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93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93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93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93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93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93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93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93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93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93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93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93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93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93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93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93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93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93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93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93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93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93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93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93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93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93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93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93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93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93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93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93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93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93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93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93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93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93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93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93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93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93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93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93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93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93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93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93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93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93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93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93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93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93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93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93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93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93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93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93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93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93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93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93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93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93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93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93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93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93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93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93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93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93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93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93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93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93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93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93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93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93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93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93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93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93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93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93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93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93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93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93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93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93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93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93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93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93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93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93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93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93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93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93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93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93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93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93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93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93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93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93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93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93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93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93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93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93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93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93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93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93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93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93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93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93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93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93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93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93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93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93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93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93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93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93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93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93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93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93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93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93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93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93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93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93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93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93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93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93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93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93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93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93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93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93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93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93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93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93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93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93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93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93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93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93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93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93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93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93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93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93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93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93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93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93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93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93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93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93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93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93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93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93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93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93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93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93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93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93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93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93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93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93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93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93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93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93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93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93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93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93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93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93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93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93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93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93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93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93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93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93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93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93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93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93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93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93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93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93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93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93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93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93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93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93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93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93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93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93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93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93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93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93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93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93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93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93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93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93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93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93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93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93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93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93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93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93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93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93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93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93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93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93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93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93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93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93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93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93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93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93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93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93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93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93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93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93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93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93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93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93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93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93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93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93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93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93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93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93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93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93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93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93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93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93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93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93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93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93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93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93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93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93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93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93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93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93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93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93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93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93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93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93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93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93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93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93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93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93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93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93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93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93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93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93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93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93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93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93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93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93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93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93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93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93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93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93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93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93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93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93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93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93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93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93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93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93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93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93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93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93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93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93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93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93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93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93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93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93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93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93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93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93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93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93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93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93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93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93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93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93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93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93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93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93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93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93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93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93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93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93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93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93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93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93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93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93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93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93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93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93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93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93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93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93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93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93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93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93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93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93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93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93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93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93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93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93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93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93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93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93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93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93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93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93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93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93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93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93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93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93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93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93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93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93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93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93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93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93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93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93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93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93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93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93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93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93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93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93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93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93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93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93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93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93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93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93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93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93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93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93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93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93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93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93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93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93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93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93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93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93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93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93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93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93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93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93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93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93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93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93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93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93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93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93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93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93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93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93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93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93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93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93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93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93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93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93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93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93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93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93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93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93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93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93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93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93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93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93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93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93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93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93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93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93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93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93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93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93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93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93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93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93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93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93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93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93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93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93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93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93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93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93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93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93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93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93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93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93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93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93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93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93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93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93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93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93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93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93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93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93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93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93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93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93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93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93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93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93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93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93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93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93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93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93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93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93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93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93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93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93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93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93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93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93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93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93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93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93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93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93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93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93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93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93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93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93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93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93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93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93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93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93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93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93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93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93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93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93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93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93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93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93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93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93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93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93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93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93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93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93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93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93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93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93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93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93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93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93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93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93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93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93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93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93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93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93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93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5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93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5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93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5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93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5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93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5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93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5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93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5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93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5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93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5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93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5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93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5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93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5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93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5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93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5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93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5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93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5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93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5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93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5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93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5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93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5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93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5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93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5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93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5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93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5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93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5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93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5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93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5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93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5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93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5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93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5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93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5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93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5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93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5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93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5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93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5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93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5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93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5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93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5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93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5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93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5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93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5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93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5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93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5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93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5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93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5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93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5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93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5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93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5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93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5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93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5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93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5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93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5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93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5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93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5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93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5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93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5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93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5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93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5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93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5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93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5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93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5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93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5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93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5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93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5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93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5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93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5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93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5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93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5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93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5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93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5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93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5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93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5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93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5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93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5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93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5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93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5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93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5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93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5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93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5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93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5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93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5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93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5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93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5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93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5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93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5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93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5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93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5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93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5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93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5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93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5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93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5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93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5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93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5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93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5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93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5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93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5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93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5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93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5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93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5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93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5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93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5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93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5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93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5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93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5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93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5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93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5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93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5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93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5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93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5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93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5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93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5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93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5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93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5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93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5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93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5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93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5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93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5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93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5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93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5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93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5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93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5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93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5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93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5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93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5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93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5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93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5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93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5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93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5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93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5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93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5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93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5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93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5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93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5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93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5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93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5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93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5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93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5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93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5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93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5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93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5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93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5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93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5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93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5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93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5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93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5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93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5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93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5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93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5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93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5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93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5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93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5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93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5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93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5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93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5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93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5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93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5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93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5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93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5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93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5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93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5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93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5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93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5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93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5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93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5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93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5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93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5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93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5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93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5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93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5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93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5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93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5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93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5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93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5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93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5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93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5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93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5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93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5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93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5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93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5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93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5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93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5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93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5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93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5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93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5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93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5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93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5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93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5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93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5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93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5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93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5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93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5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93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5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93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5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93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5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93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5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93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5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93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5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93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5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93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5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93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5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93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5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93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5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93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5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93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5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93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5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93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5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93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5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93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5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93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5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93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5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93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5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93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5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93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5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93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5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93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5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93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5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93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5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93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5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93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5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93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5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93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5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93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5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93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5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93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5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93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5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93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5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93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5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93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5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93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5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93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5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93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5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93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5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93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5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93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5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93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5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93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5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93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5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93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5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93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5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93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5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93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5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93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5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93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5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93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5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93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5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93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5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93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5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93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5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93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5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93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5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93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5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93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5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93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5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93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5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93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5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93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5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93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5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93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5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93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5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93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5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93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5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93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5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93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5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93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5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93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5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93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5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93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5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93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5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93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5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93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5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93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5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93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5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93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5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93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5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93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5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93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5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93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5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93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5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93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5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93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5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93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5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93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5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93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5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93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5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93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5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93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5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93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5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93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5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93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5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93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5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93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5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93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5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93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5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93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5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93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5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93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5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93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5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93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5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93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5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93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5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93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5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93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5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93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5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93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5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93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5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93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5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93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5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93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5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93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5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93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5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93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5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93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5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93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5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93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5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93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5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93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5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93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5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93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5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93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5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93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5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93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5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93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5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93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5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93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5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93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5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93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5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93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5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93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5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93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5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93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5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93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5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93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5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93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5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93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5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93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5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93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5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93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5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93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5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93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5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93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5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93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5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93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5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93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5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93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5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93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5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93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5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93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5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93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5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93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5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93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5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93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5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93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5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93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5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93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5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93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5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93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5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93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5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93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5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93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5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93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5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93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5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93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5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93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5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93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5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93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5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93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5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93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5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93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5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93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5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93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5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93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5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93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5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93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5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93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5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93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5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93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5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93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5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93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5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93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5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93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5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93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5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93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5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93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5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93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5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93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5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93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5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93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5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93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5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93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5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93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5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93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5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93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5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93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5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93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5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93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5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93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5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93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5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93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5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93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5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93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5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93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5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93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5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93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5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93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5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93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5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93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5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93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5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93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5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93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5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93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5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93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5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93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5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93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5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93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5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93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5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93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5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93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5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93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5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93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5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93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5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93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5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93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5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93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5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93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5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93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5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93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5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93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5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93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5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93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5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93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5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93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5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93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5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93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5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93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5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93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5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93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5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93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5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93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5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93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5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93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5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93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5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93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5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93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5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93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5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93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5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93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5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93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5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93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5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93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5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93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5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93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5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93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5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93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5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93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5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93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5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93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5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93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5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93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5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93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5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93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5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93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5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93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5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93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5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93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5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93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5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93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5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93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5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93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5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93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5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93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5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93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5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93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5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93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5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93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5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93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5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93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5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93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5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93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5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93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5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93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5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93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5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93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5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93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5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93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5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93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5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93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5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93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5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93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5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93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5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93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5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93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5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93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5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93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5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93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5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93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5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93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5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93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5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93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5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93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5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93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5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93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5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93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5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93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5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93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5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93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5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93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5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93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5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93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5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93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5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93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5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93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5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93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5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93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5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93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5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93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5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93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5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93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5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93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5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93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5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93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5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93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5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93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5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93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5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93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5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93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5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93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5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93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5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93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5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93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5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93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5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93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5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93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5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93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5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93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5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93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5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93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5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93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5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93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5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93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5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93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5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93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5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93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5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93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5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93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5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93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5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93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5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93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5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93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5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93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5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93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5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93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5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93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5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93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5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93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5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93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5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93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5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93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5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93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5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93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5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93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5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93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5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93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5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93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5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93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5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93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5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93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5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93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5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93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5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93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5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93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5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93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5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93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5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93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5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93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5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93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5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93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5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93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5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93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5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93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5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93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5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93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5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93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5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93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5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93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5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93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5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93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5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93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5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93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5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93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5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93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5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93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5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93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5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93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5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93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5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93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5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93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5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93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5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93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5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93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5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93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5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93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5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93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5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93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5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93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5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93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5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93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5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93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5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93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5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93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5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93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5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93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5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93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5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93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5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93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5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93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5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93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5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93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5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93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5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93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5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93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5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93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5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93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5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93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5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93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5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93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5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93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5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93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5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93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5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93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5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93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5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93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5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93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5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93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5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93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5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93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5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93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5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93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5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93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5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93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5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93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5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93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5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93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5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93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5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93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5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93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5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93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5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93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5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93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5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93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5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93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5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93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5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93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5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93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5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93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5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93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5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93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5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93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5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93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5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93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5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93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5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93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5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93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5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93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5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93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5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93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5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93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5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93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5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93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5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93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5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93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5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93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5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93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5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93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5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93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5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93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5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93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5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93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5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93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5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93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5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93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5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93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5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93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5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93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5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93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5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93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5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93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5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93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5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93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5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93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5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93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5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93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5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93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5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93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5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93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5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93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5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93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5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93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5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93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5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93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5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93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5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93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5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93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5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93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5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93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5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93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5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93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5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93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5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93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5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93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5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93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5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93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5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93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5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93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5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93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5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93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5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93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5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93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5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93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5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93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5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93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5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93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5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93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5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93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5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93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5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93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5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93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5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93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5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93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5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93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5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93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5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93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5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93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5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93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5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93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5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93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5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93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5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93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5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93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5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93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5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93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5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93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5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93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5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93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5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93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5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93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5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93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5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93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5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93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5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93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5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93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5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93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5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93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5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93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5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93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5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93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5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93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5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93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5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93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5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93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5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93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5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93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5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93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5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93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5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93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5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93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5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93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5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93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5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93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5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93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5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93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5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93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5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93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5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93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5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93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5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93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5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93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5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93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5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93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5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93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5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93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5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93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5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93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5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93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5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93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5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93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5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93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5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93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5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93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5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93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5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93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5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93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5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93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5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93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5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93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5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93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5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93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5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93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5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93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5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93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5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93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5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93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5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93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5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93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5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93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5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93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5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93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5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93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5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93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5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93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5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93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5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93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5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93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5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93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5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93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5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93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5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93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5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93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5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93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5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93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5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93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5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93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5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93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5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93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5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93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5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93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5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93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5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93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5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93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5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93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5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93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5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93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5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93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5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93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5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93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5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93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5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93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5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93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5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93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5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93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5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93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5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93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5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93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5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93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5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93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5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93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5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93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5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93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5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93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5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93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5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93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5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93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5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93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5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93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5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93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5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93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5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93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5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93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5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93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5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93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5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93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5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93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5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93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5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93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5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93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5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93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5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93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5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93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5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93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5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93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5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93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5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93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5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93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5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93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5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93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5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93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5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93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5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93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5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93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5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93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5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93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5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93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5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93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5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93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5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93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5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93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5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93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5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93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5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93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5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93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5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93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5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93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5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93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5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93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5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93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5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93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5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93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5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93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5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93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5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93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5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93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5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93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5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93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5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93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5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93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5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93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5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93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5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93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5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93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5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93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5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93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5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93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5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93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5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93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5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93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5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93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5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93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5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93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5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93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5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93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5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93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5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93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5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93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5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93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5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93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5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93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5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93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5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93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5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93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5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93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5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93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5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93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5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93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5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93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5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93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5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93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5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93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5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93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5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93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5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93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5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93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5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93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5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93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5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93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5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93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5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93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5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93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5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93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5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93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5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93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5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93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5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93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5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93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5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93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5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93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5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93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5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93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5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93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5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93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5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93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5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93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5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93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5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93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5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93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5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93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5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93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5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93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5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93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5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93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5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93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5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93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5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93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5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93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5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93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5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93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5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93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5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93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5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93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5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93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5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93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5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93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5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93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5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93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5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93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5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93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5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93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5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93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5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93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5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93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5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93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5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93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5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93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5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93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5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93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5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93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5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93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5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93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5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93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5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93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5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93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5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93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5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93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5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93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5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93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5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93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5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93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5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93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5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93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5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93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5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93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5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93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5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93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5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93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5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93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5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93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5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93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5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93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5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93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5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93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5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93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5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93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5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93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5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93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5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93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5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93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5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93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5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93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5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93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5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93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5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93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5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93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5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93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5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93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5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93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5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93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5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93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5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93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5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93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5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93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5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93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5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93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5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93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5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93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5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93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5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93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5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93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5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93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5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93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5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93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5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93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5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93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5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93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5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93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5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93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5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93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5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93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5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93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5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93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5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93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5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93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5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93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5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93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5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93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5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93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5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93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5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93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5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93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5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93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5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93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5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93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5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93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5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93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5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93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5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93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5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93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5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93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5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93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5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93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5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93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5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93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5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93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5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93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5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93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5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93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5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93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5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93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5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93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5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93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5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93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5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93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5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93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5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93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5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93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5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93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5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93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5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93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5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93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5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93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5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93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5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93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5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93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5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93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5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93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5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93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5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93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5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93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5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93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5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93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5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93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5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93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5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93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5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93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5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93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5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93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5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93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5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93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5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93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5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93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5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93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5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93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5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93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5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93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5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93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5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93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5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93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5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93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5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93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5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93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5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93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5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93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5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93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5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93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5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93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5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93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5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93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5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93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5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93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5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93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5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93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5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93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5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93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5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93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5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93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5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93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5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93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5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93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5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93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5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93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5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93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5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93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5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93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5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93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5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93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5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93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5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93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5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93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5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93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5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93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5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93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5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93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5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93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5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93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5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93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5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93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5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93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5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93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5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93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5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93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5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93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5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93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5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93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5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93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5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93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5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93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5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93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5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93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5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93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5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93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5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93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5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93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5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93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5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93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5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93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5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93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5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93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5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93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5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93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5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93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5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93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5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93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5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93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5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93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5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93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5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93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5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93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5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93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5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93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5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93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5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93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5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93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5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93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5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93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5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93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5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93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5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93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5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93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5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93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5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93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5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93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5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93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5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93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5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93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5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93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5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93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5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93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5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93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5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93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5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93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5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93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5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93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5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93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5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93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5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93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5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93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5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93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5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93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5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93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5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93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5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93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5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93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5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93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5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93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5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93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5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93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5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93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5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93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5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93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5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93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5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93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5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93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5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93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5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93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5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93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5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93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5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93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5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93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5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93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5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93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5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93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5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93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5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93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5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93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5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93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5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93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5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93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5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93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5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93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5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93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5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93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5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93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5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93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5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93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5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93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5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93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5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93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5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93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5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93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5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93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5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93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5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93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5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93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5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93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5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93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5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93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5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93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5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93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5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93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5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93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5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93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5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93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5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93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5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93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5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93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5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93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5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93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5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93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5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93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5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93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5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93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5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93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5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93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5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93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5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93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5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93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5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93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5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93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5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93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5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93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5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93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5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93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5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93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5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93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5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93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5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93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5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93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5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93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5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93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5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93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5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93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5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93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5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93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5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93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5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93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5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93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5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93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5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93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5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93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5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93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5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93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5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93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5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93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5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93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5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93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5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93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5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93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5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93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5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93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5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93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5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93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5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93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5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93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5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93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5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93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5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93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5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93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5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93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5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93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5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93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5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93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5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93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5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93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5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93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5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93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5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93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5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93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5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93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5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93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5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93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5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93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5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93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5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93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5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93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5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93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5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93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5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93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5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93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5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93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5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93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5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93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5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93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5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93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5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93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5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93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5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93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5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93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5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93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5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93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5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93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5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93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5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93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5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93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5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93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5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93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5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93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5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93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5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93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5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93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5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93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5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93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5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93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5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93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5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93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5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93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5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93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5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93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5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93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5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93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5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93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5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93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5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93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5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93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5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93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5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93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5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93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5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93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5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93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5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93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5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93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5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93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5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93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5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93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5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93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5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93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5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93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5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93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5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93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5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93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5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93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5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93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5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93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5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93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5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93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5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93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5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93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5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93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5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93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5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93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5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93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5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93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5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93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5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93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5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93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5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93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5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93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5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93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5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93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5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93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5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93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5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93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5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93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5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93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5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93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5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93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5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93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5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93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5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93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5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93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5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93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5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93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5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93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5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93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5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93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5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93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5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93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5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93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5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93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5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93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5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93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5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93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5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93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5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93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5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93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5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93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5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93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5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93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5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93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5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93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5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93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5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93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5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93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5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93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5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93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5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93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5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93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5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93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5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93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5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93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5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93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5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93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5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93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5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93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5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93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5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93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5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93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5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93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5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93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5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93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5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93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5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93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5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93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5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93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5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93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5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93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5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93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5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93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5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93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5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93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5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93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5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93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5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93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5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93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5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93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5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93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5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93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5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93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5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93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5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93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5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93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5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93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5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93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5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93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5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93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5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93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5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93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5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93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5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93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5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93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5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93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5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93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5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93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5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93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5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93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5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93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5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93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5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93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5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93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5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93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5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93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5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93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5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93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5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93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5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93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5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93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5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93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5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93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5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93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5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93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5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93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5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93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5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93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5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93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5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93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5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93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5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93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5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93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5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93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5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93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5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93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5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93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5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93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5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93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5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93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5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93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5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93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5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93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5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93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5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93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5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93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5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93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5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93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5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93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5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93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5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93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5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93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5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93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5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93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5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93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5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93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5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93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5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93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5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93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5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93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5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93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5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93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5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93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5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93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5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93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5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93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5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93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5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93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5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93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5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93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5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93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5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93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5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93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5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93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5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93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5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93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5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93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5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93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5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93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5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93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5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93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5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93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5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93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5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93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5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93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5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93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5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93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5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93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5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93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5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93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5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93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5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93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5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93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5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93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5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93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5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93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5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93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5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93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5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93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5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93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5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93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5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93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5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93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5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93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5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93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5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93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5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93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5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93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5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93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5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93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5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93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5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93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5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93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5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93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5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93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5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93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5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93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5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93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5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93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5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93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5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93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5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93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5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93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5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93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5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93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5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93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5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93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5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93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5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93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5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93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5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93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5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93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5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93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5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93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5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93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5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93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5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93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5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93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5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93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5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93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5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93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5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93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5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93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5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93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5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93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5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93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5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93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5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93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5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93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5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93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5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93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5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93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5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93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5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93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5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93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5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93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5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93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5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93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5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93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5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93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5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93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5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93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5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93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5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93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5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93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5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93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5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93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5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93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5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93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5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93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5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93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5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93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5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93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5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93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5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93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5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93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5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93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5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93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5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93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5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93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5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93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5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93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5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93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5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93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5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93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5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93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5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93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5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93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5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93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5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93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5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93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5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93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5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93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5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93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5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93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5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93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5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93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5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93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5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93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5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93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5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93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5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93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5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93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5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93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5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93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5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93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5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93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5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93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5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93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5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93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5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93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5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93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5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93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5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93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5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93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5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93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5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93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5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93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5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93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5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93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5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93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5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93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5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93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5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93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5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93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5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93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5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93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5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93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5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93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5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93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5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93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5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93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5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93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5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93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5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93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5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93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5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93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5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93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5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93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5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93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5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93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5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93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5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93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5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93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5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93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5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93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5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93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5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93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5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93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5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93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5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93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5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93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5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93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5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93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5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93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5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93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5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93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5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93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5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93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5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93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5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93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5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93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5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93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5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93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5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93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5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93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5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93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5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93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5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93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5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93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5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93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5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93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5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93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5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93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5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93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5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93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5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93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5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93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5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93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5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93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5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93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5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93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5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93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5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93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5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93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5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93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5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93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5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93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5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93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5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93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5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93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5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93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5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93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5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93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5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93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5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93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5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93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5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93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5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93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5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93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5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93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5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93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5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93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5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93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5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93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5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93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5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93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5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93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5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93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5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93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5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93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5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93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5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93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5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93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5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93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5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93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5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93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5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93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5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93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5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93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5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93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5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93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5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93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5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93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5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93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5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93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5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93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5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93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5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93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5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93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5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93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5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93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5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93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5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93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5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93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5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93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5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93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5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93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5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93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5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93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5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93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5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93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5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93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5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93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5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93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5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93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5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93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5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93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5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93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5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93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5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93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5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93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5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93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5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93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5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93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5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93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5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93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5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93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5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93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5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93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5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93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5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93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5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93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5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93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5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93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5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93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5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93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5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93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5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93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5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93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5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93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5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93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5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93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5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93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5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93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5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93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5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93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5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93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5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93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5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93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5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93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5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93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5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93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5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93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5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93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5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93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5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93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5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93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5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93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5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93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5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93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5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93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5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93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5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93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5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93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5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93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5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93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5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93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5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93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5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93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5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93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5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93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5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93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5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93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5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93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5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93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5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93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5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93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5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93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5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93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5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93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5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93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5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93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5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93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5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93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5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93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5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93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5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93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5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93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5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93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5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93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5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93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5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93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5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93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5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93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5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93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5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93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5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93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5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93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5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93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5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93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5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93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5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93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5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93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5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93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5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93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5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93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5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93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5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93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5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93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5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93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5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93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5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93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5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93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5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93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5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93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5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93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5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93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5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93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5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93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5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93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5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93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5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93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5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93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5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93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5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93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5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93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5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93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5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93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5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93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5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93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5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93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5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93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5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93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5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93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5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93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5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93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5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93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5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93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5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93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5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93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5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93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5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93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5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93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5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93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5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93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5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93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5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93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5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93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5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93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5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93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5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93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5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93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5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93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5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93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5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93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5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93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5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93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5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93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5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93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5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93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5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93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5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93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5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93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5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93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5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93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5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93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5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93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5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93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5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93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5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93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5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93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5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93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5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93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5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93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5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93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5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93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5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93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5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93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5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93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5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93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5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93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5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93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5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93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5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93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5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93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5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93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5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93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5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93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5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93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5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93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5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93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5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93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5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93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5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93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5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93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5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93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5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93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5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93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5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93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5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93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5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93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5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93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5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93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5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93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5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93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5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93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5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93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5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93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5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93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5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93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5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93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5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93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5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93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5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93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5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93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5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93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5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93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5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93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5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93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5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93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5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93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5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93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5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93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5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93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5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93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5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93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5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93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5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93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5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93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5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93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5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93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5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93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5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93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5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93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5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93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5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93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5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93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5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93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5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93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5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93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5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93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5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93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5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93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5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93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5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93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5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93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5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93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5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93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5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93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5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93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5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93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5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93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5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93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5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93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5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93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5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93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5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93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5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93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5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93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5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93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5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93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5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93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5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93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5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93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5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93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5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93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5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93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5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93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5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93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5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93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5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93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5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93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5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93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5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93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5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93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5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93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5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93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5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93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5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93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5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93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5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93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5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93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5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93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5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93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5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93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5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93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5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93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5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93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5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93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5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93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5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93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5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93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5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93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5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93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5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93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5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93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5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93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5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93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5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93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5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93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5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93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5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93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5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93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5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93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5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93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5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93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5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93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5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93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5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93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5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93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5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93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5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93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5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93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5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93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5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93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5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93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5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93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5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93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5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93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5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93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5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93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5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93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5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93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5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93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5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93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5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93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5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93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5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93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5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93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5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93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5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93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5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93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5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93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5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93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5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93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5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93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5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93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5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93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5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93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5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93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5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93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5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93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5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93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5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93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5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93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5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93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5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93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5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93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5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93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5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93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5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93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5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93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5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93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5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93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5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93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5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93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5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93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5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93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5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93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5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93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5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93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5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93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5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93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5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93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5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93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5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93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5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93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5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93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5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93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5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93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5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93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5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93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5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93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5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93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5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93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5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93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5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93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5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93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5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93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5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93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5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93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5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93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5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93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5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93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5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93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5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93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5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93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5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93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5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93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5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93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5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93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5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93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5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93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5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93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5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93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5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93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5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93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5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93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5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93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5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93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5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93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5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93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5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93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5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93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5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93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5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93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5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93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5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93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5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93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5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93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5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93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5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93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5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93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5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93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5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93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5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93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5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93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5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93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5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93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5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93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5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93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5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93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5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93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5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93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5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93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5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93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5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93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5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93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5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93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5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93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5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93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5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93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5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93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5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93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5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93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5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93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5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93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5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93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5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93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5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93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5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93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5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93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5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93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5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93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5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93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5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93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5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93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5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93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5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93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5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93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5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93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5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93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5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93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5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93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5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93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5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93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5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93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5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93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5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93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5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93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5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93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5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93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5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93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5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93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5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93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5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93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5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93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5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93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5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93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5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93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5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93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5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93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5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93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5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93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5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93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5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93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5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93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5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93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5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93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5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93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5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93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5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93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5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93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5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93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5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93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5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93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5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93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5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93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5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93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5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93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5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93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5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93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5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93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5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93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5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93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5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93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5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93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5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93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5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93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5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93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5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93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5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93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5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93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5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93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5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93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5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93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5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93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5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93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5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93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5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93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5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93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5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93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5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93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5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93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5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93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5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93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5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93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5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93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5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93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5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93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5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93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5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93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5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93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5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93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5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93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5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93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5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93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5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93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5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93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5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93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5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93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5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93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5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93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5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93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5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93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5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93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5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93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5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93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5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93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5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93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5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93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5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93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5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93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5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93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5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93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5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93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5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93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5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93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5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93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5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93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5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93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5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93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5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93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5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93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5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93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5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93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5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93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5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93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5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93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5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93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5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93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5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93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5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93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5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93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5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93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5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93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5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93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5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93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5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93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5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93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5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93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5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93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5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93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5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93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5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93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5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93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5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93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5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93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5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93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5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93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5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93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5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93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5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93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5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93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5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93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5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93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5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93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5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93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5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93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5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93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5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93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5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93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5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93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5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93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5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93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5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93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5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93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5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93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5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93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5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93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5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93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5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93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5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93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5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93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5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93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5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93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5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93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5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93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5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93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5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93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5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93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5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93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5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93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5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93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5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93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5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93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5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93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5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93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5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93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5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93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5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93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5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93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5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93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5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93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5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93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5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93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5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93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5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93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5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93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5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93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5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93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5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93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5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93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5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93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5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93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5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93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5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93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5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93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5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93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5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93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5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93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5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93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5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93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5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93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5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93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5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93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5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93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5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93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5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93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5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93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5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93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5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93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5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93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5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93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5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93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5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93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5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93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5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93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5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93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5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93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5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93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5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93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5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93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5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93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5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93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5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93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5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93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5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93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5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93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5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93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5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93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5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93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5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93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5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93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5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93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5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93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5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93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5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93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5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93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5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93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5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93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5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93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5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93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5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93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5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93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5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93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5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93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5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93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5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93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5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93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5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93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5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93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5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93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5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93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5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93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5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93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5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93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5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93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5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93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5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93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5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93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5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93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5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93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5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93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5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93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5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93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5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93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5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93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5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93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5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93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5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93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5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93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5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93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5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93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5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93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5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93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5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93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5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93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5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93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5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93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5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93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5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93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5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93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5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93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5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93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5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93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5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93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5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93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5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93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5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93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5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93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5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93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5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93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5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93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5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93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5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93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5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93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5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93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5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93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5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93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5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93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5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93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5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93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5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93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5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93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5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93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5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93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5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93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5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93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5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93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5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93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5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93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5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93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5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93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5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93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5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93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5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93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5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93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5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93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5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93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5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93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5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93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5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93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5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93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5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93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5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93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5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93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5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93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5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93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5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93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5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93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5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93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5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93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5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93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5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93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5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93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5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93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5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93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5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93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5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93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5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93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5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93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5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93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5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93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5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93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5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93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5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93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5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93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5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93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5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93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5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93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5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93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5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93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5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93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5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93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5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93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5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93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5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93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5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93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5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93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5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93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5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93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5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93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5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93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5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93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5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93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5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93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5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93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5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93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5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93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5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93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5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93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5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93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5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93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5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93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5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93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5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93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5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93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5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93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5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93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5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93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5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93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5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93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5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93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5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93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5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93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5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93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5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93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5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93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5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93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5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93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5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93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5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93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5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93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5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93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5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93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5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93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5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93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5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93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5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93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5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93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5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93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5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93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5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93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5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93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5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93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5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93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5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93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5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93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5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93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5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93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5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93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5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93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5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93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5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93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5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93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5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93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5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93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5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93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5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93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5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93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5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93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5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93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5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93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5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93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5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93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5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93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5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93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5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93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5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93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5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93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5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93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5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93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5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93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5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93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5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93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5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93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5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93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5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93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5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93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5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93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5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93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5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93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5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93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5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93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5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93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5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93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5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93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5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93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5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93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5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93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5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93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5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93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5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93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5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93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5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93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5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93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5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93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5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93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5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93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5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93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5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93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5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93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5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93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5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93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5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93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5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93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5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93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5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93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5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93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5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93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5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93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5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93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5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93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5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93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5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93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5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93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5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93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5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93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5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93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5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93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5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93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5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93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5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93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5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93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5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93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5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93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5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93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5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93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5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93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5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93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5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93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5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93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5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93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5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93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5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93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5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93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5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93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5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93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5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93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5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93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5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93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5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93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5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93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5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93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5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93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5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93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5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93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5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93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5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93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5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93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5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93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5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93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5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93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5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93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5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93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5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93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5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93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5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93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5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93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5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93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5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93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5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93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5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93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5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93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5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93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5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93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5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93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5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93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5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93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5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93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5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93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5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93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5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93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5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93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5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93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5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93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5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93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5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93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5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93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5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93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5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93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5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93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5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93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5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93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5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93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5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93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5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93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5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93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5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93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5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93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5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93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5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93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5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93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5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93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5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93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5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93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5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93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5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93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5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93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5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93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5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93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5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93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5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93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5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93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5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93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5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93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5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93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5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93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5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93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5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93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5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93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5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93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5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93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5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93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5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93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5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93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5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93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5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93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5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93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5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93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5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93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5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93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5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93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5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93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5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93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5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93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5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93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5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93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5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93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5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93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5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93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5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93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5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93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5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93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5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93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5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93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5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93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5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93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5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93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5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93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5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93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5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93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5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93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5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93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5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93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5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93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5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93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5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93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5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93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5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93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5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93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5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93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5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93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5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93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5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93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5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93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5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93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5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93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5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93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5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93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5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93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5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93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5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93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5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93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5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93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5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93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5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93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5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93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5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93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5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93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5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93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5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93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5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93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5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93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5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93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5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93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5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93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5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93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5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93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5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93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5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93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5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93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5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93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5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93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5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93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5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93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5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93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5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93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5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93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5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93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5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93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5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93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5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93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5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93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5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93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5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93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5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93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5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93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5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93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5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93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5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93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5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93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5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93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5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93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5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93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5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93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5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93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5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93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5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93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5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93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5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93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5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93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5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93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5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93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5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93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5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93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5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93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5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93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5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93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5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93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5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93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5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93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5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93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5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93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5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93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5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93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5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93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5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93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5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93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5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93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5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93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5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93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5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93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5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93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5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93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5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93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5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93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5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93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5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93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5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93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5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93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5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93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5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93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5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93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5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93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5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93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5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93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5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93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5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93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5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93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5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93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5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93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5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93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5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93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5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93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5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93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5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93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5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93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5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93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5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93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5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93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5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93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5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93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5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93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5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93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5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93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5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93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5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93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5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93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5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93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5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93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5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93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5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93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5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93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5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93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5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93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5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93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5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93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5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93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5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93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5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93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5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93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5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93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5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93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5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93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5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93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5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93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5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93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5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93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5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93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5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93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5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93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5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93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5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93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5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93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5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93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5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93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5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93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5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93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5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93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5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93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5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93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5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93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5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93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5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93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5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93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5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93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5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93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5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93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5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93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5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93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5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93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5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93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5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93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5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93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5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93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5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93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5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93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5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93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5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93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5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93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5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93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5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93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5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93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5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93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5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93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5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93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5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93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5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93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5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93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5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93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5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93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5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93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5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93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5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93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5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93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5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93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5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93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5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93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5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93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5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93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5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93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5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93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5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93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5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93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5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93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5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93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5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93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5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93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5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93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5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93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5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93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5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93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5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93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5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93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5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93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5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93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5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93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5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93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5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93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5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93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5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93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5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93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5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93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5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93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5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93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5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93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5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93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5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93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5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93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5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93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5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93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5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93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5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93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5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93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5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93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5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93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5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93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5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93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5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93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5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93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5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93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5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93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5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93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5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93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5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93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5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93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5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93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5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93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5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93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5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93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5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93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5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93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5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93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5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93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5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93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5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93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5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93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5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93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5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93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5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93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5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93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5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93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5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93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5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93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5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93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5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93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5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93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5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93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5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93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5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93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5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93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5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93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5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93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5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93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5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93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5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93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5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93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5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93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5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93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5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93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5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93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5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93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5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93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5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93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5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93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5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93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5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93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5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93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5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93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5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93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5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93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5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93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5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93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5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93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5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93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5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93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5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93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5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93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5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93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5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93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5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93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5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93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5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93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5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93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5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93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5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93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5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93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5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93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5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93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5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93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5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93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5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93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5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93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5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93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5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93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5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93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5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93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5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93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5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93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5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93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5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93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5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93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5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93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5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93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5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93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5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93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5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93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5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93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5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93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5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93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5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93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5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93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5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93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5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93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5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93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5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93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5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93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5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93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5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93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5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93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5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93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5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93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5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93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5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93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5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93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5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93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5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93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5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93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5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93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5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93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5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93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5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93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5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93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5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93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5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93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5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93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5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93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5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93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5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93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5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93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5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93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5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93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5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93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5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93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5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93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5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93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5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93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5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93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5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93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5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93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5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93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5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93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5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93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5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93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5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93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5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93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5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93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5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93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5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93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5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93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5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93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5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93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5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93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5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93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5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93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5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93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5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93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5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93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5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93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5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93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5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93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5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93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5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93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5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93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5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93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5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93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5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93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5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93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5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93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5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93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5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93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5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93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5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93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5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93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5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93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5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93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5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93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5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93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5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93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5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93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5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93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5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93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5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93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5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93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5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93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5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93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5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93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5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93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5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93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5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93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5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93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5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93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5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93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5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93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5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93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5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93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5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93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5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93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5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93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5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93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5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93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5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93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5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93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5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93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5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93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5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93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5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93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5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93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5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93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5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93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5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93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5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93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5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93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5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93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5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93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5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93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5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93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5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93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5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93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5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93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5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93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5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93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5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93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5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93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5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93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5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93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5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93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5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93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5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93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5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93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5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93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5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93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5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93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5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93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5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93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5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93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5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93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5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93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5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93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5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93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5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93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5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93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5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93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5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93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5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93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5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93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5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93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5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93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5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93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5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93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5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93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5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93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5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93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5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93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5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93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5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93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5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93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5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93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5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93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5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93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5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93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5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93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5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93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5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93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5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93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5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93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5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93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5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93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5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93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5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93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5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93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5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93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5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93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5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93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5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93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5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93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5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93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5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93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5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93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5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93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5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93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5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93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5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93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5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93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5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93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5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93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5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93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5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93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5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93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5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93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5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93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5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93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5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93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5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93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5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93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5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93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5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93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5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93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5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93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5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93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5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93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5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93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5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93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5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93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5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93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5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93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5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93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5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93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5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93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5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93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5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93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5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93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5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93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5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93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5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93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5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93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5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93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5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93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5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93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5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93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5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93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5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93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5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93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5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93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5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93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5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93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5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93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5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93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5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93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5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93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5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93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5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93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5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93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5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93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5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93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5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93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5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93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5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93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5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93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5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93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5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93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5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93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5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93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5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93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5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93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5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93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5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93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5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93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5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93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5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93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5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93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5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93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5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93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5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93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5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93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5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93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5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93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5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93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5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93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5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93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5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93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5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93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5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93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5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93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5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93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5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93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5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93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5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93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5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93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5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93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5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93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5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93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5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93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5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93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5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93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5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93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5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93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5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93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5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93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5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93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5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93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5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93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5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93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5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93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5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93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5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93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5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93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5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93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5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93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5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93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5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93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5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93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5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93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5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93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5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93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5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93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5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93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5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93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5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93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5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93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5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93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5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93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5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93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5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93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5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93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5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93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5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93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5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93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5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93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5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93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5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93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5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93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5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93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5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93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5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93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5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93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5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93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5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93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5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93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5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93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5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93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5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93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5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93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5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93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5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93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5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93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5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93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5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93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5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93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5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93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5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93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5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93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5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93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5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93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5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93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5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93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5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93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5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93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5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93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5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93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5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93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5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93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5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93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5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93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5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93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5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93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5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93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5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93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5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93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5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93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5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93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5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93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5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93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5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93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5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93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5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93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5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93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5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93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5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93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5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93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5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93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5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93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5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93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5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93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5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93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5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93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5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93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5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93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5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93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5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93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5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93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5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93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5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93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5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93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5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93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5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93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5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93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5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93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5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93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5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93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5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93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5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93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5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93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5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93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5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93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5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93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5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93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5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93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5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93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5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93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5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93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5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93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5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93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5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93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5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93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5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93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5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93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5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93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5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93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5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93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5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93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5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93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5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93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5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93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5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93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5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93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5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93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5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93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5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93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5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93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5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93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5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93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5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93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5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93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5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93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5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93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5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93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5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93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5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93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5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93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5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93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5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93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5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93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5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93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5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93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5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93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5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93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5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93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5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93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5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93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5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93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5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93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5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93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5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93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5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93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5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93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5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93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5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93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5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93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5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93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5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93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5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93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5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93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5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93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5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93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5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93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5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93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5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93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5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93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5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93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5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93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5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93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5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93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5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93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5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93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5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93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5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93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5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93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5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93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5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93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5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93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5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93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5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93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5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93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5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93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5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93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5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93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5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93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5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93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5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93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5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93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5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93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5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93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5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93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5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93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5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93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5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93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5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93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5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93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5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93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5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93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5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93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5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93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5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93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5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93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5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93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5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93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5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93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5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93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5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93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5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93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5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93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5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93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5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93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5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93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5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93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5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93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5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93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5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93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5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93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5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93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5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93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5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93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5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93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5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93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5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93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5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93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5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93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5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93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5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93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5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93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5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93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5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93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5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93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5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93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5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93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5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93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5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93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5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93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5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93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5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93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5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93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5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93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5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93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5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93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5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93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5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93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5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93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5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93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5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93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5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93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5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93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5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93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5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93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5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93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5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93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5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93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5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93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5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93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5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93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5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93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5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93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5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93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5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93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5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93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5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93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5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93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5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93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5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93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5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93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5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93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5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93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5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93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5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93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5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93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5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93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5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93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5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93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5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93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5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93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5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93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5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93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5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93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5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93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5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93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5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93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5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93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5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93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5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93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5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93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5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93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5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93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5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93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5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93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5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93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5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93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5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93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5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93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5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93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5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93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5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93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5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93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5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93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5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93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5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93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5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93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5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93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5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93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5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93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5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93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5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93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5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93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5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93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5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93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5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93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5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93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5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93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5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93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5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93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5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93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5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93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5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93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5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93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5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93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5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93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5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93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5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93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5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93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5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93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5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93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5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93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5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93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5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93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5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93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5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93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5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93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5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93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5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93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5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93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5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93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5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93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5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93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5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93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5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93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5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93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5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93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5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93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5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93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5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93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5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93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5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93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5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93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5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93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5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93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5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93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5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93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5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93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5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93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5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93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5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93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5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93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5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93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5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93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5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93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5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93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5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93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5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93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5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93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5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93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5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93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5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93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5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93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5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93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5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93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5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93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5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93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5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93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5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93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5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93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5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93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5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93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5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93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5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93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5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93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5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93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5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93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5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93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5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93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5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93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5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93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5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93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5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93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5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93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5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93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5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93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5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93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5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93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5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93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5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93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5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93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5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93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5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93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5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93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5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93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5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93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5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93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5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93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5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93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5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93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5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93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5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93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5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93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5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93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5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93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5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93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5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93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5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93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5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93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5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93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5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93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5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93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5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93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5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93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5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93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5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93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5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93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5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93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5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93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5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93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5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93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5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93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5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93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5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93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5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93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5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93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5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93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5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93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5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93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5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93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5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93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5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93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5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93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5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93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5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93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5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93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5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93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5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93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5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93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5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93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5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93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5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93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5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93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5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93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5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93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5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93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5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93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5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93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5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93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5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93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5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93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5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93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5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93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5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93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5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93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5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93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5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93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5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93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5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93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5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93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5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93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5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93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5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93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5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93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5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93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5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93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5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93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5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93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5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93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5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93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5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93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5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93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5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93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5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93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5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93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5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93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5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93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5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93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5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93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5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93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5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93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5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93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5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93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5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93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5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93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5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93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5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93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5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93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5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93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5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93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5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93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5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93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5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93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5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93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5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93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5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93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5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93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5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93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5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93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5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93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5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93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5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93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5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93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5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93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5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93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5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93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K15" sqref="K15"/>
    </sheetView>
  </sheetViews>
  <sheetFormatPr defaultColWidth="8.88671875" defaultRowHeight="13.2" x14ac:dyDescent="0.25"/>
  <cols>
    <col min="1" max="8" width="8.88671875" style="25"/>
    <col min="9" max="9" width="11" style="25" customWidth="1"/>
    <col min="10" max="10" width="12.109375" style="25" customWidth="1"/>
    <col min="11" max="16384" width="8.88671875" style="25"/>
  </cols>
  <sheetData>
    <row r="1" spans="2:12" x14ac:dyDescent="0.25">
      <c r="B1" s="115" t="s">
        <v>49</v>
      </c>
      <c r="C1" s="115"/>
      <c r="D1" s="115"/>
      <c r="E1" s="24">
        <f>COUNTA(Spisak!$C$3:$C$998)+2</f>
        <v>66</v>
      </c>
    </row>
    <row r="3" spans="2:12" ht="13.8" thickBot="1" x14ac:dyDescent="0.3">
      <c r="B3" s="114" t="s">
        <v>37</v>
      </c>
      <c r="C3" s="114"/>
      <c r="D3" s="114"/>
      <c r="E3" s="114"/>
      <c r="F3" s="26"/>
      <c r="G3" s="26"/>
      <c r="H3" s="26"/>
      <c r="I3" s="26"/>
      <c r="J3" s="26"/>
    </row>
    <row r="4" spans="2:12" ht="13.8" thickBot="1" x14ac:dyDescent="0.3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5">
      <c r="B5" s="28">
        <f ca="1">COUNT(INDIRECT("Spisak!T3:T" &amp; $E$1))</f>
        <v>30</v>
      </c>
      <c r="C5" s="29">
        <f ca="1">COUNTIF(INDIRECT("Spisak!T3:T"&amp;E1),"&gt;="&amp;(0.5*Parametri!D12))</f>
        <v>8</v>
      </c>
      <c r="D5" s="29">
        <f ca="1">COUNTIF(INDIRECT("Spisak!T3:T"&amp;E1),"&lt;"&amp;(0.1*Parametri!D12))</f>
        <v>4</v>
      </c>
      <c r="E5" s="30">
        <f ca="1">COUNTIF(INDIRECT("Spisak!T3:T"&amp;E1),"&gt;="&amp;(0.9*Parametri!D12))</f>
        <v>0</v>
      </c>
      <c r="F5" s="26"/>
      <c r="G5" s="26"/>
      <c r="H5" s="26"/>
      <c r="I5" s="26"/>
      <c r="J5" s="26"/>
    </row>
    <row r="6" spans="2:12" ht="13.8" thickBot="1" x14ac:dyDescent="0.3">
      <c r="B6" s="31" t="s">
        <v>42</v>
      </c>
      <c r="C6" s="32">
        <f ca="1">IF($B$5&gt;0,C5/$B$5,"")</f>
        <v>0.26666666666666666</v>
      </c>
      <c r="D6" s="32">
        <f ca="1">IF($B$5&gt;0,D5/$B$5,"")</f>
        <v>0.13333333333333333</v>
      </c>
      <c r="E6" s="33">
        <f ca="1">IF($B$5&gt;0,E5/$B$5,"")</f>
        <v>0</v>
      </c>
      <c r="F6" s="26"/>
      <c r="G6" s="26"/>
      <c r="H6" s="26"/>
      <c r="I6" s="26"/>
      <c r="J6" s="26"/>
    </row>
    <row r="7" spans="2:12" x14ac:dyDescent="0.25">
      <c r="B7" s="27"/>
      <c r="C7" s="27"/>
      <c r="D7" s="27"/>
      <c r="E7" s="27"/>
      <c r="F7" s="26"/>
      <c r="G7" s="26"/>
      <c r="H7" s="26"/>
      <c r="I7" s="26"/>
      <c r="J7" s="26"/>
    </row>
    <row r="8" spans="2:12" ht="13.8" thickBot="1" x14ac:dyDescent="0.3">
      <c r="B8" s="114" t="s">
        <v>43</v>
      </c>
      <c r="C8" s="114"/>
      <c r="D8" s="114"/>
      <c r="E8" s="114"/>
      <c r="F8" s="26"/>
      <c r="G8" s="26"/>
      <c r="H8" s="26"/>
      <c r="I8" s="26"/>
      <c r="J8" s="26"/>
    </row>
    <row r="9" spans="2:12" ht="13.8" thickBot="1" x14ac:dyDescent="0.3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5">
      <c r="B10" s="28">
        <f ca="1">COUNT(INDIRECT("Spisak!U3:U" &amp; $E$1))</f>
        <v>22</v>
      </c>
      <c r="C10" s="29">
        <f ca="1">COUNTIF(INDIRECT("Spisak!U3:U"&amp;$E$1),"&gt;="&amp;(0.5*Parametri!F12))</f>
        <v>5</v>
      </c>
      <c r="D10" s="29">
        <f ca="1">COUNTIF(INDIRECT("Spisak!U3:U"&amp;$E$1),"&lt;"&amp;(0.1*Parametri!F12))</f>
        <v>2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8" thickBot="1" x14ac:dyDescent="0.3">
      <c r="B11" s="31" t="s">
        <v>42</v>
      </c>
      <c r="C11" s="32">
        <f ca="1">IF($B$10&gt;0,C10/$B$10,"")</f>
        <v>0.22727272727272727</v>
      </c>
      <c r="D11" s="32">
        <f ca="1">IF($B$10&gt;0,D10/$B$10,"")</f>
        <v>9.0909090909090912E-2</v>
      </c>
      <c r="E11" s="33">
        <f ca="1">IF($B$10&gt;0,E10/$B$10,"")</f>
        <v>0</v>
      </c>
      <c r="F11" s="26"/>
      <c r="G11" s="26"/>
      <c r="H11" s="26"/>
      <c r="I11" s="26"/>
      <c r="J11" s="26"/>
    </row>
    <row r="12" spans="2:12" x14ac:dyDescent="0.25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8" thickBot="1" x14ac:dyDescent="0.3">
      <c r="B13" s="114" t="s">
        <v>44</v>
      </c>
      <c r="C13" s="114"/>
      <c r="D13" s="114"/>
      <c r="E13" s="114"/>
      <c r="F13" s="26"/>
      <c r="G13" s="26"/>
      <c r="H13" s="26"/>
      <c r="I13" s="26"/>
      <c r="J13" s="26"/>
    </row>
    <row r="14" spans="2:12" ht="13.8" thickBot="1" x14ac:dyDescent="0.3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5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8" thickBot="1" x14ac:dyDescent="0.3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5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79"/>
  <sheetViews>
    <sheetView topLeftCell="A43" workbookViewId="0">
      <selection activeCell="K15" sqref="K15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18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20.100000000000001" customHeight="1" x14ac:dyDescent="0.25">
      <c r="A2" s="119" t="str">
        <f xml:space="preserve"> CONCATENATE("STUDIJSKI PROGRAM: ", Parametri!C4)</f>
        <v>STUDIJSKI PROGRAM: MATEMATIKA I RAČUNARSKE NAUKE</v>
      </c>
      <c r="B2" s="119"/>
      <c r="C2" s="119"/>
      <c r="D2" s="119"/>
      <c r="E2" s="119"/>
      <c r="F2" s="119"/>
      <c r="G2" s="119"/>
      <c r="H2" s="119"/>
      <c r="I2" s="119"/>
      <c r="J2" s="120" t="s">
        <v>105</v>
      </c>
      <c r="K2" s="120"/>
      <c r="L2" s="120"/>
      <c r="M2" s="120"/>
      <c r="N2" s="120"/>
      <c r="O2" s="120"/>
      <c r="P2" s="120"/>
    </row>
    <row r="3" spans="1:16" s="46" customFormat="1" ht="30" customHeight="1" x14ac:dyDescent="0.25">
      <c r="A3" s="121" t="str">
        <f xml:space="preserve"> CONCATENATE("PREDMET: ", Parametri!C2)</f>
        <v>PREDMET: GEOMETRIJA RAVNI I PROSTORA</v>
      </c>
      <c r="B3" s="121"/>
      <c r="C3" s="121"/>
      <c r="D3" s="121"/>
      <c r="E3" s="121" t="str">
        <f>CONCATENATE("Broj ECTS kredita: ",Parametri!C9)</f>
        <v>Broj ECTS kredita: 4</v>
      </c>
      <c r="F3" s="121"/>
      <c r="G3" s="121"/>
      <c r="H3" s="121"/>
      <c r="I3" s="121"/>
      <c r="J3" s="122" t="str">
        <f>CONCATENATE("NASTAVNIK: ",Parametri!C15)</f>
        <v>NASTAVNIK: Prof. dr Svjetlana Terzić</v>
      </c>
      <c r="K3" s="122"/>
      <c r="L3" s="122"/>
      <c r="M3" s="122"/>
      <c r="N3" s="122" t="str">
        <f>CONCATENATE("SARADNIK: ",Parametri!C16)</f>
        <v>SARADNIK: Mr. Vladimir Ivanović</v>
      </c>
      <c r="O3" s="122"/>
      <c r="P3" s="122"/>
    </row>
    <row r="5" spans="1:16" ht="24" customHeight="1" x14ac:dyDescent="0.25">
      <c r="A5" s="116" t="s">
        <v>72</v>
      </c>
      <c r="B5" s="116" t="s">
        <v>73</v>
      </c>
      <c r="C5" s="117" t="s">
        <v>74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6" t="s">
        <v>85</v>
      </c>
      <c r="P5" s="116" t="s">
        <v>86</v>
      </c>
    </row>
    <row r="6" spans="1:16" x14ac:dyDescent="0.25">
      <c r="A6" s="116"/>
      <c r="B6" s="116"/>
      <c r="C6" s="116" t="s">
        <v>75</v>
      </c>
      <c r="D6" s="116" t="s">
        <v>25</v>
      </c>
      <c r="E6" s="116"/>
      <c r="F6" s="116"/>
      <c r="G6" s="116"/>
      <c r="H6" s="116"/>
      <c r="I6" s="116"/>
      <c r="J6" s="116" t="s">
        <v>81</v>
      </c>
      <c r="K6" s="116"/>
      <c r="L6" s="116"/>
      <c r="M6" s="116" t="s">
        <v>82</v>
      </c>
      <c r="N6" s="116"/>
      <c r="O6" s="116"/>
      <c r="P6" s="116"/>
    </row>
    <row r="7" spans="1:16" x14ac:dyDescent="0.25">
      <c r="A7" s="116"/>
      <c r="B7" s="116"/>
      <c r="C7" s="116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6"/>
      <c r="P7" s="116"/>
    </row>
    <row r="8" spans="1:16" ht="12.9" customHeight="1" x14ac:dyDescent="0.25">
      <c r="A8" s="49" t="str">
        <f>Spisak!B3</f>
        <v>1/2021</v>
      </c>
      <c r="B8" s="48" t="str">
        <f>Spisak!C3</f>
        <v>Vukasović Tanja</v>
      </c>
      <c r="C8" s="47">
        <f>Spisak!D3</f>
        <v>0</v>
      </c>
      <c r="D8" s="47">
        <f>Spisak!E3</f>
        <v>1</v>
      </c>
      <c r="E8" s="47">
        <f>Spisak!F3</f>
        <v>2</v>
      </c>
      <c r="F8" s="47">
        <f>Spisak!G3</f>
        <v>2</v>
      </c>
      <c r="G8" s="47">
        <f>Spisak!H3</f>
        <v>2</v>
      </c>
      <c r="H8" s="47">
        <f>Spisak!I3</f>
        <v>1</v>
      </c>
      <c r="I8" s="47">
        <f>Spisak!J3</f>
        <v>0</v>
      </c>
      <c r="J8" s="47">
        <f>Spisak!T3</f>
        <v>6.5</v>
      </c>
      <c r="K8" s="47">
        <f>Spisak!U3</f>
        <v>16</v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30.5</v>
      </c>
      <c r="P8" s="47" t="str">
        <f>Spisak!Z3</f>
        <v/>
      </c>
    </row>
    <row r="9" spans="1:16" ht="12.9" customHeight="1" x14ac:dyDescent="0.25">
      <c r="A9" s="49" t="str">
        <f>Spisak!B4</f>
        <v>2/2021</v>
      </c>
      <c r="B9" s="48" t="str">
        <f>Spisak!C4</f>
        <v>Nikolić Anđela</v>
      </c>
      <c r="C9" s="47">
        <f>Spisak!D4</f>
        <v>0</v>
      </c>
      <c r="D9" s="47">
        <f>Spisak!E4</f>
        <v>0</v>
      </c>
      <c r="E9" s="47">
        <f>Spisak!F4</f>
        <v>1.5</v>
      </c>
      <c r="F9" s="47">
        <f>Spisak!G4</f>
        <v>2</v>
      </c>
      <c r="G9" s="47">
        <f>Spisak!H4</f>
        <v>1</v>
      </c>
      <c r="H9" s="47">
        <f>Spisak!I4</f>
        <v>1</v>
      </c>
      <c r="I9" s="47">
        <f>Spisak!J4</f>
        <v>0</v>
      </c>
      <c r="J9" s="47">
        <f>Spisak!T4</f>
        <v>10.5</v>
      </c>
      <c r="K9" s="47">
        <f>Spisak!U4</f>
        <v>16</v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32</v>
      </c>
      <c r="P9" s="47" t="str">
        <f>Spisak!Z4</f>
        <v/>
      </c>
    </row>
    <row r="10" spans="1:16" ht="12.9" customHeight="1" x14ac:dyDescent="0.25">
      <c r="A10" s="49" t="str">
        <f>Spisak!B5</f>
        <v>3/2021</v>
      </c>
      <c r="B10" s="48" t="str">
        <f>Spisak!C5</f>
        <v>Minić Živojin</v>
      </c>
      <c r="C10" s="47">
        <f>Spisak!D5</f>
        <v>0</v>
      </c>
      <c r="D10" s="47">
        <f>Spisak!E5</f>
        <v>0</v>
      </c>
      <c r="E10" s="47">
        <f>Spisak!F5</f>
        <v>0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2.5</v>
      </c>
      <c r="K10" s="47" t="str">
        <f>Spisak!U5</f>
        <v/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2.5</v>
      </c>
      <c r="P10" s="47" t="str">
        <f>Spisak!Z5</f>
        <v/>
      </c>
    </row>
    <row r="11" spans="1:16" ht="12.9" customHeight="1" x14ac:dyDescent="0.25">
      <c r="A11" s="49" t="str">
        <f>Spisak!B6</f>
        <v>4/2021</v>
      </c>
      <c r="B11" s="48" t="str">
        <f>Spisak!C6</f>
        <v>Crvenica Ilija</v>
      </c>
      <c r="C11" s="47">
        <f>Spisak!D6</f>
        <v>0</v>
      </c>
      <c r="D11" s="47">
        <f>Spisak!E6</f>
        <v>0</v>
      </c>
      <c r="E11" s="47">
        <f>Spisak!F6</f>
        <v>1</v>
      </c>
      <c r="F11" s="47">
        <f>Spisak!G6</f>
        <v>0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0</v>
      </c>
      <c r="K11" s="47">
        <f>Spisak!U6</f>
        <v>0</v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1</v>
      </c>
      <c r="P11" s="47" t="str">
        <f>Spisak!Z6</f>
        <v/>
      </c>
    </row>
    <row r="12" spans="1:16" ht="12.9" customHeight="1" x14ac:dyDescent="0.25">
      <c r="A12" s="49" t="str">
        <f>Spisak!B7</f>
        <v>6/2021</v>
      </c>
      <c r="B12" s="48" t="str">
        <f>Spisak!C7</f>
        <v>Merdović Lazar</v>
      </c>
      <c r="C12" s="47">
        <f>Spisak!D7</f>
        <v>0</v>
      </c>
      <c r="D12" s="47">
        <f>Spisak!E7</f>
        <v>1</v>
      </c>
      <c r="E12" s="47">
        <f>Spisak!F7</f>
        <v>1</v>
      </c>
      <c r="F12" s="47">
        <f>Spisak!G7</f>
        <v>2</v>
      </c>
      <c r="G12" s="47">
        <f>Spisak!H7</f>
        <v>2</v>
      </c>
      <c r="H12" s="47">
        <f>Spisak!I7</f>
        <v>2</v>
      </c>
      <c r="I12" s="47">
        <f>Spisak!J7</f>
        <v>0</v>
      </c>
      <c r="J12" s="47">
        <f>Spisak!T7</f>
        <v>8</v>
      </c>
      <c r="K12" s="47">
        <f>Spisak!U7</f>
        <v>3</v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19</v>
      </c>
      <c r="P12" s="47" t="str">
        <f>Spisak!Z7</f>
        <v/>
      </c>
    </row>
    <row r="13" spans="1:16" ht="12.9" customHeight="1" x14ac:dyDescent="0.25">
      <c r="A13" s="49" t="str">
        <f>Spisak!B8</f>
        <v>7/2021</v>
      </c>
      <c r="B13" s="48" t="str">
        <f>Spisak!C8</f>
        <v>Radović Ksenija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 t="str">
        <f>Spisak!T8</f>
        <v/>
      </c>
      <c r="K13" s="47" t="str">
        <f>Spisak!U8</f>
        <v/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0</v>
      </c>
      <c r="P13" s="47" t="str">
        <f>Spisak!Z8</f>
        <v/>
      </c>
    </row>
    <row r="14" spans="1:16" ht="12.9" customHeight="1" x14ac:dyDescent="0.25">
      <c r="A14" s="49" t="str">
        <f>Spisak!B9</f>
        <v>8/2021</v>
      </c>
      <c r="B14" s="48" t="str">
        <f>Spisak!C9</f>
        <v>Janković Iva</v>
      </c>
      <c r="C14" s="47">
        <f>Spisak!D9</f>
        <v>0</v>
      </c>
      <c r="D14" s="47">
        <f>Spisak!E9</f>
        <v>2</v>
      </c>
      <c r="E14" s="47">
        <f>Spisak!F9</f>
        <v>1.5</v>
      </c>
      <c r="F14" s="47">
        <f>Spisak!G9</f>
        <v>2</v>
      </c>
      <c r="G14" s="47">
        <f>Spisak!H9</f>
        <v>2</v>
      </c>
      <c r="H14" s="47">
        <f>Spisak!I9</f>
        <v>1</v>
      </c>
      <c r="I14" s="47">
        <f>Spisak!J9</f>
        <v>0</v>
      </c>
      <c r="J14" s="47">
        <f>Spisak!T9</f>
        <v>10.5</v>
      </c>
      <c r="K14" s="47">
        <f>Spisak!U9</f>
        <v>15</v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34</v>
      </c>
      <c r="P14" s="47" t="str">
        <f>Spisak!Z9</f>
        <v/>
      </c>
    </row>
    <row r="15" spans="1:16" ht="12.9" customHeight="1" x14ac:dyDescent="0.25">
      <c r="A15" s="49" t="str">
        <f>Spisak!B10</f>
        <v>9/2021</v>
      </c>
      <c r="B15" s="48" t="str">
        <f>Spisak!C10</f>
        <v>Premović Tatjana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" customHeight="1" x14ac:dyDescent="0.25">
      <c r="A16" s="49" t="str">
        <f>Spisak!B11</f>
        <v>10/2021</v>
      </c>
      <c r="B16" s="48" t="str">
        <f>Spisak!C11</f>
        <v>Mališić Milica</v>
      </c>
      <c r="C16" s="47">
        <f>Spisak!D11</f>
        <v>0</v>
      </c>
      <c r="D16" s="47">
        <f>Spisak!E11</f>
        <v>1</v>
      </c>
      <c r="E16" s="47">
        <f>Spisak!F11</f>
        <v>1</v>
      </c>
      <c r="F16" s="47">
        <f>Spisak!G11</f>
        <v>2</v>
      </c>
      <c r="G16" s="47">
        <f>Spisak!H11</f>
        <v>2</v>
      </c>
      <c r="H16" s="47">
        <f>Spisak!I11</f>
        <v>2</v>
      </c>
      <c r="I16" s="47">
        <f>Spisak!J11</f>
        <v>0</v>
      </c>
      <c r="J16" s="47">
        <f>Spisak!T11</f>
        <v>9</v>
      </c>
      <c r="K16" s="47">
        <f>Spisak!U11</f>
        <v>13</v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30</v>
      </c>
      <c r="P16" s="47" t="str">
        <f>Spisak!Z11</f>
        <v/>
      </c>
    </row>
    <row r="17" spans="1:16" ht="12.9" customHeight="1" x14ac:dyDescent="0.25">
      <c r="A17" s="49" t="str">
        <f>Spisak!B12</f>
        <v>11/2021</v>
      </c>
      <c r="B17" s="48" t="str">
        <f>Spisak!C12</f>
        <v>Pućurica Minela</v>
      </c>
      <c r="C17" s="47">
        <f>Spisak!D12</f>
        <v>0</v>
      </c>
      <c r="D17" s="47">
        <f>Spisak!E12</f>
        <v>1</v>
      </c>
      <c r="E17" s="47">
        <f>Spisak!F12</f>
        <v>0.5</v>
      </c>
      <c r="F17" s="47">
        <f>Spisak!G12</f>
        <v>2</v>
      </c>
      <c r="G17" s="47">
        <f>Spisak!H12</f>
        <v>2</v>
      </c>
      <c r="H17" s="47">
        <f>Spisak!I12</f>
        <v>2</v>
      </c>
      <c r="I17" s="47">
        <f>Spisak!J12</f>
        <v>0</v>
      </c>
      <c r="J17" s="47">
        <f>Spisak!T12</f>
        <v>5.5</v>
      </c>
      <c r="K17" s="47">
        <f>Spisak!U12</f>
        <v>12</v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25</v>
      </c>
      <c r="P17" s="47" t="str">
        <f>Spisak!Z12</f>
        <v/>
      </c>
    </row>
    <row r="18" spans="1:16" ht="12.9" customHeight="1" x14ac:dyDescent="0.25">
      <c r="A18" s="49" t="str">
        <f>Spisak!B13</f>
        <v>14/2021</v>
      </c>
      <c r="B18" s="48" t="str">
        <f>Spisak!C13</f>
        <v>Tatar Đorđije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>
        <f>Spisak!T13</f>
        <v>2.5</v>
      </c>
      <c r="K18" s="47">
        <f>Spisak!U13</f>
        <v>0</v>
      </c>
      <c r="L18" s="47" t="str">
        <f>Spisak!V13</f>
        <v/>
      </c>
      <c r="M18" s="47">
        <f>Spisak!Q13</f>
        <v>0</v>
      </c>
      <c r="N18" s="47">
        <f>Spisak!R13</f>
        <v>0</v>
      </c>
      <c r="O18" s="47">
        <f>Spisak!Y13</f>
        <v>2.5</v>
      </c>
      <c r="P18" s="47" t="str">
        <f>Spisak!Z13</f>
        <v/>
      </c>
    </row>
    <row r="19" spans="1:16" ht="12.9" customHeight="1" x14ac:dyDescent="0.25">
      <c r="A19" s="49" t="str">
        <f>Spisak!B14</f>
        <v>15/2021</v>
      </c>
      <c r="B19" s="48" t="str">
        <f>Spisak!C14</f>
        <v>Popović Matija</v>
      </c>
      <c r="C19" s="47">
        <f>Spisak!D14</f>
        <v>0</v>
      </c>
      <c r="D19" s="47">
        <f>Spisak!E14</f>
        <v>0</v>
      </c>
      <c r="E19" s="47">
        <f>Spisak!F14</f>
        <v>0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 t="str">
        <f>Spisak!T14</f>
        <v/>
      </c>
      <c r="K19" s="47" t="str">
        <f>Spisak!U14</f>
        <v/>
      </c>
      <c r="L19" s="47" t="str">
        <f>Spisak!V14</f>
        <v/>
      </c>
      <c r="M19" s="47">
        <f>Spisak!Q14</f>
        <v>0</v>
      </c>
      <c r="N19" s="47">
        <f>Spisak!R14</f>
        <v>0</v>
      </c>
      <c r="O19" s="47">
        <f>Spisak!Y14</f>
        <v>0</v>
      </c>
      <c r="P19" s="47" t="str">
        <f>Spisak!Z14</f>
        <v/>
      </c>
    </row>
    <row r="20" spans="1:16" ht="12.9" customHeight="1" x14ac:dyDescent="0.25">
      <c r="A20" s="49" t="str">
        <f>Spisak!B15</f>
        <v>16/2021</v>
      </c>
      <c r="B20" s="48" t="str">
        <f>Spisak!C15</f>
        <v>Matović Martina</v>
      </c>
      <c r="C20" s="47">
        <f>Spisak!D15</f>
        <v>0</v>
      </c>
      <c r="D20" s="47">
        <f>Spisak!E15</f>
        <v>0</v>
      </c>
      <c r="E20" s="47">
        <f>Spisak!F15</f>
        <v>0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 t="str">
        <f>Spisak!T15</f>
        <v/>
      </c>
      <c r="K20" s="47" t="str">
        <f>Spisak!U15</f>
        <v/>
      </c>
      <c r="L20" s="47" t="str">
        <f>Spisak!V15</f>
        <v/>
      </c>
      <c r="M20" s="47">
        <f>Spisak!Q15</f>
        <v>0</v>
      </c>
      <c r="N20" s="47">
        <f>Spisak!R15</f>
        <v>0</v>
      </c>
      <c r="O20" s="47">
        <f>Spisak!Y15</f>
        <v>0</v>
      </c>
      <c r="P20" s="47" t="str">
        <f>Spisak!Z15</f>
        <v/>
      </c>
    </row>
    <row r="21" spans="1:16" ht="12.9" customHeight="1" x14ac:dyDescent="0.25">
      <c r="A21" s="49" t="str">
        <f>Spisak!B16</f>
        <v>17/2021</v>
      </c>
      <c r="B21" s="48" t="str">
        <f>Spisak!C16</f>
        <v>Tatar Bojana</v>
      </c>
      <c r="C21" s="47">
        <f>Spisak!D16</f>
        <v>0</v>
      </c>
      <c r="D21" s="47">
        <f>Spisak!E16</f>
        <v>1</v>
      </c>
      <c r="E21" s="47">
        <f>Spisak!F16</f>
        <v>1</v>
      </c>
      <c r="F21" s="47">
        <f>Spisak!G16</f>
        <v>2</v>
      </c>
      <c r="G21" s="47">
        <f>Spisak!H16</f>
        <v>2</v>
      </c>
      <c r="H21" s="47">
        <f>Spisak!I16</f>
        <v>1</v>
      </c>
      <c r="I21" s="47">
        <f>Spisak!J16</f>
        <v>0</v>
      </c>
      <c r="J21" s="47">
        <f>Spisak!T16</f>
        <v>10.5</v>
      </c>
      <c r="K21" s="47">
        <f>Spisak!U16</f>
        <v>15.5</v>
      </c>
      <c r="L21" s="47" t="str">
        <f>Spisak!V16</f>
        <v/>
      </c>
      <c r="M21" s="47">
        <f>Spisak!Q16</f>
        <v>0</v>
      </c>
      <c r="N21" s="47">
        <f>Spisak!R16</f>
        <v>0</v>
      </c>
      <c r="O21" s="47">
        <f>Spisak!Y16</f>
        <v>33</v>
      </c>
      <c r="P21" s="47" t="str">
        <f>Spisak!Z16</f>
        <v/>
      </c>
    </row>
    <row r="22" spans="1:16" ht="12.9" customHeight="1" x14ac:dyDescent="0.25">
      <c r="A22" s="49" t="str">
        <f>Spisak!B17</f>
        <v>18/2021</v>
      </c>
      <c r="B22" s="48" t="str">
        <f>Spisak!C17</f>
        <v>Despotović Rade</v>
      </c>
      <c r="C22" s="47">
        <f>Spisak!D17</f>
        <v>0</v>
      </c>
      <c r="D22" s="47">
        <f>Spisak!E17</f>
        <v>1</v>
      </c>
      <c r="E22" s="47">
        <f>Spisak!F17</f>
        <v>1</v>
      </c>
      <c r="F22" s="47">
        <f>Spisak!G17</f>
        <v>2</v>
      </c>
      <c r="G22" s="47">
        <f>Spisak!H17</f>
        <v>1</v>
      </c>
      <c r="H22" s="47">
        <f>Spisak!I17</f>
        <v>1</v>
      </c>
      <c r="I22" s="47">
        <f>Spisak!J17</f>
        <v>0</v>
      </c>
      <c r="J22" s="47">
        <f>Spisak!T17</f>
        <v>2.5</v>
      </c>
      <c r="K22" s="47">
        <f>Spisak!U17</f>
        <v>8</v>
      </c>
      <c r="L22" s="47" t="str">
        <f>Spisak!V17</f>
        <v/>
      </c>
      <c r="M22" s="47">
        <f>Spisak!Q17</f>
        <v>0</v>
      </c>
      <c r="N22" s="47">
        <f>Spisak!R17</f>
        <v>0</v>
      </c>
      <c r="O22" s="47">
        <f>Spisak!Y17</f>
        <v>16.5</v>
      </c>
      <c r="P22" s="47" t="str">
        <f>Spisak!Z17</f>
        <v/>
      </c>
    </row>
    <row r="23" spans="1:16" ht="12.9" customHeight="1" x14ac:dyDescent="0.25">
      <c r="A23" s="49" t="str">
        <f>Spisak!B18</f>
        <v>19/2021</v>
      </c>
      <c r="B23" s="48" t="str">
        <f>Spisak!C18</f>
        <v>Ivanović Mihailo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 t="str">
        <f>Spisak!T18</f>
        <v/>
      </c>
      <c r="K23" s="47" t="str">
        <f>Spisak!U18</f>
        <v/>
      </c>
      <c r="L23" s="47" t="str">
        <f>Spisak!V18</f>
        <v/>
      </c>
      <c r="M23" s="47">
        <f>Spisak!Q18</f>
        <v>0</v>
      </c>
      <c r="N23" s="47">
        <f>Spisak!R18</f>
        <v>0</v>
      </c>
      <c r="O23" s="47">
        <f>Spisak!Y18</f>
        <v>0</v>
      </c>
      <c r="P23" s="47" t="str">
        <f>Spisak!Z18</f>
        <v/>
      </c>
    </row>
    <row r="24" spans="1:16" ht="12.9" customHeight="1" x14ac:dyDescent="0.25">
      <c r="A24" s="49" t="str">
        <f>Spisak!B19</f>
        <v>20/2021</v>
      </c>
      <c r="B24" s="48" t="str">
        <f>Spisak!C19</f>
        <v>Jocović Suzana</v>
      </c>
      <c r="C24" s="47">
        <f>Spisak!D19</f>
        <v>0</v>
      </c>
      <c r="D24" s="47">
        <f>Spisak!E19</f>
        <v>1</v>
      </c>
      <c r="E24" s="47">
        <f>Spisak!F19</f>
        <v>0.5</v>
      </c>
      <c r="F24" s="47">
        <f>Spisak!G19</f>
        <v>0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3.5</v>
      </c>
      <c r="K24" s="47" t="str">
        <f>Spisak!U19</f>
        <v/>
      </c>
      <c r="L24" s="47" t="str">
        <f>Spisak!V19</f>
        <v/>
      </c>
      <c r="M24" s="47">
        <f>Spisak!Q19</f>
        <v>0</v>
      </c>
      <c r="N24" s="47">
        <f>Spisak!R19</f>
        <v>0</v>
      </c>
      <c r="O24" s="47">
        <f>Spisak!Y19</f>
        <v>5</v>
      </c>
      <c r="P24" s="47" t="str">
        <f>Spisak!Z19</f>
        <v/>
      </c>
    </row>
    <row r="25" spans="1:16" ht="12.9" customHeight="1" x14ac:dyDescent="0.25">
      <c r="A25" s="49" t="str">
        <f>Spisak!B20</f>
        <v>22/2021</v>
      </c>
      <c r="B25" s="48" t="str">
        <f>Spisak!C20</f>
        <v>Popović Nikola</v>
      </c>
      <c r="C25" s="47">
        <f>Spisak!D20</f>
        <v>0</v>
      </c>
      <c r="D25" s="47">
        <f>Spisak!E20</f>
        <v>2</v>
      </c>
      <c r="E25" s="47">
        <f>Spisak!F20</f>
        <v>2</v>
      </c>
      <c r="F25" s="47">
        <f>Spisak!G20</f>
        <v>2</v>
      </c>
      <c r="G25" s="47">
        <f>Spisak!H20</f>
        <v>2</v>
      </c>
      <c r="H25" s="47">
        <f>Spisak!I20</f>
        <v>2</v>
      </c>
      <c r="I25" s="47">
        <f>Spisak!J20</f>
        <v>0</v>
      </c>
      <c r="J25" s="47">
        <f>Spisak!T20</f>
        <v>14</v>
      </c>
      <c r="K25" s="47">
        <f>Spisak!U20</f>
        <v>19.5</v>
      </c>
      <c r="L25" s="47" t="str">
        <f>Spisak!V20</f>
        <v/>
      </c>
      <c r="M25" s="47">
        <f>Spisak!Q20</f>
        <v>0</v>
      </c>
      <c r="N25" s="47">
        <f>Spisak!R20</f>
        <v>0</v>
      </c>
      <c r="O25" s="47">
        <f>Spisak!Y20</f>
        <v>43.5</v>
      </c>
      <c r="P25" s="47" t="str">
        <f>Spisak!Z20</f>
        <v/>
      </c>
    </row>
    <row r="26" spans="1:16" ht="12.9" customHeight="1" x14ac:dyDescent="0.25">
      <c r="A26" s="49" t="str">
        <f>Spisak!B21</f>
        <v>23/2021</v>
      </c>
      <c r="B26" s="48" t="str">
        <f>Spisak!C21</f>
        <v>Stešević Uroš</v>
      </c>
      <c r="C26" s="47">
        <f>Spisak!D21</f>
        <v>0</v>
      </c>
      <c r="D26" s="47">
        <f>Spisak!E21</f>
        <v>0</v>
      </c>
      <c r="E26" s="47">
        <f>Spisak!F21</f>
        <v>0</v>
      </c>
      <c r="F26" s="47">
        <f>Spisak!G21</f>
        <v>0</v>
      </c>
      <c r="G26" s="47">
        <f>Spisak!H21</f>
        <v>0</v>
      </c>
      <c r="H26" s="47">
        <f>Spisak!I21</f>
        <v>0</v>
      </c>
      <c r="I26" s="47">
        <f>Spisak!J21</f>
        <v>0</v>
      </c>
      <c r="J26" s="47" t="str">
        <f>Spisak!T21</f>
        <v/>
      </c>
      <c r="K26" s="47" t="str">
        <f>Spisak!U21</f>
        <v/>
      </c>
      <c r="L26" s="47" t="str">
        <f>Spisak!V21</f>
        <v/>
      </c>
      <c r="M26" s="47">
        <f>Spisak!Q21</f>
        <v>0</v>
      </c>
      <c r="N26" s="47">
        <f>Spisak!R21</f>
        <v>0</v>
      </c>
      <c r="O26" s="47">
        <f>Spisak!Y21</f>
        <v>0</v>
      </c>
      <c r="P26" s="47" t="str">
        <f>Spisak!Z21</f>
        <v/>
      </c>
    </row>
    <row r="27" spans="1:16" ht="12.9" customHeight="1" x14ac:dyDescent="0.25">
      <c r="A27" s="49" t="str">
        <f>Spisak!B22</f>
        <v>24/2021</v>
      </c>
      <c r="B27" s="48" t="str">
        <f>Spisak!C22</f>
        <v>Vuković Milica</v>
      </c>
      <c r="C27" s="47">
        <f>Spisak!D22</f>
        <v>0</v>
      </c>
      <c r="D27" s="47">
        <f>Spisak!E22</f>
        <v>0</v>
      </c>
      <c r="E27" s="47">
        <f>Spisak!F22</f>
        <v>0</v>
      </c>
      <c r="F27" s="47">
        <f>Spisak!G22</f>
        <v>0</v>
      </c>
      <c r="G27" s="47">
        <f>Spisak!H22</f>
        <v>0</v>
      </c>
      <c r="H27" s="47">
        <f>Spisak!I22</f>
        <v>0</v>
      </c>
      <c r="I27" s="47">
        <f>Spisak!J22</f>
        <v>0</v>
      </c>
      <c r="J27" s="47" t="str">
        <f>Spisak!T22</f>
        <v/>
      </c>
      <c r="K27" s="47" t="str">
        <f>Spisak!U22</f>
        <v/>
      </c>
      <c r="L27" s="47" t="str">
        <f>Spisak!V22</f>
        <v/>
      </c>
      <c r="M27" s="47">
        <f>Spisak!Q22</f>
        <v>0</v>
      </c>
      <c r="N27" s="47">
        <f>Spisak!R22</f>
        <v>0</v>
      </c>
      <c r="O27" s="47">
        <f>Spisak!Y22</f>
        <v>0</v>
      </c>
      <c r="P27" s="47" t="str">
        <f>Spisak!Z22</f>
        <v/>
      </c>
    </row>
    <row r="28" spans="1:16" ht="12.9" customHeight="1" x14ac:dyDescent="0.25">
      <c r="A28" s="49" t="str">
        <f>Spisak!B23</f>
        <v>25/2021</v>
      </c>
      <c r="B28" s="48" t="str">
        <f>Spisak!C23</f>
        <v>Jovanović Ivan</v>
      </c>
      <c r="C28" s="47">
        <f>Spisak!D23</f>
        <v>0</v>
      </c>
      <c r="D28" s="47">
        <f>Spisak!E23</f>
        <v>0</v>
      </c>
      <c r="E28" s="47">
        <f>Spisak!F23</f>
        <v>0</v>
      </c>
      <c r="F28" s="47">
        <f>Spisak!G23</f>
        <v>0</v>
      </c>
      <c r="G28" s="47">
        <f>Spisak!H23</f>
        <v>0</v>
      </c>
      <c r="H28" s="47">
        <f>Spisak!I23</f>
        <v>0</v>
      </c>
      <c r="I28" s="47">
        <f>Spisak!J23</f>
        <v>0</v>
      </c>
      <c r="J28" s="47" t="str">
        <f>Spisak!T23</f>
        <v/>
      </c>
      <c r="K28" s="47" t="str">
        <f>Spisak!U23</f>
        <v/>
      </c>
      <c r="L28" s="47" t="str">
        <f>Spisak!V23</f>
        <v/>
      </c>
      <c r="M28" s="47">
        <f>Spisak!Q23</f>
        <v>0</v>
      </c>
      <c r="N28" s="47">
        <f>Spisak!R23</f>
        <v>0</v>
      </c>
      <c r="O28" s="47">
        <f>Spisak!Y23</f>
        <v>0</v>
      </c>
      <c r="P28" s="47" t="str">
        <f>Spisak!Z23</f>
        <v/>
      </c>
    </row>
    <row r="29" spans="1:16" ht="12.9" customHeight="1" x14ac:dyDescent="0.25">
      <c r="A29" s="49" t="str">
        <f>Spisak!B24</f>
        <v>27/2021</v>
      </c>
      <c r="B29" s="48" t="str">
        <f>Spisak!C24</f>
        <v>Đeljević Zef</v>
      </c>
      <c r="C29" s="47">
        <f>Spisak!D24</f>
        <v>0</v>
      </c>
      <c r="D29" s="47">
        <f>Spisak!E24</f>
        <v>0</v>
      </c>
      <c r="E29" s="47">
        <f>Spisak!F24</f>
        <v>0</v>
      </c>
      <c r="F29" s="47">
        <f>Spisak!G24</f>
        <v>0</v>
      </c>
      <c r="G29" s="47">
        <f>Spisak!H24</f>
        <v>0</v>
      </c>
      <c r="H29" s="47">
        <f>Spisak!I24</f>
        <v>0</v>
      </c>
      <c r="I29" s="47">
        <f>Spisak!J24</f>
        <v>0</v>
      </c>
      <c r="J29" s="47" t="str">
        <f>Spisak!T24</f>
        <v/>
      </c>
      <c r="K29" s="47" t="str">
        <f>Spisak!U24</f>
        <v/>
      </c>
      <c r="L29" s="47" t="str">
        <f>Spisak!V24</f>
        <v/>
      </c>
      <c r="M29" s="47">
        <f>Spisak!Q24</f>
        <v>0</v>
      </c>
      <c r="N29" s="47">
        <f>Spisak!R24</f>
        <v>0</v>
      </c>
      <c r="O29" s="47">
        <f>Spisak!Y24</f>
        <v>0</v>
      </c>
      <c r="P29" s="47" t="str">
        <f>Spisak!Z24</f>
        <v/>
      </c>
    </row>
    <row r="30" spans="1:16" ht="12.9" customHeight="1" x14ac:dyDescent="0.25">
      <c r="A30" s="49" t="str">
        <f>Spisak!B25</f>
        <v>28/2021</v>
      </c>
      <c r="B30" s="48" t="str">
        <f>Spisak!C25</f>
        <v>Golubović Nemanja</v>
      </c>
      <c r="C30" s="47">
        <f>Spisak!D25</f>
        <v>0</v>
      </c>
      <c r="D30" s="47">
        <f>Spisak!E25</f>
        <v>0</v>
      </c>
      <c r="E30" s="47">
        <f>Spisak!F25</f>
        <v>0</v>
      </c>
      <c r="F30" s="47">
        <f>Spisak!G25</f>
        <v>0</v>
      </c>
      <c r="G30" s="47">
        <f>Spisak!H25</f>
        <v>0</v>
      </c>
      <c r="H30" s="47">
        <f>Spisak!I25</f>
        <v>0</v>
      </c>
      <c r="I30" s="47">
        <f>Spisak!J25</f>
        <v>0</v>
      </c>
      <c r="J30" s="47">
        <f>Spisak!T25</f>
        <v>0</v>
      </c>
      <c r="K30" s="47" t="str">
        <f>Spisak!U25</f>
        <v/>
      </c>
      <c r="L30" s="47" t="str">
        <f>Spisak!V25</f>
        <v/>
      </c>
      <c r="M30" s="47">
        <f>Spisak!Q25</f>
        <v>0</v>
      </c>
      <c r="N30" s="47">
        <f>Spisak!R25</f>
        <v>0</v>
      </c>
      <c r="O30" s="47">
        <f>Spisak!Y25</f>
        <v>0</v>
      </c>
      <c r="P30" s="47" t="str">
        <f>Spisak!Z25</f>
        <v/>
      </c>
    </row>
    <row r="31" spans="1:16" ht="12.9" customHeight="1" x14ac:dyDescent="0.25">
      <c r="A31" s="49" t="str">
        <f>Spisak!B26</f>
        <v>29/2021</v>
      </c>
      <c r="B31" s="48" t="str">
        <f>Spisak!C26</f>
        <v>Alivodić Dario</v>
      </c>
      <c r="C31" s="47">
        <f>Spisak!D26</f>
        <v>0</v>
      </c>
      <c r="D31" s="47">
        <f>Spisak!E26</f>
        <v>0</v>
      </c>
      <c r="E31" s="47">
        <f>Spisak!F26</f>
        <v>0</v>
      </c>
      <c r="F31" s="47">
        <f>Spisak!G26</f>
        <v>0</v>
      </c>
      <c r="G31" s="47">
        <f>Spisak!H26</f>
        <v>0</v>
      </c>
      <c r="H31" s="47">
        <f>Spisak!I26</f>
        <v>0</v>
      </c>
      <c r="I31" s="47">
        <f>Spisak!J26</f>
        <v>0</v>
      </c>
      <c r="J31" s="47" t="str">
        <f>Spisak!T26</f>
        <v/>
      </c>
      <c r="K31" s="47" t="str">
        <f>Spisak!U26</f>
        <v/>
      </c>
      <c r="L31" s="47" t="str">
        <f>Spisak!V26</f>
        <v/>
      </c>
      <c r="M31" s="47">
        <f>Spisak!Q26</f>
        <v>0</v>
      </c>
      <c r="N31" s="47">
        <f>Spisak!R26</f>
        <v>0</v>
      </c>
      <c r="O31" s="47">
        <f>Spisak!Y26</f>
        <v>0</v>
      </c>
      <c r="P31" s="47" t="str">
        <f>Spisak!Z26</f>
        <v/>
      </c>
    </row>
    <row r="32" spans="1:16" ht="12.9" customHeight="1" x14ac:dyDescent="0.25">
      <c r="A32" s="49" t="str">
        <f>Spisak!B27</f>
        <v>30/2021</v>
      </c>
      <c r="B32" s="48" t="str">
        <f>Spisak!C27</f>
        <v>Bulatović Sandra</v>
      </c>
      <c r="C32" s="47">
        <f>Spisak!D27</f>
        <v>0</v>
      </c>
      <c r="D32" s="47">
        <f>Spisak!E27</f>
        <v>1</v>
      </c>
      <c r="E32" s="47">
        <f>Spisak!F27</f>
        <v>1.5</v>
      </c>
      <c r="F32" s="47">
        <f>Spisak!G27</f>
        <v>2</v>
      </c>
      <c r="G32" s="47">
        <f>Spisak!H27</f>
        <v>2</v>
      </c>
      <c r="H32" s="47">
        <f>Spisak!I27</f>
        <v>2</v>
      </c>
      <c r="I32" s="47">
        <f>Spisak!J27</f>
        <v>0</v>
      </c>
      <c r="J32" s="47">
        <f>Spisak!T27</f>
        <v>10</v>
      </c>
      <c r="K32" s="47">
        <f>Spisak!U27</f>
        <v>7</v>
      </c>
      <c r="L32" s="47" t="str">
        <f>Spisak!V27</f>
        <v/>
      </c>
      <c r="M32" s="47">
        <f>Spisak!Q27</f>
        <v>0</v>
      </c>
      <c r="N32" s="47">
        <f>Spisak!R27</f>
        <v>0</v>
      </c>
      <c r="O32" s="47">
        <f>Spisak!Y27</f>
        <v>25.5</v>
      </c>
      <c r="P32" s="47" t="str">
        <f>Spisak!Z27</f>
        <v/>
      </c>
    </row>
    <row r="33" spans="1:16" ht="12.9" customHeight="1" x14ac:dyDescent="0.25">
      <c r="A33" s="49" t="str">
        <f>Spisak!B28</f>
        <v>31/2021</v>
      </c>
      <c r="B33" s="48" t="str">
        <f>Spisak!C28</f>
        <v>Nedović-Vuković Mirjana</v>
      </c>
      <c r="C33" s="47">
        <f>Spisak!D28</f>
        <v>0</v>
      </c>
      <c r="D33" s="47">
        <f>Spisak!E28</f>
        <v>0</v>
      </c>
      <c r="E33" s="47">
        <f>Spisak!F28</f>
        <v>0</v>
      </c>
      <c r="F33" s="47">
        <f>Spisak!G28</f>
        <v>0</v>
      </c>
      <c r="G33" s="47">
        <f>Spisak!H28</f>
        <v>0</v>
      </c>
      <c r="H33" s="47">
        <f>Spisak!I28</f>
        <v>0</v>
      </c>
      <c r="I33" s="47">
        <f>Spisak!J28</f>
        <v>0</v>
      </c>
      <c r="J33" s="47" t="str">
        <f>Spisak!T28</f>
        <v/>
      </c>
      <c r="K33" s="47" t="str">
        <f>Spisak!U28</f>
        <v/>
      </c>
      <c r="L33" s="47" t="str">
        <f>Spisak!V28</f>
        <v/>
      </c>
      <c r="M33" s="47">
        <f>Spisak!Q28</f>
        <v>0</v>
      </c>
      <c r="N33" s="47">
        <f>Spisak!R28</f>
        <v>0</v>
      </c>
      <c r="O33" s="47">
        <f>Spisak!Y28</f>
        <v>0</v>
      </c>
      <c r="P33" s="47" t="str">
        <f>Spisak!Z28</f>
        <v/>
      </c>
    </row>
    <row r="34" spans="1:16" ht="12.9" customHeight="1" x14ac:dyDescent="0.25">
      <c r="A34" s="49" t="str">
        <f>Spisak!B29</f>
        <v>32/2021</v>
      </c>
      <c r="B34" s="48" t="str">
        <f>Spisak!C29</f>
        <v>Dimić Tijana</v>
      </c>
      <c r="C34" s="47">
        <f>Spisak!D29</f>
        <v>0</v>
      </c>
      <c r="D34" s="47">
        <f>Spisak!E29</f>
        <v>0</v>
      </c>
      <c r="E34" s="47">
        <f>Spisak!F29</f>
        <v>0</v>
      </c>
      <c r="F34" s="47">
        <f>Spisak!G29</f>
        <v>0</v>
      </c>
      <c r="G34" s="47">
        <f>Spisak!H29</f>
        <v>0</v>
      </c>
      <c r="H34" s="47">
        <f>Spisak!I29</f>
        <v>0</v>
      </c>
      <c r="I34" s="47">
        <f>Spisak!J29</f>
        <v>0</v>
      </c>
      <c r="J34" s="47" t="str">
        <f>Spisak!T29</f>
        <v/>
      </c>
      <c r="K34" s="47" t="str">
        <f>Spisak!U29</f>
        <v/>
      </c>
      <c r="L34" s="47" t="str">
        <f>Spisak!V29</f>
        <v/>
      </c>
      <c r="M34" s="47">
        <f>Spisak!Q29</f>
        <v>0</v>
      </c>
      <c r="N34" s="47">
        <f>Spisak!R29</f>
        <v>0</v>
      </c>
      <c r="O34" s="47">
        <f>Spisak!Y29</f>
        <v>0</v>
      </c>
      <c r="P34" s="47" t="str">
        <f>Spisak!Z29</f>
        <v/>
      </c>
    </row>
    <row r="35" spans="1:16" ht="12.9" customHeight="1" x14ac:dyDescent="0.25">
      <c r="A35" s="49" t="str">
        <f>Spisak!B30</f>
        <v>33/2021</v>
      </c>
      <c r="B35" s="48" t="str">
        <f>Spisak!C30</f>
        <v>Ivanović Nemanja</v>
      </c>
      <c r="C35" s="47">
        <f>Spisak!D30</f>
        <v>0</v>
      </c>
      <c r="D35" s="47">
        <f>Spisak!E30</f>
        <v>0</v>
      </c>
      <c r="E35" s="47">
        <f>Spisak!F30</f>
        <v>0</v>
      </c>
      <c r="F35" s="47">
        <f>Spisak!G30</f>
        <v>0</v>
      </c>
      <c r="G35" s="47">
        <f>Spisak!H30</f>
        <v>0</v>
      </c>
      <c r="H35" s="47">
        <f>Spisak!I30</f>
        <v>0</v>
      </c>
      <c r="I35" s="47">
        <f>Spisak!J30</f>
        <v>0</v>
      </c>
      <c r="J35" s="47" t="str">
        <f>Spisak!T30</f>
        <v/>
      </c>
      <c r="K35" s="47" t="str">
        <f>Spisak!U30</f>
        <v/>
      </c>
      <c r="L35" s="47" t="str">
        <f>Spisak!V30</f>
        <v/>
      </c>
      <c r="M35" s="47">
        <f>Spisak!Q30</f>
        <v>0</v>
      </c>
      <c r="N35" s="47">
        <f>Spisak!R30</f>
        <v>0</v>
      </c>
      <c r="O35" s="47">
        <f>Spisak!Y30</f>
        <v>0</v>
      </c>
      <c r="P35" s="47" t="str">
        <f>Spisak!Z30</f>
        <v/>
      </c>
    </row>
    <row r="36" spans="1:16" ht="12.9" customHeight="1" x14ac:dyDescent="0.25">
      <c r="A36" s="49" t="str">
        <f>Spisak!B31</f>
        <v>34/2021</v>
      </c>
      <c r="B36" s="48" t="str">
        <f>Spisak!C31</f>
        <v>Đukanović Matija</v>
      </c>
      <c r="C36" s="47">
        <f>Spisak!D31</f>
        <v>0</v>
      </c>
      <c r="D36" s="47">
        <f>Spisak!E31</f>
        <v>0</v>
      </c>
      <c r="E36" s="47">
        <f>Spisak!F31</f>
        <v>0</v>
      </c>
      <c r="F36" s="47">
        <f>Spisak!G31</f>
        <v>0</v>
      </c>
      <c r="G36" s="47">
        <f>Spisak!H31</f>
        <v>0</v>
      </c>
      <c r="H36" s="47">
        <f>Spisak!I31</f>
        <v>0</v>
      </c>
      <c r="I36" s="47">
        <f>Spisak!J31</f>
        <v>0</v>
      </c>
      <c r="J36" s="47" t="str">
        <f>Spisak!T31</f>
        <v/>
      </c>
      <c r="K36" s="47" t="str">
        <f>Spisak!U31</f>
        <v/>
      </c>
      <c r="L36" s="47" t="str">
        <f>Spisak!V31</f>
        <v/>
      </c>
      <c r="M36" s="47">
        <f>Spisak!Q31</f>
        <v>0</v>
      </c>
      <c r="N36" s="47">
        <f>Spisak!R31</f>
        <v>0</v>
      </c>
      <c r="O36" s="47">
        <f>Spisak!Y31</f>
        <v>0</v>
      </c>
      <c r="P36" s="47" t="str">
        <f>Spisak!Z31</f>
        <v/>
      </c>
    </row>
    <row r="37" spans="1:16" ht="12.9" customHeight="1" x14ac:dyDescent="0.25">
      <c r="A37" s="49" t="str">
        <f>Spisak!B32</f>
        <v>35/2021</v>
      </c>
      <c r="B37" s="48" t="str">
        <f>Spisak!C32</f>
        <v>Stanić Aleksandar</v>
      </c>
      <c r="C37" s="47">
        <f>Spisak!D32</f>
        <v>0</v>
      </c>
      <c r="D37" s="47">
        <f>Spisak!E32</f>
        <v>0</v>
      </c>
      <c r="E37" s="47">
        <f>Spisak!F32</f>
        <v>0</v>
      </c>
      <c r="F37" s="47">
        <f>Spisak!G32</f>
        <v>0</v>
      </c>
      <c r="G37" s="47">
        <f>Spisak!H32</f>
        <v>0</v>
      </c>
      <c r="H37" s="47">
        <f>Spisak!I32</f>
        <v>0</v>
      </c>
      <c r="I37" s="47">
        <f>Spisak!J32</f>
        <v>0</v>
      </c>
      <c r="J37" s="47" t="str">
        <f>Spisak!T32</f>
        <v/>
      </c>
      <c r="K37" s="47" t="str">
        <f>Spisak!U32</f>
        <v/>
      </c>
      <c r="L37" s="47" t="str">
        <f>Spisak!V32</f>
        <v/>
      </c>
      <c r="M37" s="47">
        <f>Spisak!Q32</f>
        <v>0</v>
      </c>
      <c r="N37" s="47">
        <f>Spisak!R32</f>
        <v>0</v>
      </c>
      <c r="O37" s="47">
        <f>Spisak!Y32</f>
        <v>0</v>
      </c>
      <c r="P37" s="47" t="str">
        <f>Spisak!Z32</f>
        <v/>
      </c>
    </row>
    <row r="38" spans="1:16" ht="12.9" customHeight="1" x14ac:dyDescent="0.25">
      <c r="A38" s="49" t="str">
        <f>Spisak!B33</f>
        <v>36/2021</v>
      </c>
      <c r="B38" s="48" t="str">
        <f>Spisak!C33</f>
        <v>Brajković Nada</v>
      </c>
      <c r="C38" s="47">
        <f>Spisak!D33</f>
        <v>0</v>
      </c>
      <c r="D38" s="47">
        <f>Spisak!E33</f>
        <v>0</v>
      </c>
      <c r="E38" s="47">
        <f>Spisak!F33</f>
        <v>0</v>
      </c>
      <c r="F38" s="47">
        <f>Spisak!G33</f>
        <v>0</v>
      </c>
      <c r="G38" s="47">
        <f>Spisak!H33</f>
        <v>0</v>
      </c>
      <c r="H38" s="47">
        <f>Spisak!I33</f>
        <v>0</v>
      </c>
      <c r="I38" s="47">
        <f>Spisak!J33</f>
        <v>0</v>
      </c>
      <c r="J38" s="47" t="str">
        <f>Spisak!T33</f>
        <v/>
      </c>
      <c r="K38" s="47" t="str">
        <f>Spisak!U33</f>
        <v/>
      </c>
      <c r="L38" s="47" t="str">
        <f>Spisak!V33</f>
        <v/>
      </c>
      <c r="M38" s="47">
        <f>Spisak!Q33</f>
        <v>0</v>
      </c>
      <c r="N38" s="47">
        <f>Spisak!R33</f>
        <v>0</v>
      </c>
      <c r="O38" s="47">
        <f>Spisak!Y33</f>
        <v>0</v>
      </c>
      <c r="P38" s="47" t="str">
        <f>Spisak!Z33</f>
        <v/>
      </c>
    </row>
    <row r="39" spans="1:16" ht="12.9" customHeight="1" x14ac:dyDescent="0.25">
      <c r="A39" s="49" t="str">
        <f>Spisak!B34</f>
        <v>37/2021</v>
      </c>
      <c r="B39" s="48" t="str">
        <f>Spisak!C34</f>
        <v>Vukotić Vojislav</v>
      </c>
      <c r="C39" s="47">
        <f>Spisak!D34</f>
        <v>0</v>
      </c>
      <c r="D39" s="47">
        <f>Spisak!E34</f>
        <v>0</v>
      </c>
      <c r="E39" s="47">
        <f>Spisak!F34</f>
        <v>0</v>
      </c>
      <c r="F39" s="47">
        <f>Spisak!G34</f>
        <v>0</v>
      </c>
      <c r="G39" s="47">
        <f>Spisak!H34</f>
        <v>0</v>
      </c>
      <c r="H39" s="47">
        <f>Spisak!I34</f>
        <v>0</v>
      </c>
      <c r="I39" s="47">
        <f>Spisak!J34</f>
        <v>0</v>
      </c>
      <c r="J39" s="47" t="str">
        <f>Spisak!T34</f>
        <v/>
      </c>
      <c r="K39" s="47" t="str">
        <f>Spisak!U34</f>
        <v/>
      </c>
      <c r="L39" s="47" t="str">
        <f>Spisak!V34</f>
        <v/>
      </c>
      <c r="M39" s="47">
        <f>Spisak!Q34</f>
        <v>0</v>
      </c>
      <c r="N39" s="47">
        <f>Spisak!R34</f>
        <v>0</v>
      </c>
      <c r="O39" s="47">
        <f>Spisak!Y34</f>
        <v>0</v>
      </c>
      <c r="P39" s="47" t="str">
        <f>Spisak!Z34</f>
        <v/>
      </c>
    </row>
    <row r="40" spans="1:16" ht="12.9" customHeight="1" x14ac:dyDescent="0.25">
      <c r="A40" s="49" t="str">
        <f>Spisak!B35</f>
        <v>38/2021</v>
      </c>
      <c r="B40" s="48" t="str">
        <f>Spisak!C35</f>
        <v>Toskić Sado</v>
      </c>
      <c r="C40" s="47">
        <f>Spisak!D35</f>
        <v>0</v>
      </c>
      <c r="D40" s="47">
        <f>Spisak!E35</f>
        <v>0</v>
      </c>
      <c r="E40" s="47">
        <f>Spisak!F35</f>
        <v>1</v>
      </c>
      <c r="F40" s="47">
        <f>Spisak!G35</f>
        <v>0</v>
      </c>
      <c r="G40" s="47">
        <f>Spisak!H35</f>
        <v>0</v>
      </c>
      <c r="H40" s="47">
        <f>Spisak!I35</f>
        <v>0</v>
      </c>
      <c r="I40" s="47">
        <f>Spisak!J35</f>
        <v>0</v>
      </c>
      <c r="J40" s="47">
        <f>Spisak!T35</f>
        <v>0.5</v>
      </c>
      <c r="K40" s="47" t="str">
        <f>Spisak!U35</f>
        <v/>
      </c>
      <c r="L40" s="47" t="str">
        <f>Spisak!V35</f>
        <v/>
      </c>
      <c r="M40" s="47">
        <f>Spisak!Q35</f>
        <v>0</v>
      </c>
      <c r="N40" s="47">
        <f>Spisak!R35</f>
        <v>0</v>
      </c>
      <c r="O40" s="47">
        <f>Spisak!Y35</f>
        <v>1.5</v>
      </c>
      <c r="P40" s="47" t="str">
        <f>Spisak!Z35</f>
        <v/>
      </c>
    </row>
    <row r="41" spans="1:16" ht="12.9" customHeight="1" x14ac:dyDescent="0.25">
      <c r="A41" s="49" t="str">
        <f>Spisak!B36</f>
        <v>39/2021</v>
      </c>
      <c r="B41" s="48" t="str">
        <f>Spisak!C36</f>
        <v>Radović Vuk</v>
      </c>
      <c r="C41" s="47">
        <f>Spisak!D36</f>
        <v>0</v>
      </c>
      <c r="D41" s="47">
        <f>Spisak!E36</f>
        <v>0</v>
      </c>
      <c r="E41" s="47">
        <f>Spisak!F36</f>
        <v>0</v>
      </c>
      <c r="F41" s="47">
        <f>Spisak!G36</f>
        <v>0</v>
      </c>
      <c r="G41" s="47">
        <f>Spisak!H36</f>
        <v>0</v>
      </c>
      <c r="H41" s="47">
        <f>Spisak!I36</f>
        <v>0</v>
      </c>
      <c r="I41" s="47">
        <f>Spisak!J36</f>
        <v>0</v>
      </c>
      <c r="J41" s="47" t="str">
        <f>Spisak!T36</f>
        <v/>
      </c>
      <c r="K41" s="47" t="str">
        <f>Spisak!U36</f>
        <v/>
      </c>
      <c r="L41" s="47" t="str">
        <f>Spisak!V36</f>
        <v/>
      </c>
      <c r="M41" s="47">
        <f>Spisak!Q36</f>
        <v>0</v>
      </c>
      <c r="N41" s="47">
        <f>Spisak!R36</f>
        <v>0</v>
      </c>
      <c r="O41" s="47">
        <f>Spisak!Y36</f>
        <v>0</v>
      </c>
      <c r="P41" s="47" t="str">
        <f>Spisak!Z36</f>
        <v/>
      </c>
    </row>
    <row r="42" spans="1:16" ht="12.9" customHeight="1" x14ac:dyDescent="0.25">
      <c r="A42" s="49" t="str">
        <f>Spisak!B37</f>
        <v>1/2020</v>
      </c>
      <c r="B42" s="48" t="str">
        <f>Spisak!C37</f>
        <v>Vukčević Luka</v>
      </c>
      <c r="C42" s="47">
        <f>Spisak!D37</f>
        <v>0</v>
      </c>
      <c r="D42" s="47">
        <f>Spisak!E37</f>
        <v>2</v>
      </c>
      <c r="E42" s="47">
        <f>Spisak!F37</f>
        <v>2</v>
      </c>
      <c r="F42" s="47">
        <f>Spisak!G37</f>
        <v>0</v>
      </c>
      <c r="G42" s="47">
        <f>Spisak!H37</f>
        <v>0</v>
      </c>
      <c r="H42" s="47">
        <f>Spisak!I37</f>
        <v>0</v>
      </c>
      <c r="I42" s="47">
        <f>Spisak!J37</f>
        <v>0</v>
      </c>
      <c r="J42" s="47">
        <f>Spisak!T37</f>
        <v>10</v>
      </c>
      <c r="K42" s="47">
        <f>Spisak!U37</f>
        <v>14</v>
      </c>
      <c r="L42" s="47" t="str">
        <f>Spisak!V37</f>
        <v/>
      </c>
      <c r="M42" s="47">
        <f>Spisak!Q37</f>
        <v>0</v>
      </c>
      <c r="N42" s="47">
        <f>Spisak!R37</f>
        <v>0</v>
      </c>
      <c r="O42" s="47">
        <f>Spisak!Y37</f>
        <v>28</v>
      </c>
      <c r="P42" s="47" t="str">
        <f>Spisak!Z37</f>
        <v/>
      </c>
    </row>
    <row r="43" spans="1:16" ht="12.9" customHeight="1" x14ac:dyDescent="0.25">
      <c r="A43" s="49" t="str">
        <f>Spisak!B38</f>
        <v>8/2020</v>
      </c>
      <c r="B43" s="48" t="str">
        <f>Spisak!C38</f>
        <v>Ramdedović Bekir</v>
      </c>
      <c r="C43" s="47">
        <f>Spisak!D38</f>
        <v>0</v>
      </c>
      <c r="D43" s="47">
        <f>Spisak!E38</f>
        <v>0</v>
      </c>
      <c r="E43" s="47">
        <f>Spisak!F38</f>
        <v>0</v>
      </c>
      <c r="F43" s="47">
        <f>Spisak!G38</f>
        <v>0</v>
      </c>
      <c r="G43" s="47">
        <f>Spisak!H38</f>
        <v>0</v>
      </c>
      <c r="H43" s="47">
        <f>Spisak!I38</f>
        <v>0</v>
      </c>
      <c r="I43" s="47">
        <f>Spisak!J38</f>
        <v>0</v>
      </c>
      <c r="J43" s="47">
        <f>Spisak!T38</f>
        <v>8.5</v>
      </c>
      <c r="K43" s="47" t="str">
        <f>Spisak!U38</f>
        <v/>
      </c>
      <c r="L43" s="47" t="str">
        <f>Spisak!V38</f>
        <v/>
      </c>
      <c r="M43" s="47">
        <f>Spisak!Q38</f>
        <v>0</v>
      </c>
      <c r="N43" s="47">
        <f>Spisak!R38</f>
        <v>0</v>
      </c>
      <c r="O43" s="47">
        <f>Spisak!Y38</f>
        <v>8.5</v>
      </c>
      <c r="P43" s="47" t="str">
        <f>Spisak!Z38</f>
        <v/>
      </c>
    </row>
    <row r="44" spans="1:16" ht="12.9" customHeight="1" x14ac:dyDescent="0.25">
      <c r="A44" s="49" t="str">
        <f>Spisak!B39</f>
        <v>12/2020</v>
      </c>
      <c r="B44" s="48" t="str">
        <f>Spisak!C39</f>
        <v>Radončić Mensud</v>
      </c>
      <c r="C44" s="47">
        <f>Spisak!D39</f>
        <v>0</v>
      </c>
      <c r="D44" s="47">
        <f>Spisak!E39</f>
        <v>1.5</v>
      </c>
      <c r="E44" s="47">
        <f>Spisak!F39</f>
        <v>0.5</v>
      </c>
      <c r="F44" s="47">
        <f>Spisak!G39</f>
        <v>1</v>
      </c>
      <c r="G44" s="47">
        <f>Spisak!H39</f>
        <v>1.5</v>
      </c>
      <c r="H44" s="47">
        <f>Spisak!I39</f>
        <v>1</v>
      </c>
      <c r="I44" s="47">
        <f>Spisak!J39</f>
        <v>0</v>
      </c>
      <c r="J44" s="47">
        <f>Spisak!T39</f>
        <v>7.5</v>
      </c>
      <c r="K44" s="47">
        <f>Spisak!U39</f>
        <v>14</v>
      </c>
      <c r="L44" s="47" t="str">
        <f>Spisak!V39</f>
        <v/>
      </c>
      <c r="M44" s="47">
        <f>Spisak!Q39</f>
        <v>0</v>
      </c>
      <c r="N44" s="47">
        <f>Spisak!R39</f>
        <v>0</v>
      </c>
      <c r="O44" s="47">
        <f>Spisak!Y39</f>
        <v>27</v>
      </c>
      <c r="P44" s="47" t="str">
        <f>Spisak!Z39</f>
        <v/>
      </c>
    </row>
    <row r="45" spans="1:16" ht="12.9" customHeight="1" x14ac:dyDescent="0.25">
      <c r="A45" s="49" t="str">
        <f>Spisak!B40</f>
        <v>15/2020</v>
      </c>
      <c r="B45" s="48" t="str">
        <f>Spisak!C40</f>
        <v>Medojević Nikolina</v>
      </c>
      <c r="C45" s="47">
        <f>Spisak!D40</f>
        <v>0</v>
      </c>
      <c r="D45" s="47">
        <f>Spisak!E40</f>
        <v>0</v>
      </c>
      <c r="E45" s="47">
        <f>Spisak!F40</f>
        <v>0</v>
      </c>
      <c r="F45" s="47">
        <f>Spisak!G40</f>
        <v>0</v>
      </c>
      <c r="G45" s="47">
        <f>Spisak!H40</f>
        <v>0</v>
      </c>
      <c r="H45" s="47">
        <f>Spisak!I40</f>
        <v>0</v>
      </c>
      <c r="I45" s="47">
        <f>Spisak!J40</f>
        <v>0</v>
      </c>
      <c r="J45" s="47" t="str">
        <f>Spisak!T40</f>
        <v/>
      </c>
      <c r="K45" s="47" t="str">
        <f>Spisak!U40</f>
        <v/>
      </c>
      <c r="L45" s="47" t="str">
        <f>Spisak!V40</f>
        <v/>
      </c>
      <c r="M45" s="47">
        <f>Spisak!Q40</f>
        <v>0</v>
      </c>
      <c r="N45" s="47">
        <f>Spisak!R40</f>
        <v>0</v>
      </c>
      <c r="O45" s="47">
        <f>Spisak!Y40</f>
        <v>0</v>
      </c>
      <c r="P45" s="47" t="str">
        <f>Spisak!Z40</f>
        <v/>
      </c>
    </row>
    <row r="46" spans="1:16" ht="12.9" customHeight="1" x14ac:dyDescent="0.25">
      <c r="A46" s="49" t="str">
        <f>Spisak!B41</f>
        <v>20/2020</v>
      </c>
      <c r="B46" s="48" t="str">
        <f>Spisak!C41</f>
        <v>Vuković Teodora</v>
      </c>
      <c r="C46" s="47">
        <f>Spisak!D41</f>
        <v>0</v>
      </c>
      <c r="D46" s="47">
        <f>Spisak!E41</f>
        <v>1</v>
      </c>
      <c r="E46" s="47">
        <f>Spisak!F41</f>
        <v>1</v>
      </c>
      <c r="F46" s="47">
        <f>Spisak!G41</f>
        <v>2</v>
      </c>
      <c r="G46" s="47">
        <f>Spisak!H41</f>
        <v>2</v>
      </c>
      <c r="H46" s="47">
        <f>Spisak!I41</f>
        <v>2</v>
      </c>
      <c r="I46" s="47">
        <f>Spisak!J41</f>
        <v>0</v>
      </c>
      <c r="J46" s="47">
        <f>Spisak!T41</f>
        <v>8</v>
      </c>
      <c r="K46" s="47">
        <f>Spisak!U41</f>
        <v>9</v>
      </c>
      <c r="L46" s="47" t="str">
        <f>Spisak!V41</f>
        <v/>
      </c>
      <c r="M46" s="47">
        <f>Spisak!Q41</f>
        <v>0</v>
      </c>
      <c r="N46" s="47">
        <f>Spisak!R41</f>
        <v>0</v>
      </c>
      <c r="O46" s="47">
        <f>Spisak!Y41</f>
        <v>25</v>
      </c>
      <c r="P46" s="47" t="str">
        <f>Spisak!Z41</f>
        <v/>
      </c>
    </row>
    <row r="47" spans="1:16" ht="12.9" customHeight="1" x14ac:dyDescent="0.25">
      <c r="A47" s="49" t="str">
        <f>Spisak!B42</f>
        <v>22/2020</v>
      </c>
      <c r="B47" s="48" t="str">
        <f>Spisak!C42</f>
        <v>Miličković Stevan</v>
      </c>
      <c r="C47" s="47">
        <f>Spisak!D42</f>
        <v>0</v>
      </c>
      <c r="D47" s="47">
        <f>Spisak!E42</f>
        <v>0</v>
      </c>
      <c r="E47" s="47">
        <f>Spisak!F42</f>
        <v>0</v>
      </c>
      <c r="F47" s="47">
        <f>Spisak!G42</f>
        <v>0</v>
      </c>
      <c r="G47" s="47">
        <f>Spisak!H42</f>
        <v>0</v>
      </c>
      <c r="H47" s="47">
        <f>Spisak!I42</f>
        <v>0</v>
      </c>
      <c r="I47" s="47">
        <f>Spisak!J42</f>
        <v>0</v>
      </c>
      <c r="J47" s="47" t="str">
        <f>Spisak!T42</f>
        <v/>
      </c>
      <c r="K47" s="47" t="str">
        <f>Spisak!U42</f>
        <v/>
      </c>
      <c r="L47" s="47" t="str">
        <f>Spisak!V42</f>
        <v/>
      </c>
      <c r="M47" s="47">
        <f>Spisak!Q42</f>
        <v>0</v>
      </c>
      <c r="N47" s="47">
        <f>Spisak!R42</f>
        <v>0</v>
      </c>
      <c r="O47" s="47">
        <f>Spisak!Y42</f>
        <v>0</v>
      </c>
      <c r="P47" s="47" t="str">
        <f>Spisak!Z42</f>
        <v/>
      </c>
    </row>
    <row r="48" spans="1:16" ht="12.9" customHeight="1" x14ac:dyDescent="0.25">
      <c r="A48" s="49" t="str">
        <f>Spisak!B43</f>
        <v>24/2020</v>
      </c>
      <c r="B48" s="48" t="str">
        <f>Spisak!C43</f>
        <v>Drašković Đorđije</v>
      </c>
      <c r="C48" s="47">
        <f>Spisak!D43</f>
        <v>0</v>
      </c>
      <c r="D48" s="47">
        <f>Spisak!E43</f>
        <v>0</v>
      </c>
      <c r="E48" s="47">
        <f>Spisak!F43</f>
        <v>0</v>
      </c>
      <c r="F48" s="47">
        <f>Spisak!G43</f>
        <v>0</v>
      </c>
      <c r="G48" s="47">
        <f>Spisak!H43</f>
        <v>0</v>
      </c>
      <c r="H48" s="47">
        <f>Spisak!I43</f>
        <v>0</v>
      </c>
      <c r="I48" s="47">
        <f>Spisak!J43</f>
        <v>0</v>
      </c>
      <c r="J48" s="47">
        <f>Spisak!T43</f>
        <v>5</v>
      </c>
      <c r="K48" s="47">
        <f>Spisak!U43</f>
        <v>5</v>
      </c>
      <c r="L48" s="47" t="str">
        <f>Spisak!V43</f>
        <v/>
      </c>
      <c r="M48" s="47">
        <f>Spisak!Q43</f>
        <v>0</v>
      </c>
      <c r="N48" s="47">
        <f>Spisak!R43</f>
        <v>0</v>
      </c>
      <c r="O48" s="47">
        <f>Spisak!Y43</f>
        <v>10</v>
      </c>
      <c r="P48" s="47" t="str">
        <f>Spisak!Z43</f>
        <v/>
      </c>
    </row>
    <row r="49" spans="1:16" ht="12.9" customHeight="1" x14ac:dyDescent="0.25">
      <c r="A49" s="49" t="str">
        <f>Spisak!B44</f>
        <v>25/2020</v>
      </c>
      <c r="B49" s="48" t="str">
        <f>Spisak!C44</f>
        <v>Borozan Petar</v>
      </c>
      <c r="C49" s="47">
        <f>Spisak!D44</f>
        <v>0</v>
      </c>
      <c r="D49" s="47">
        <f>Spisak!E44</f>
        <v>0</v>
      </c>
      <c r="E49" s="47">
        <f>Spisak!F44</f>
        <v>0</v>
      </c>
      <c r="F49" s="47">
        <f>Spisak!G44</f>
        <v>0</v>
      </c>
      <c r="G49" s="47">
        <f>Spisak!H44</f>
        <v>0</v>
      </c>
      <c r="H49" s="47">
        <f>Spisak!I44</f>
        <v>0</v>
      </c>
      <c r="I49" s="47">
        <f>Spisak!J44</f>
        <v>0</v>
      </c>
      <c r="J49" s="47" t="str">
        <f>Spisak!T44</f>
        <v/>
      </c>
      <c r="K49" s="47" t="str">
        <f>Spisak!U44</f>
        <v/>
      </c>
      <c r="L49" s="47" t="str">
        <f>Spisak!V44</f>
        <v/>
      </c>
      <c r="M49" s="47">
        <f>Spisak!Q44</f>
        <v>0</v>
      </c>
      <c r="N49" s="47">
        <f>Spisak!R44</f>
        <v>0</v>
      </c>
      <c r="O49" s="47">
        <f>Spisak!Y44</f>
        <v>0</v>
      </c>
      <c r="P49" s="47" t="str">
        <f>Spisak!Z44</f>
        <v/>
      </c>
    </row>
    <row r="50" spans="1:16" ht="12.9" customHeight="1" x14ac:dyDescent="0.25">
      <c r="A50" s="49" t="str">
        <f>Spisak!B45</f>
        <v>26/2020</v>
      </c>
      <c r="B50" s="48" t="str">
        <f>Spisak!C45</f>
        <v>Vujović Lazar</v>
      </c>
      <c r="C50" s="47">
        <f>Spisak!D45</f>
        <v>0</v>
      </c>
      <c r="D50" s="47">
        <f>Spisak!E45</f>
        <v>0</v>
      </c>
      <c r="E50" s="47">
        <f>Spisak!F45</f>
        <v>0.5</v>
      </c>
      <c r="F50" s="47">
        <f>Spisak!G45</f>
        <v>0</v>
      </c>
      <c r="G50" s="47">
        <f>Spisak!H45</f>
        <v>0</v>
      </c>
      <c r="H50" s="47">
        <f>Spisak!I45</f>
        <v>0</v>
      </c>
      <c r="I50" s="47">
        <f>Spisak!J45</f>
        <v>0</v>
      </c>
      <c r="J50" s="47">
        <f>Spisak!T45</f>
        <v>3.5</v>
      </c>
      <c r="K50" s="47" t="str">
        <f>Spisak!U45</f>
        <v/>
      </c>
      <c r="L50" s="47" t="str">
        <f>Spisak!V45</f>
        <v/>
      </c>
      <c r="M50" s="47">
        <f>Spisak!Q45</f>
        <v>0</v>
      </c>
      <c r="N50" s="47">
        <f>Spisak!R45</f>
        <v>0</v>
      </c>
      <c r="O50" s="47">
        <f>Spisak!Y45</f>
        <v>4</v>
      </c>
      <c r="P50" s="47" t="str">
        <f>Spisak!Z45</f>
        <v/>
      </c>
    </row>
    <row r="51" spans="1:16" ht="12.9" customHeight="1" x14ac:dyDescent="0.25">
      <c r="A51" s="49" t="str">
        <f>Spisak!B46</f>
        <v>33/2020</v>
      </c>
      <c r="B51" s="48" t="str">
        <f>Spisak!C46</f>
        <v>Šutović Ilija</v>
      </c>
      <c r="C51" s="47">
        <f>Spisak!D46</f>
        <v>0</v>
      </c>
      <c r="D51" s="47">
        <f>Spisak!E46</f>
        <v>0</v>
      </c>
      <c r="E51" s="47">
        <f>Spisak!F46</f>
        <v>0</v>
      </c>
      <c r="F51" s="47">
        <f>Spisak!G46</f>
        <v>0</v>
      </c>
      <c r="G51" s="47">
        <f>Spisak!H46</f>
        <v>0</v>
      </c>
      <c r="H51" s="47">
        <f>Spisak!I46</f>
        <v>0</v>
      </c>
      <c r="I51" s="47">
        <f>Spisak!J46</f>
        <v>0</v>
      </c>
      <c r="J51" s="47" t="str">
        <f>Spisak!T46</f>
        <v/>
      </c>
      <c r="K51" s="47" t="str">
        <f>Spisak!U46</f>
        <v/>
      </c>
      <c r="L51" s="47" t="str">
        <f>Spisak!V46</f>
        <v/>
      </c>
      <c r="M51" s="47">
        <f>Spisak!Q46</f>
        <v>0</v>
      </c>
      <c r="N51" s="47">
        <f>Spisak!R46</f>
        <v>0</v>
      </c>
      <c r="O51" s="47">
        <f>Spisak!Y46</f>
        <v>0</v>
      </c>
      <c r="P51" s="47" t="str">
        <f>Spisak!Z46</f>
        <v/>
      </c>
    </row>
    <row r="52" spans="1:16" ht="12.9" customHeight="1" x14ac:dyDescent="0.25">
      <c r="A52" s="49" t="str">
        <f>Spisak!B47</f>
        <v>38/2020</v>
      </c>
      <c r="B52" s="48" t="str">
        <f>Spisak!C47</f>
        <v>Goda Arijana</v>
      </c>
      <c r="C52" s="47">
        <f>Spisak!D47</f>
        <v>0</v>
      </c>
      <c r="D52" s="47">
        <f>Spisak!E47</f>
        <v>0</v>
      </c>
      <c r="E52" s="47">
        <f>Spisak!F47</f>
        <v>0</v>
      </c>
      <c r="F52" s="47">
        <f>Spisak!G47</f>
        <v>0</v>
      </c>
      <c r="G52" s="47">
        <f>Spisak!H47</f>
        <v>0</v>
      </c>
      <c r="H52" s="47">
        <f>Spisak!I47</f>
        <v>0</v>
      </c>
      <c r="I52" s="47">
        <f>Spisak!J47</f>
        <v>0</v>
      </c>
      <c r="J52" s="47" t="str">
        <f>Spisak!T47</f>
        <v/>
      </c>
      <c r="K52" s="47" t="str">
        <f>Spisak!U47</f>
        <v/>
      </c>
      <c r="L52" s="47" t="str">
        <f>Spisak!V47</f>
        <v/>
      </c>
      <c r="M52" s="47">
        <f>Spisak!Q47</f>
        <v>0</v>
      </c>
      <c r="N52" s="47">
        <f>Spisak!R47</f>
        <v>0</v>
      </c>
      <c r="O52" s="47">
        <f>Spisak!Y47</f>
        <v>0</v>
      </c>
      <c r="P52" s="47" t="str">
        <f>Spisak!Z47</f>
        <v/>
      </c>
    </row>
    <row r="53" spans="1:16" ht="12.9" customHeight="1" x14ac:dyDescent="0.25">
      <c r="A53" s="49" t="str">
        <f>Spisak!B48</f>
        <v>2/2019</v>
      </c>
      <c r="B53" s="48" t="str">
        <f>Spisak!C48</f>
        <v>Cvijović Tijana</v>
      </c>
      <c r="C53" s="47">
        <f>Spisak!D48</f>
        <v>0</v>
      </c>
      <c r="D53" s="47">
        <f>Spisak!E48</f>
        <v>0</v>
      </c>
      <c r="E53" s="47">
        <f>Spisak!F48</f>
        <v>0</v>
      </c>
      <c r="F53" s="47">
        <f>Spisak!G48</f>
        <v>0</v>
      </c>
      <c r="G53" s="47">
        <f>Spisak!H48</f>
        <v>0</v>
      </c>
      <c r="H53" s="47">
        <f>Spisak!I48</f>
        <v>0</v>
      </c>
      <c r="I53" s="47">
        <f>Spisak!J48</f>
        <v>0</v>
      </c>
      <c r="J53" s="47" t="str">
        <f>Spisak!T48</f>
        <v/>
      </c>
      <c r="K53" s="47" t="str">
        <f>Spisak!U48</f>
        <v/>
      </c>
      <c r="L53" s="47" t="str">
        <f>Spisak!V48</f>
        <v/>
      </c>
      <c r="M53" s="47">
        <f>Spisak!Q48</f>
        <v>0</v>
      </c>
      <c r="N53" s="47">
        <f>Spisak!R48</f>
        <v>0</v>
      </c>
      <c r="O53" s="47">
        <f>Spisak!Y48</f>
        <v>0</v>
      </c>
      <c r="P53" s="47" t="str">
        <f>Spisak!Z48</f>
        <v/>
      </c>
    </row>
    <row r="54" spans="1:16" ht="12.9" customHeight="1" x14ac:dyDescent="0.25">
      <c r="A54" s="49" t="str">
        <f>Spisak!B49</f>
        <v>12/2019</v>
      </c>
      <c r="B54" s="48" t="str">
        <f>Spisak!C49</f>
        <v>Vujanović Marina</v>
      </c>
      <c r="C54" s="47">
        <f>Spisak!D49</f>
        <v>0</v>
      </c>
      <c r="D54" s="47">
        <f>Spisak!E49</f>
        <v>0</v>
      </c>
      <c r="E54" s="47">
        <f>Spisak!F49</f>
        <v>0</v>
      </c>
      <c r="F54" s="47">
        <f>Spisak!G49</f>
        <v>0</v>
      </c>
      <c r="G54" s="47">
        <f>Spisak!H49</f>
        <v>0</v>
      </c>
      <c r="H54" s="47">
        <f>Spisak!I49</f>
        <v>0</v>
      </c>
      <c r="I54" s="47">
        <f>Spisak!J49</f>
        <v>0</v>
      </c>
      <c r="J54" s="47" t="str">
        <f>Spisak!T49</f>
        <v/>
      </c>
      <c r="K54" s="47" t="str">
        <f>Spisak!U49</f>
        <v/>
      </c>
      <c r="L54" s="47" t="str">
        <f>Spisak!V49</f>
        <v/>
      </c>
      <c r="M54" s="47">
        <f>Spisak!Q49</f>
        <v>0</v>
      </c>
      <c r="N54" s="47">
        <f>Spisak!R49</f>
        <v>0</v>
      </c>
      <c r="O54" s="47">
        <f>Spisak!Y49</f>
        <v>0</v>
      </c>
      <c r="P54" s="47" t="str">
        <f>Spisak!Z49</f>
        <v/>
      </c>
    </row>
    <row r="55" spans="1:16" ht="12.9" customHeight="1" x14ac:dyDescent="0.25">
      <c r="A55" s="49" t="str">
        <f>Spisak!B50</f>
        <v>13/2019</v>
      </c>
      <c r="B55" s="48" t="str">
        <f>Spisak!C50</f>
        <v>Petranović Nikolina</v>
      </c>
      <c r="C55" s="47">
        <f>Spisak!D50</f>
        <v>0</v>
      </c>
      <c r="D55" s="47">
        <f>Spisak!E50</f>
        <v>1</v>
      </c>
      <c r="E55" s="47">
        <f>Spisak!F50</f>
        <v>0.5</v>
      </c>
      <c r="F55" s="47">
        <f>Spisak!G50</f>
        <v>0</v>
      </c>
      <c r="G55" s="47">
        <f>Spisak!H50</f>
        <v>0</v>
      </c>
      <c r="H55" s="47">
        <f>Spisak!I50</f>
        <v>0</v>
      </c>
      <c r="I55" s="47">
        <f>Spisak!J50</f>
        <v>0</v>
      </c>
      <c r="J55" s="47">
        <f>Spisak!T50</f>
        <v>2.5</v>
      </c>
      <c r="K55" s="47" t="str">
        <f>Spisak!U50</f>
        <v/>
      </c>
      <c r="L55" s="47" t="str">
        <f>Spisak!V50</f>
        <v/>
      </c>
      <c r="M55" s="47">
        <f>Spisak!Q50</f>
        <v>0</v>
      </c>
      <c r="N55" s="47">
        <f>Spisak!R50</f>
        <v>0</v>
      </c>
      <c r="O55" s="47">
        <f>Spisak!Y50</f>
        <v>4</v>
      </c>
      <c r="P55" s="47" t="str">
        <f>Spisak!Z50</f>
        <v/>
      </c>
    </row>
    <row r="56" spans="1:16" ht="12.9" customHeight="1" x14ac:dyDescent="0.25">
      <c r="A56" s="49" t="str">
        <f>Spisak!B51</f>
        <v>15/2019</v>
      </c>
      <c r="B56" s="48" t="str">
        <f>Spisak!C51</f>
        <v>Šekularac Luka</v>
      </c>
      <c r="C56" s="47">
        <f>Spisak!D51</f>
        <v>0</v>
      </c>
      <c r="D56" s="47">
        <f>Spisak!E51</f>
        <v>0</v>
      </c>
      <c r="E56" s="47">
        <f>Spisak!F51</f>
        <v>0</v>
      </c>
      <c r="F56" s="47">
        <f>Spisak!G51</f>
        <v>0</v>
      </c>
      <c r="G56" s="47">
        <f>Spisak!H51</f>
        <v>0</v>
      </c>
      <c r="H56" s="47">
        <f>Spisak!I51</f>
        <v>0</v>
      </c>
      <c r="I56" s="47">
        <f>Spisak!J51</f>
        <v>0</v>
      </c>
      <c r="J56" s="47" t="str">
        <f>Spisak!T51</f>
        <v/>
      </c>
      <c r="K56" s="47" t="str">
        <f>Spisak!U51</f>
        <v/>
      </c>
      <c r="L56" s="47" t="str">
        <f>Spisak!V51</f>
        <v/>
      </c>
      <c r="M56" s="47">
        <f>Spisak!Q51</f>
        <v>0</v>
      </c>
      <c r="N56" s="47">
        <f>Spisak!R51</f>
        <v>0</v>
      </c>
      <c r="O56" s="47">
        <f>Spisak!Y51</f>
        <v>0</v>
      </c>
      <c r="P56" s="47" t="str">
        <f>Spisak!Z51</f>
        <v/>
      </c>
    </row>
    <row r="57" spans="1:16" ht="12.9" customHeight="1" x14ac:dyDescent="0.25">
      <c r="A57" s="49" t="str">
        <f>Spisak!B52</f>
        <v>19/2019</v>
      </c>
      <c r="B57" s="48" t="str">
        <f>Spisak!C52</f>
        <v>Mandić Miljan</v>
      </c>
      <c r="C57" s="47">
        <f>Spisak!D52</f>
        <v>0</v>
      </c>
      <c r="D57" s="47">
        <f>Spisak!E52</f>
        <v>0</v>
      </c>
      <c r="E57" s="47">
        <f>Spisak!F52</f>
        <v>0</v>
      </c>
      <c r="F57" s="47">
        <f>Spisak!G52</f>
        <v>0</v>
      </c>
      <c r="G57" s="47">
        <f>Spisak!H52</f>
        <v>0</v>
      </c>
      <c r="H57" s="47">
        <f>Spisak!I52</f>
        <v>0</v>
      </c>
      <c r="I57" s="47">
        <f>Spisak!J52</f>
        <v>0</v>
      </c>
      <c r="J57" s="47" t="str">
        <f>Spisak!T52</f>
        <v/>
      </c>
      <c r="K57" s="47" t="str">
        <f>Spisak!U52</f>
        <v/>
      </c>
      <c r="L57" s="47" t="str">
        <f>Spisak!V52</f>
        <v/>
      </c>
      <c r="M57" s="47">
        <f>Spisak!Q52</f>
        <v>0</v>
      </c>
      <c r="N57" s="47">
        <f>Spisak!R52</f>
        <v>0</v>
      </c>
      <c r="O57" s="47">
        <f>Spisak!Y52</f>
        <v>0</v>
      </c>
      <c r="P57" s="47" t="str">
        <f>Spisak!Z52</f>
        <v/>
      </c>
    </row>
    <row r="58" spans="1:16" ht="12.9" customHeight="1" x14ac:dyDescent="0.25">
      <c r="A58" s="49" t="str">
        <f>Spisak!B53</f>
        <v>24/2019</v>
      </c>
      <c r="B58" s="48" t="str">
        <f>Spisak!C53</f>
        <v>Magdelinić Isidora</v>
      </c>
      <c r="C58" s="47">
        <f>Spisak!D53</f>
        <v>0</v>
      </c>
      <c r="D58" s="47">
        <f>Spisak!E53</f>
        <v>0</v>
      </c>
      <c r="E58" s="47">
        <f>Spisak!F53</f>
        <v>0</v>
      </c>
      <c r="F58" s="47">
        <f>Spisak!G53</f>
        <v>0</v>
      </c>
      <c r="G58" s="47">
        <f>Spisak!H53</f>
        <v>0</v>
      </c>
      <c r="H58" s="47">
        <f>Spisak!I53</f>
        <v>0</v>
      </c>
      <c r="I58" s="47">
        <f>Spisak!J53</f>
        <v>0</v>
      </c>
      <c r="J58" s="47" t="str">
        <f>Spisak!T53</f>
        <v/>
      </c>
      <c r="K58" s="47" t="str">
        <f>Spisak!U53</f>
        <v/>
      </c>
      <c r="L58" s="47" t="str">
        <f>Spisak!V53</f>
        <v/>
      </c>
      <c r="M58" s="47">
        <f>Spisak!Q53</f>
        <v>0</v>
      </c>
      <c r="N58" s="47">
        <f>Spisak!R53</f>
        <v>0</v>
      </c>
      <c r="O58" s="47">
        <f>Spisak!Y53</f>
        <v>0</v>
      </c>
      <c r="P58" s="47" t="str">
        <f>Spisak!Z53</f>
        <v/>
      </c>
    </row>
    <row r="59" spans="1:16" ht="12.9" customHeight="1" x14ac:dyDescent="0.25">
      <c r="A59" s="49" t="str">
        <f>Spisak!B54</f>
        <v>25/2019</v>
      </c>
      <c r="B59" s="48" t="str">
        <f>Spisak!C54</f>
        <v>Raičević Vojka</v>
      </c>
      <c r="C59" s="47">
        <f>Spisak!D54</f>
        <v>0</v>
      </c>
      <c r="D59" s="47">
        <f>Spisak!E54</f>
        <v>0</v>
      </c>
      <c r="E59" s="47">
        <f>Spisak!F54</f>
        <v>0</v>
      </c>
      <c r="F59" s="47">
        <f>Spisak!G54</f>
        <v>0</v>
      </c>
      <c r="G59" s="47">
        <f>Spisak!H54</f>
        <v>0</v>
      </c>
      <c r="H59" s="47">
        <f>Spisak!I54</f>
        <v>0</v>
      </c>
      <c r="I59" s="47">
        <f>Spisak!J54</f>
        <v>0</v>
      </c>
      <c r="J59" s="47" t="str">
        <f>Spisak!T54</f>
        <v/>
      </c>
      <c r="K59" s="47" t="str">
        <f>Spisak!U54</f>
        <v/>
      </c>
      <c r="L59" s="47" t="str">
        <f>Spisak!V54</f>
        <v/>
      </c>
      <c r="M59" s="47">
        <f>Spisak!Q54</f>
        <v>0</v>
      </c>
      <c r="N59" s="47">
        <f>Spisak!R54</f>
        <v>0</v>
      </c>
      <c r="O59" s="47">
        <f>Spisak!Y54</f>
        <v>0</v>
      </c>
      <c r="P59" s="47" t="str">
        <f>Spisak!Z54</f>
        <v/>
      </c>
    </row>
    <row r="60" spans="1:16" ht="12.9" customHeight="1" x14ac:dyDescent="0.25">
      <c r="A60" s="49" t="str">
        <f>Spisak!B55</f>
        <v>31/2019</v>
      </c>
      <c r="B60" s="48" t="str">
        <f>Spisak!C55</f>
        <v>Bulatović Martina</v>
      </c>
      <c r="C60" s="47">
        <f>Spisak!D55</f>
        <v>0</v>
      </c>
      <c r="D60" s="47">
        <f>Spisak!E55</f>
        <v>0</v>
      </c>
      <c r="E60" s="47">
        <f>Spisak!F55</f>
        <v>0</v>
      </c>
      <c r="F60" s="47">
        <f>Spisak!G55</f>
        <v>0</v>
      </c>
      <c r="G60" s="47">
        <f>Spisak!H55</f>
        <v>0</v>
      </c>
      <c r="H60" s="47">
        <f>Spisak!I55</f>
        <v>0</v>
      </c>
      <c r="I60" s="47">
        <f>Spisak!J55</f>
        <v>0</v>
      </c>
      <c r="J60" s="47" t="str">
        <f>Spisak!T55</f>
        <v/>
      </c>
      <c r="K60" s="47" t="str">
        <f>Spisak!U55</f>
        <v/>
      </c>
      <c r="L60" s="47" t="str">
        <f>Spisak!V55</f>
        <v/>
      </c>
      <c r="M60" s="47">
        <f>Spisak!Q55</f>
        <v>0</v>
      </c>
      <c r="N60" s="47">
        <f>Spisak!R55</f>
        <v>0</v>
      </c>
      <c r="O60" s="47">
        <f>Spisak!Y55</f>
        <v>0</v>
      </c>
      <c r="P60" s="47" t="str">
        <f>Spisak!Z55</f>
        <v/>
      </c>
    </row>
    <row r="61" spans="1:16" ht="12.9" customHeight="1" x14ac:dyDescent="0.25">
      <c r="A61" s="49" t="str">
        <f>Spisak!B56</f>
        <v>39/2019</v>
      </c>
      <c r="B61" s="48" t="str">
        <f>Spisak!C56</f>
        <v>Prelević Tanja</v>
      </c>
      <c r="C61" s="47">
        <f>Spisak!D56</f>
        <v>0</v>
      </c>
      <c r="D61" s="47">
        <f>Spisak!E56</f>
        <v>0</v>
      </c>
      <c r="E61" s="47">
        <f>Spisak!F56</f>
        <v>0</v>
      </c>
      <c r="F61" s="47">
        <f>Spisak!G56</f>
        <v>0</v>
      </c>
      <c r="G61" s="47">
        <f>Spisak!H56</f>
        <v>0</v>
      </c>
      <c r="H61" s="47">
        <f>Spisak!I56</f>
        <v>0</v>
      </c>
      <c r="I61" s="47">
        <f>Spisak!J56</f>
        <v>0</v>
      </c>
      <c r="J61" s="47" t="str">
        <f>Spisak!T56</f>
        <v/>
      </c>
      <c r="K61" s="47" t="str">
        <f>Spisak!U56</f>
        <v/>
      </c>
      <c r="L61" s="47" t="str">
        <f>Spisak!V56</f>
        <v/>
      </c>
      <c r="M61" s="47">
        <f>Spisak!Q56</f>
        <v>0</v>
      </c>
      <c r="N61" s="47">
        <f>Spisak!R56</f>
        <v>0</v>
      </c>
      <c r="O61" s="47">
        <f>Spisak!Y56</f>
        <v>0</v>
      </c>
      <c r="P61" s="47" t="str">
        <f>Spisak!Z56</f>
        <v/>
      </c>
    </row>
    <row r="62" spans="1:16" ht="12.9" customHeight="1" x14ac:dyDescent="0.25">
      <c r="A62" s="49" t="str">
        <f>Spisak!B57</f>
        <v>2/2018</v>
      </c>
      <c r="B62" s="48" t="str">
        <f>Spisak!C57</f>
        <v>Lazarević Aleksandar</v>
      </c>
      <c r="C62" s="47">
        <f>Spisak!D57</f>
        <v>0</v>
      </c>
      <c r="D62" s="47">
        <f>Spisak!E57</f>
        <v>0</v>
      </c>
      <c r="E62" s="47">
        <f>Spisak!F57</f>
        <v>0</v>
      </c>
      <c r="F62" s="47">
        <f>Spisak!G57</f>
        <v>0</v>
      </c>
      <c r="G62" s="47">
        <f>Spisak!H57</f>
        <v>0</v>
      </c>
      <c r="H62" s="47">
        <f>Spisak!I57</f>
        <v>0</v>
      </c>
      <c r="I62" s="47">
        <f>Spisak!J57</f>
        <v>0</v>
      </c>
      <c r="J62" s="47" t="str">
        <f>Spisak!T57</f>
        <v/>
      </c>
      <c r="K62" s="47" t="str">
        <f>Spisak!U57</f>
        <v/>
      </c>
      <c r="L62" s="47" t="str">
        <f>Spisak!V57</f>
        <v/>
      </c>
      <c r="M62" s="47">
        <f>Spisak!Q57</f>
        <v>0</v>
      </c>
      <c r="N62" s="47">
        <f>Spisak!R57</f>
        <v>0</v>
      </c>
      <c r="O62" s="47">
        <f>Spisak!Y57</f>
        <v>0</v>
      </c>
      <c r="P62" s="47" t="str">
        <f>Spisak!Z57</f>
        <v/>
      </c>
    </row>
    <row r="63" spans="1:16" ht="12.9" customHeight="1" x14ac:dyDescent="0.25">
      <c r="A63" s="49" t="str">
        <f>Spisak!B58</f>
        <v>13/2018</v>
      </c>
      <c r="B63" s="48" t="str">
        <f>Spisak!C58</f>
        <v>Milikić Luka</v>
      </c>
      <c r="C63" s="47">
        <f>Spisak!D58</f>
        <v>0</v>
      </c>
      <c r="D63" s="47">
        <f>Spisak!E58</f>
        <v>0</v>
      </c>
      <c r="E63" s="47">
        <f>Spisak!F58</f>
        <v>0</v>
      </c>
      <c r="F63" s="47">
        <f>Spisak!G58</f>
        <v>0</v>
      </c>
      <c r="G63" s="47">
        <f>Spisak!H58</f>
        <v>0</v>
      </c>
      <c r="H63" s="47">
        <f>Spisak!I58</f>
        <v>0</v>
      </c>
      <c r="I63" s="47">
        <f>Spisak!J58</f>
        <v>0</v>
      </c>
      <c r="J63" s="47" t="str">
        <f>Spisak!T58</f>
        <v/>
      </c>
      <c r="K63" s="47" t="str">
        <f>Spisak!U58</f>
        <v/>
      </c>
      <c r="L63" s="47" t="str">
        <f>Spisak!V58</f>
        <v/>
      </c>
      <c r="M63" s="47">
        <f>Spisak!Q58</f>
        <v>0</v>
      </c>
      <c r="N63" s="47">
        <f>Spisak!R58</f>
        <v>0</v>
      </c>
      <c r="O63" s="47">
        <f>Spisak!Y58</f>
        <v>0</v>
      </c>
      <c r="P63" s="47" t="str">
        <f>Spisak!Z58</f>
        <v/>
      </c>
    </row>
    <row r="64" spans="1:16" ht="12.9" customHeight="1" x14ac:dyDescent="0.25">
      <c r="A64" s="49" t="str">
        <f>Spisak!B59</f>
        <v>22/2018</v>
      </c>
      <c r="B64" s="48" t="str">
        <f>Spisak!C59</f>
        <v>Šabović Dajla</v>
      </c>
      <c r="C64" s="47">
        <f>Spisak!D59</f>
        <v>0</v>
      </c>
      <c r="D64" s="47">
        <f>Spisak!E59</f>
        <v>1</v>
      </c>
      <c r="E64" s="47">
        <f>Spisak!F59</f>
        <v>0.5</v>
      </c>
      <c r="F64" s="47">
        <f>Spisak!G59</f>
        <v>2</v>
      </c>
      <c r="G64" s="47">
        <f>Spisak!H59</f>
        <v>2</v>
      </c>
      <c r="H64" s="47">
        <f>Spisak!I59</f>
        <v>1</v>
      </c>
      <c r="I64" s="47">
        <f>Spisak!J59</f>
        <v>0</v>
      </c>
      <c r="J64" s="47">
        <f>Spisak!T59</f>
        <v>1.5</v>
      </c>
      <c r="K64" s="47">
        <f>Spisak!U59</f>
        <v>8</v>
      </c>
      <c r="L64" s="47" t="str">
        <f>Spisak!V59</f>
        <v/>
      </c>
      <c r="M64" s="47">
        <f>Spisak!Q59</f>
        <v>0</v>
      </c>
      <c r="N64" s="47">
        <f>Spisak!R59</f>
        <v>0</v>
      </c>
      <c r="O64" s="47">
        <f>Spisak!Y59</f>
        <v>16</v>
      </c>
      <c r="P64" s="47" t="str">
        <f>Spisak!Z59</f>
        <v/>
      </c>
    </row>
    <row r="65" spans="1:16" ht="12.9" customHeight="1" x14ac:dyDescent="0.25">
      <c r="A65" s="49" t="str">
        <f>Spisak!B60</f>
        <v>25/2018</v>
      </c>
      <c r="B65" s="48" t="str">
        <f>Spisak!C60</f>
        <v>Ivanović Ana</v>
      </c>
      <c r="C65" s="47">
        <f>Spisak!D60</f>
        <v>0</v>
      </c>
      <c r="D65" s="47">
        <f>Spisak!E60</f>
        <v>1</v>
      </c>
      <c r="E65" s="47">
        <f>Spisak!F60</f>
        <v>1</v>
      </c>
      <c r="F65" s="47">
        <f>Spisak!G60</f>
        <v>2</v>
      </c>
      <c r="G65" s="47">
        <f>Spisak!H60</f>
        <v>2</v>
      </c>
      <c r="H65" s="47">
        <f>Spisak!I60</f>
        <v>1</v>
      </c>
      <c r="I65" s="47">
        <f>Spisak!J60</f>
        <v>0</v>
      </c>
      <c r="J65" s="47">
        <f>Spisak!T60</f>
        <v>10</v>
      </c>
      <c r="K65" s="47">
        <f>Spisak!U60</f>
        <v>12</v>
      </c>
      <c r="L65" s="47" t="str">
        <f>Spisak!V60</f>
        <v/>
      </c>
      <c r="M65" s="47">
        <f>Spisak!Q60</f>
        <v>0</v>
      </c>
      <c r="N65" s="47">
        <f>Spisak!R60</f>
        <v>0</v>
      </c>
      <c r="O65" s="47">
        <f>Spisak!Y60</f>
        <v>29</v>
      </c>
      <c r="P65" s="47" t="str">
        <f>Spisak!Z60</f>
        <v/>
      </c>
    </row>
    <row r="66" spans="1:16" ht="12.9" customHeight="1" x14ac:dyDescent="0.25">
      <c r="A66" s="49" t="str">
        <f>Spisak!B61</f>
        <v>28/2018</v>
      </c>
      <c r="B66" s="48" t="str">
        <f>Spisak!C61</f>
        <v>Mijanović Radoman</v>
      </c>
      <c r="C66" s="47">
        <f>Spisak!D61</f>
        <v>0</v>
      </c>
      <c r="D66" s="47">
        <f>Spisak!E61</f>
        <v>0</v>
      </c>
      <c r="E66" s="47">
        <f>Spisak!F61</f>
        <v>0.5</v>
      </c>
      <c r="F66" s="47">
        <f>Spisak!G61</f>
        <v>1</v>
      </c>
      <c r="G66" s="47">
        <f>Spisak!H61</f>
        <v>1.5</v>
      </c>
      <c r="H66" s="47">
        <f>Spisak!I61</f>
        <v>1</v>
      </c>
      <c r="I66" s="47">
        <f>Spisak!J61</f>
        <v>0</v>
      </c>
      <c r="J66" s="47">
        <f>Spisak!T61</f>
        <v>13</v>
      </c>
      <c r="K66" s="47">
        <f>Spisak!U61</f>
        <v>13</v>
      </c>
      <c r="L66" s="47" t="str">
        <f>Spisak!V61</f>
        <v/>
      </c>
      <c r="M66" s="47">
        <f>Spisak!Q61</f>
        <v>0</v>
      </c>
      <c r="N66" s="47">
        <f>Spisak!R61</f>
        <v>0</v>
      </c>
      <c r="O66" s="47">
        <f>Spisak!Y61</f>
        <v>30</v>
      </c>
      <c r="P66" s="47" t="str">
        <f>Spisak!Z61</f>
        <v/>
      </c>
    </row>
    <row r="67" spans="1:16" ht="12.9" customHeight="1" x14ac:dyDescent="0.25">
      <c r="A67" s="49" t="str">
        <f>Spisak!B62</f>
        <v>39/2018</v>
      </c>
      <c r="B67" s="48" t="str">
        <f>Spisak!C62</f>
        <v>Janković Petar</v>
      </c>
      <c r="C67" s="47">
        <f>Spisak!D62</f>
        <v>0</v>
      </c>
      <c r="D67" s="47">
        <f>Spisak!E62</f>
        <v>1</v>
      </c>
      <c r="E67" s="47">
        <f>Spisak!F62</f>
        <v>0.5</v>
      </c>
      <c r="F67" s="47">
        <f>Spisak!G62</f>
        <v>2</v>
      </c>
      <c r="G67" s="47">
        <f>Spisak!H62</f>
        <v>1.5</v>
      </c>
      <c r="H67" s="47">
        <f>Spisak!I62</f>
        <v>1</v>
      </c>
      <c r="I67" s="47">
        <f>Spisak!J62</f>
        <v>0</v>
      </c>
      <c r="J67" s="47">
        <f>Spisak!T62</f>
        <v>9</v>
      </c>
      <c r="K67" s="47">
        <f>Spisak!U62</f>
        <v>8</v>
      </c>
      <c r="L67" s="47" t="str">
        <f>Spisak!V62</f>
        <v/>
      </c>
      <c r="M67" s="47">
        <f>Spisak!Q62</f>
        <v>0</v>
      </c>
      <c r="N67" s="47">
        <f>Spisak!R62</f>
        <v>0</v>
      </c>
      <c r="O67" s="47">
        <f>Spisak!Y62</f>
        <v>23</v>
      </c>
      <c r="P67" s="47" t="str">
        <f>Spisak!Z62</f>
        <v/>
      </c>
    </row>
    <row r="68" spans="1:16" ht="12.9" customHeight="1" x14ac:dyDescent="0.25">
      <c r="A68" s="49" t="str">
        <f>Spisak!B63</f>
        <v>13/2017</v>
      </c>
      <c r="B68" s="48" t="str">
        <f>Spisak!C63</f>
        <v>Danilović Bobana</v>
      </c>
      <c r="C68" s="47">
        <f>Spisak!D63</f>
        <v>0</v>
      </c>
      <c r="D68" s="47">
        <f>Spisak!E63</f>
        <v>1</v>
      </c>
      <c r="E68" s="47">
        <f>Spisak!F63</f>
        <v>2</v>
      </c>
      <c r="F68" s="47">
        <f>Spisak!G63</f>
        <v>1</v>
      </c>
      <c r="G68" s="47">
        <f>Spisak!H63</f>
        <v>2</v>
      </c>
      <c r="H68" s="47">
        <f>Spisak!I63</f>
        <v>1</v>
      </c>
      <c r="I68" s="47">
        <f>Spisak!J63</f>
        <v>0</v>
      </c>
      <c r="J68" s="47">
        <f>Spisak!T63</f>
        <v>7.5</v>
      </c>
      <c r="K68" s="47">
        <f>Spisak!U63</f>
        <v>9</v>
      </c>
      <c r="L68" s="47" t="str">
        <f>Spisak!V63</f>
        <v/>
      </c>
      <c r="M68" s="47">
        <f>Spisak!Q63</f>
        <v>0</v>
      </c>
      <c r="N68" s="47">
        <f>Spisak!R63</f>
        <v>0</v>
      </c>
      <c r="O68" s="47">
        <f>Spisak!Y63</f>
        <v>23.5</v>
      </c>
      <c r="P68" s="47" t="str">
        <f>Spisak!Z63</f>
        <v/>
      </c>
    </row>
    <row r="69" spans="1:16" ht="12.9" customHeight="1" x14ac:dyDescent="0.25">
      <c r="A69" s="49" t="str">
        <f>Spisak!B64</f>
        <v>32/2017</v>
      </c>
      <c r="B69" s="48" t="str">
        <f>Spisak!C64</f>
        <v>Janjušević Jovan</v>
      </c>
      <c r="C69" s="47">
        <f>Spisak!D64</f>
        <v>0</v>
      </c>
      <c r="D69" s="47">
        <f>Spisak!E64</f>
        <v>0</v>
      </c>
      <c r="E69" s="47">
        <f>Spisak!F64</f>
        <v>0</v>
      </c>
      <c r="F69" s="47">
        <f>Spisak!G64</f>
        <v>1</v>
      </c>
      <c r="G69" s="47">
        <f>Spisak!H64</f>
        <v>1</v>
      </c>
      <c r="H69" s="47">
        <f>Spisak!I64</f>
        <v>1</v>
      </c>
      <c r="I69" s="47">
        <f>Spisak!J64</f>
        <v>0</v>
      </c>
      <c r="J69" s="47">
        <f>Spisak!T64</f>
        <v>2</v>
      </c>
      <c r="K69" s="47" t="str">
        <f>Spisak!U64</f>
        <v/>
      </c>
      <c r="L69" s="47" t="str">
        <f>Spisak!V64</f>
        <v/>
      </c>
      <c r="M69" s="47">
        <f>Spisak!Q64</f>
        <v>0</v>
      </c>
      <c r="N69" s="47">
        <f>Spisak!R64</f>
        <v>0</v>
      </c>
      <c r="O69" s="47">
        <f>Spisak!Y64</f>
        <v>5</v>
      </c>
      <c r="P69" s="47" t="str">
        <f>Spisak!Z64</f>
        <v/>
      </c>
    </row>
    <row r="70" spans="1:16" ht="12.9" customHeight="1" x14ac:dyDescent="0.25">
      <c r="A70" s="49" t="str">
        <f>Spisak!B65</f>
        <v>709/2016</v>
      </c>
      <c r="B70" s="48" t="str">
        <f>Spisak!C65</f>
        <v>Dacić Ivana</v>
      </c>
      <c r="C70" s="47">
        <f>Spisak!D65</f>
        <v>0</v>
      </c>
      <c r="D70" s="47">
        <f>Spisak!E65</f>
        <v>0</v>
      </c>
      <c r="E70" s="47">
        <f>Spisak!F65</f>
        <v>0</v>
      </c>
      <c r="F70" s="47">
        <f>Spisak!G65</f>
        <v>0</v>
      </c>
      <c r="G70" s="47">
        <f>Spisak!H65</f>
        <v>0</v>
      </c>
      <c r="H70" s="47">
        <f>Spisak!I65</f>
        <v>0</v>
      </c>
      <c r="I70" s="47">
        <f>Spisak!J65</f>
        <v>0</v>
      </c>
      <c r="J70" s="47" t="str">
        <f>Spisak!T65</f>
        <v/>
      </c>
      <c r="K70" s="47" t="str">
        <f>Spisak!U65</f>
        <v/>
      </c>
      <c r="L70" s="47" t="str">
        <f>Spisak!V65</f>
        <v/>
      </c>
      <c r="M70" s="47">
        <f>Spisak!Q65</f>
        <v>0</v>
      </c>
      <c r="N70" s="47">
        <f>Spisak!R65</f>
        <v>0</v>
      </c>
      <c r="O70" s="47">
        <f>Spisak!Y65</f>
        <v>0</v>
      </c>
      <c r="P70" s="47" t="str">
        <f>Spisak!Z65</f>
        <v/>
      </c>
    </row>
    <row r="71" spans="1:16" ht="12.9" customHeight="1" x14ac:dyDescent="0.25">
      <c r="A71" s="49" t="str">
        <f>Spisak!B66</f>
        <v>7032/2016</v>
      </c>
      <c r="B71" s="48" t="str">
        <f>Spisak!C66</f>
        <v>Rakonjac Marija</v>
      </c>
      <c r="C71" s="47">
        <f>Spisak!D66</f>
        <v>0</v>
      </c>
      <c r="D71" s="47">
        <f>Spisak!E66</f>
        <v>1</v>
      </c>
      <c r="E71" s="47">
        <f>Spisak!F66</f>
        <v>1</v>
      </c>
      <c r="F71" s="47">
        <f>Spisak!G66</f>
        <v>2</v>
      </c>
      <c r="G71" s="47">
        <f>Spisak!H66</f>
        <v>1</v>
      </c>
      <c r="H71" s="47">
        <f>Spisak!I66</f>
        <v>1</v>
      </c>
      <c r="I71" s="47">
        <f>Spisak!J66</f>
        <v>0</v>
      </c>
      <c r="J71" s="47">
        <f>Spisak!T66</f>
        <v>3</v>
      </c>
      <c r="K71" s="47">
        <f>Spisak!U66</f>
        <v>12</v>
      </c>
      <c r="L71" s="47" t="str">
        <f>Spisak!V66</f>
        <v/>
      </c>
      <c r="M71" s="47">
        <f>Spisak!Q66</f>
        <v>0</v>
      </c>
      <c r="N71" s="47">
        <f>Spisak!R66</f>
        <v>0</v>
      </c>
      <c r="O71" s="47">
        <f>Spisak!Y66</f>
        <v>21</v>
      </c>
      <c r="P71" s="47" t="str">
        <f>Spisak!Z66</f>
        <v/>
      </c>
    </row>
    <row r="72" spans="1:16" ht="12.9" customHeight="1" x14ac:dyDescent="0.25">
      <c r="A72" s="86"/>
      <c r="B72" s="8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4" spans="1:16" x14ac:dyDescent="0.25">
      <c r="P74" s="41" t="s">
        <v>87</v>
      </c>
    </row>
    <row r="77" spans="1:16" x14ac:dyDescent="0.25">
      <c r="O77" s="42"/>
      <c r="P77" s="42"/>
    </row>
    <row r="79" spans="1:16" x14ac:dyDescent="0.25">
      <c r="P79" s="41" t="str">
        <f>Parametri!C15</f>
        <v>Prof. dr Svjetlana Terzić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8"/>
  <sheetViews>
    <sheetView topLeftCell="A40" workbookViewId="0">
      <selection activeCell="K15" sqref="K15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25" t="str">
        <f>CONCATENATE("OBRAZAC ZA ZAKLJUČNE OCJENE, STUDIJSKE ", Parametri!C6," ",Parametri!C7," ","semestar")</f>
        <v>OBRAZAC ZA ZAKLJUČNE OCJENE, STUDIJSKE 2021/2022 ljetnji semestar</v>
      </c>
      <c r="B1" s="126"/>
      <c r="C1" s="126"/>
      <c r="D1" s="126"/>
      <c r="E1" s="126"/>
      <c r="F1" s="126"/>
      <c r="G1" s="127"/>
    </row>
    <row r="2" spans="1:7" ht="20.100000000000001" customHeight="1" x14ac:dyDescent="0.25">
      <c r="A2" s="128" t="str">
        <f xml:space="preserve"> CONCATENATE("STUDIJSKI PROGRAM: ", Parametri!C4)</f>
        <v>STUDIJSKI PROGRAM: MATEMATIKA I RAČUNARSKE NAUKE</v>
      </c>
      <c r="B2" s="119"/>
      <c r="C2" s="119"/>
      <c r="D2" s="119"/>
      <c r="E2" s="119"/>
      <c r="F2" s="119"/>
      <c r="G2" s="129"/>
    </row>
    <row r="3" spans="1:7" ht="30" customHeight="1" x14ac:dyDescent="0.25">
      <c r="A3" s="128" t="s">
        <v>71</v>
      </c>
      <c r="B3" s="119"/>
      <c r="C3" s="119"/>
      <c r="D3" s="121" t="str">
        <f>CONCATENATE("NASTAVNIK: ",Parametri!C15)</f>
        <v>NASTAVNIK: Prof. dr Svjetlana Terzić</v>
      </c>
      <c r="E3" s="121"/>
      <c r="F3" s="121"/>
      <c r="G3" s="130"/>
    </row>
    <row r="4" spans="1:7" ht="30" customHeight="1" thickBot="1" x14ac:dyDescent="0.3">
      <c r="A4" s="131" t="str">
        <f xml:space="preserve"> CONCATENATE("PREDMET: ", Parametri!C2)</f>
        <v>PREDMET: GEOMETRIJA RAVNI I PROSTORA</v>
      </c>
      <c r="B4" s="132"/>
      <c r="C4" s="132"/>
      <c r="D4" s="132" t="str">
        <f>CONCATENATE("Broj ECTS kredita: ",Parametri!C9)</f>
        <v>Broj ECTS kredita: 4</v>
      </c>
      <c r="E4" s="132"/>
      <c r="F4" s="132"/>
      <c r="G4" s="133"/>
    </row>
    <row r="6" spans="1:7" ht="20.100000000000001" customHeight="1" x14ac:dyDescent="0.25">
      <c r="A6" s="116" t="s">
        <v>8</v>
      </c>
      <c r="B6" s="116" t="s">
        <v>88</v>
      </c>
      <c r="C6" s="116" t="s">
        <v>73</v>
      </c>
      <c r="D6" s="117" t="s">
        <v>89</v>
      </c>
      <c r="E6" s="117"/>
      <c r="F6" s="117"/>
      <c r="G6" s="116" t="s">
        <v>91</v>
      </c>
    </row>
    <row r="7" spans="1:7" ht="30" customHeight="1" x14ac:dyDescent="0.25">
      <c r="A7" s="116"/>
      <c r="B7" s="116"/>
      <c r="C7" s="116"/>
      <c r="D7" s="56" t="s">
        <v>48</v>
      </c>
      <c r="E7" s="56" t="s">
        <v>90</v>
      </c>
      <c r="F7" s="56" t="s">
        <v>31</v>
      </c>
      <c r="G7" s="116"/>
    </row>
    <row r="8" spans="1:7" ht="12.9" customHeight="1" x14ac:dyDescent="0.25">
      <c r="A8" s="67">
        <v>1</v>
      </c>
      <c r="B8" s="49" t="str">
        <f>Spisak!B3</f>
        <v>1/2021</v>
      </c>
      <c r="C8" s="48" t="str">
        <f>Spisak!C3</f>
        <v>Vukasović Tanja</v>
      </c>
      <c r="D8" s="47">
        <f>Spisak!W3</f>
        <v>30.5</v>
      </c>
      <c r="E8" s="47" t="str">
        <f>Spisak!X3</f>
        <v/>
      </c>
      <c r="F8" s="47">
        <f>Spisak!Y3</f>
        <v>30.5</v>
      </c>
      <c r="G8" s="47" t="str">
        <f>Spisak!Z3</f>
        <v/>
      </c>
    </row>
    <row r="9" spans="1:7" ht="12.9" customHeight="1" x14ac:dyDescent="0.25">
      <c r="A9" s="67">
        <f>A8+1</f>
        <v>2</v>
      </c>
      <c r="B9" s="49" t="str">
        <f>Spisak!B4</f>
        <v>2/2021</v>
      </c>
      <c r="C9" s="48" t="str">
        <f>Spisak!C4</f>
        <v>Nikolić Anđela</v>
      </c>
      <c r="D9" s="47">
        <f>Spisak!W4</f>
        <v>32</v>
      </c>
      <c r="E9" s="47" t="str">
        <f>Spisak!X4</f>
        <v/>
      </c>
      <c r="F9" s="47">
        <f>Spisak!Y4</f>
        <v>32</v>
      </c>
      <c r="G9" s="47" t="str">
        <f>Spisak!Z4</f>
        <v/>
      </c>
    </row>
    <row r="10" spans="1:7" ht="12.9" customHeight="1" x14ac:dyDescent="0.25">
      <c r="A10" s="67">
        <f t="shared" ref="A10:A71" si="0">A9+1</f>
        <v>3</v>
      </c>
      <c r="B10" s="49" t="str">
        <f>Spisak!B5</f>
        <v>3/2021</v>
      </c>
      <c r="C10" s="48" t="str">
        <f>Spisak!C5</f>
        <v>Minić Živojin</v>
      </c>
      <c r="D10" s="47">
        <f>Spisak!W5</f>
        <v>2.5</v>
      </c>
      <c r="E10" s="47" t="str">
        <f>Spisak!X5</f>
        <v/>
      </c>
      <c r="F10" s="47">
        <f>Spisak!Y5</f>
        <v>2.5</v>
      </c>
      <c r="G10" s="47" t="str">
        <f>Spisak!Z5</f>
        <v/>
      </c>
    </row>
    <row r="11" spans="1:7" ht="12.9" customHeight="1" x14ac:dyDescent="0.25">
      <c r="A11" s="67">
        <f t="shared" si="0"/>
        <v>4</v>
      </c>
      <c r="B11" s="49" t="str">
        <f>Spisak!B6</f>
        <v>4/2021</v>
      </c>
      <c r="C11" s="48" t="str">
        <f>Spisak!C6</f>
        <v>Crvenica Ilija</v>
      </c>
      <c r="D11" s="47">
        <f>Spisak!W6</f>
        <v>1</v>
      </c>
      <c r="E11" s="47" t="str">
        <f>Spisak!X6</f>
        <v/>
      </c>
      <c r="F11" s="47">
        <f>Spisak!Y6</f>
        <v>1</v>
      </c>
      <c r="G11" s="47" t="str">
        <f>Spisak!Z6</f>
        <v/>
      </c>
    </row>
    <row r="12" spans="1:7" ht="12.9" customHeight="1" x14ac:dyDescent="0.25">
      <c r="A12" s="67">
        <f t="shared" si="0"/>
        <v>5</v>
      </c>
      <c r="B12" s="49" t="str">
        <f>Spisak!B7</f>
        <v>6/2021</v>
      </c>
      <c r="C12" s="48" t="str">
        <f>Spisak!C7</f>
        <v>Merdović Lazar</v>
      </c>
      <c r="D12" s="47">
        <f>Spisak!W7</f>
        <v>19</v>
      </c>
      <c r="E12" s="47" t="str">
        <f>Spisak!X7</f>
        <v/>
      </c>
      <c r="F12" s="47">
        <f>Spisak!Y7</f>
        <v>19</v>
      </c>
      <c r="G12" s="47" t="str">
        <f>Spisak!Z7</f>
        <v/>
      </c>
    </row>
    <row r="13" spans="1:7" ht="12.9" customHeight="1" x14ac:dyDescent="0.25">
      <c r="A13" s="67">
        <f t="shared" si="0"/>
        <v>6</v>
      </c>
      <c r="B13" s="49" t="str">
        <f>Spisak!B8</f>
        <v>7/2021</v>
      </c>
      <c r="C13" s="48" t="str">
        <f>Spisak!C8</f>
        <v>Radović Ksenija</v>
      </c>
      <c r="D13" s="47">
        <f>Spisak!W8</f>
        <v>0</v>
      </c>
      <c r="E13" s="47" t="str">
        <f>Spisak!X8</f>
        <v/>
      </c>
      <c r="F13" s="47">
        <f>Spisak!Y8</f>
        <v>0</v>
      </c>
      <c r="G13" s="47" t="str">
        <f>Spisak!Z8</f>
        <v/>
      </c>
    </row>
    <row r="14" spans="1:7" ht="12.9" customHeight="1" x14ac:dyDescent="0.25">
      <c r="A14" s="67">
        <f t="shared" si="0"/>
        <v>7</v>
      </c>
      <c r="B14" s="49" t="str">
        <f>Spisak!B9</f>
        <v>8/2021</v>
      </c>
      <c r="C14" s="48" t="str">
        <f>Spisak!C9</f>
        <v>Janković Iva</v>
      </c>
      <c r="D14" s="47">
        <f>Spisak!W9</f>
        <v>34</v>
      </c>
      <c r="E14" s="47" t="str">
        <f>Spisak!X9</f>
        <v/>
      </c>
      <c r="F14" s="47">
        <f>Spisak!Y9</f>
        <v>34</v>
      </c>
      <c r="G14" s="47" t="str">
        <f>Spisak!Z9</f>
        <v/>
      </c>
    </row>
    <row r="15" spans="1:7" ht="12.9" customHeight="1" x14ac:dyDescent="0.25">
      <c r="A15" s="67">
        <f t="shared" si="0"/>
        <v>8</v>
      </c>
      <c r="B15" s="49" t="str">
        <f>Spisak!B10</f>
        <v>9/2021</v>
      </c>
      <c r="C15" s="48" t="str">
        <f>Spisak!C10</f>
        <v>Premović Tatjana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" customHeight="1" x14ac:dyDescent="0.25">
      <c r="A16" s="67">
        <f t="shared" si="0"/>
        <v>9</v>
      </c>
      <c r="B16" s="49" t="str">
        <f>Spisak!B11</f>
        <v>10/2021</v>
      </c>
      <c r="C16" s="48" t="str">
        <f>Spisak!C11</f>
        <v>Mališić Milica</v>
      </c>
      <c r="D16" s="47">
        <f>Spisak!W11</f>
        <v>30</v>
      </c>
      <c r="E16" s="47" t="str">
        <f>Spisak!X11</f>
        <v/>
      </c>
      <c r="F16" s="47">
        <f>Spisak!Y11</f>
        <v>30</v>
      </c>
      <c r="G16" s="47" t="str">
        <f>Spisak!Z11</f>
        <v/>
      </c>
    </row>
    <row r="17" spans="1:7" ht="12.9" customHeight="1" x14ac:dyDescent="0.25">
      <c r="A17" s="67">
        <f t="shared" si="0"/>
        <v>10</v>
      </c>
      <c r="B17" s="49" t="str">
        <f>Spisak!B12</f>
        <v>11/2021</v>
      </c>
      <c r="C17" s="48" t="str">
        <f>Spisak!C12</f>
        <v>Pućurica Minela</v>
      </c>
      <c r="D17" s="47">
        <f>Spisak!W12</f>
        <v>25</v>
      </c>
      <c r="E17" s="47" t="str">
        <f>Spisak!X12</f>
        <v/>
      </c>
      <c r="F17" s="47">
        <f>Spisak!Y12</f>
        <v>25</v>
      </c>
      <c r="G17" s="47" t="str">
        <f>Spisak!Z12</f>
        <v/>
      </c>
    </row>
    <row r="18" spans="1:7" ht="12.9" customHeight="1" x14ac:dyDescent="0.25">
      <c r="A18" s="67">
        <f t="shared" si="0"/>
        <v>11</v>
      </c>
      <c r="B18" s="49" t="str">
        <f>Spisak!B13</f>
        <v>14/2021</v>
      </c>
      <c r="C18" s="48" t="str">
        <f>Spisak!C13</f>
        <v>Tatar Đorđije</v>
      </c>
      <c r="D18" s="47">
        <f>Spisak!W13</f>
        <v>2.5</v>
      </c>
      <c r="E18" s="47" t="str">
        <f>Spisak!X13</f>
        <v/>
      </c>
      <c r="F18" s="47">
        <f>Spisak!Y13</f>
        <v>2.5</v>
      </c>
      <c r="G18" s="47" t="str">
        <f>Spisak!Z13</f>
        <v/>
      </c>
    </row>
    <row r="19" spans="1:7" ht="12.9" customHeight="1" x14ac:dyDescent="0.25">
      <c r="A19" s="67">
        <f t="shared" si="0"/>
        <v>12</v>
      </c>
      <c r="B19" s="49" t="str">
        <f>Spisak!B14</f>
        <v>15/2021</v>
      </c>
      <c r="C19" s="48" t="str">
        <f>Spisak!C14</f>
        <v>Popović Matija</v>
      </c>
      <c r="D19" s="47">
        <f>Spisak!W14</f>
        <v>0</v>
      </c>
      <c r="E19" s="47" t="str">
        <f>Spisak!X14</f>
        <v/>
      </c>
      <c r="F19" s="47">
        <f>Spisak!Y14</f>
        <v>0</v>
      </c>
      <c r="G19" s="47" t="str">
        <f>Spisak!Z14</f>
        <v/>
      </c>
    </row>
    <row r="20" spans="1:7" ht="12.9" customHeight="1" x14ac:dyDescent="0.25">
      <c r="A20" s="67">
        <f t="shared" si="0"/>
        <v>13</v>
      </c>
      <c r="B20" s="49" t="str">
        <f>Spisak!B15</f>
        <v>16/2021</v>
      </c>
      <c r="C20" s="48" t="str">
        <f>Spisak!C15</f>
        <v>Matović Martina</v>
      </c>
      <c r="D20" s="47">
        <f>Spisak!W15</f>
        <v>0</v>
      </c>
      <c r="E20" s="47" t="str">
        <f>Spisak!X15</f>
        <v/>
      </c>
      <c r="F20" s="47">
        <f>Spisak!Y15</f>
        <v>0</v>
      </c>
      <c r="G20" s="47" t="str">
        <f>Spisak!Z15</f>
        <v/>
      </c>
    </row>
    <row r="21" spans="1:7" ht="12.9" customHeight="1" x14ac:dyDescent="0.25">
      <c r="A21" s="67">
        <f t="shared" si="0"/>
        <v>14</v>
      </c>
      <c r="B21" s="49" t="str">
        <f>Spisak!B16</f>
        <v>17/2021</v>
      </c>
      <c r="C21" s="48" t="str">
        <f>Spisak!C16</f>
        <v>Tatar Bojana</v>
      </c>
      <c r="D21" s="47">
        <f>Spisak!W16</f>
        <v>33</v>
      </c>
      <c r="E21" s="47" t="str">
        <f>Spisak!X16</f>
        <v/>
      </c>
      <c r="F21" s="47">
        <f>Spisak!Y16</f>
        <v>33</v>
      </c>
      <c r="G21" s="47" t="str">
        <f>Spisak!Z16</f>
        <v/>
      </c>
    </row>
    <row r="22" spans="1:7" ht="12.9" customHeight="1" x14ac:dyDescent="0.25">
      <c r="A22" s="67">
        <f t="shared" si="0"/>
        <v>15</v>
      </c>
      <c r="B22" s="49" t="str">
        <f>Spisak!B17</f>
        <v>18/2021</v>
      </c>
      <c r="C22" s="48" t="str">
        <f>Spisak!C17</f>
        <v>Despotović Rade</v>
      </c>
      <c r="D22" s="47">
        <f>Spisak!W17</f>
        <v>16.5</v>
      </c>
      <c r="E22" s="47" t="str">
        <f>Spisak!X17</f>
        <v/>
      </c>
      <c r="F22" s="47">
        <f>Spisak!Y17</f>
        <v>16.5</v>
      </c>
      <c r="G22" s="47" t="str">
        <f>Spisak!Z17</f>
        <v/>
      </c>
    </row>
    <row r="23" spans="1:7" ht="12.9" customHeight="1" x14ac:dyDescent="0.25">
      <c r="A23" s="67">
        <f t="shared" si="0"/>
        <v>16</v>
      </c>
      <c r="B23" s="49" t="str">
        <f>Spisak!B18</f>
        <v>19/2021</v>
      </c>
      <c r="C23" s="48" t="str">
        <f>Spisak!C18</f>
        <v>Ivanović Mihailo</v>
      </c>
      <c r="D23" s="47">
        <f>Spisak!W18</f>
        <v>0</v>
      </c>
      <c r="E23" s="47" t="str">
        <f>Spisak!X18</f>
        <v/>
      </c>
      <c r="F23" s="47">
        <f>Spisak!Y18</f>
        <v>0</v>
      </c>
      <c r="G23" s="47" t="str">
        <f>Spisak!Z18</f>
        <v/>
      </c>
    </row>
    <row r="24" spans="1:7" ht="12.9" customHeight="1" x14ac:dyDescent="0.25">
      <c r="A24" s="67">
        <f t="shared" si="0"/>
        <v>17</v>
      </c>
      <c r="B24" s="49" t="str">
        <f>Spisak!B19</f>
        <v>20/2021</v>
      </c>
      <c r="C24" s="48" t="str">
        <f>Spisak!C19</f>
        <v>Jocović Suzana</v>
      </c>
      <c r="D24" s="47">
        <f>Spisak!W19</f>
        <v>5</v>
      </c>
      <c r="E24" s="47" t="str">
        <f>Spisak!X19</f>
        <v/>
      </c>
      <c r="F24" s="47">
        <f>Spisak!Y19</f>
        <v>5</v>
      </c>
      <c r="G24" s="47" t="str">
        <f>Spisak!Z19</f>
        <v/>
      </c>
    </row>
    <row r="25" spans="1:7" ht="12.9" customHeight="1" x14ac:dyDescent="0.25">
      <c r="A25" s="67">
        <f t="shared" si="0"/>
        <v>18</v>
      </c>
      <c r="B25" s="49" t="str">
        <f>Spisak!B20</f>
        <v>22/2021</v>
      </c>
      <c r="C25" s="48" t="str">
        <f>Spisak!C20</f>
        <v>Popović Nikola</v>
      </c>
      <c r="D25" s="47">
        <f>Spisak!W20</f>
        <v>43.5</v>
      </c>
      <c r="E25" s="47" t="str">
        <f>Spisak!X20</f>
        <v/>
      </c>
      <c r="F25" s="47">
        <f>Spisak!Y20</f>
        <v>43.5</v>
      </c>
      <c r="G25" s="47" t="str">
        <f>Spisak!Z20</f>
        <v/>
      </c>
    </row>
    <row r="26" spans="1:7" ht="12.9" customHeight="1" x14ac:dyDescent="0.25">
      <c r="A26" s="67">
        <f t="shared" si="0"/>
        <v>19</v>
      </c>
      <c r="B26" s="49" t="str">
        <f>Spisak!B21</f>
        <v>23/2021</v>
      </c>
      <c r="C26" s="48" t="str">
        <f>Spisak!C21</f>
        <v>Stešević Uroš</v>
      </c>
      <c r="D26" s="47">
        <f>Spisak!W21</f>
        <v>0</v>
      </c>
      <c r="E26" s="47" t="str">
        <f>Spisak!X21</f>
        <v/>
      </c>
      <c r="F26" s="47">
        <f>Spisak!Y21</f>
        <v>0</v>
      </c>
      <c r="G26" s="47" t="str">
        <f>Spisak!Z21</f>
        <v/>
      </c>
    </row>
    <row r="27" spans="1:7" ht="12.9" customHeight="1" x14ac:dyDescent="0.25">
      <c r="A27" s="67">
        <f t="shared" si="0"/>
        <v>20</v>
      </c>
      <c r="B27" s="49" t="str">
        <f>Spisak!B22</f>
        <v>24/2021</v>
      </c>
      <c r="C27" s="48" t="str">
        <f>Spisak!C22</f>
        <v>Vuković Milica</v>
      </c>
      <c r="D27" s="47">
        <f>Spisak!W22</f>
        <v>0</v>
      </c>
      <c r="E27" s="47" t="str">
        <f>Spisak!X22</f>
        <v/>
      </c>
      <c r="F27" s="47">
        <f>Spisak!Y22</f>
        <v>0</v>
      </c>
      <c r="G27" s="47" t="str">
        <f>Spisak!Z22</f>
        <v/>
      </c>
    </row>
    <row r="28" spans="1:7" ht="12.9" customHeight="1" x14ac:dyDescent="0.25">
      <c r="A28" s="67">
        <f t="shared" si="0"/>
        <v>21</v>
      </c>
      <c r="B28" s="49" t="str">
        <f>Spisak!B23</f>
        <v>25/2021</v>
      </c>
      <c r="C28" s="48" t="str">
        <f>Spisak!C23</f>
        <v>Jovanović Ivan</v>
      </c>
      <c r="D28" s="47">
        <f>Spisak!W23</f>
        <v>0</v>
      </c>
      <c r="E28" s="47" t="str">
        <f>Spisak!X23</f>
        <v/>
      </c>
      <c r="F28" s="47">
        <f>Spisak!Y23</f>
        <v>0</v>
      </c>
      <c r="G28" s="47" t="str">
        <f>Spisak!Z23</f>
        <v/>
      </c>
    </row>
    <row r="29" spans="1:7" ht="12.9" customHeight="1" x14ac:dyDescent="0.25">
      <c r="A29" s="67">
        <f t="shared" si="0"/>
        <v>22</v>
      </c>
      <c r="B29" s="49" t="str">
        <f>Spisak!B24</f>
        <v>27/2021</v>
      </c>
      <c r="C29" s="48" t="str">
        <f>Spisak!C24</f>
        <v>Đeljević Zef</v>
      </c>
      <c r="D29" s="47">
        <f>Spisak!W24</f>
        <v>0</v>
      </c>
      <c r="E29" s="47" t="str">
        <f>Spisak!X24</f>
        <v/>
      </c>
      <c r="F29" s="47">
        <f>Spisak!Y24</f>
        <v>0</v>
      </c>
      <c r="G29" s="47" t="str">
        <f>Spisak!Z24</f>
        <v/>
      </c>
    </row>
    <row r="30" spans="1:7" ht="12.9" customHeight="1" x14ac:dyDescent="0.25">
      <c r="A30" s="67">
        <f t="shared" si="0"/>
        <v>23</v>
      </c>
      <c r="B30" s="49" t="str">
        <f>Spisak!B25</f>
        <v>28/2021</v>
      </c>
      <c r="C30" s="48" t="str">
        <f>Spisak!C25</f>
        <v>Golubović Nemanja</v>
      </c>
      <c r="D30" s="47">
        <f>Spisak!W25</f>
        <v>0</v>
      </c>
      <c r="E30" s="47" t="str">
        <f>Spisak!X25</f>
        <v/>
      </c>
      <c r="F30" s="47">
        <f>Spisak!Y25</f>
        <v>0</v>
      </c>
      <c r="G30" s="47" t="str">
        <f>Spisak!Z25</f>
        <v/>
      </c>
    </row>
    <row r="31" spans="1:7" ht="12.9" customHeight="1" x14ac:dyDescent="0.25">
      <c r="A31" s="67">
        <f t="shared" si="0"/>
        <v>24</v>
      </c>
      <c r="B31" s="49" t="str">
        <f>Spisak!B26</f>
        <v>29/2021</v>
      </c>
      <c r="C31" s="48" t="str">
        <f>Spisak!C26</f>
        <v>Alivodić Dario</v>
      </c>
      <c r="D31" s="47">
        <f>Spisak!W26</f>
        <v>0</v>
      </c>
      <c r="E31" s="47" t="str">
        <f>Spisak!X26</f>
        <v/>
      </c>
      <c r="F31" s="47">
        <f>Spisak!Y26</f>
        <v>0</v>
      </c>
      <c r="G31" s="47" t="str">
        <f>Spisak!Z26</f>
        <v/>
      </c>
    </row>
    <row r="32" spans="1:7" ht="12.9" customHeight="1" x14ac:dyDescent="0.25">
      <c r="A32" s="67">
        <f t="shared" si="0"/>
        <v>25</v>
      </c>
      <c r="B32" s="49" t="str">
        <f>Spisak!B27</f>
        <v>30/2021</v>
      </c>
      <c r="C32" s="48" t="str">
        <f>Spisak!C27</f>
        <v>Bulatović Sandra</v>
      </c>
      <c r="D32" s="47">
        <f>Spisak!W27</f>
        <v>25.5</v>
      </c>
      <c r="E32" s="47" t="str">
        <f>Spisak!X27</f>
        <v/>
      </c>
      <c r="F32" s="47">
        <f>Spisak!Y27</f>
        <v>25.5</v>
      </c>
      <c r="G32" s="47" t="str">
        <f>Spisak!Z27</f>
        <v/>
      </c>
    </row>
    <row r="33" spans="1:7" ht="12.9" customHeight="1" x14ac:dyDescent="0.25">
      <c r="A33" s="67">
        <f t="shared" si="0"/>
        <v>26</v>
      </c>
      <c r="B33" s="49" t="str">
        <f>Spisak!B28</f>
        <v>31/2021</v>
      </c>
      <c r="C33" s="48" t="str">
        <f>Spisak!C28</f>
        <v>Nedović-Vuković Mirjana</v>
      </c>
      <c r="D33" s="47">
        <f>Spisak!W28</f>
        <v>0</v>
      </c>
      <c r="E33" s="47" t="str">
        <f>Spisak!X28</f>
        <v/>
      </c>
      <c r="F33" s="47">
        <f>Spisak!Y28</f>
        <v>0</v>
      </c>
      <c r="G33" s="47" t="str">
        <f>Spisak!Z28</f>
        <v/>
      </c>
    </row>
    <row r="34" spans="1:7" ht="12.9" customHeight="1" x14ac:dyDescent="0.25">
      <c r="A34" s="67">
        <f t="shared" si="0"/>
        <v>27</v>
      </c>
      <c r="B34" s="49" t="str">
        <f>Spisak!B29</f>
        <v>32/2021</v>
      </c>
      <c r="C34" s="48" t="str">
        <f>Spisak!C29</f>
        <v>Dimić Tijana</v>
      </c>
      <c r="D34" s="47">
        <f>Spisak!W29</f>
        <v>0</v>
      </c>
      <c r="E34" s="47" t="str">
        <f>Spisak!X29</f>
        <v/>
      </c>
      <c r="F34" s="47">
        <f>Spisak!Y29</f>
        <v>0</v>
      </c>
      <c r="G34" s="47" t="str">
        <f>Spisak!Z29</f>
        <v/>
      </c>
    </row>
    <row r="35" spans="1:7" ht="12.9" customHeight="1" x14ac:dyDescent="0.25">
      <c r="A35" s="67">
        <f t="shared" si="0"/>
        <v>28</v>
      </c>
      <c r="B35" s="49" t="str">
        <f>Spisak!B30</f>
        <v>33/2021</v>
      </c>
      <c r="C35" s="48" t="str">
        <f>Spisak!C30</f>
        <v>Ivanović Nemanja</v>
      </c>
      <c r="D35" s="47">
        <f>Spisak!W30</f>
        <v>0</v>
      </c>
      <c r="E35" s="47" t="str">
        <f>Spisak!X30</f>
        <v/>
      </c>
      <c r="F35" s="47">
        <f>Spisak!Y30</f>
        <v>0</v>
      </c>
      <c r="G35" s="47" t="str">
        <f>Spisak!Z30</f>
        <v/>
      </c>
    </row>
    <row r="36" spans="1:7" ht="12.9" customHeight="1" x14ac:dyDescent="0.25">
      <c r="A36" s="67">
        <f t="shared" si="0"/>
        <v>29</v>
      </c>
      <c r="B36" s="49" t="str">
        <f>Spisak!B31</f>
        <v>34/2021</v>
      </c>
      <c r="C36" s="48" t="str">
        <f>Spisak!C31</f>
        <v>Đukanović Matija</v>
      </c>
      <c r="D36" s="47">
        <f>Spisak!W31</f>
        <v>0</v>
      </c>
      <c r="E36" s="47" t="str">
        <f>Spisak!X31</f>
        <v/>
      </c>
      <c r="F36" s="47">
        <f>Spisak!Y31</f>
        <v>0</v>
      </c>
      <c r="G36" s="47" t="str">
        <f>Spisak!Z31</f>
        <v/>
      </c>
    </row>
    <row r="37" spans="1:7" ht="12.9" customHeight="1" x14ac:dyDescent="0.25">
      <c r="A37" s="67">
        <f t="shared" si="0"/>
        <v>30</v>
      </c>
      <c r="B37" s="49" t="str">
        <f>Spisak!B32</f>
        <v>35/2021</v>
      </c>
      <c r="C37" s="48" t="str">
        <f>Spisak!C32</f>
        <v>Stanić Aleksandar</v>
      </c>
      <c r="D37" s="47">
        <f>Spisak!W32</f>
        <v>0</v>
      </c>
      <c r="E37" s="47" t="str">
        <f>Spisak!X32</f>
        <v/>
      </c>
      <c r="F37" s="47">
        <f>Spisak!Y32</f>
        <v>0</v>
      </c>
      <c r="G37" s="47" t="str">
        <f>Spisak!Z32</f>
        <v/>
      </c>
    </row>
    <row r="38" spans="1:7" ht="12.9" customHeight="1" x14ac:dyDescent="0.25">
      <c r="A38" s="67">
        <f t="shared" si="0"/>
        <v>31</v>
      </c>
      <c r="B38" s="49" t="str">
        <f>Spisak!B33</f>
        <v>36/2021</v>
      </c>
      <c r="C38" s="48" t="str">
        <f>Spisak!C33</f>
        <v>Brajković Nada</v>
      </c>
      <c r="D38" s="47">
        <f>Spisak!W33</f>
        <v>0</v>
      </c>
      <c r="E38" s="47" t="str">
        <f>Spisak!X33</f>
        <v/>
      </c>
      <c r="F38" s="47">
        <f>Spisak!Y33</f>
        <v>0</v>
      </c>
      <c r="G38" s="47" t="str">
        <f>Spisak!Z33</f>
        <v/>
      </c>
    </row>
    <row r="39" spans="1:7" ht="12.9" customHeight="1" x14ac:dyDescent="0.25">
      <c r="A39" s="67">
        <f t="shared" si="0"/>
        <v>32</v>
      </c>
      <c r="B39" s="49" t="str">
        <f>Spisak!B34</f>
        <v>37/2021</v>
      </c>
      <c r="C39" s="48" t="str">
        <f>Spisak!C34</f>
        <v>Vukotić Vojislav</v>
      </c>
      <c r="D39" s="47">
        <f>Spisak!W34</f>
        <v>0</v>
      </c>
      <c r="E39" s="47" t="str">
        <f>Spisak!X34</f>
        <v/>
      </c>
      <c r="F39" s="47">
        <f>Spisak!Y34</f>
        <v>0</v>
      </c>
      <c r="G39" s="47" t="str">
        <f>Spisak!Z34</f>
        <v/>
      </c>
    </row>
    <row r="40" spans="1:7" ht="12.9" customHeight="1" x14ac:dyDescent="0.25">
      <c r="A40" s="67">
        <f t="shared" si="0"/>
        <v>33</v>
      </c>
      <c r="B40" s="49" t="str">
        <f>Spisak!B35</f>
        <v>38/2021</v>
      </c>
      <c r="C40" s="48" t="str">
        <f>Spisak!C35</f>
        <v>Toskić Sado</v>
      </c>
      <c r="D40" s="47">
        <f>Spisak!W35</f>
        <v>1.5</v>
      </c>
      <c r="E40" s="47" t="str">
        <f>Spisak!X35</f>
        <v/>
      </c>
      <c r="F40" s="47">
        <f>Spisak!Y35</f>
        <v>1.5</v>
      </c>
      <c r="G40" s="47" t="str">
        <f>Spisak!Z35</f>
        <v/>
      </c>
    </row>
    <row r="41" spans="1:7" ht="12.9" customHeight="1" x14ac:dyDescent="0.25">
      <c r="A41" s="67">
        <f t="shared" si="0"/>
        <v>34</v>
      </c>
      <c r="B41" s="49" t="str">
        <f>Spisak!B36</f>
        <v>39/2021</v>
      </c>
      <c r="C41" s="48" t="str">
        <f>Spisak!C36</f>
        <v>Radović Vuk</v>
      </c>
      <c r="D41" s="47">
        <f>Spisak!W36</f>
        <v>0</v>
      </c>
      <c r="E41" s="47" t="str">
        <f>Spisak!X36</f>
        <v/>
      </c>
      <c r="F41" s="47">
        <f>Spisak!Y36</f>
        <v>0</v>
      </c>
      <c r="G41" s="47" t="str">
        <f>Spisak!Z36</f>
        <v/>
      </c>
    </row>
    <row r="42" spans="1:7" ht="12.9" customHeight="1" x14ac:dyDescent="0.25">
      <c r="A42" s="67">
        <f t="shared" si="0"/>
        <v>35</v>
      </c>
      <c r="B42" s="49" t="str">
        <f>Spisak!B37</f>
        <v>1/2020</v>
      </c>
      <c r="C42" s="48" t="str">
        <f>Spisak!C37</f>
        <v>Vukčević Luka</v>
      </c>
      <c r="D42" s="47">
        <f>Spisak!W37</f>
        <v>28</v>
      </c>
      <c r="E42" s="47" t="str">
        <f>Spisak!X37</f>
        <v/>
      </c>
      <c r="F42" s="47">
        <f>Spisak!Y37</f>
        <v>28</v>
      </c>
      <c r="G42" s="47" t="str">
        <f>Spisak!Z37</f>
        <v/>
      </c>
    </row>
    <row r="43" spans="1:7" ht="12.9" customHeight="1" x14ac:dyDescent="0.25">
      <c r="A43" s="67">
        <f t="shared" si="0"/>
        <v>36</v>
      </c>
      <c r="B43" s="49" t="str">
        <f>Spisak!B38</f>
        <v>8/2020</v>
      </c>
      <c r="C43" s="48" t="str">
        <f>Spisak!C38</f>
        <v>Ramdedović Bekir</v>
      </c>
      <c r="D43" s="47">
        <f>Spisak!W38</f>
        <v>8.5</v>
      </c>
      <c r="E43" s="47" t="str">
        <f>Spisak!X38</f>
        <v/>
      </c>
      <c r="F43" s="47">
        <f>Spisak!Y38</f>
        <v>8.5</v>
      </c>
      <c r="G43" s="47" t="str">
        <f>Spisak!Z38</f>
        <v/>
      </c>
    </row>
    <row r="44" spans="1:7" ht="12.9" customHeight="1" x14ac:dyDescent="0.25">
      <c r="A44" s="67">
        <f t="shared" si="0"/>
        <v>37</v>
      </c>
      <c r="B44" s="49" t="str">
        <f>Spisak!B39</f>
        <v>12/2020</v>
      </c>
      <c r="C44" s="48" t="str">
        <f>Spisak!C39</f>
        <v>Radončić Mensud</v>
      </c>
      <c r="D44" s="47">
        <f>Spisak!W39</f>
        <v>27</v>
      </c>
      <c r="E44" s="47" t="str">
        <f>Spisak!X39</f>
        <v/>
      </c>
      <c r="F44" s="47">
        <f>Spisak!Y39</f>
        <v>27</v>
      </c>
      <c r="G44" s="47" t="str">
        <f>Spisak!Z39</f>
        <v/>
      </c>
    </row>
    <row r="45" spans="1:7" ht="12.9" customHeight="1" x14ac:dyDescent="0.25">
      <c r="A45" s="67">
        <f t="shared" si="0"/>
        <v>38</v>
      </c>
      <c r="B45" s="49" t="str">
        <f>Spisak!B40</f>
        <v>15/2020</v>
      </c>
      <c r="C45" s="48" t="str">
        <f>Spisak!C40</f>
        <v>Medojević Nikolina</v>
      </c>
      <c r="D45" s="47">
        <f>Spisak!W40</f>
        <v>0</v>
      </c>
      <c r="E45" s="47" t="str">
        <f>Spisak!X40</f>
        <v/>
      </c>
      <c r="F45" s="47">
        <f>Spisak!Y40</f>
        <v>0</v>
      </c>
      <c r="G45" s="47" t="str">
        <f>Spisak!Z40</f>
        <v/>
      </c>
    </row>
    <row r="46" spans="1:7" ht="12.9" customHeight="1" x14ac:dyDescent="0.25">
      <c r="A46" s="67">
        <f t="shared" si="0"/>
        <v>39</v>
      </c>
      <c r="B46" s="49" t="str">
        <f>Spisak!B41</f>
        <v>20/2020</v>
      </c>
      <c r="C46" s="48" t="str">
        <f>Spisak!C41</f>
        <v>Vuković Teodora</v>
      </c>
      <c r="D46" s="47">
        <f>Spisak!W41</f>
        <v>25</v>
      </c>
      <c r="E46" s="47" t="str">
        <f>Spisak!X41</f>
        <v/>
      </c>
      <c r="F46" s="47">
        <f>Spisak!Y41</f>
        <v>25</v>
      </c>
      <c r="G46" s="47" t="str">
        <f>Spisak!Z41</f>
        <v/>
      </c>
    </row>
    <row r="47" spans="1:7" ht="12.9" customHeight="1" x14ac:dyDescent="0.25">
      <c r="A47" s="67">
        <f t="shared" si="0"/>
        <v>40</v>
      </c>
      <c r="B47" s="49" t="str">
        <f>Spisak!B42</f>
        <v>22/2020</v>
      </c>
      <c r="C47" s="48" t="str">
        <f>Spisak!C42</f>
        <v>Miličković Stevan</v>
      </c>
      <c r="D47" s="47">
        <f>Spisak!W42</f>
        <v>0</v>
      </c>
      <c r="E47" s="47" t="str">
        <f>Spisak!X42</f>
        <v/>
      </c>
      <c r="F47" s="47">
        <f>Spisak!Y42</f>
        <v>0</v>
      </c>
      <c r="G47" s="47" t="str">
        <f>Spisak!Z42</f>
        <v/>
      </c>
    </row>
    <row r="48" spans="1:7" ht="12.9" customHeight="1" x14ac:dyDescent="0.25">
      <c r="A48" s="67">
        <f t="shared" si="0"/>
        <v>41</v>
      </c>
      <c r="B48" s="49" t="str">
        <f>Spisak!B43</f>
        <v>24/2020</v>
      </c>
      <c r="C48" s="48" t="str">
        <f>Spisak!C43</f>
        <v>Drašković Đorđije</v>
      </c>
      <c r="D48" s="47">
        <f>Spisak!W43</f>
        <v>10</v>
      </c>
      <c r="E48" s="47" t="str">
        <f>Spisak!X43</f>
        <v/>
      </c>
      <c r="F48" s="47">
        <f>Spisak!Y43</f>
        <v>10</v>
      </c>
      <c r="G48" s="47" t="str">
        <f>Spisak!Z43</f>
        <v/>
      </c>
    </row>
    <row r="49" spans="1:7" ht="12.9" customHeight="1" x14ac:dyDescent="0.25">
      <c r="A49" s="67">
        <f t="shared" si="0"/>
        <v>42</v>
      </c>
      <c r="B49" s="49" t="str">
        <f>Spisak!B44</f>
        <v>25/2020</v>
      </c>
      <c r="C49" s="48" t="str">
        <f>Spisak!C44</f>
        <v>Borozan Petar</v>
      </c>
      <c r="D49" s="47">
        <f>Spisak!W44</f>
        <v>0</v>
      </c>
      <c r="E49" s="47" t="str">
        <f>Spisak!X44</f>
        <v/>
      </c>
      <c r="F49" s="47">
        <f>Spisak!Y44</f>
        <v>0</v>
      </c>
      <c r="G49" s="47" t="str">
        <f>Spisak!Z44</f>
        <v/>
      </c>
    </row>
    <row r="50" spans="1:7" ht="12.9" customHeight="1" x14ac:dyDescent="0.25">
      <c r="A50" s="67">
        <f t="shared" si="0"/>
        <v>43</v>
      </c>
      <c r="B50" s="49" t="str">
        <f>Spisak!B45</f>
        <v>26/2020</v>
      </c>
      <c r="C50" s="48" t="str">
        <f>Spisak!C45</f>
        <v>Vujović Lazar</v>
      </c>
      <c r="D50" s="47">
        <f>Spisak!W45</f>
        <v>4</v>
      </c>
      <c r="E50" s="47" t="str">
        <f>Spisak!X45</f>
        <v/>
      </c>
      <c r="F50" s="47">
        <f>Spisak!Y45</f>
        <v>4</v>
      </c>
      <c r="G50" s="47" t="str">
        <f>Spisak!Z45</f>
        <v/>
      </c>
    </row>
    <row r="51" spans="1:7" ht="12.9" customHeight="1" x14ac:dyDescent="0.25">
      <c r="A51" s="67">
        <f t="shared" si="0"/>
        <v>44</v>
      </c>
      <c r="B51" s="49" t="str">
        <f>Spisak!B46</f>
        <v>33/2020</v>
      </c>
      <c r="C51" s="48" t="str">
        <f>Spisak!C46</f>
        <v>Šutović Ilija</v>
      </c>
      <c r="D51" s="47">
        <f>Spisak!W46</f>
        <v>0</v>
      </c>
      <c r="E51" s="47" t="str">
        <f>Spisak!X46</f>
        <v/>
      </c>
      <c r="F51" s="47">
        <f>Spisak!Y46</f>
        <v>0</v>
      </c>
      <c r="G51" s="47" t="str">
        <f>Spisak!Z46</f>
        <v/>
      </c>
    </row>
    <row r="52" spans="1:7" ht="12.9" customHeight="1" x14ac:dyDescent="0.25">
      <c r="A52" s="67">
        <f t="shared" si="0"/>
        <v>45</v>
      </c>
      <c r="B52" s="49" t="str">
        <f>Spisak!B47</f>
        <v>38/2020</v>
      </c>
      <c r="C52" s="48" t="str">
        <f>Spisak!C47</f>
        <v>Goda Arijana</v>
      </c>
      <c r="D52" s="47">
        <f>Spisak!W47</f>
        <v>0</v>
      </c>
      <c r="E52" s="47" t="str">
        <f>Spisak!X47</f>
        <v/>
      </c>
      <c r="F52" s="47">
        <f>Spisak!Y47</f>
        <v>0</v>
      </c>
      <c r="G52" s="47" t="str">
        <f>Spisak!Z47</f>
        <v/>
      </c>
    </row>
    <row r="53" spans="1:7" ht="12.9" customHeight="1" x14ac:dyDescent="0.25">
      <c r="A53" s="67">
        <f t="shared" si="0"/>
        <v>46</v>
      </c>
      <c r="B53" s="49" t="str">
        <f>Spisak!B48</f>
        <v>2/2019</v>
      </c>
      <c r="C53" s="48" t="str">
        <f>Spisak!C48</f>
        <v>Cvijović Tijana</v>
      </c>
      <c r="D53" s="47">
        <f>Spisak!W48</f>
        <v>0</v>
      </c>
      <c r="E53" s="47" t="str">
        <f>Spisak!X48</f>
        <v/>
      </c>
      <c r="F53" s="47">
        <f>Spisak!Y48</f>
        <v>0</v>
      </c>
      <c r="G53" s="47" t="str">
        <f>Spisak!Z48</f>
        <v/>
      </c>
    </row>
    <row r="54" spans="1:7" ht="12.9" customHeight="1" x14ac:dyDescent="0.25">
      <c r="A54" s="67">
        <f t="shared" si="0"/>
        <v>47</v>
      </c>
      <c r="B54" s="49" t="str">
        <f>Spisak!B49</f>
        <v>12/2019</v>
      </c>
      <c r="C54" s="48" t="str">
        <f>Spisak!C49</f>
        <v>Vujanović Marina</v>
      </c>
      <c r="D54" s="47">
        <f>Spisak!W49</f>
        <v>0</v>
      </c>
      <c r="E54" s="47" t="str">
        <f>Spisak!X49</f>
        <v/>
      </c>
      <c r="F54" s="47">
        <f>Spisak!Y49</f>
        <v>0</v>
      </c>
      <c r="G54" s="47" t="str">
        <f>Spisak!Z49</f>
        <v/>
      </c>
    </row>
    <row r="55" spans="1:7" ht="12.9" customHeight="1" x14ac:dyDescent="0.25">
      <c r="A55" s="67">
        <f t="shared" si="0"/>
        <v>48</v>
      </c>
      <c r="B55" s="49" t="str">
        <f>Spisak!B50</f>
        <v>13/2019</v>
      </c>
      <c r="C55" s="48" t="str">
        <f>Spisak!C50</f>
        <v>Petranović Nikolina</v>
      </c>
      <c r="D55" s="47">
        <f>Spisak!W50</f>
        <v>4</v>
      </c>
      <c r="E55" s="47" t="str">
        <f>Spisak!X50</f>
        <v/>
      </c>
      <c r="F55" s="47">
        <f>Spisak!Y50</f>
        <v>4</v>
      </c>
      <c r="G55" s="47" t="str">
        <f>Spisak!Z50</f>
        <v/>
      </c>
    </row>
    <row r="56" spans="1:7" ht="12.9" customHeight="1" x14ac:dyDescent="0.25">
      <c r="A56" s="67">
        <f t="shared" si="0"/>
        <v>49</v>
      </c>
      <c r="B56" s="49" t="str">
        <f>Spisak!B51</f>
        <v>15/2019</v>
      </c>
      <c r="C56" s="48" t="str">
        <f>Spisak!C51</f>
        <v>Šekularac Luka</v>
      </c>
      <c r="D56" s="47">
        <f>Spisak!W51</f>
        <v>0</v>
      </c>
      <c r="E56" s="47" t="str">
        <f>Spisak!X51</f>
        <v/>
      </c>
      <c r="F56" s="47">
        <f>Spisak!Y51</f>
        <v>0</v>
      </c>
      <c r="G56" s="47" t="str">
        <f>Spisak!Z51</f>
        <v/>
      </c>
    </row>
    <row r="57" spans="1:7" ht="12.9" customHeight="1" x14ac:dyDescent="0.25">
      <c r="A57" s="67">
        <f t="shared" si="0"/>
        <v>50</v>
      </c>
      <c r="B57" s="49" t="str">
        <f>Spisak!B52</f>
        <v>19/2019</v>
      </c>
      <c r="C57" s="48" t="str">
        <f>Spisak!C52</f>
        <v>Mandić Miljan</v>
      </c>
      <c r="D57" s="47">
        <f>Spisak!W52</f>
        <v>0</v>
      </c>
      <c r="E57" s="47" t="str">
        <f>Spisak!X52</f>
        <v/>
      </c>
      <c r="F57" s="47">
        <f>Spisak!Y52</f>
        <v>0</v>
      </c>
      <c r="G57" s="47" t="str">
        <f>Spisak!Z52</f>
        <v/>
      </c>
    </row>
    <row r="58" spans="1:7" ht="12.9" customHeight="1" x14ac:dyDescent="0.25">
      <c r="A58" s="67">
        <f t="shared" si="0"/>
        <v>51</v>
      </c>
      <c r="B58" s="49" t="str">
        <f>Spisak!B53</f>
        <v>24/2019</v>
      </c>
      <c r="C58" s="48" t="str">
        <f>Spisak!C53</f>
        <v>Magdelinić Isidora</v>
      </c>
      <c r="D58" s="47">
        <f>Spisak!W53</f>
        <v>0</v>
      </c>
      <c r="E58" s="47" t="str">
        <f>Spisak!X53</f>
        <v/>
      </c>
      <c r="F58" s="47">
        <f>Spisak!Y53</f>
        <v>0</v>
      </c>
      <c r="G58" s="47" t="str">
        <f>Spisak!Z53</f>
        <v/>
      </c>
    </row>
    <row r="59" spans="1:7" ht="12.9" customHeight="1" x14ac:dyDescent="0.25">
      <c r="A59" s="67">
        <f t="shared" si="0"/>
        <v>52</v>
      </c>
      <c r="B59" s="49" t="str">
        <f>Spisak!B54</f>
        <v>25/2019</v>
      </c>
      <c r="C59" s="48" t="str">
        <f>Spisak!C54</f>
        <v>Raičević Vojka</v>
      </c>
      <c r="D59" s="47">
        <f>Spisak!W54</f>
        <v>0</v>
      </c>
      <c r="E59" s="47" t="str">
        <f>Spisak!X54</f>
        <v/>
      </c>
      <c r="F59" s="47">
        <f>Spisak!Y54</f>
        <v>0</v>
      </c>
      <c r="G59" s="47" t="str">
        <f>Spisak!Z54</f>
        <v/>
      </c>
    </row>
    <row r="60" spans="1:7" ht="12.9" customHeight="1" x14ac:dyDescent="0.25">
      <c r="A60" s="67">
        <f t="shared" si="0"/>
        <v>53</v>
      </c>
      <c r="B60" s="49" t="str">
        <f>Spisak!B55</f>
        <v>31/2019</v>
      </c>
      <c r="C60" s="48" t="str">
        <f>Spisak!C55</f>
        <v>Bulatović Martina</v>
      </c>
      <c r="D60" s="47">
        <f>Spisak!W55</f>
        <v>0</v>
      </c>
      <c r="E60" s="47" t="str">
        <f>Spisak!X55</f>
        <v/>
      </c>
      <c r="F60" s="47">
        <f>Spisak!Y55</f>
        <v>0</v>
      </c>
      <c r="G60" s="47" t="str">
        <f>Spisak!Z55</f>
        <v/>
      </c>
    </row>
    <row r="61" spans="1:7" ht="12.9" customHeight="1" x14ac:dyDescent="0.25">
      <c r="A61" s="67">
        <f t="shared" si="0"/>
        <v>54</v>
      </c>
      <c r="B61" s="49" t="str">
        <f>Spisak!B56</f>
        <v>39/2019</v>
      </c>
      <c r="C61" s="48" t="str">
        <f>Spisak!C56</f>
        <v>Prelević Tanja</v>
      </c>
      <c r="D61" s="47">
        <f>Spisak!W56</f>
        <v>0</v>
      </c>
      <c r="E61" s="47" t="str">
        <f>Spisak!X56</f>
        <v/>
      </c>
      <c r="F61" s="47">
        <f>Spisak!Y56</f>
        <v>0</v>
      </c>
      <c r="G61" s="47" t="str">
        <f>Spisak!Z56</f>
        <v/>
      </c>
    </row>
    <row r="62" spans="1:7" ht="12.9" customHeight="1" x14ac:dyDescent="0.25">
      <c r="A62" s="67">
        <f t="shared" si="0"/>
        <v>55</v>
      </c>
      <c r="B62" s="49" t="str">
        <f>Spisak!B57</f>
        <v>2/2018</v>
      </c>
      <c r="C62" s="48" t="str">
        <f>Spisak!C57</f>
        <v>Lazarević Aleksandar</v>
      </c>
      <c r="D62" s="47">
        <f>Spisak!W57</f>
        <v>0</v>
      </c>
      <c r="E62" s="47" t="str">
        <f>Spisak!X57</f>
        <v/>
      </c>
      <c r="F62" s="47">
        <f>Spisak!Y57</f>
        <v>0</v>
      </c>
      <c r="G62" s="47" t="str">
        <f>Spisak!Z57</f>
        <v/>
      </c>
    </row>
    <row r="63" spans="1:7" ht="12.9" customHeight="1" x14ac:dyDescent="0.25">
      <c r="A63" s="67">
        <f t="shared" si="0"/>
        <v>56</v>
      </c>
      <c r="B63" s="49" t="str">
        <f>Spisak!B58</f>
        <v>13/2018</v>
      </c>
      <c r="C63" s="48" t="str">
        <f>Spisak!C58</f>
        <v>Milikić Luka</v>
      </c>
      <c r="D63" s="47">
        <f>Spisak!W58</f>
        <v>0</v>
      </c>
      <c r="E63" s="47" t="str">
        <f>Spisak!X58</f>
        <v/>
      </c>
      <c r="F63" s="47">
        <f>Spisak!Y58</f>
        <v>0</v>
      </c>
      <c r="G63" s="47" t="str">
        <f>Spisak!Z58</f>
        <v/>
      </c>
    </row>
    <row r="64" spans="1:7" ht="12.9" customHeight="1" x14ac:dyDescent="0.25">
      <c r="A64" s="67">
        <f t="shared" si="0"/>
        <v>57</v>
      </c>
      <c r="B64" s="49" t="str">
        <f>Spisak!B59</f>
        <v>22/2018</v>
      </c>
      <c r="C64" s="48" t="str">
        <f>Spisak!C59</f>
        <v>Šabović Dajla</v>
      </c>
      <c r="D64" s="47">
        <f>Spisak!W59</f>
        <v>16</v>
      </c>
      <c r="E64" s="47" t="str">
        <f>Spisak!X59</f>
        <v/>
      </c>
      <c r="F64" s="47">
        <f>Spisak!Y59</f>
        <v>16</v>
      </c>
      <c r="G64" s="47" t="str">
        <f>Spisak!Z59</f>
        <v/>
      </c>
    </row>
    <row r="65" spans="1:7" ht="12.9" customHeight="1" x14ac:dyDescent="0.25">
      <c r="A65" s="67">
        <f t="shared" si="0"/>
        <v>58</v>
      </c>
      <c r="B65" s="49" t="str">
        <f>Spisak!B60</f>
        <v>25/2018</v>
      </c>
      <c r="C65" s="48" t="str">
        <f>Spisak!C60</f>
        <v>Ivanović Ana</v>
      </c>
      <c r="D65" s="47">
        <f>Spisak!W60</f>
        <v>29</v>
      </c>
      <c r="E65" s="47" t="str">
        <f>Spisak!X60</f>
        <v/>
      </c>
      <c r="F65" s="47">
        <f>Spisak!Y60</f>
        <v>29</v>
      </c>
      <c r="G65" s="47" t="str">
        <f>Spisak!Z60</f>
        <v/>
      </c>
    </row>
    <row r="66" spans="1:7" ht="12.9" customHeight="1" x14ac:dyDescent="0.25">
      <c r="A66" s="67">
        <f t="shared" si="0"/>
        <v>59</v>
      </c>
      <c r="B66" s="49" t="str">
        <f>Spisak!B61</f>
        <v>28/2018</v>
      </c>
      <c r="C66" s="48" t="str">
        <f>Spisak!C61</f>
        <v>Mijanović Radoman</v>
      </c>
      <c r="D66" s="47">
        <f>Spisak!W61</f>
        <v>30</v>
      </c>
      <c r="E66" s="47" t="str">
        <f>Spisak!X61</f>
        <v/>
      </c>
      <c r="F66" s="47">
        <f>Spisak!Y61</f>
        <v>30</v>
      </c>
      <c r="G66" s="47" t="str">
        <f>Spisak!Z61</f>
        <v/>
      </c>
    </row>
    <row r="67" spans="1:7" ht="12.9" customHeight="1" x14ac:dyDescent="0.25">
      <c r="A67" s="67">
        <f t="shared" si="0"/>
        <v>60</v>
      </c>
      <c r="B67" s="49" t="str">
        <f>Spisak!B62</f>
        <v>39/2018</v>
      </c>
      <c r="C67" s="48" t="str">
        <f>Spisak!C62</f>
        <v>Janković Petar</v>
      </c>
      <c r="D67" s="47">
        <f>Spisak!W62</f>
        <v>23</v>
      </c>
      <c r="E67" s="47" t="str">
        <f>Spisak!X62</f>
        <v/>
      </c>
      <c r="F67" s="47">
        <f>Spisak!Y62</f>
        <v>23</v>
      </c>
      <c r="G67" s="47" t="str">
        <f>Spisak!Z62</f>
        <v/>
      </c>
    </row>
    <row r="68" spans="1:7" ht="12.9" customHeight="1" x14ac:dyDescent="0.25">
      <c r="A68" s="67">
        <f t="shared" si="0"/>
        <v>61</v>
      </c>
      <c r="B68" s="49" t="str">
        <f>Spisak!B63</f>
        <v>13/2017</v>
      </c>
      <c r="C68" s="48" t="str">
        <f>Spisak!C63</f>
        <v>Danilović Bobana</v>
      </c>
      <c r="D68" s="47">
        <f>Spisak!W63</f>
        <v>23.5</v>
      </c>
      <c r="E68" s="47" t="str">
        <f>Spisak!X63</f>
        <v/>
      </c>
      <c r="F68" s="47">
        <f>Spisak!Y63</f>
        <v>23.5</v>
      </c>
      <c r="G68" s="47" t="str">
        <f>Spisak!Z63</f>
        <v/>
      </c>
    </row>
    <row r="69" spans="1:7" ht="12.9" customHeight="1" x14ac:dyDescent="0.25">
      <c r="A69" s="67">
        <f t="shared" si="0"/>
        <v>62</v>
      </c>
      <c r="B69" s="49" t="str">
        <f>Spisak!B64</f>
        <v>32/2017</v>
      </c>
      <c r="C69" s="48" t="str">
        <f>Spisak!C64</f>
        <v>Janjušević Jovan</v>
      </c>
      <c r="D69" s="47">
        <f>Spisak!W64</f>
        <v>5</v>
      </c>
      <c r="E69" s="47" t="str">
        <f>Spisak!X64</f>
        <v/>
      </c>
      <c r="F69" s="47">
        <f>Spisak!Y64</f>
        <v>5</v>
      </c>
      <c r="G69" s="47" t="str">
        <f>Spisak!Z64</f>
        <v/>
      </c>
    </row>
    <row r="70" spans="1:7" ht="12.9" customHeight="1" x14ac:dyDescent="0.25">
      <c r="A70" s="67">
        <f t="shared" si="0"/>
        <v>63</v>
      </c>
      <c r="B70" s="49" t="str">
        <f>Spisak!B65</f>
        <v>709/2016</v>
      </c>
      <c r="C70" s="48" t="str">
        <f>Spisak!C65</f>
        <v>Dacić Ivana</v>
      </c>
      <c r="D70" s="47">
        <f>Spisak!W65</f>
        <v>0</v>
      </c>
      <c r="E70" s="47" t="str">
        <f>Spisak!X65</f>
        <v/>
      </c>
      <c r="F70" s="47">
        <f>Spisak!Y65</f>
        <v>0</v>
      </c>
      <c r="G70" s="47" t="str">
        <f>Spisak!Z65</f>
        <v/>
      </c>
    </row>
    <row r="71" spans="1:7" ht="12.9" customHeight="1" x14ac:dyDescent="0.25">
      <c r="A71" s="67">
        <f t="shared" si="0"/>
        <v>64</v>
      </c>
      <c r="B71" s="49" t="str">
        <f>Spisak!B66</f>
        <v>7032/2016</v>
      </c>
      <c r="C71" s="48" t="str">
        <f>Spisak!C66</f>
        <v>Rakonjac Marija</v>
      </c>
      <c r="D71" s="47">
        <f>Spisak!W66</f>
        <v>21</v>
      </c>
      <c r="E71" s="47" t="str">
        <f>Spisak!X66</f>
        <v/>
      </c>
      <c r="F71" s="47">
        <f>Spisak!Y66</f>
        <v>21</v>
      </c>
      <c r="G71" s="47" t="str">
        <f>Spisak!Z66</f>
        <v/>
      </c>
    </row>
    <row r="73" spans="1:7" x14ac:dyDescent="0.25">
      <c r="A73" s="123" t="s">
        <v>106</v>
      </c>
      <c r="B73" s="124"/>
      <c r="C73" s="124"/>
      <c r="G73" s="41" t="s">
        <v>9</v>
      </c>
    </row>
    <row r="76" spans="1:7" x14ac:dyDescent="0.25">
      <c r="F76" s="42"/>
      <c r="G76" s="42"/>
    </row>
    <row r="78" spans="1:7" x14ac:dyDescent="0.25">
      <c r="G78" s="41" t="str">
        <f>Parametri!C18</f>
        <v>Prof. dr Miljan Bigović</v>
      </c>
    </row>
  </sheetData>
  <mergeCells count="12">
    <mergeCell ref="A73:C7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K15" sqref="K15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0" t="s">
        <v>54</v>
      </c>
    </row>
    <row r="2" spans="1:19" ht="17.100000000000001" customHeight="1" x14ac:dyDescent="0.25">
      <c r="A2" s="40" t="str">
        <f>Parametri!C20</f>
        <v>Prirodno-matematički fakultet</v>
      </c>
    </row>
    <row r="3" spans="1:19" ht="17.100000000000001" customHeight="1" x14ac:dyDescent="0.25">
      <c r="A3" s="40" t="s">
        <v>107</v>
      </c>
    </row>
    <row r="4" spans="1:19" ht="17.100000000000001" customHeight="1" x14ac:dyDescent="0.25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5">
      <c r="A5" s="40" t="str">
        <f>CONCATENATE("Godina: ",Parametri!C6)</f>
        <v>Godina: 2021/2022</v>
      </c>
      <c r="B5" s="50"/>
    </row>
    <row r="6" spans="1:19" ht="17.100000000000001" customHeight="1" x14ac:dyDescent="0.25">
      <c r="A6" s="40" t="s">
        <v>108</v>
      </c>
    </row>
    <row r="8" spans="1:19" ht="20.100000000000001" customHeight="1" x14ac:dyDescent="0.25">
      <c r="A8" s="134" t="s">
        <v>55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</row>
    <row r="9" spans="1:19" ht="20.100000000000001" customHeight="1" x14ac:dyDescent="0.25">
      <c r="A9" s="135" t="s">
        <v>56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19" ht="20.100000000000001" customHeight="1" x14ac:dyDescent="0.25">
      <c r="A10" s="135" t="str">
        <f>CONCATENATE("po završetku ",IF(Parametri!C7="zimski","zimskog","ljetnjeg"), " semestra studijske ", Parametri!C6," godine")</f>
        <v>po završetku ljetnjeg semestra studijske 2021/2022 godine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</row>
    <row r="11" spans="1:19" ht="13.8" thickBot="1" x14ac:dyDescent="0.3"/>
    <row r="12" spans="1:19" ht="30" customHeight="1" x14ac:dyDescent="0.25">
      <c r="A12" s="136" t="s">
        <v>57</v>
      </c>
      <c r="B12" s="139" t="s">
        <v>58</v>
      </c>
      <c r="C12" s="139" t="s">
        <v>59</v>
      </c>
      <c r="D12" s="142" t="s">
        <v>60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  <c r="P12" s="142" t="s">
        <v>68</v>
      </c>
      <c r="Q12" s="143"/>
      <c r="R12" s="143"/>
      <c r="S12" s="147"/>
    </row>
    <row r="13" spans="1:19" ht="13.2" customHeight="1" x14ac:dyDescent="0.25">
      <c r="A13" s="137"/>
      <c r="B13" s="140"/>
      <c r="C13" s="140"/>
      <c r="D13" s="145" t="s">
        <v>61</v>
      </c>
      <c r="E13" s="146"/>
      <c r="F13" s="145" t="s">
        <v>62</v>
      </c>
      <c r="G13" s="146"/>
      <c r="H13" s="145" t="s">
        <v>63</v>
      </c>
      <c r="I13" s="146"/>
      <c r="J13" s="145" t="s">
        <v>64</v>
      </c>
      <c r="K13" s="146"/>
      <c r="L13" s="145" t="s">
        <v>65</v>
      </c>
      <c r="M13" s="146"/>
      <c r="N13" s="145" t="s">
        <v>66</v>
      </c>
      <c r="O13" s="146"/>
      <c r="P13" s="145" t="s">
        <v>69</v>
      </c>
      <c r="Q13" s="146"/>
      <c r="R13" s="145" t="s">
        <v>70</v>
      </c>
      <c r="S13" s="148"/>
    </row>
    <row r="14" spans="1:19" ht="13.8" thickBot="1" x14ac:dyDescent="0.3">
      <c r="A14" s="138"/>
      <c r="B14" s="141"/>
      <c r="C14" s="141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3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5">
      <c r="P19" s="42"/>
      <c r="Q19" s="42"/>
      <c r="R19" s="42"/>
      <c r="S19" s="42"/>
    </row>
    <row r="20" spans="16:19" x14ac:dyDescent="0.25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2022-06-03T10:07:16Z</dcterms:modified>
</cp:coreProperties>
</file>