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esktop\g23\my\"/>
    </mc:Choice>
  </mc:AlternateContent>
  <bookViews>
    <workbookView xWindow="0" yWindow="0" windowWidth="20490" windowHeight="9045" activeTab="1"/>
  </bookViews>
  <sheets>
    <sheet name="C_predlog" sheetId="18" r:id="rId1"/>
    <sheet name="D_predlog" sheetId="20" r:id="rId2"/>
    <sheet name="C_Zakljucne" sheetId="19" r:id="rId3"/>
    <sheet name="D_Zakljucne" sheetId="21" r:id="rId4"/>
    <sheet name="Statistika" sheetId="22" r:id="rId5"/>
    <sheet name="My" sheetId="23" r:id="rId6"/>
    <sheet name="Bodovi" sheetId="27" r:id="rId7"/>
    <sheet name="C1" sheetId="24" r:id="rId8"/>
    <sheet name="D1" sheetId="25" r:id="rId9"/>
  </sheets>
  <definedNames>
    <definedName name="_xlnm._FilterDatabase" localSheetId="2" hidden="1">C_Zakljucne!$A$6:$F$43</definedName>
    <definedName name="_xlnm._FilterDatabase" localSheetId="3" hidden="1">D_Zakljucne!$A$6:$F$43</definedName>
    <definedName name="_xlnm._FilterDatabase" localSheetId="5" hidden="1">My!$A$3:$I$69</definedName>
  </definedNames>
  <calcPr calcId="152511"/>
</workbook>
</file>

<file path=xl/calcChain.xml><?xml version="1.0" encoding="utf-8"?>
<calcChain xmlns="http://schemas.openxmlformats.org/spreadsheetml/2006/main">
  <c r="D26" i="19" l="1"/>
  <c r="E26" i="19"/>
  <c r="D27" i="19"/>
  <c r="E27" i="19"/>
  <c r="F27" i="19"/>
  <c r="D28" i="19"/>
  <c r="E28" i="19"/>
  <c r="F28" i="19"/>
  <c r="D29" i="19"/>
  <c r="E29" i="19"/>
  <c r="F29" i="19"/>
  <c r="D30" i="19"/>
  <c r="E30" i="19"/>
  <c r="D31" i="19"/>
  <c r="E31" i="19"/>
  <c r="F31" i="19"/>
  <c r="D32" i="19"/>
  <c r="E32" i="19"/>
  <c r="F32" i="19"/>
  <c r="B26" i="19"/>
  <c r="B27" i="19"/>
  <c r="B28" i="19"/>
  <c r="B29" i="19"/>
  <c r="B30" i="19"/>
  <c r="B31" i="19"/>
  <c r="B32" i="19"/>
  <c r="A26" i="19"/>
  <c r="A27" i="19"/>
  <c r="A28" i="19"/>
  <c r="A29" i="19"/>
  <c r="A30" i="19"/>
  <c r="A31" i="19"/>
  <c r="A32" i="19"/>
  <c r="D23" i="21"/>
  <c r="E23" i="21"/>
  <c r="F23" i="21"/>
  <c r="B23" i="21"/>
  <c r="A23" i="21"/>
  <c r="U23" i="20"/>
  <c r="T23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8" i="20"/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K71" i="27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10" i="19" l="1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H20" i="23" s="1"/>
  <c r="D25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9" i="21"/>
  <c r="D8" i="21"/>
  <c r="J81" i="24"/>
  <c r="J82" i="24"/>
  <c r="C66" i="23"/>
  <c r="C65" i="23"/>
  <c r="C64" i="23"/>
  <c r="C63" i="23"/>
  <c r="D66" i="23"/>
  <c r="D65" i="23"/>
  <c r="D64" i="23"/>
  <c r="D63" i="23"/>
  <c r="B63" i="23"/>
  <c r="B64" i="23"/>
  <c r="A65" i="23"/>
  <c r="B65" i="23"/>
  <c r="A66" i="23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1" s="1"/>
  <c r="A6" i="23" s="1"/>
  <c r="J4" i="25"/>
  <c r="B10" i="21" s="1"/>
  <c r="B6" i="23" s="1"/>
  <c r="I5" i="25"/>
  <c r="A11" i="21" s="1"/>
  <c r="A7" i="23" s="1"/>
  <c r="J5" i="25"/>
  <c r="B11" i="21" s="1"/>
  <c r="B7" i="23" s="1"/>
  <c r="I6" i="25"/>
  <c r="A12" i="21" s="1"/>
  <c r="A8" i="23" s="1"/>
  <c r="J6" i="25"/>
  <c r="I7" i="25"/>
  <c r="A13" i="21" s="1"/>
  <c r="A9" i="23" s="1"/>
  <c r="J7" i="25"/>
  <c r="B13" i="21" s="1"/>
  <c r="B9" i="23" s="1"/>
  <c r="I8" i="25"/>
  <c r="J8" i="25"/>
  <c r="I9" i="25"/>
  <c r="A15" i="21" s="1"/>
  <c r="A11" i="23" s="1"/>
  <c r="J9" i="25"/>
  <c r="B15" i="21" s="1"/>
  <c r="B11" i="23" s="1"/>
  <c r="I10" i="25"/>
  <c r="A16" i="21" s="1"/>
  <c r="A12" i="23" s="1"/>
  <c r="J10" i="25"/>
  <c r="B16" i="21" s="1"/>
  <c r="B12" i="23" s="1"/>
  <c r="I11" i="25"/>
  <c r="A17" i="21" s="1"/>
  <c r="A13" i="23" s="1"/>
  <c r="J11" i="25"/>
  <c r="I12" i="25"/>
  <c r="J12" i="25"/>
  <c r="I13" i="25"/>
  <c r="J13" i="25"/>
  <c r="I14" i="25"/>
  <c r="A20" i="21" s="1"/>
  <c r="A16" i="23" s="1"/>
  <c r="J14" i="25"/>
  <c r="B20" i="21" s="1"/>
  <c r="B16" i="23" s="1"/>
  <c r="I15" i="25"/>
  <c r="A21" i="21" s="1"/>
  <c r="A17" i="23" s="1"/>
  <c r="J15" i="25"/>
  <c r="I16" i="25"/>
  <c r="A22" i="21" s="1"/>
  <c r="A18" i="23" s="1"/>
  <c r="J16" i="25"/>
  <c r="I17" i="25"/>
  <c r="J17" i="25"/>
  <c r="A20" i="23"/>
  <c r="B20" i="23"/>
  <c r="A21" i="23"/>
  <c r="A22" i="23"/>
  <c r="A23" i="23"/>
  <c r="A25" i="23"/>
  <c r="B25" i="23"/>
  <c r="A26" i="23"/>
  <c r="A27" i="23"/>
  <c r="B27" i="23"/>
  <c r="A28" i="23"/>
  <c r="A30" i="23"/>
  <c r="A31" i="23"/>
  <c r="A32" i="23"/>
  <c r="A33" i="23"/>
  <c r="A34" i="23"/>
  <c r="B34" i="23"/>
  <c r="B35" i="23"/>
  <c r="A36" i="23"/>
  <c r="B36" i="23"/>
  <c r="B37" i="23"/>
  <c r="A38" i="23"/>
  <c r="B38" i="23"/>
  <c r="A39" i="23"/>
  <c r="B39" i="23"/>
  <c r="A40" i="23"/>
  <c r="B40" i="23"/>
  <c r="A41" i="23"/>
  <c r="B41" i="23"/>
  <c r="B42" i="23"/>
  <c r="A43" i="23"/>
  <c r="B43" i="23"/>
  <c r="A44" i="23"/>
  <c r="B44" i="23"/>
  <c r="A45" i="23"/>
  <c r="B45" i="23"/>
  <c r="A46" i="23"/>
  <c r="B46" i="23"/>
  <c r="A60" i="21"/>
  <c r="A47" i="23" s="1"/>
  <c r="B60" i="21"/>
  <c r="B47" i="23" s="1"/>
  <c r="B48" i="23"/>
  <c r="A49" i="23"/>
  <c r="B49" i="23"/>
  <c r="A50" i="23"/>
  <c r="B50" i="23"/>
  <c r="A51" i="23"/>
  <c r="B51" i="23"/>
  <c r="A52" i="23"/>
  <c r="B52" i="23"/>
  <c r="A53" i="23"/>
  <c r="B53" i="23"/>
  <c r="A54" i="23"/>
  <c r="B54" i="23"/>
  <c r="A56" i="23"/>
  <c r="B56" i="23"/>
  <c r="B57" i="23"/>
  <c r="B58" i="23"/>
  <c r="B59" i="23"/>
  <c r="A60" i="23"/>
  <c r="B60" i="23"/>
  <c r="J2" i="25"/>
  <c r="I2" i="25"/>
  <c r="A8" i="21" s="1"/>
  <c r="A4" i="23" s="1"/>
  <c r="I3" i="24"/>
  <c r="A9" i="19" s="1"/>
  <c r="F5" i="23" s="1"/>
  <c r="J3" i="24"/>
  <c r="B9" i="19" s="1"/>
  <c r="G5" i="23" s="1"/>
  <c r="I4" i="24"/>
  <c r="A10" i="19" s="1"/>
  <c r="F6" i="23" s="1"/>
  <c r="J4" i="24"/>
  <c r="B10" i="19" s="1"/>
  <c r="G6" i="23" s="1"/>
  <c r="I5" i="24"/>
  <c r="A11" i="19" s="1"/>
  <c r="F7" i="23" s="1"/>
  <c r="J5" i="24"/>
  <c r="B11" i="19" s="1"/>
  <c r="G7" i="23" s="1"/>
  <c r="I6" i="24"/>
  <c r="A12" i="19" s="1"/>
  <c r="F8" i="23" s="1"/>
  <c r="J6" i="24"/>
  <c r="I7" i="24"/>
  <c r="A13" i="19" s="1"/>
  <c r="F9" i="23" s="1"/>
  <c r="J7" i="24"/>
  <c r="B13" i="19" s="1"/>
  <c r="G9" i="23" s="1"/>
  <c r="I8" i="24"/>
  <c r="A14" i="19" s="1"/>
  <c r="F10" i="23" s="1"/>
  <c r="J8" i="24"/>
  <c r="B14" i="19" s="1"/>
  <c r="G10" i="23" s="1"/>
  <c r="I9" i="24"/>
  <c r="A15" i="19" s="1"/>
  <c r="F11" i="23" s="1"/>
  <c r="J9" i="24"/>
  <c r="B15" i="19" s="1"/>
  <c r="G11" i="23" s="1"/>
  <c r="I10" i="24"/>
  <c r="A16" i="19" s="1"/>
  <c r="F12" i="23" s="1"/>
  <c r="J10" i="24"/>
  <c r="B16" i="19" s="1"/>
  <c r="G12" i="23" s="1"/>
  <c r="I11" i="24"/>
  <c r="A17" i="19" s="1"/>
  <c r="F13" i="23" s="1"/>
  <c r="J11" i="24"/>
  <c r="I12" i="24"/>
  <c r="A18" i="19" s="1"/>
  <c r="F14" i="23" s="1"/>
  <c r="J12" i="24"/>
  <c r="B18" i="19" s="1"/>
  <c r="G14" i="23" s="1"/>
  <c r="I13" i="24"/>
  <c r="A19" i="19" s="1"/>
  <c r="F15" i="23" s="1"/>
  <c r="J13" i="24"/>
  <c r="B19" i="19" s="1"/>
  <c r="G15" i="23" s="1"/>
  <c r="I14" i="24"/>
  <c r="A20" i="19" s="1"/>
  <c r="F16" i="23" s="1"/>
  <c r="J14" i="24"/>
  <c r="I15" i="24"/>
  <c r="A21" i="19" s="1"/>
  <c r="F17" i="23" s="1"/>
  <c r="J15" i="24"/>
  <c r="B21" i="19" s="1"/>
  <c r="G17" i="23" s="1"/>
  <c r="I16" i="24"/>
  <c r="A22" i="19" s="1"/>
  <c r="F18" i="23" s="1"/>
  <c r="J16" i="24"/>
  <c r="I17" i="24"/>
  <c r="A23" i="19" s="1"/>
  <c r="F19" i="23" s="1"/>
  <c r="J17" i="24"/>
  <c r="B23" i="19" s="1"/>
  <c r="G19" i="23" s="1"/>
  <c r="I18" i="24"/>
  <c r="A24" i="19" s="1"/>
  <c r="F20" i="23" s="1"/>
  <c r="J18" i="24"/>
  <c r="B24" i="19" s="1"/>
  <c r="G20" i="23" s="1"/>
  <c r="I19" i="24"/>
  <c r="A25" i="19" s="1"/>
  <c r="F21" i="23" s="1"/>
  <c r="J19" i="24"/>
  <c r="I20" i="24"/>
  <c r="F22" i="23" s="1"/>
  <c r="J20" i="24"/>
  <c r="I21" i="24"/>
  <c r="F23" i="23" s="1"/>
  <c r="J21" i="24"/>
  <c r="G23" i="23" s="1"/>
  <c r="I22" i="24"/>
  <c r="F24" i="23" s="1"/>
  <c r="J22" i="24"/>
  <c r="I23" i="24"/>
  <c r="F25" i="23" s="1"/>
  <c r="J23" i="24"/>
  <c r="G25" i="23" s="1"/>
  <c r="I24" i="24"/>
  <c r="F26" i="23" s="1"/>
  <c r="J24" i="24"/>
  <c r="G26" i="23" s="1"/>
  <c r="I25" i="24"/>
  <c r="F27" i="23" s="1"/>
  <c r="J25" i="24"/>
  <c r="G27" i="23" s="1"/>
  <c r="I26" i="24"/>
  <c r="F28" i="23" s="1"/>
  <c r="J26" i="24"/>
  <c r="G28" i="23" s="1"/>
  <c r="F29" i="23"/>
  <c r="G29" i="23"/>
  <c r="F30" i="23"/>
  <c r="G30" i="23"/>
  <c r="F31" i="23"/>
  <c r="G31" i="23"/>
  <c r="F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F42" i="23"/>
  <c r="G42" i="23"/>
  <c r="F43" i="23"/>
  <c r="G43" i="23"/>
  <c r="F44" i="23"/>
  <c r="G44" i="23"/>
  <c r="F45" i="23"/>
  <c r="G45" i="23"/>
  <c r="F46" i="23"/>
  <c r="G46" i="23"/>
  <c r="F47" i="23"/>
  <c r="G47" i="23"/>
  <c r="F48" i="23"/>
  <c r="G48" i="23"/>
  <c r="F49" i="23"/>
  <c r="G49" i="23"/>
  <c r="F50" i="23"/>
  <c r="G50" i="23"/>
  <c r="F51" i="23"/>
  <c r="F52" i="23"/>
  <c r="G52" i="23"/>
  <c r="F53" i="23"/>
  <c r="F54" i="23"/>
  <c r="G54" i="23"/>
  <c r="F55" i="23"/>
  <c r="G55" i="23"/>
  <c r="F56" i="23"/>
  <c r="G56" i="23"/>
  <c r="F57" i="23"/>
  <c r="G57" i="23"/>
  <c r="F58" i="23"/>
  <c r="F60" i="23"/>
  <c r="F62" i="23"/>
  <c r="F64" i="23"/>
  <c r="F68" i="23"/>
  <c r="J78" i="24"/>
  <c r="J79" i="24"/>
  <c r="J80" i="24"/>
  <c r="J2" i="24"/>
  <c r="B8" i="19" s="1"/>
  <c r="G4" i="23" s="1"/>
  <c r="I2" i="24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C42" i="23"/>
  <c r="C40" i="23"/>
  <c r="C38" i="23"/>
  <c r="C34" i="23"/>
  <c r="C30" i="23"/>
  <c r="C25" i="23"/>
  <c r="C21" i="23"/>
  <c r="C20" i="23"/>
  <c r="E22" i="21"/>
  <c r="C18" i="23" s="1"/>
  <c r="E21" i="21"/>
  <c r="E20" i="21"/>
  <c r="E19" i="21"/>
  <c r="E18" i="21"/>
  <c r="E17" i="2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F60" i="21"/>
  <c r="D47" i="23" s="1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1" i="23"/>
  <c r="D20" i="23"/>
  <c r="D19" i="23"/>
  <c r="H66" i="23"/>
  <c r="H67" i="23"/>
  <c r="H68" i="23"/>
  <c r="H65" i="23"/>
  <c r="H50" i="23"/>
  <c r="H51" i="23"/>
  <c r="H53" i="23"/>
  <c r="H54" i="23"/>
  <c r="H55" i="23"/>
  <c r="H56" i="23"/>
  <c r="H57" i="23"/>
  <c r="H58" i="23"/>
  <c r="H60" i="23"/>
  <c r="H52" i="23"/>
  <c r="H59" i="23"/>
  <c r="H61" i="23"/>
  <c r="H63" i="23"/>
  <c r="H47" i="23"/>
  <c r="H35" i="23"/>
  <c r="H37" i="23"/>
  <c r="H38" i="23"/>
  <c r="H39" i="23"/>
  <c r="H40" i="23"/>
  <c r="H41" i="23"/>
  <c r="H43" i="23"/>
  <c r="H44" i="23"/>
  <c r="H46" i="23"/>
  <c r="H45" i="23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E20" i="19"/>
  <c r="E21" i="19"/>
  <c r="E22" i="19"/>
  <c r="H18" i="23" s="1"/>
  <c r="E23" i="19"/>
  <c r="E24" i="19"/>
  <c r="E25" i="19"/>
  <c r="H21" i="23" s="1"/>
  <c r="H22" i="23"/>
  <c r="H23" i="23"/>
  <c r="H25" i="23"/>
  <c r="H26" i="23"/>
  <c r="H27" i="23"/>
  <c r="H30" i="23"/>
  <c r="H16" i="23"/>
  <c r="H24" i="23"/>
  <c r="H28" i="23"/>
  <c r="H32" i="23"/>
  <c r="E8" i="19"/>
  <c r="I65" i="23"/>
  <c r="I66" i="23"/>
  <c r="I67" i="23"/>
  <c r="I68" i="23"/>
  <c r="I63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T27" i="18"/>
  <c r="U27" i="18" s="1"/>
  <c r="I23" i="23" s="1"/>
  <c r="T28" i="18"/>
  <c r="U28" i="18" s="1"/>
  <c r="I24" i="23" s="1"/>
  <c r="T29" i="18"/>
  <c r="U29" i="18" s="1"/>
  <c r="I25" i="23" s="1"/>
  <c r="T30" i="18"/>
  <c r="U30" i="18" s="1"/>
  <c r="T31" i="18"/>
  <c r="U31" i="18" s="1"/>
  <c r="I27" i="23" s="1"/>
  <c r="T32" i="18"/>
  <c r="U32" i="18" s="1"/>
  <c r="I28" i="23" s="1"/>
  <c r="I29" i="23"/>
  <c r="I30" i="23"/>
  <c r="I31" i="23"/>
  <c r="I33" i="23"/>
  <c r="I64" i="23"/>
  <c r="I34" i="23"/>
  <c r="T8" i="18"/>
  <c r="U8" i="18" s="1"/>
  <c r="A29" i="23"/>
  <c r="A24" i="23"/>
  <c r="A19" i="23"/>
  <c r="A18" i="21"/>
  <c r="A14" i="23" s="1"/>
  <c r="A14" i="21"/>
  <c r="A10" i="23" s="1"/>
  <c r="A37" i="23"/>
  <c r="A9" i="21"/>
  <c r="A5" i="23" s="1"/>
  <c r="A35" i="23"/>
  <c r="A59" i="23"/>
  <c r="A58" i="23"/>
  <c r="A57" i="23"/>
  <c r="M110" i="27" s="1"/>
  <c r="A48" i="23"/>
  <c r="A42" i="23"/>
  <c r="F67" i="23"/>
  <c r="F63" i="23"/>
  <c r="F61" i="23"/>
  <c r="F59" i="23"/>
  <c r="A61" i="23"/>
  <c r="A64" i="23"/>
  <c r="A63" i="23"/>
  <c r="A62" i="23"/>
  <c r="G22" i="23"/>
  <c r="G63" i="23"/>
  <c r="B17" i="19"/>
  <c r="G13" i="23" s="1"/>
  <c r="G67" i="23"/>
  <c r="G59" i="23"/>
  <c r="G51" i="23"/>
  <c r="B22" i="19"/>
  <c r="G18" i="23" s="1"/>
  <c r="F65" i="23"/>
  <c r="F66" i="23"/>
  <c r="G68" i="23"/>
  <c r="G66" i="23"/>
  <c r="G65" i="23"/>
  <c r="G64" i="23"/>
  <c r="G62" i="23"/>
  <c r="G61" i="23"/>
  <c r="G60" i="23"/>
  <c r="G58" i="23"/>
  <c r="G53" i="23"/>
  <c r="G41" i="23"/>
  <c r="B25" i="19"/>
  <c r="G21" i="23" s="1"/>
  <c r="B12" i="19"/>
  <c r="G8" i="23" s="1"/>
  <c r="G32" i="23"/>
  <c r="G24" i="23"/>
  <c r="B20" i="19"/>
  <c r="G16" i="23" s="1"/>
  <c r="B32" i="23"/>
  <c r="B29" i="23"/>
  <c r="B23" i="23"/>
  <c r="B22" i="23"/>
  <c r="B22" i="21"/>
  <c r="B18" i="23" s="1"/>
  <c r="B17" i="21"/>
  <c r="B13" i="23" s="1"/>
  <c r="B31" i="23"/>
  <c r="B30" i="23"/>
  <c r="B8" i="21"/>
  <c r="B4" i="23" s="1"/>
  <c r="B26" i="23"/>
  <c r="B33" i="23"/>
  <c r="B28" i="23"/>
  <c r="B24" i="23"/>
  <c r="B21" i="23"/>
  <c r="B19" i="23"/>
  <c r="B21" i="21"/>
  <c r="B17" i="23" s="1"/>
  <c r="B19" i="21"/>
  <c r="B15" i="23" s="1"/>
  <c r="A19" i="21"/>
  <c r="A15" i="23" s="1"/>
  <c r="B18" i="21"/>
  <c r="B14" i="23" s="1"/>
  <c r="B14" i="21"/>
  <c r="B10" i="23" s="1"/>
  <c r="B12" i="21"/>
  <c r="B8" i="23" s="1"/>
  <c r="B9" i="21"/>
  <c r="B5" i="23" s="1"/>
  <c r="C61" i="23"/>
  <c r="H64" i="23"/>
  <c r="H62" i="23"/>
  <c r="I32" i="23"/>
  <c r="C28" i="23"/>
  <c r="D58" i="23"/>
  <c r="C19" i="23"/>
  <c r="C13" i="23" l="1"/>
  <c r="H17" i="23"/>
  <c r="F26" i="19"/>
  <c r="I22" i="23" s="1"/>
  <c r="H15" i="23"/>
  <c r="F30" i="19"/>
  <c r="I26" i="23" s="1"/>
  <c r="H19" i="23"/>
  <c r="H33" i="23"/>
  <c r="M84" i="27"/>
  <c r="M98" i="27"/>
  <c r="M89" i="27"/>
  <c r="M59" i="27"/>
  <c r="C32" i="23"/>
  <c r="C22" i="23"/>
  <c r="H29" i="23"/>
  <c r="M108" i="27"/>
  <c r="C5" i="23"/>
  <c r="M94" i="27"/>
  <c r="M92" i="27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45" i="23"/>
  <c r="C37" i="23"/>
  <c r="C35" i="23"/>
  <c r="D22" i="23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9" i="22"/>
  <c r="G19" i="22"/>
  <c r="P19" i="22"/>
  <c r="E19" i="22"/>
  <c r="N19" i="22" l="1"/>
  <c r="R19" i="22" l="1"/>
  <c r="O19" i="22"/>
  <c r="S19" i="22" l="1"/>
  <c r="Q19" i="22"/>
  <c r="U8" i="20"/>
  <c r="F8" i="21" s="1"/>
  <c r="D4" i="23" s="1"/>
  <c r="U10" i="20" l="1"/>
  <c r="F10" i="21" s="1"/>
  <c r="D6" i="23" s="1"/>
  <c r="U11" i="20"/>
  <c r="F11" i="21" s="1"/>
  <c r="D7" i="23" s="1"/>
  <c r="U12" i="20"/>
  <c r="F12" i="21" s="1"/>
  <c r="D8" i="23" s="1"/>
  <c r="U13" i="20"/>
  <c r="F13" i="21" s="1"/>
  <c r="D9" i="23" s="1"/>
  <c r="U14" i="20"/>
  <c r="F14" i="21" s="1"/>
  <c r="D10" i="23" s="1"/>
  <c r="U15" i="20"/>
  <c r="F15" i="21" s="1"/>
  <c r="D11" i="23" s="1"/>
  <c r="U16" i="20"/>
  <c r="F16" i="21" s="1"/>
  <c r="D12" i="23" s="1"/>
  <c r="U17" i="20"/>
  <c r="F17" i="21" s="1"/>
  <c r="D13" i="23" s="1"/>
  <c r="U18" i="20"/>
  <c r="F18" i="21" s="1"/>
  <c r="D14" i="23" s="1"/>
  <c r="U19" i="20"/>
  <c r="F19" i="21" s="1"/>
  <c r="D15" i="23" s="1"/>
  <c r="U20" i="20"/>
  <c r="F20" i="21" s="1"/>
  <c r="D16" i="23" s="1"/>
  <c r="U21" i="20"/>
  <c r="F21" i="21" s="1"/>
  <c r="D17" i="23" s="1"/>
  <c r="U22" i="20"/>
  <c r="F22" i="21" s="1"/>
  <c r="D18" i="23" s="1"/>
  <c r="C18" i="22"/>
  <c r="U9" i="20"/>
  <c r="D18" i="22" l="1"/>
  <c r="E18" i="22" s="1"/>
  <c r="F9" i="21"/>
  <c r="D5" i="23" s="1"/>
  <c r="H18" i="22"/>
  <c r="I18" i="22" s="1"/>
  <c r="L18" i="22"/>
  <c r="M18" i="22" s="1"/>
  <c r="F18" i="22"/>
  <c r="G18" i="22" s="1"/>
  <c r="J18" i="22"/>
  <c r="K18" i="22" s="1"/>
  <c r="P18" i="22" l="1"/>
  <c r="N18" i="22" l="1"/>
  <c r="R18" i="22" l="1"/>
  <c r="O18" i="22"/>
  <c r="S18" i="22" l="1"/>
  <c r="Q18" i="22"/>
</calcChain>
</file>

<file path=xl/sharedStrings.xml><?xml version="1.0" encoding="utf-8"?>
<sst xmlns="http://schemas.openxmlformats.org/spreadsheetml/2006/main" count="976" uniqueCount="553">
  <si>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</si>
  <si>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</si>
  <si>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</si>
  <si>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</si>
  <si>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</si>
  <si>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</si>
  <si>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</si>
  <si>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</si>
  <si>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</si>
  <si>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</si>
  <si>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</si>
  <si>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</si>
  <si>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</si>
  <si>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</si>
  <si>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</si>
  <si>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</si>
  <si>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</si>
  <si>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</si>
  <si>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</si>
  <si>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</si>
  <si>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</si>
  <si>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</si>
  <si>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</si>
  <si>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</si>
  <si>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</si>
  <si>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</si>
  <si>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</si>
  <si>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</si>
  <si>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</si>
  <si>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</si>
  <si>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</si>
  <si>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</si>
  <si>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</si>
  <si>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</si>
  <si>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</si>
  <si>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</si>
  <si>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</si>
  <si>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</si>
  <si>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</si>
  <si>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</si>
  <si>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</si>
  <si>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</si>
  <si>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</si>
  <si>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</si>
  <si>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</si>
  <si>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</si>
  <si>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</si>
  <si>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</si>
  <si>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</si>
  <si>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</si>
  <si>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</si>
  <si>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</si>
  <si>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</si>
  <si>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</si>
  <si>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</si>
  <si>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</si>
  <si>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</si>
  <si>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</si>
  <si>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</si>
  <si>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</si>
  <si>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</si>
  <si>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</si>
  <si>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</si>
  <si>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</si>
  <si>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</si>
  <si>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</si>
  <si>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</si>
  <si>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</si>
  <si>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</si>
  <si>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</si>
  <si>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</si>
  <si>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</si>
  <si>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</si>
  <si>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</si>
  <si>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</si>
  <si>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</si>
  <si>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</si>
  <si>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</si>
  <si>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12</t>
  </si>
  <si>
    <t>13</t>
  </si>
  <si>
    <t>14</t>
  </si>
  <si>
    <t>Sara</t>
  </si>
  <si>
    <t>16</t>
  </si>
  <si>
    <t>20</t>
  </si>
  <si>
    <t>21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</si>
  <si>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</si>
  <si>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</si>
  <si>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</si>
  <si>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</si>
  <si>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</si>
  <si>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</si>
  <si>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</si>
  <si>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</si>
  <si>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</si>
  <si>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</si>
  <si>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</si>
  <si>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</si>
  <si>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</si>
  <si>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</si>
  <si>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</si>
  <si>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</si>
  <si>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</si>
  <si>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</si>
  <si>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Ivana</t>
  </si>
  <si>
    <t>44</t>
  </si>
  <si>
    <t>47</t>
  </si>
  <si>
    <t>48</t>
  </si>
  <si>
    <t>2014</t>
  </si>
  <si>
    <t>Praščević</t>
  </si>
  <si>
    <t>51</t>
  </si>
  <si>
    <t>Rakonjac</t>
  </si>
  <si>
    <t>Pavle</t>
  </si>
  <si>
    <t>Danilo</t>
  </si>
  <si>
    <t>Petar</t>
  </si>
  <si>
    <t>Vukčević</t>
  </si>
  <si>
    <t>Knežević</t>
  </si>
  <si>
    <t>l2</t>
  </si>
  <si>
    <t>l1</t>
  </si>
  <si>
    <t>l3</t>
  </si>
  <si>
    <t>2016</t>
  </si>
  <si>
    <t>Doc. dr Miljan Bigović</t>
  </si>
  <si>
    <t>2017</t>
  </si>
  <si>
    <t>Marija</t>
  </si>
  <si>
    <t>Ljumović</t>
  </si>
  <si>
    <t>2018</t>
  </si>
  <si>
    <t>Milica</t>
  </si>
  <si>
    <t>Vasilisa</t>
  </si>
  <si>
    <t>Pejović</t>
  </si>
  <si>
    <t>Ana</t>
  </si>
  <si>
    <t>Radulović</t>
  </si>
  <si>
    <t>Pavićević</t>
  </si>
  <si>
    <t>SARADNIK: Mr Kosta Pavlović</t>
  </si>
  <si>
    <t>Prof. dr Aleksandar Popović</t>
  </si>
  <si>
    <t>Anastasija</t>
  </si>
  <si>
    <t>Janković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</si>
  <si>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</si>
  <si>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</si>
  <si>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</si>
  <si>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</si>
  <si>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</si>
  <si>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</si>
  <si>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</si>
  <si>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</si>
  <si>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</si>
  <si>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</si>
  <si>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</si>
  <si>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</si>
  <si>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</si>
  <si>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</si>
  <si>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</si>
  <si>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</si>
  <si>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</si>
  <si>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</si>
  <si>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</si>
  <si>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</si>
  <si>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</si>
  <si>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</si>
  <si>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</si>
  <si>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</si>
  <si>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</si>
  <si>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</si>
  <si>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</si>
  <si>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</si>
  <si>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</si>
  <si>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</si>
  <si>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</si>
  <si>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</si>
  <si>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</si>
  <si>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</si>
  <si>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</si>
  <si>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</si>
  <si>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</si>
  <si>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</si>
  <si>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</si>
  <si>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</si>
  <si>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</si>
  <si>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</si>
  <si>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</si>
  <si>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</si>
  <si>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</si>
  <si>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</si>
  <si>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</si>
  <si>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</si>
  <si>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</si>
  <si>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</si>
  <si>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</si>
  <si>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</si>
  <si>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</si>
  <si>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</si>
  <si>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</si>
  <si>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</si>
  <si>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</si>
  <si>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</si>
  <si>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</si>
  <si>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</si>
  <si>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</si>
  <si>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</si>
  <si>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</si>
  <si>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</si>
  <si>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</si>
  <si>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</si>
  <si>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</si>
  <si>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</si>
  <si>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</si>
  <si>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</si>
  <si>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</si>
  <si>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</si>
  <si>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</si>
  <si>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</si>
  <si>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</si>
  <si>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</si>
  <si>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</si>
  <si>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</si>
  <si>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</si>
  <si>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</si>
  <si>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</si>
  <si>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</si>
  <si>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</si>
  <si>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</si>
  <si>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</si>
  <si>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</si>
  <si>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</si>
  <si>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</si>
  <si>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</si>
  <si>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</si>
  <si>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</si>
  <si>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</si>
  <si>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</si>
  <si>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</si>
  <si>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</si>
  <si>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</si>
  <si>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</si>
  <si>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</si>
  <si>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</si>
  <si>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</si>
  <si>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</si>
  <si>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</si>
  <si>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</si>
  <si>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</si>
  <si>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</si>
  <si>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</si>
  <si>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</si>
  <si>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</si>
  <si>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</si>
  <si>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</si>
  <si>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</si>
  <si>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</si>
  <si>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</si>
  <si>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</si>
  <si>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</si>
  <si>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</si>
  <si>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</si>
  <si>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</si>
  <si>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</si>
  <si>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</si>
  <si>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</si>
  <si>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</si>
  <si>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</si>
  <si>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</si>
  <si>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</si>
  <si>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</si>
  <si>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</si>
  <si>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</si>
  <si>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</si>
  <si>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</si>
  <si>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</si>
  <si>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</si>
  <si>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</si>
  <si>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</si>
  <si>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</si>
  <si>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</si>
  <si>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</si>
  <si>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</si>
  <si>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</si>
  <si>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</si>
  <si>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</si>
  <si>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</si>
  <si>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</si>
  <si>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</si>
  <si>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</si>
  <si>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</si>
  <si>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</si>
  <si>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</si>
  <si>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</si>
  <si>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</si>
  <si>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</si>
  <si>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</si>
  <si>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</si>
  <si>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</si>
  <si>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</si>
  <si>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</si>
  <si>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</si>
  <si>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</si>
  <si>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</si>
  <si>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</si>
  <si>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</si>
  <si>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</si>
  <si>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</si>
  <si>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</si>
  <si>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</si>
  <si>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</si>
  <si>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</si>
  <si>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</si>
  <si>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</si>
  <si>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</si>
  <si>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</si>
  <si>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</si>
  <si>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</si>
  <si>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</si>
  <si>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</si>
  <si>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</si>
  <si>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</si>
  <si>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</si>
  <si>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</si>
  <si>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</si>
  <si>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</si>
  <si>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</si>
  <si>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</si>
  <si>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</si>
  <si>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</si>
  <si>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</si>
  <si>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</si>
  <si>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</si>
  <si>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</si>
  <si>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</si>
  <si>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</si>
  <si>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</si>
  <si>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</si>
  <si>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</si>
  <si>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</si>
  <si>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</si>
  <si>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</si>
  <si>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</si>
  <si>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</si>
  <si>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</si>
  <si>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</si>
  <si>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</si>
  <si>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</si>
  <si>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</si>
  <si>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</si>
  <si>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</si>
  <si>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</si>
  <si>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</si>
  <si>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</si>
  <si>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</si>
  <si>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</si>
  <si>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</si>
  <si>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</si>
  <si>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</si>
  <si>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</si>
  <si>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</si>
  <si>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</si>
  <si>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</si>
  <si>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</si>
  <si>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</si>
  <si>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</si>
  <si>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</si>
  <si>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</si>
  <si>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</si>
  <si>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</si>
  <si>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</si>
  <si>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</si>
  <si>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</si>
  <si>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</si>
  <si>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</si>
  <si>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</si>
  <si>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</si>
  <si>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</si>
  <si>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</si>
  <si>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</si>
  <si>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</si>
  <si>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</si>
  <si>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</si>
  <si>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</si>
  <si>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</si>
  <si>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</si>
  <si>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</si>
  <si>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</si>
  <si>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</si>
  <si>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</si>
  <si>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</si>
  <si>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</si>
  <si>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</si>
  <si>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</si>
  <si>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</si>
  <si>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</si>
  <si>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</si>
  <si>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</si>
  <si>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</si>
  <si>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</si>
  <si>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</si>
  <si>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</si>
  <si>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</si>
  <si>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</si>
  <si>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</si>
  <si>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</si>
  <si>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</si>
  <si>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</si>
  <si>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</si>
  <si>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</si>
  <si>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</si>
  <si>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</si>
  <si>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</si>
  <si>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</si>
  <si>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</si>
  <si>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</si>
  <si>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</si>
  <si>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</si>
  <si>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</si>
  <si>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</si>
  <si>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</si>
  <si>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</si>
  <si>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</si>
  <si>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</si>
  <si>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</si>
  <si>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</si>
  <si>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</si>
  <si>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</si>
  <si>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</si>
  <si>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</si>
  <si>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</si>
  <si>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</si>
  <si>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2020</t>
  </si>
  <si>
    <t>Popović</t>
  </si>
  <si>
    <t>Marković</t>
  </si>
  <si>
    <t>Šćekić</t>
  </si>
  <si>
    <t>40</t>
  </si>
  <si>
    <t>Dušan</t>
  </si>
  <si>
    <t>Dragan</t>
  </si>
  <si>
    <t>Pehar</t>
  </si>
  <si>
    <t>52</t>
  </si>
  <si>
    <t>Nedović</t>
  </si>
  <si>
    <t>Jelena</t>
  </si>
  <si>
    <t>Vučinić</t>
  </si>
  <si>
    <t>Lazar</t>
  </si>
  <si>
    <t>Vid</t>
  </si>
  <si>
    <t>Put</t>
  </si>
  <si>
    <t>Plan</t>
  </si>
  <si>
    <t>2021</t>
  </si>
  <si>
    <t>B</t>
  </si>
  <si>
    <t>Itana</t>
  </si>
  <si>
    <t>Bulatović</t>
  </si>
  <si>
    <t>S</t>
  </si>
  <si>
    <t>Branislav</t>
  </si>
  <si>
    <t>Kasalica</t>
  </si>
  <si>
    <t>Antonije</t>
  </si>
  <si>
    <t>Anđela</t>
  </si>
  <si>
    <t>Stanisavljević</t>
  </si>
  <si>
    <t>2021/22</t>
  </si>
  <si>
    <t>52/2021</t>
  </si>
  <si>
    <t>Kasalica Branislav</t>
  </si>
  <si>
    <t>47/2020</t>
  </si>
  <si>
    <t>Pehar Dragan</t>
  </si>
  <si>
    <t>12/2021</t>
  </si>
  <si>
    <t>Popović Antonije</t>
  </si>
  <si>
    <t>21/2021</t>
  </si>
  <si>
    <t>Radulović Lazar</t>
  </si>
  <si>
    <t>29/2021</t>
  </si>
  <si>
    <t>Stanisavljević Anđela</t>
  </si>
  <si>
    <t>2022</t>
  </si>
  <si>
    <t>Amina</t>
  </si>
  <si>
    <t>Malagić</t>
  </si>
  <si>
    <t>Damjanović</t>
  </si>
  <si>
    <t>Londrović</t>
  </si>
  <si>
    <t>Nenezić</t>
  </si>
  <si>
    <t>Nemanja</t>
  </si>
  <si>
    <t>Đinović</t>
  </si>
  <si>
    <t>Snežana</t>
  </si>
  <si>
    <t>Rosandić</t>
  </si>
  <si>
    <t>Damjan</t>
  </si>
  <si>
    <t>Vujičić</t>
  </si>
  <si>
    <t>Evhad</t>
  </si>
  <si>
    <t>Selita</t>
  </si>
  <si>
    <t>1/2022</t>
  </si>
  <si>
    <t>Malagić Amina</t>
  </si>
  <si>
    <t>3/2022</t>
  </si>
  <si>
    <t>Šćekić Milica</t>
  </si>
  <si>
    <t>5/2022</t>
  </si>
  <si>
    <t>Damjanović Marija</t>
  </si>
  <si>
    <t>8/2022</t>
  </si>
  <si>
    <t>Londrović Nikola</t>
  </si>
  <si>
    <t>10/2022</t>
  </si>
  <si>
    <t>Nenezić Jelena</t>
  </si>
  <si>
    <t>14/2022</t>
  </si>
  <si>
    <t>Đinović Nemanja</t>
  </si>
  <si>
    <t>16/2022</t>
  </si>
  <si>
    <t>Bulatović Danilo</t>
  </si>
  <si>
    <t>20/2022</t>
  </si>
  <si>
    <t>Marković Snežana</t>
  </si>
  <si>
    <t>26/2022</t>
  </si>
  <si>
    <t>Rosandić Sara</t>
  </si>
  <si>
    <t>27/2022</t>
  </si>
  <si>
    <t>Vujičić Damjan</t>
  </si>
  <si>
    <t>28/2022</t>
  </si>
  <si>
    <t>Selita Evhad</t>
  </si>
  <si>
    <t>Stijepović</t>
  </si>
  <si>
    <t>Helena</t>
  </si>
  <si>
    <t>Dragaš</t>
  </si>
  <si>
    <t>Leontina</t>
  </si>
  <si>
    <t>Elezović</t>
  </si>
  <si>
    <t>Vučićević</t>
  </si>
  <si>
    <t>Varja</t>
  </si>
  <si>
    <t>Đonović</t>
  </si>
  <si>
    <t>Mirović</t>
  </si>
  <si>
    <t>Nikolija</t>
  </si>
  <si>
    <t>Lara</t>
  </si>
  <si>
    <t>Aligrudić</t>
  </si>
  <si>
    <t>Čuljković</t>
  </si>
  <si>
    <t>Ina</t>
  </si>
  <si>
    <t>Vulović</t>
  </si>
  <si>
    <t>Isidora</t>
  </si>
  <si>
    <t>Vuksanović</t>
  </si>
  <si>
    <t>Sekulić</t>
  </si>
  <si>
    <t>Emin</t>
  </si>
  <si>
    <t>Pepić</t>
  </si>
  <si>
    <t>2/2022</t>
  </si>
  <si>
    <t>Stijepović Sara</t>
  </si>
  <si>
    <t>4/2022</t>
  </si>
  <si>
    <t>Pavićević Pavle</t>
  </si>
  <si>
    <t>13/2022</t>
  </si>
  <si>
    <t>Dragaš Helena</t>
  </si>
  <si>
    <t>Vučinić Marko</t>
  </si>
  <si>
    <t>Elezović Leontina</t>
  </si>
  <si>
    <t>23/2022</t>
  </si>
  <si>
    <t>Vučićević Dušan</t>
  </si>
  <si>
    <t>24/2022</t>
  </si>
  <si>
    <t>Đonović Varja</t>
  </si>
  <si>
    <t>25/2022</t>
  </si>
  <si>
    <t>Mirović Itana</t>
  </si>
  <si>
    <t>29/2022</t>
  </si>
  <si>
    <t>Radulović Nikolija</t>
  </si>
  <si>
    <t>31/2022</t>
  </si>
  <si>
    <t>Nedović Dragan</t>
  </si>
  <si>
    <t>32/2022</t>
  </si>
  <si>
    <t>Aligrudić Lara</t>
  </si>
  <si>
    <t>33/2022</t>
  </si>
  <si>
    <t>Čuljković Nikola</t>
  </si>
  <si>
    <t>34/2022</t>
  </si>
  <si>
    <t>Knežević Stefan</t>
  </si>
  <si>
    <t>35/2022</t>
  </si>
  <si>
    <t>Vulović Ina</t>
  </si>
  <si>
    <t>36/2022</t>
  </si>
  <si>
    <t>Vuksanović Isidora</t>
  </si>
  <si>
    <t>37/2022</t>
  </si>
  <si>
    <t>Vukčević Anastasija</t>
  </si>
  <si>
    <t>39/2022</t>
  </si>
  <si>
    <t>Sekulić Luka</t>
  </si>
  <si>
    <t>40/2022</t>
  </si>
  <si>
    <t>Pepić Emin</t>
  </si>
  <si>
    <t>44/2022</t>
  </si>
  <si>
    <t>Knežević Milica</t>
  </si>
  <si>
    <t>51/2022</t>
  </si>
  <si>
    <t>Janković Petar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</si>
</sst>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1" applyNumberFormat="0" applyAlignment="0" applyProtection="0"/>
    <xf numFmtId="0" fontId="29" fillId="29" borderId="42" applyNumberFormat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41" applyNumberFormat="0" applyAlignment="0" applyProtection="0"/>
    <xf numFmtId="0" fontId="36" fillId="0" borderId="46" applyNumberFormat="0" applyFill="0" applyAlignment="0" applyProtection="0"/>
    <xf numFmtId="0" fontId="37" fillId="32" borderId="0" applyNumberFormat="0" applyBorder="0" applyAlignment="0" applyProtection="0"/>
    <xf numFmtId="0" fontId="25" fillId="0" borderId="0"/>
    <xf numFmtId="0" fontId="38" fillId="0" borderId="0"/>
    <xf numFmtId="0" fontId="4" fillId="0" borderId="0"/>
    <xf numFmtId="0" fontId="5" fillId="0" borderId="0"/>
    <xf numFmtId="0" fontId="5" fillId="0" borderId="0"/>
    <xf numFmtId="0" fontId="25" fillId="33" borderId="47" applyNumberFormat="0" applyFont="0" applyAlignment="0" applyProtection="0"/>
    <xf numFmtId="0" fontId="39" fillId="28" borderId="48" applyNumberFormat="0" applyAlignment="0" applyProtection="0"/>
    <xf numFmtId="0" fontId="4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27" fillId="27" borderId="0" applyNumberFormat="0" applyBorder="0" applyAlignment="0" applyProtection="0"/>
    <xf numFmtId="0" fontId="45" fillId="32" borderId="0" applyNumberFormat="0" applyBorder="0" applyAlignment="0" applyProtection="0"/>
    <xf numFmtId="0" fontId="35" fillId="31" borderId="41" applyNumberFormat="0" applyAlignment="0" applyProtection="0"/>
    <xf numFmtId="0" fontId="39" fillId="28" borderId="48" applyNumberFormat="0" applyAlignment="0" applyProtection="0"/>
    <xf numFmtId="0" fontId="28" fillId="28" borderId="41" applyNumberFormat="0" applyAlignment="0" applyProtection="0"/>
    <xf numFmtId="0" fontId="36" fillId="0" borderId="46" applyNumberFormat="0" applyFill="0" applyAlignment="0" applyProtection="0"/>
    <xf numFmtId="0" fontId="29" fillId="29" borderId="42" applyNumberFormat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2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66">
    <xf numFmtId="0" fontId="0" fillId="0" borderId="0" xfId="0"/>
    <xf numFmtId="0" fontId="5" fillId="0" borderId="0" xfId="41"/>
    <xf numFmtId="0" fontId="5" fillId="0" borderId="0" xfId="41" applyAlignment="1">
      <alignment horizontal="center"/>
    </xf>
    <xf numFmtId="0" fontId="5" fillId="0" borderId="1" xfId="41" applyBorder="1" applyAlignment="1">
      <alignment vertical="center"/>
    </xf>
    <xf numFmtId="0" fontId="14" fillId="0" borderId="2" xfId="41" applyFont="1" applyBorder="1" applyAlignment="1">
      <alignment horizontal="center" vertical="center" wrapText="1"/>
    </xf>
    <xf numFmtId="0" fontId="8" fillId="0" borderId="2" xfId="41" applyFont="1" applyBorder="1" applyAlignment="1">
      <alignment horizontal="center" vertical="center"/>
    </xf>
    <xf numFmtId="0" fontId="7" fillId="0" borderId="1" xfId="41" applyFont="1" applyBorder="1"/>
    <xf numFmtId="0" fontId="5" fillId="0" borderId="1" xfId="41" applyBorder="1" applyAlignment="1">
      <alignment horizontal="center"/>
    </xf>
    <xf numFmtId="0" fontId="7" fillId="0" borderId="1" xfId="41" applyFont="1" applyBorder="1" applyAlignment="1">
      <alignment horizontal="center"/>
    </xf>
    <xf numFmtId="0" fontId="5" fillId="0" borderId="1" xfId="41" applyBorder="1"/>
    <xf numFmtId="0" fontId="7" fillId="0" borderId="1" xfId="41" applyFont="1" applyBorder="1" applyAlignment="1">
      <alignment horizontal="right"/>
    </xf>
    <xf numFmtId="0" fontId="5" fillId="0" borderId="2" xfId="41" applyBorder="1" applyAlignment="1">
      <alignment horizontal="center"/>
    </xf>
    <xf numFmtId="0" fontId="15" fillId="0" borderId="0" xfId="41" applyFont="1"/>
    <xf numFmtId="0" fontId="17" fillId="2" borderId="1" xfId="39" applyFont="1" applyFill="1" applyBorder="1" applyAlignment="1">
      <alignment horizontal="left" vertical="center" wrapText="1"/>
    </xf>
    <xf numFmtId="0" fontId="4" fillId="0" borderId="0" xfId="39" applyAlignment="1">
      <alignment horizontal="left" vertical="center"/>
    </xf>
    <xf numFmtId="0" fontId="4" fillId="0" borderId="0" xfId="39"/>
    <xf numFmtId="0" fontId="4" fillId="0" borderId="0" xfId="39" applyAlignment="1">
      <alignment horizontal="center" vertical="center"/>
    </xf>
    <xf numFmtId="0" fontId="19" fillId="0" borderId="3" xfId="39" applyFont="1" applyBorder="1" applyAlignment="1">
      <alignment horizontal="center" vertical="center" wrapText="1"/>
    </xf>
    <xf numFmtId="0" fontId="19" fillId="0" borderId="4" xfId="39" applyFont="1" applyBorder="1" applyAlignment="1">
      <alignment horizontal="center" vertical="center" wrapText="1"/>
    </xf>
    <xf numFmtId="0" fontId="4" fillId="0" borderId="5" xfId="39" applyBorder="1" applyAlignment="1">
      <alignment horizontal="center"/>
    </xf>
    <xf numFmtId="0" fontId="17" fillId="0" borderId="0" xfId="39" applyFont="1" applyAlignment="1">
      <alignment horizontal="right" vertical="top" wrapText="1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11" fillId="0" borderId="0" xfId="41" applyFont="1" applyAlignment="1">
      <alignment horizontal="center"/>
    </xf>
    <xf numFmtId="0" fontId="17" fillId="0" borderId="6" xfId="41" applyFont="1" applyBorder="1" applyAlignment="1">
      <alignment horizontal="center" wrapText="1"/>
    </xf>
    <xf numFmtId="0" fontId="17" fillId="0" borderId="7" xfId="41" applyFont="1" applyBorder="1" applyAlignment="1">
      <alignment horizontal="center" wrapText="1"/>
    </xf>
    <xf numFmtId="0" fontId="17" fillId="0" borderId="8" xfId="41" applyFont="1" applyBorder="1" applyAlignment="1">
      <alignment horizontal="center" wrapText="1"/>
    </xf>
    <xf numFmtId="0" fontId="17" fillId="0" borderId="9" xfId="41" applyFont="1" applyBorder="1" applyAlignment="1">
      <alignment horizontal="center" wrapText="1"/>
    </xf>
    <xf numFmtId="0" fontId="17" fillId="0" borderId="10" xfId="41" applyFont="1" applyBorder="1" applyAlignment="1">
      <alignment horizontal="center" wrapText="1"/>
    </xf>
    <xf numFmtId="0" fontId="17" fillId="0" borderId="11" xfId="41" applyFont="1" applyBorder="1" applyAlignment="1">
      <alignment wrapText="1"/>
    </xf>
    <xf numFmtId="0" fontId="17" fillId="0" borderId="11" xfId="41" applyFont="1" applyBorder="1" applyAlignment="1">
      <alignment horizontal="center" wrapText="1"/>
    </xf>
    <xf numFmtId="0" fontId="17" fillId="0" borderId="12" xfId="41" applyFont="1" applyBorder="1" applyAlignment="1">
      <alignment horizontal="center" wrapText="1"/>
    </xf>
    <xf numFmtId="0" fontId="17" fillId="0" borderId="13" xfId="41" applyFont="1" applyBorder="1" applyAlignment="1">
      <alignment horizontal="center" wrapText="1"/>
    </xf>
    <xf numFmtId="0" fontId="17" fillId="0" borderId="8" xfId="41" applyFont="1" applyBorder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wrapText="1"/>
    </xf>
    <xf numFmtId="49" fontId="4" fillId="0" borderId="5" xfId="39" applyNumberFormat="1" applyBorder="1" applyAlignment="1">
      <alignment horizontal="right"/>
    </xf>
    <xf numFmtId="0" fontId="5" fillId="0" borderId="0" xfId="40"/>
    <xf numFmtId="0" fontId="5" fillId="0" borderId="0" xfId="40" applyAlignment="1">
      <alignment horizontal="center"/>
    </xf>
    <xf numFmtId="0" fontId="5" fillId="0" borderId="1" xfId="40" applyBorder="1" applyAlignment="1">
      <alignment vertical="center"/>
    </xf>
    <xf numFmtId="0" fontId="14" fillId="0" borderId="14" xfId="40" applyFont="1" applyBorder="1" applyAlignment="1">
      <alignment horizontal="center" vertical="center" wrapText="1"/>
    </xf>
    <xf numFmtId="0" fontId="8" fillId="0" borderId="14" xfId="40" applyFont="1" applyBorder="1" applyAlignment="1">
      <alignment horizontal="center" vertical="center"/>
    </xf>
    <xf numFmtId="0" fontId="7" fillId="0" borderId="15" xfId="40" applyFont="1" applyBorder="1"/>
    <xf numFmtId="0" fontId="5" fillId="0" borderId="2" xfId="40" applyBorder="1" applyAlignment="1">
      <alignment horizontal="center"/>
    </xf>
    <xf numFmtId="0" fontId="7" fillId="0" borderId="16" xfId="40" applyFont="1" applyBorder="1" applyAlignment="1">
      <alignment horizontal="center"/>
    </xf>
    <xf numFmtId="0" fontId="5" fillId="0" borderId="2" xfId="40" applyBorder="1"/>
    <xf numFmtId="0" fontId="7" fillId="0" borderId="0" xfId="40" applyFont="1" applyAlignment="1">
      <alignment horizontal="right"/>
    </xf>
    <xf numFmtId="0" fontId="7" fillId="0" borderId="1" xfId="40" applyFont="1" applyBorder="1"/>
    <xf numFmtId="0" fontId="5" fillId="0" borderId="1" xfId="40" applyBorder="1" applyAlignment="1">
      <alignment horizontal="center"/>
    </xf>
    <xf numFmtId="0" fontId="7" fillId="0" borderId="1" xfId="40" applyFont="1" applyBorder="1" applyAlignment="1">
      <alignment horizontal="center"/>
    </xf>
    <xf numFmtId="0" fontId="5" fillId="0" borderId="1" xfId="40" applyBorder="1"/>
    <xf numFmtId="0" fontId="7" fillId="0" borderId="1" xfId="40" applyFont="1" applyBorder="1" applyAlignment="1">
      <alignment horizontal="right"/>
    </xf>
    <xf numFmtId="0" fontId="5" fillId="0" borderId="17" xfId="40" applyBorder="1" applyAlignment="1">
      <alignment horizontal="center"/>
    </xf>
    <xf numFmtId="0" fontId="15" fillId="0" borderId="0" xfId="40" applyFont="1"/>
    <xf numFmtId="49" fontId="4" fillId="0" borderId="1" xfId="39" applyNumberFormat="1" applyBorder="1" applyAlignment="1">
      <alignment horizontal="right"/>
    </xf>
    <xf numFmtId="0" fontId="7" fillId="0" borderId="0" xfId="41" applyFont="1"/>
    <xf numFmtId="0" fontId="4" fillId="0" borderId="0" xfId="41" applyFont="1"/>
    <xf numFmtId="49" fontId="0" fillId="0" borderId="1" xfId="0" applyNumberFormat="1" applyBorder="1"/>
    <xf numFmtId="0" fontId="0" fillId="0" borderId="1" xfId="0" applyBorder="1"/>
    <xf numFmtId="0" fontId="43" fillId="34" borderId="0" xfId="41" applyFont="1" applyFill="1"/>
    <xf numFmtId="0" fontId="4" fillId="0" borderId="1" xfId="40" applyFont="1" applyBorder="1" applyAlignment="1">
      <alignment horizontal="right"/>
    </xf>
    <xf numFmtId="0" fontId="5" fillId="0" borderId="1" xfId="40" applyBorder="1" applyAlignment="1">
      <alignment horizontal="right"/>
    </xf>
    <xf numFmtId="0" fontId="7" fillId="0" borderId="0" xfId="0" applyFont="1"/>
    <xf numFmtId="0" fontId="11" fillId="0" borderId="0" xfId="41" applyFont="1"/>
    <xf numFmtId="0" fontId="4" fillId="0" borderId="5" xfId="39" applyBorder="1" applyAlignment="1">
      <alignment horizontal="right"/>
    </xf>
    <xf numFmtId="0" fontId="25" fillId="0" borderId="0" xfId="37"/>
    <xf numFmtId="1" fontId="4" fillId="0" borderId="5" xfId="39" applyNumberFormat="1" applyBorder="1" applyAlignment="1">
      <alignment horizontal="center"/>
    </xf>
    <xf numFmtId="1" fontId="0" fillId="0" borderId="1" xfId="0" applyNumberFormat="1" applyBorder="1"/>
    <xf numFmtId="0" fontId="3" fillId="0" borderId="0" xfId="47"/>
    <xf numFmtId="0" fontId="2" fillId="0" borderId="0" xfId="47" applyFont="1"/>
    <xf numFmtId="0" fontId="1" fillId="0" borderId="0" xfId="88"/>
    <xf numFmtId="0" fontId="6" fillId="0" borderId="1" xfId="40" applyFont="1" applyBorder="1" applyAlignment="1">
      <alignment horizontal="left" vertical="center"/>
    </xf>
    <xf numFmtId="0" fontId="7" fillId="2" borderId="1" xfId="40" applyFont="1" applyFill="1" applyBorder="1"/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5" fillId="0" borderId="18" xfId="40" applyBorder="1" applyAlignment="1">
      <alignment horizontal="left" vertical="center"/>
    </xf>
    <xf numFmtId="0" fontId="5" fillId="0" borderId="19" xfId="40" applyBorder="1" applyAlignment="1">
      <alignment horizontal="left" vertical="center"/>
    </xf>
    <xf numFmtId="0" fontId="9" fillId="0" borderId="17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 applyProtection="1">
      <alignment horizontal="left" vertical="center"/>
      <protection locked="0"/>
    </xf>
    <xf numFmtId="0" fontId="10" fillId="0" borderId="18" xfId="40" applyFont="1" applyBorder="1" applyAlignment="1">
      <alignment horizontal="left" vertical="center"/>
    </xf>
    <xf numFmtId="0" fontId="10" fillId="0" borderId="19" xfId="40" applyFont="1" applyBorder="1" applyAlignment="1">
      <alignment horizontal="left" vertical="center"/>
    </xf>
    <xf numFmtId="0" fontId="11" fillId="0" borderId="1" xfId="40" applyFont="1" applyBorder="1"/>
    <xf numFmtId="0" fontId="10" fillId="0" borderId="1" xfId="40" applyFont="1" applyBorder="1" applyAlignment="1">
      <alignment horizontal="center" vertical="top" wrapText="1"/>
    </xf>
    <xf numFmtId="0" fontId="7" fillId="0" borderId="1" xfId="40" applyFont="1" applyBorder="1" applyAlignment="1">
      <alignment horizontal="left"/>
    </xf>
    <xf numFmtId="0" fontId="7" fillId="0" borderId="1" xfId="40" applyFont="1" applyBorder="1"/>
    <xf numFmtId="0" fontId="10" fillId="0" borderId="1" xfId="40" applyFont="1" applyBorder="1" applyAlignment="1">
      <alignment horizontal="center" vertical="center" wrapText="1"/>
    </xf>
    <xf numFmtId="0" fontId="10" fillId="0" borderId="1" xfId="40" applyFont="1" applyBorder="1" applyAlignment="1">
      <alignment vertical="center"/>
    </xf>
    <xf numFmtId="0" fontId="10" fillId="0" borderId="14" xfId="40" applyFont="1" applyBorder="1" applyAlignment="1">
      <alignment vertical="center"/>
    </xf>
    <xf numFmtId="0" fontId="12" fillId="0" borderId="1" xfId="40" applyFont="1" applyBorder="1" applyAlignment="1">
      <alignment horizontal="center" vertical="center" wrapText="1"/>
    </xf>
    <xf numFmtId="0" fontId="5" fillId="0" borderId="1" xfId="40" applyBorder="1" applyAlignment="1">
      <alignment vertical="center"/>
    </xf>
    <xf numFmtId="0" fontId="5" fillId="0" borderId="14" xfId="40" applyBorder="1" applyAlignment="1">
      <alignment vertical="center"/>
    </xf>
    <xf numFmtId="0" fontId="8" fillId="0" borderId="1" xfId="40" applyFont="1" applyBorder="1" applyAlignment="1">
      <alignment horizontal="center" vertical="center"/>
    </xf>
    <xf numFmtId="0" fontId="13" fillId="0" borderId="1" xfId="40" applyFont="1" applyBorder="1" applyAlignment="1">
      <alignment vertical="center" textRotation="90" wrapText="1"/>
    </xf>
    <xf numFmtId="0" fontId="13" fillId="0" borderId="14" xfId="40" applyFont="1" applyBorder="1" applyAlignment="1">
      <alignment vertical="center" textRotation="90" wrapText="1"/>
    </xf>
    <xf numFmtId="0" fontId="13" fillId="0" borderId="1" xfId="40" applyFont="1" applyBorder="1" applyAlignment="1">
      <alignment horizontal="center" vertical="center" textRotation="90" wrapText="1"/>
    </xf>
    <xf numFmtId="0" fontId="13" fillId="0" borderId="14" xfId="40" applyFont="1" applyBorder="1" applyAlignment="1">
      <alignment horizontal="center" vertical="center" textRotation="90" wrapText="1"/>
    </xf>
    <xf numFmtId="0" fontId="9" fillId="0" borderId="1" xfId="40" applyFont="1" applyBorder="1" applyAlignment="1">
      <alignment horizontal="center" vertical="center"/>
    </xf>
    <xf numFmtId="0" fontId="6" fillId="0" borderId="1" xfId="41" applyFont="1" applyBorder="1" applyAlignment="1">
      <alignment horizontal="left" vertical="center"/>
    </xf>
    <xf numFmtId="0" fontId="7" fillId="2" borderId="1" xfId="41" applyFont="1" applyFill="1" applyBorder="1"/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5" fillId="0" borderId="18" xfId="41" applyBorder="1" applyAlignment="1">
      <alignment horizontal="left" vertical="center"/>
    </xf>
    <xf numFmtId="0" fontId="5" fillId="0" borderId="19" xfId="41" applyBorder="1" applyAlignment="1">
      <alignment horizontal="left" vertical="center"/>
    </xf>
    <xf numFmtId="0" fontId="9" fillId="0" borderId="17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 applyProtection="1">
      <alignment horizontal="left" vertical="center"/>
      <protection locked="0"/>
    </xf>
    <xf numFmtId="0" fontId="10" fillId="0" borderId="18" xfId="41" applyFont="1" applyBorder="1" applyAlignment="1">
      <alignment horizontal="left" vertical="center"/>
    </xf>
    <xf numFmtId="0" fontId="10" fillId="0" borderId="19" xfId="41" applyFont="1" applyBorder="1" applyAlignment="1">
      <alignment horizontal="left" vertical="center"/>
    </xf>
    <xf numFmtId="0" fontId="11" fillId="0" borderId="1" xfId="41" applyFont="1" applyBorder="1"/>
    <xf numFmtId="0" fontId="10" fillId="0" borderId="1" xfId="41" applyFont="1" applyBorder="1" applyAlignment="1">
      <alignment horizontal="center" vertical="top" wrapText="1"/>
    </xf>
    <xf numFmtId="0" fontId="7" fillId="0" borderId="1" xfId="41" applyFont="1" applyBorder="1" applyAlignment="1">
      <alignment horizontal="left"/>
    </xf>
    <xf numFmtId="0" fontId="7" fillId="0" borderId="1" xfId="41" applyFont="1" applyBorder="1"/>
    <xf numFmtId="0" fontId="10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vertical="center"/>
    </xf>
    <xf numFmtId="0" fontId="10" fillId="0" borderId="2" xfId="41" applyFont="1" applyBorder="1" applyAlignment="1">
      <alignment vertical="center"/>
    </xf>
    <xf numFmtId="0" fontId="12" fillId="0" borderId="1" xfId="41" applyFont="1" applyBorder="1" applyAlignment="1">
      <alignment horizontal="center" vertical="center" wrapText="1"/>
    </xf>
    <xf numFmtId="0" fontId="5" fillId="0" borderId="1" xfId="41" applyBorder="1" applyAlignment="1">
      <alignment vertical="center"/>
    </xf>
    <xf numFmtId="0" fontId="5" fillId="0" borderId="2" xfId="41" applyBorder="1" applyAlignment="1">
      <alignment vertical="center"/>
    </xf>
    <xf numFmtId="0" fontId="8" fillId="0" borderId="1" xfId="41" applyFont="1" applyBorder="1" applyAlignment="1">
      <alignment horizontal="center" vertical="center"/>
    </xf>
    <xf numFmtId="0" fontId="13" fillId="0" borderId="1" xfId="41" applyFont="1" applyBorder="1" applyAlignment="1">
      <alignment vertical="center" textRotation="90" wrapText="1"/>
    </xf>
    <xf numFmtId="0" fontId="13" fillId="0" borderId="2" xfId="41" applyFont="1" applyBorder="1" applyAlignment="1">
      <alignment vertical="center" textRotation="90" wrapText="1"/>
    </xf>
    <xf numFmtId="0" fontId="13" fillId="0" borderId="1" xfId="41" applyFont="1" applyBorder="1" applyAlignment="1">
      <alignment horizontal="center" vertical="center" textRotation="90" wrapText="1"/>
    </xf>
    <xf numFmtId="0" fontId="13" fillId="0" borderId="2" xfId="41" applyFont="1" applyBorder="1" applyAlignment="1">
      <alignment horizontal="center" vertical="center" textRotation="90" wrapText="1"/>
    </xf>
    <xf numFmtId="0" fontId="9" fillId="0" borderId="1" xfId="41" applyFont="1" applyBorder="1" applyAlignment="1">
      <alignment horizontal="center" vertical="center"/>
    </xf>
    <xf numFmtId="0" fontId="16" fillId="0" borderId="1" xfId="39" applyFont="1" applyBorder="1" applyAlignment="1">
      <alignment horizontal="left" vertical="center"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20" fillId="0" borderId="1" xfId="39" applyFont="1" applyBorder="1" applyAlignment="1">
      <alignment wrapText="1"/>
    </xf>
    <xf numFmtId="0" fontId="4" fillId="0" borderId="17" xfId="39" applyBorder="1" applyAlignment="1">
      <alignment horizontal="left"/>
    </xf>
    <xf numFmtId="0" fontId="4" fillId="0" borderId="19" xfId="39" applyBorder="1" applyAlignment="1">
      <alignment horizontal="left"/>
    </xf>
    <xf numFmtId="0" fontId="17" fillId="0" borderId="20" xfId="39" applyFont="1" applyBorder="1" applyAlignment="1">
      <alignment wrapText="1"/>
    </xf>
    <xf numFmtId="0" fontId="21" fillId="0" borderId="2" xfId="39" applyFont="1" applyBorder="1" applyAlignment="1">
      <alignment horizontal="center" vertical="center" wrapText="1"/>
    </xf>
    <xf numFmtId="0" fontId="21" fillId="0" borderId="21" xfId="39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19" fillId="0" borderId="23" xfId="39" applyFont="1" applyBorder="1" applyAlignment="1">
      <alignment horizontal="center" vertical="center" wrapText="1"/>
    </xf>
    <xf numFmtId="0" fontId="19" fillId="0" borderId="24" xfId="39" applyFont="1" applyBorder="1" applyAlignment="1">
      <alignment horizontal="center" vertical="center" wrapText="1"/>
    </xf>
    <xf numFmtId="0" fontId="19" fillId="0" borderId="25" xfId="39" applyFont="1" applyBorder="1" applyAlignment="1">
      <alignment horizontal="center" vertical="center" wrapText="1"/>
    </xf>
    <xf numFmtId="0" fontId="19" fillId="0" borderId="17" xfId="39" applyFont="1" applyBorder="1" applyAlignment="1">
      <alignment horizontal="center" vertical="center" wrapText="1"/>
    </xf>
    <xf numFmtId="0" fontId="19" fillId="0" borderId="19" xfId="39" applyFont="1" applyBorder="1" applyAlignment="1">
      <alignment horizontal="center" vertical="center" wrapText="1"/>
    </xf>
    <xf numFmtId="0" fontId="19" fillId="0" borderId="2" xfId="39" applyFont="1" applyBorder="1" applyAlignment="1">
      <alignment horizontal="center" vertical="center" wrapText="1"/>
    </xf>
    <xf numFmtId="0" fontId="19" fillId="0" borderId="21" xfId="39" applyFont="1" applyBorder="1" applyAlignment="1">
      <alignment horizontal="center" vertical="center" wrapText="1"/>
    </xf>
    <xf numFmtId="0" fontId="7" fillId="0" borderId="0" xfId="41" applyFont="1" applyAlignment="1">
      <alignment horizontal="center"/>
    </xf>
    <xf numFmtId="0" fontId="5" fillId="0" borderId="0" xfId="41" applyAlignment="1">
      <alignment horizontal="center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23" fillId="0" borderId="0" xfId="41" applyFont="1" applyAlignment="1">
      <alignment horizontal="center"/>
    </xf>
    <xf numFmtId="0" fontId="11" fillId="0" borderId="0" xfId="41" applyFont="1" applyAlignment="1">
      <alignment horizontal="center"/>
    </xf>
    <xf numFmtId="0" fontId="17" fillId="0" borderId="34" xfId="41" applyFont="1" applyBorder="1" applyAlignment="1">
      <alignment horizontal="center" wrapText="1"/>
    </xf>
    <xf numFmtId="0" fontId="17" fillId="0" borderId="35" xfId="41" applyFont="1" applyBorder="1" applyAlignment="1">
      <alignment horizontal="center" wrapText="1"/>
    </xf>
    <xf numFmtId="0" fontId="17" fillId="0" borderId="40" xfId="41" applyFont="1" applyBorder="1" applyAlignment="1">
      <alignment horizontal="center" wrapText="1"/>
    </xf>
    <xf numFmtId="0" fontId="17" fillId="0" borderId="26" xfId="41" applyFont="1" applyBorder="1" applyAlignment="1">
      <alignment horizontal="center" wrapText="1"/>
    </xf>
    <xf numFmtId="0" fontId="17" fillId="0" borderId="27" xfId="41" applyFont="1" applyBorder="1" applyAlignment="1">
      <alignment horizontal="center" wrapText="1"/>
    </xf>
    <xf numFmtId="0" fontId="17" fillId="0" borderId="6" xfId="41" applyFont="1" applyBorder="1" applyAlignment="1">
      <alignment horizontal="center" wrapText="1"/>
    </xf>
    <xf numFmtId="0" fontId="17" fillId="0" borderId="28" xfId="41" applyFont="1" applyBorder="1" applyAlignment="1">
      <alignment horizontal="center" vertical="center" wrapText="1"/>
    </xf>
    <xf numFmtId="0" fontId="17" fillId="0" borderId="29" xfId="41" applyFont="1" applyBorder="1" applyAlignment="1">
      <alignment horizontal="center" vertical="center" wrapText="1"/>
    </xf>
    <xf numFmtId="0" fontId="17" fillId="0" borderId="30" xfId="41" applyFont="1" applyBorder="1" applyAlignment="1">
      <alignment horizontal="center" vertical="center" wrapText="1"/>
    </xf>
    <xf numFmtId="0" fontId="17" fillId="0" borderId="31" xfId="41" applyFont="1" applyBorder="1" applyAlignment="1">
      <alignment horizontal="center" wrapText="1"/>
    </xf>
    <xf numFmtId="0" fontId="17" fillId="0" borderId="32" xfId="41" applyFont="1" applyBorder="1" applyAlignment="1">
      <alignment horizontal="center" wrapText="1"/>
    </xf>
    <xf numFmtId="0" fontId="17" fillId="0" borderId="33" xfId="41" applyFont="1" applyBorder="1" applyAlignment="1">
      <alignment horizontal="center" wrapText="1"/>
    </xf>
    <xf numFmtId="0" fontId="17" fillId="0" borderId="36" xfId="41" applyFont="1" applyBorder="1" applyAlignment="1">
      <alignment horizontal="center" wrapText="1"/>
    </xf>
    <xf numFmtId="0" fontId="24" fillId="0" borderId="37" xfId="41" applyFont="1" applyBorder="1" applyAlignment="1">
      <alignment horizontal="center" wrapText="1"/>
    </xf>
    <xf numFmtId="0" fontId="24" fillId="0" borderId="39" xfId="41" applyFont="1" applyBorder="1" applyAlignment="1">
      <alignment horizontal="center" wrapText="1"/>
    </xf>
    <xf numFmtId="0" fontId="17" fillId="0" borderId="17" xfId="41" applyFont="1" applyBorder="1" applyAlignment="1">
      <alignment horizontal="center" wrapText="1"/>
    </xf>
    <xf numFmtId="0" fontId="17" fillId="0" borderId="19" xfId="41" applyFont="1" applyBorder="1" applyAlignment="1">
      <alignment horizontal="center" wrapText="1"/>
    </xf>
    <xf numFmtId="0" fontId="17" fillId="0" borderId="37" xfId="41" applyFont="1" applyBorder="1" applyAlignment="1">
      <alignment horizontal="center" wrapText="1"/>
    </xf>
    <xf numFmtId="0" fontId="17" fillId="0" borderId="38" xfId="41" applyFont="1" applyBorder="1" applyAlignment="1">
      <alignment horizontal="center" wrapText="1"/>
    </xf>
    <xf numFmtId="0" fontId="24" fillId="0" borderId="38" xfId="41" applyFont="1" applyBorder="1" applyAlignment="1">
      <alignment horizontal="center" wrapText="1"/>
    </xf>
  </cellXfs>
  <cellStyles count="90">
    <cellStyle name="20% - Accent1" xfId="65" builtinId="30" customBuiltin="1"/>
    <cellStyle name="20% - Accent1 2" xfId="1"/>
    <cellStyle name="20% - Accent2" xfId="69" builtinId="34" customBuiltin="1"/>
    <cellStyle name="20% - Accent2 2" xfId="2"/>
    <cellStyle name="20% - Accent3" xfId="73" builtinId="38" customBuiltin="1"/>
    <cellStyle name="20% - Accent3 2" xfId="3"/>
    <cellStyle name="20% - Accent4" xfId="77" builtinId="42" customBuiltin="1"/>
    <cellStyle name="20% - Accent4 2" xfId="4"/>
    <cellStyle name="20% - Accent5" xfId="81" builtinId="46" customBuiltin="1"/>
    <cellStyle name="20% - Accent5 2" xfId="5"/>
    <cellStyle name="20% - Accent6" xfId="85" builtinId="50" customBuiltin="1"/>
    <cellStyle name="20% - Accent6 2" xfId="6"/>
    <cellStyle name="40% - Accent1" xfId="66" builtinId="31" customBuiltin="1"/>
    <cellStyle name="40% - Accent1 2" xfId="7"/>
    <cellStyle name="40% - Accent2" xfId="70" builtinId="35" customBuiltin="1"/>
    <cellStyle name="40% - Accent2 2" xfId="8"/>
    <cellStyle name="40% - Accent3" xfId="74" builtinId="39" customBuiltin="1"/>
    <cellStyle name="40% - Accent3 2" xfId="9"/>
    <cellStyle name="40% - Accent4" xfId="78" builtinId="43" customBuiltin="1"/>
    <cellStyle name="40% - Accent4 2" xfId="10"/>
    <cellStyle name="40% - Accent5" xfId="82" builtinId="47" customBuiltin="1"/>
    <cellStyle name="40% - Accent5 2" xfId="11"/>
    <cellStyle name="40% - Accent6" xfId="86" builtinId="51" customBuiltin="1"/>
    <cellStyle name="40% - Accent6 2" xfId="12"/>
    <cellStyle name="60% - Accent1" xfId="67" builtinId="32" customBuiltin="1"/>
    <cellStyle name="60% - Accent1 2" xfId="13"/>
    <cellStyle name="60% - Accent2" xfId="71" builtinId="36" customBuiltin="1"/>
    <cellStyle name="60% - Accent2 2" xfId="14"/>
    <cellStyle name="60% - Accent3" xfId="75" builtinId="40" customBuiltin="1"/>
    <cellStyle name="60% - Accent3 2" xfId="15"/>
    <cellStyle name="60% - Accent4" xfId="79" builtinId="44" customBuiltin="1"/>
    <cellStyle name="60% - Accent4 2" xfId="16"/>
    <cellStyle name="60% - Accent5" xfId="83" builtinId="48" customBuiltin="1"/>
    <cellStyle name="60% - Accent5 2" xfId="17"/>
    <cellStyle name="60% - Accent6" xfId="87" builtinId="52" customBuiltin="1"/>
    <cellStyle name="60% - Accent6 2" xfId="18"/>
    <cellStyle name="Accent1" xfId="64" builtinId="29" customBuiltin="1"/>
    <cellStyle name="Accent1 2" xfId="19"/>
    <cellStyle name="Accent2" xfId="68" builtinId="33" customBuiltin="1"/>
    <cellStyle name="Accent2 2" xfId="20"/>
    <cellStyle name="Accent3" xfId="72" builtinId="37" customBuiltin="1"/>
    <cellStyle name="Accent3 2" xfId="21"/>
    <cellStyle name="Accent4" xfId="76" builtinId="41" customBuiltin="1"/>
    <cellStyle name="Accent4 2" xfId="22"/>
    <cellStyle name="Accent5" xfId="80" builtinId="45" customBuiltin="1"/>
    <cellStyle name="Accent5 2" xfId="23"/>
    <cellStyle name="Accent6" xfId="84" builtinId="49" customBuiltin="1"/>
    <cellStyle name="Accent6 2" xfId="24"/>
    <cellStyle name="Bad" xfId="54" builtinId="27" customBuiltin="1"/>
    <cellStyle name="Bad 2" xfId="25"/>
    <cellStyle name="Calculation" xfId="58" builtinId="22" customBuiltin="1"/>
    <cellStyle name="Calculation 2" xfId="26"/>
    <cellStyle name="Check Cell" xfId="60" builtinId="23" customBuiltin="1"/>
    <cellStyle name="Check Cell 2" xfId="27"/>
    <cellStyle name="Explanatory Text" xfId="62" builtinId="53" customBuiltin="1"/>
    <cellStyle name="Explanatory Text 2" xfId="28"/>
    <cellStyle name="Good" xfId="53" builtinId="26" customBuiltin="1"/>
    <cellStyle name="Good 2" xfId="29"/>
    <cellStyle name="Heading 1" xfId="49" builtinId="16" customBuiltin="1"/>
    <cellStyle name="Heading 1 2" xfId="30"/>
    <cellStyle name="Heading 2" xfId="50" builtinId="17" customBuiltin="1"/>
    <cellStyle name="Heading 2 2" xfId="31"/>
    <cellStyle name="Heading 3" xfId="51" builtinId="18" customBuiltin="1"/>
    <cellStyle name="Heading 3 2" xfId="32"/>
    <cellStyle name="Heading 4" xfId="52" builtinId="19" customBuiltin="1"/>
    <cellStyle name="Heading 4 2" xfId="33"/>
    <cellStyle name="Input" xfId="56" builtinId="20" customBuiltin="1"/>
    <cellStyle name="Input 2" xfId="34"/>
    <cellStyle name="Linked Cell" xfId="59" builtinId="24" customBuiltin="1"/>
    <cellStyle name="Linked Cell 2" xfId="35"/>
    <cellStyle name="Neutral" xfId="55" builtinId="28" customBuiltin="1"/>
    <cellStyle name="Neutral 2" xfId="36"/>
    <cellStyle name="Normal" xfId="0" builtinId="0"/>
    <cellStyle name="Normal 2" xfId="37"/>
    <cellStyle name="Normal 3" xfId="38"/>
    <cellStyle name="Normal 4" xfId="47"/>
    <cellStyle name="Normal 5" xfId="88"/>
    <cellStyle name="Normal_OR1-2005-2006" xfId="39"/>
    <cellStyle name="Normal_SP_C_2006_07b" xfId="40"/>
    <cellStyle name="Normal_SP_D_2006_07b" xfId="41"/>
    <cellStyle name="Note 2" xfId="42"/>
    <cellStyle name="Note 3" xfId="89"/>
    <cellStyle name="Output" xfId="57" builtinId="21" customBuiltin="1"/>
    <cellStyle name="Output 2" xfId="43"/>
    <cellStyle name="Title" xfId="48" builtinId="15" customBuiltin="1"/>
    <cellStyle name="Title 2" xfId="44"/>
    <cellStyle name="Total" xfId="63" builtinId="25" customBuiltin="1"/>
    <cellStyle name="Total 2" xfId="45"/>
    <cellStyle name="Warning Text" xfId="61" builtinId="11" customBuiltin="1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5" zoomScaleNormal="100" workbookViewId="0">
      <selection activeCell="M26" sqref="M26"/>
    </sheetView>
  </sheetViews>
  <sheetFormatPr defaultColWidth="9.140625" defaultRowHeight="12.75" x14ac:dyDescent="0.2"/>
  <cols>
    <col min="1" max="1" width="8.5703125" style="37" customWidth="1"/>
    <col min="2" max="2" width="27.7109375" style="37" customWidth="1"/>
    <col min="3" max="3" width="8.140625" style="37" customWidth="1"/>
    <col min="4" max="14" width="3.85546875" style="37" customWidth="1"/>
    <col min="15" max="17" width="5.42578125" style="37" customWidth="1"/>
    <col min="18" max="18" width="8.42578125" style="37" customWidth="1"/>
    <col min="19" max="19" width="9.140625" style="37"/>
    <col min="20" max="20" width="6.28515625" style="37" customWidth="1"/>
    <col min="21" max="21" width="5.85546875" style="37" customWidth="1"/>
    <col min="22" max="16384" width="9.140625" style="37"/>
  </cols>
  <sheetData>
    <row r="1" spans="1:21" ht="18.75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2"/>
      <c r="T1" s="72"/>
      <c r="U1" s="72"/>
    </row>
    <row r="2" spans="1:21" x14ac:dyDescent="0.2">
      <c r="A2" s="73" t="s">
        <v>53</v>
      </c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  <c r="O2" s="77" t="s">
        <v>24</v>
      </c>
      <c r="P2" s="78"/>
      <c r="Q2" s="78"/>
      <c r="R2" s="79"/>
      <c r="S2" s="79"/>
      <c r="T2" s="79"/>
      <c r="U2" s="80"/>
    </row>
    <row r="3" spans="1:21" ht="21" customHeight="1" x14ac:dyDescent="0.2">
      <c r="A3" s="81" t="s">
        <v>2</v>
      </c>
      <c r="B3" s="81"/>
      <c r="C3" s="81"/>
      <c r="D3" s="82" t="s">
        <v>3</v>
      </c>
      <c r="E3" s="82"/>
      <c r="F3" s="82"/>
      <c r="G3" s="82"/>
      <c r="H3" s="83" t="s">
        <v>56</v>
      </c>
      <c r="I3" s="83"/>
      <c r="J3" s="83"/>
      <c r="K3" s="83"/>
      <c r="L3" s="83"/>
      <c r="M3" s="83"/>
      <c r="N3" s="83"/>
      <c r="O3" s="83"/>
      <c r="P3" s="83"/>
      <c r="Q3" s="84" t="s">
        <v>131</v>
      </c>
      <c r="R3" s="84"/>
      <c r="S3" s="84"/>
      <c r="T3" s="84"/>
      <c r="U3" s="84"/>
    </row>
    <row r="4" spans="1:21" ht="6.75" customHeight="1" x14ac:dyDescent="0.2">
      <c r="D4" s="38"/>
      <c r="E4" s="38"/>
      <c r="F4" s="38"/>
      <c r="G4" s="38"/>
      <c r="H4" s="38"/>
    </row>
    <row r="5" spans="1:21" ht="21" customHeight="1" x14ac:dyDescent="0.2">
      <c r="A5" s="85" t="s">
        <v>4</v>
      </c>
      <c r="B5" s="88" t="s">
        <v>5</v>
      </c>
      <c r="C5" s="91" t="s">
        <v>6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 t="s">
        <v>7</v>
      </c>
      <c r="U5" s="94" t="s">
        <v>8</v>
      </c>
    </row>
    <row r="6" spans="1:21" ht="21" customHeight="1" x14ac:dyDescent="0.2">
      <c r="A6" s="86"/>
      <c r="B6" s="89"/>
      <c r="C6" s="39"/>
      <c r="D6" s="96" t="s">
        <v>9</v>
      </c>
      <c r="E6" s="96"/>
      <c r="F6" s="96"/>
      <c r="G6" s="96"/>
      <c r="H6" s="96"/>
      <c r="I6" s="96" t="s">
        <v>10</v>
      </c>
      <c r="J6" s="96"/>
      <c r="K6" s="96"/>
      <c r="L6" s="96" t="s">
        <v>11</v>
      </c>
      <c r="M6" s="96"/>
      <c r="N6" s="96"/>
      <c r="O6" s="96" t="s">
        <v>12</v>
      </c>
      <c r="P6" s="96"/>
      <c r="Q6" s="96"/>
      <c r="R6" s="96" t="s">
        <v>13</v>
      </c>
      <c r="S6" s="96"/>
      <c r="T6" s="92"/>
      <c r="U6" s="94"/>
    </row>
    <row r="7" spans="1:21" ht="21" customHeight="1" thickBot="1" x14ac:dyDescent="0.25">
      <c r="A7" s="87"/>
      <c r="B7" s="90"/>
      <c r="C7" s="40" t="s">
        <v>14</v>
      </c>
      <c r="D7" s="41" t="s">
        <v>15</v>
      </c>
      <c r="E7" s="41" t="s">
        <v>16</v>
      </c>
      <c r="F7" s="41" t="s">
        <v>17</v>
      </c>
      <c r="G7" s="41" t="s">
        <v>18</v>
      </c>
      <c r="H7" s="41" t="s">
        <v>19</v>
      </c>
      <c r="I7" s="41" t="s">
        <v>15</v>
      </c>
      <c r="J7" s="41" t="s">
        <v>16</v>
      </c>
      <c r="K7" s="41" t="s">
        <v>17</v>
      </c>
      <c r="L7" s="41" t="s">
        <v>15</v>
      </c>
      <c r="M7" s="41" t="s">
        <v>16</v>
      </c>
      <c r="N7" s="41" t="s">
        <v>17</v>
      </c>
      <c r="O7" s="41" t="s">
        <v>15</v>
      </c>
      <c r="P7" s="41" t="s">
        <v>16</v>
      </c>
      <c r="Q7" s="41" t="s">
        <v>17</v>
      </c>
      <c r="R7" s="41" t="s">
        <v>20</v>
      </c>
      <c r="S7" s="41" t="s">
        <v>21</v>
      </c>
      <c r="T7" s="93"/>
      <c r="U7" s="95"/>
    </row>
    <row r="8" spans="1:21" ht="13.5" thickTop="1" x14ac:dyDescent="0.2">
      <c r="A8" s="60" t="s">
        <v>515</v>
      </c>
      <c r="B8" s="42" t="s">
        <v>516</v>
      </c>
      <c r="C8" s="43"/>
      <c r="D8" s="44"/>
      <c r="E8" s="44"/>
      <c r="F8" s="43"/>
      <c r="G8" s="43"/>
      <c r="H8" s="43"/>
      <c r="I8" s="45">
        <v>34</v>
      </c>
      <c r="J8" s="45">
        <v>10</v>
      </c>
      <c r="K8" s="45"/>
      <c r="L8" s="45"/>
      <c r="M8" s="45"/>
      <c r="N8" s="45">
        <v>18</v>
      </c>
      <c r="O8" s="45">
        <v>18</v>
      </c>
      <c r="P8" s="46">
        <v>8</v>
      </c>
      <c r="Q8" s="45"/>
      <c r="R8" s="43">
        <v>44</v>
      </c>
      <c r="S8" s="43"/>
      <c r="T8" s="43">
        <f t="shared" ref="T8:T32" si="0">SUM(D8:E8,O8,P8,MAX(R8,S8))</f>
        <v>70</v>
      </c>
      <c r="U8" s="43" t="str">
        <f>IF(T8&gt;89,"A",IF(T8&gt;79,"B",IF(T8&gt;69,"C",IF(T8&gt;59,"D",IF(T8&gt;49,"E","F")))))</f>
        <v>C</v>
      </c>
    </row>
    <row r="9" spans="1:21" x14ac:dyDescent="0.2">
      <c r="A9" s="61" t="s">
        <v>517</v>
      </c>
      <c r="B9" s="47" t="s">
        <v>518</v>
      </c>
      <c r="C9" s="48"/>
      <c r="D9" s="49"/>
      <c r="E9" s="49"/>
      <c r="F9" s="48"/>
      <c r="G9" s="48"/>
      <c r="H9" s="48"/>
      <c r="I9" s="50"/>
      <c r="J9" s="50"/>
      <c r="K9" s="50"/>
      <c r="L9" s="50"/>
      <c r="M9" s="50"/>
      <c r="N9" s="50"/>
      <c r="O9" s="51"/>
      <c r="P9" s="51"/>
      <c r="Q9" s="50"/>
      <c r="R9" s="48"/>
      <c r="S9" s="48"/>
      <c r="T9" s="43">
        <f t="shared" si="0"/>
        <v>0</v>
      </c>
      <c r="U9" s="43" t="str">
        <f t="shared" ref="U9:U32" si="1">IF(T9&gt;89,"A",IF(T9&gt;79,"B",IF(T9&gt;69,"C",IF(T9&gt;59,"D",IF(T9&gt;49,"E","F")))))</f>
        <v>F</v>
      </c>
    </row>
    <row r="10" spans="1:21" x14ac:dyDescent="0.2">
      <c r="A10" s="61" t="s">
        <v>519</v>
      </c>
      <c r="B10" s="47" t="s">
        <v>520</v>
      </c>
      <c r="C10" s="48"/>
      <c r="D10" s="49"/>
      <c r="E10" s="49"/>
      <c r="F10" s="48"/>
      <c r="G10" s="48"/>
      <c r="H10" s="48"/>
      <c r="I10" s="50">
        <v>7</v>
      </c>
      <c r="J10" s="50"/>
      <c r="K10" s="50"/>
      <c r="L10" s="50"/>
      <c r="M10" s="50"/>
      <c r="N10" s="50"/>
      <c r="O10" s="51">
        <v>1</v>
      </c>
      <c r="P10" s="51">
        <v>1</v>
      </c>
      <c r="Q10" s="50"/>
      <c r="R10" s="48">
        <v>7</v>
      </c>
      <c r="S10" s="48"/>
      <c r="T10" s="43">
        <f t="shared" si="0"/>
        <v>9</v>
      </c>
      <c r="U10" s="43" t="str">
        <f t="shared" si="1"/>
        <v>F</v>
      </c>
    </row>
    <row r="11" spans="1:21" x14ac:dyDescent="0.2">
      <c r="A11" s="61" t="s">
        <v>483</v>
      </c>
      <c r="B11" s="47" t="s">
        <v>521</v>
      </c>
      <c r="C11" s="48"/>
      <c r="D11" s="49"/>
      <c r="E11" s="49"/>
      <c r="F11" s="48"/>
      <c r="G11" s="48"/>
      <c r="H11" s="48"/>
      <c r="I11" s="50"/>
      <c r="J11" s="50"/>
      <c r="K11" s="50"/>
      <c r="L11" s="50">
        <v>15</v>
      </c>
      <c r="M11" s="50">
        <v>10</v>
      </c>
      <c r="N11" s="50">
        <v>10</v>
      </c>
      <c r="O11" s="51">
        <v>10</v>
      </c>
      <c r="P11" s="51">
        <v>20</v>
      </c>
      <c r="Q11" s="50"/>
      <c r="R11" s="48"/>
      <c r="S11" s="48">
        <v>25</v>
      </c>
      <c r="T11" s="43">
        <f t="shared" si="0"/>
        <v>55</v>
      </c>
      <c r="U11" s="43" t="str">
        <f t="shared" si="1"/>
        <v>E</v>
      </c>
    </row>
    <row r="12" spans="1:21" x14ac:dyDescent="0.2">
      <c r="A12" s="61" t="s">
        <v>485</v>
      </c>
      <c r="B12" s="47" t="s">
        <v>522</v>
      </c>
      <c r="C12" s="48"/>
      <c r="D12" s="49"/>
      <c r="E12" s="49"/>
      <c r="F12" s="48"/>
      <c r="G12" s="48"/>
      <c r="H12" s="48"/>
      <c r="I12" s="50">
        <v>5</v>
      </c>
      <c r="J12" s="50"/>
      <c r="K12" s="50"/>
      <c r="L12" s="50"/>
      <c r="M12" s="50">
        <v>10</v>
      </c>
      <c r="N12" s="50">
        <v>20</v>
      </c>
      <c r="O12" s="51">
        <v>20</v>
      </c>
      <c r="P12" s="51"/>
      <c r="Q12" s="50"/>
      <c r="R12" s="48">
        <v>15</v>
      </c>
      <c r="S12" s="48"/>
      <c r="T12" s="43">
        <f t="shared" si="0"/>
        <v>35</v>
      </c>
      <c r="U12" s="43" t="str">
        <f t="shared" si="1"/>
        <v>F</v>
      </c>
    </row>
    <row r="13" spans="1:21" x14ac:dyDescent="0.2">
      <c r="A13" s="61" t="s">
        <v>523</v>
      </c>
      <c r="B13" s="47" t="s">
        <v>524</v>
      </c>
      <c r="C13" s="48"/>
      <c r="D13" s="49"/>
      <c r="E13" s="49"/>
      <c r="F13" s="48"/>
      <c r="G13" s="48"/>
      <c r="H13" s="48"/>
      <c r="I13" s="50"/>
      <c r="J13" s="50"/>
      <c r="K13" s="50"/>
      <c r="L13" s="50">
        <v>30</v>
      </c>
      <c r="M13" s="50">
        <v>10</v>
      </c>
      <c r="N13" s="50">
        <v>10</v>
      </c>
      <c r="O13" s="51">
        <v>7</v>
      </c>
      <c r="P13" s="51">
        <v>10</v>
      </c>
      <c r="Q13" s="50"/>
      <c r="R13" s="48"/>
      <c r="S13" s="48">
        <v>40</v>
      </c>
      <c r="T13" s="43">
        <f t="shared" si="0"/>
        <v>57</v>
      </c>
      <c r="U13" s="43" t="str">
        <f t="shared" si="1"/>
        <v>E</v>
      </c>
    </row>
    <row r="14" spans="1:21" x14ac:dyDescent="0.2">
      <c r="A14" s="61" t="s">
        <v>525</v>
      </c>
      <c r="B14" s="47" t="s">
        <v>526</v>
      </c>
      <c r="C14" s="48"/>
      <c r="D14" s="49"/>
      <c r="E14" s="49"/>
      <c r="F14" s="48"/>
      <c r="G14" s="48"/>
      <c r="H14" s="48"/>
      <c r="I14" s="50">
        <v>12</v>
      </c>
      <c r="J14" s="50"/>
      <c r="K14" s="50"/>
      <c r="L14" s="50"/>
      <c r="M14" s="50"/>
      <c r="N14" s="50"/>
      <c r="O14" s="51"/>
      <c r="P14"/>
      <c r="Q14" s="50"/>
      <c r="R14" s="48">
        <v>12</v>
      </c>
      <c r="S14" s="48"/>
      <c r="T14" s="43">
        <f t="shared" si="0"/>
        <v>12</v>
      </c>
      <c r="U14" s="43" t="str">
        <f t="shared" si="1"/>
        <v>F</v>
      </c>
    </row>
    <row r="15" spans="1:21" x14ac:dyDescent="0.2">
      <c r="A15" s="61" t="s">
        <v>527</v>
      </c>
      <c r="B15" s="47" t="s">
        <v>528</v>
      </c>
      <c r="C15" s="48"/>
      <c r="D15" s="49"/>
      <c r="E15" s="49"/>
      <c r="F15" s="48"/>
      <c r="G15" s="48"/>
      <c r="H15" s="48"/>
      <c r="I15" s="50">
        <v>17</v>
      </c>
      <c r="J15" s="50"/>
      <c r="K15" s="50"/>
      <c r="L15" s="50"/>
      <c r="M15" s="50"/>
      <c r="N15" s="50"/>
      <c r="O15" s="51">
        <v>2</v>
      </c>
      <c r="P15" s="51"/>
      <c r="Q15" s="50"/>
      <c r="R15" s="48">
        <v>17</v>
      </c>
      <c r="S15" s="48"/>
      <c r="T15" s="43">
        <f t="shared" si="0"/>
        <v>19</v>
      </c>
      <c r="U15" s="43" t="str">
        <f t="shared" si="1"/>
        <v>F</v>
      </c>
    </row>
    <row r="16" spans="1:21" x14ac:dyDescent="0.2">
      <c r="A16" s="61" t="s">
        <v>529</v>
      </c>
      <c r="B16" s="47" t="s">
        <v>530</v>
      </c>
      <c r="C16" s="48"/>
      <c r="D16" s="49"/>
      <c r="E16" s="49"/>
      <c r="F16" s="48"/>
      <c r="G16" s="48"/>
      <c r="H16" s="48"/>
      <c r="I16" s="50"/>
      <c r="J16" s="50"/>
      <c r="K16" s="50"/>
      <c r="L16" s="50"/>
      <c r="M16" s="50"/>
      <c r="N16" s="50"/>
      <c r="O16" s="51">
        <v>0</v>
      </c>
      <c r="P16" s="51"/>
      <c r="Q16" s="50"/>
      <c r="R16" s="48"/>
      <c r="S16" s="48"/>
      <c r="T16" s="43">
        <f t="shared" si="0"/>
        <v>0</v>
      </c>
      <c r="U16" s="43" t="str">
        <f t="shared" si="1"/>
        <v>F</v>
      </c>
    </row>
    <row r="17" spans="1:21" x14ac:dyDescent="0.2">
      <c r="A17" s="61" t="s">
        <v>531</v>
      </c>
      <c r="B17" s="47" t="s">
        <v>532</v>
      </c>
      <c r="C17" s="48"/>
      <c r="D17" s="49"/>
      <c r="E17" s="49"/>
      <c r="F17" s="48"/>
      <c r="G17" s="48"/>
      <c r="H17" s="48"/>
      <c r="I17" s="50">
        <v>17</v>
      </c>
      <c r="J17" s="50"/>
      <c r="K17" s="50"/>
      <c r="L17" s="50"/>
      <c r="M17" s="50">
        <v>10</v>
      </c>
      <c r="N17" s="50">
        <v>9</v>
      </c>
      <c r="O17" s="51">
        <v>9</v>
      </c>
      <c r="P17" s="51">
        <v>14</v>
      </c>
      <c r="Q17" s="50"/>
      <c r="R17" s="48">
        <v>27</v>
      </c>
      <c r="S17" s="48"/>
      <c r="T17" s="43">
        <f t="shared" si="0"/>
        <v>50</v>
      </c>
      <c r="U17" s="43" t="str">
        <f t="shared" si="1"/>
        <v>E</v>
      </c>
    </row>
    <row r="18" spans="1:21" x14ac:dyDescent="0.2">
      <c r="A18" s="61" t="s">
        <v>533</v>
      </c>
      <c r="B18" s="47" t="s">
        <v>534</v>
      </c>
      <c r="C18" s="48"/>
      <c r="D18" s="49"/>
      <c r="E18" s="49"/>
      <c r="F18" s="48"/>
      <c r="G18" s="48"/>
      <c r="H18" s="48"/>
      <c r="I18" s="50"/>
      <c r="J18" s="50"/>
      <c r="K18" s="50"/>
      <c r="L18" s="50"/>
      <c r="M18" s="50"/>
      <c r="N18" s="50"/>
      <c r="O18" s="51"/>
      <c r="P18" s="51"/>
      <c r="Q18" s="50"/>
      <c r="R18" s="48"/>
      <c r="S18" s="48"/>
      <c r="T18" s="43">
        <f t="shared" si="0"/>
        <v>0</v>
      </c>
      <c r="U18" s="43" t="str">
        <f t="shared" si="1"/>
        <v>F</v>
      </c>
    </row>
    <row r="19" spans="1:21" x14ac:dyDescent="0.2">
      <c r="A19" s="61" t="s">
        <v>535</v>
      </c>
      <c r="B19" s="47" t="s">
        <v>536</v>
      </c>
      <c r="C19" s="48"/>
      <c r="D19" s="49"/>
      <c r="E19" s="49"/>
      <c r="F19" s="48"/>
      <c r="G19" s="48"/>
      <c r="H19" s="48"/>
      <c r="I19" s="50">
        <v>15</v>
      </c>
      <c r="J19" s="50"/>
      <c r="K19" s="50"/>
      <c r="L19" s="50"/>
      <c r="M19" s="50"/>
      <c r="N19" s="50"/>
      <c r="O19" s="51">
        <v>0</v>
      </c>
      <c r="P19" s="51"/>
      <c r="Q19" s="50"/>
      <c r="R19" s="48">
        <v>15</v>
      </c>
      <c r="S19" s="48"/>
      <c r="T19" s="43">
        <f t="shared" si="0"/>
        <v>15</v>
      </c>
      <c r="U19" s="43" t="str">
        <f t="shared" si="1"/>
        <v>F</v>
      </c>
    </row>
    <row r="20" spans="1:21" x14ac:dyDescent="0.2">
      <c r="A20" s="61" t="s">
        <v>537</v>
      </c>
      <c r="B20" s="47" t="s">
        <v>538</v>
      </c>
      <c r="C20" s="48"/>
      <c r="D20" s="49"/>
      <c r="E20" s="49"/>
      <c r="F20" s="48"/>
      <c r="G20" s="48"/>
      <c r="H20" s="48"/>
      <c r="I20" s="50"/>
      <c r="J20" s="50"/>
      <c r="K20" s="50"/>
      <c r="L20" s="50"/>
      <c r="M20" s="50"/>
      <c r="N20" s="50"/>
      <c r="O20" s="51"/>
      <c r="P20" s="51"/>
      <c r="Q20" s="50"/>
      <c r="R20" s="48"/>
      <c r="S20" s="48"/>
      <c r="T20" s="43">
        <f t="shared" si="0"/>
        <v>0</v>
      </c>
      <c r="U20" s="43" t="str">
        <f t="shared" si="1"/>
        <v>F</v>
      </c>
    </row>
    <row r="21" spans="1:21" x14ac:dyDescent="0.2">
      <c r="A21" s="61" t="s">
        <v>539</v>
      </c>
      <c r="B21" s="47" t="s">
        <v>540</v>
      </c>
      <c r="C21" s="48"/>
      <c r="D21" s="49"/>
      <c r="E21" s="49"/>
      <c r="F21" s="48"/>
      <c r="G21" s="48"/>
      <c r="H21" s="48"/>
      <c r="I21" s="50"/>
      <c r="J21" s="50"/>
      <c r="K21" s="50"/>
      <c r="L21" s="50"/>
      <c r="M21" s="50"/>
      <c r="N21" s="50"/>
      <c r="O21" s="51">
        <v>12</v>
      </c>
      <c r="P21" s="51">
        <v>5</v>
      </c>
      <c r="Q21" s="50"/>
      <c r="R21" s="48"/>
      <c r="S21" s="48"/>
      <c r="T21" s="43">
        <f t="shared" si="0"/>
        <v>17</v>
      </c>
      <c r="U21" s="43" t="str">
        <f t="shared" si="1"/>
        <v>F</v>
      </c>
    </row>
    <row r="22" spans="1:21" x14ac:dyDescent="0.2">
      <c r="A22" s="61" t="s">
        <v>541</v>
      </c>
      <c r="B22" s="47" t="s">
        <v>542</v>
      </c>
      <c r="C22" s="48"/>
      <c r="D22" s="49"/>
      <c r="E22" s="49"/>
      <c r="F22" s="48"/>
      <c r="G22" s="48"/>
      <c r="H22" s="48"/>
      <c r="I22" s="50"/>
      <c r="J22" s="50"/>
      <c r="K22" s="50"/>
      <c r="L22" s="50"/>
      <c r="M22" s="50"/>
      <c r="N22" s="50"/>
      <c r="O22" s="51"/>
      <c r="P22" s="51"/>
      <c r="Q22" s="50"/>
      <c r="R22" s="48"/>
      <c r="S22" s="48"/>
      <c r="T22" s="43">
        <f t="shared" si="0"/>
        <v>0</v>
      </c>
      <c r="U22" s="43" t="str">
        <f t="shared" si="1"/>
        <v>F</v>
      </c>
    </row>
    <row r="23" spans="1:21" x14ac:dyDescent="0.2">
      <c r="A23" s="61" t="s">
        <v>543</v>
      </c>
      <c r="B23" s="47" t="s">
        <v>544</v>
      </c>
      <c r="C23" s="48"/>
      <c r="D23" s="49"/>
      <c r="E23" s="49"/>
      <c r="F23" s="48"/>
      <c r="G23" s="48"/>
      <c r="H23" s="48"/>
      <c r="I23" s="50"/>
      <c r="J23" s="50"/>
      <c r="K23" s="50"/>
      <c r="L23" s="50"/>
      <c r="M23" s="50"/>
      <c r="N23" s="50"/>
      <c r="O23" s="51"/>
      <c r="P23" s="51"/>
      <c r="Q23" s="50"/>
      <c r="R23" s="48"/>
      <c r="S23" s="48"/>
      <c r="T23" s="43">
        <f t="shared" si="0"/>
        <v>0</v>
      </c>
      <c r="U23" s="43" t="str">
        <f t="shared" si="1"/>
        <v>F</v>
      </c>
    </row>
    <row r="24" spans="1:21" x14ac:dyDescent="0.2">
      <c r="A24" s="61" t="s">
        <v>545</v>
      </c>
      <c r="B24" s="47" t="s">
        <v>546</v>
      </c>
      <c r="C24" s="48"/>
      <c r="D24" s="49"/>
      <c r="E24" s="49"/>
      <c r="F24" s="48"/>
      <c r="G24" s="48"/>
      <c r="H24" s="48"/>
      <c r="I24" s="50"/>
      <c r="J24" s="50"/>
      <c r="K24" s="50"/>
      <c r="L24" s="50"/>
      <c r="M24" s="50"/>
      <c r="N24" s="50"/>
      <c r="O24" s="51">
        <v>14</v>
      </c>
      <c r="P24" s="51">
        <v>11</v>
      </c>
      <c r="Q24" s="50"/>
      <c r="R24" s="48"/>
      <c r="S24" s="48"/>
      <c r="T24" s="43">
        <f t="shared" si="0"/>
        <v>25</v>
      </c>
      <c r="U24" s="43" t="str">
        <f t="shared" si="1"/>
        <v>F</v>
      </c>
    </row>
    <row r="25" spans="1:21" x14ac:dyDescent="0.2">
      <c r="A25" s="61" t="s">
        <v>547</v>
      </c>
      <c r="B25" s="47" t="s">
        <v>548</v>
      </c>
      <c r="C25" s="48"/>
      <c r="D25" s="49"/>
      <c r="E25" s="49"/>
      <c r="F25" s="48"/>
      <c r="G25" s="48"/>
      <c r="H25" s="48"/>
      <c r="I25" s="50">
        <v>12</v>
      </c>
      <c r="J25" s="50"/>
      <c r="K25" s="50"/>
      <c r="L25" s="50"/>
      <c r="M25" s="50"/>
      <c r="N25" s="50"/>
      <c r="O25" s="51">
        <v>0</v>
      </c>
      <c r="P25" s="51"/>
      <c r="Q25" s="50"/>
      <c r="R25" s="48">
        <v>12</v>
      </c>
      <c r="S25" s="48"/>
      <c r="T25" s="43">
        <f t="shared" si="0"/>
        <v>12</v>
      </c>
      <c r="U25" s="43" t="str">
        <f t="shared" si="1"/>
        <v>F</v>
      </c>
    </row>
    <row r="26" spans="1:21" x14ac:dyDescent="0.2">
      <c r="A26" s="61" t="s">
        <v>549</v>
      </c>
      <c r="B26" s="47" t="s">
        <v>550</v>
      </c>
      <c r="C26" s="48"/>
      <c r="D26" s="49"/>
      <c r="E26" s="49"/>
      <c r="F26" s="48"/>
      <c r="G26" s="48"/>
      <c r="H26" s="48"/>
      <c r="I26" s="50"/>
      <c r="J26" s="50"/>
      <c r="K26" s="50"/>
      <c r="L26" s="50">
        <v>27</v>
      </c>
      <c r="M26" s="50">
        <v>10</v>
      </c>
      <c r="N26" s="50"/>
      <c r="O26" s="51">
        <v>16</v>
      </c>
      <c r="P26">
        <v>7</v>
      </c>
      <c r="Q26" s="50"/>
      <c r="R26" s="48"/>
      <c r="S26" s="48">
        <v>37</v>
      </c>
      <c r="T26" s="43">
        <f t="shared" si="0"/>
        <v>60</v>
      </c>
      <c r="U26" s="43" t="str">
        <f t="shared" si="1"/>
        <v>D</v>
      </c>
    </row>
    <row r="27" spans="1:21" x14ac:dyDescent="0.2">
      <c r="A27" s="61" t="s">
        <v>551</v>
      </c>
      <c r="B27" s="47" t="s">
        <v>552</v>
      </c>
      <c r="C27" s="48"/>
      <c r="D27" s="49"/>
      <c r="E27" s="49"/>
      <c r="F27" s="48"/>
      <c r="G27" s="48"/>
      <c r="H27" s="48"/>
      <c r="I27" s="50"/>
      <c r="J27" s="50"/>
      <c r="K27" s="50"/>
      <c r="L27" s="50"/>
      <c r="M27" s="50"/>
      <c r="N27" s="50"/>
      <c r="O27" s="51"/>
      <c r="P27" s="51"/>
      <c r="Q27" s="50"/>
      <c r="R27" s="48"/>
      <c r="S27" s="48"/>
      <c r="T27" s="43">
        <f t="shared" si="0"/>
        <v>0</v>
      </c>
      <c r="U27" s="43" t="str">
        <f t="shared" si="1"/>
        <v>F</v>
      </c>
    </row>
    <row r="28" spans="1:21" x14ac:dyDescent="0.2">
      <c r="A28" s="61" t="s">
        <v>449</v>
      </c>
      <c r="B28" s="47" t="s">
        <v>450</v>
      </c>
      <c r="C28" s="48"/>
      <c r="D28" s="49"/>
      <c r="E28" s="49"/>
      <c r="F28" s="48"/>
      <c r="G28" s="48"/>
      <c r="H28" s="48"/>
      <c r="I28" s="50"/>
      <c r="J28" s="50"/>
      <c r="K28" s="50"/>
      <c r="L28" s="50"/>
      <c r="M28" s="50"/>
      <c r="N28" s="50"/>
      <c r="O28" s="51"/>
      <c r="P28" s="51"/>
      <c r="Q28" s="50"/>
      <c r="R28" s="48"/>
      <c r="S28" s="48"/>
      <c r="T28" s="43">
        <f t="shared" si="0"/>
        <v>0</v>
      </c>
      <c r="U28" s="43" t="str">
        <f t="shared" si="1"/>
        <v>F</v>
      </c>
    </row>
    <row r="29" spans="1:21" x14ac:dyDescent="0.2">
      <c r="A29" s="61" t="s">
        <v>451</v>
      </c>
      <c r="B29" s="47" t="s">
        <v>452</v>
      </c>
      <c r="C29" s="48"/>
      <c r="D29" s="49"/>
      <c r="E29" s="49"/>
      <c r="F29" s="48"/>
      <c r="G29" s="48"/>
      <c r="H29" s="48"/>
      <c r="I29" s="50"/>
      <c r="J29" s="50"/>
      <c r="K29" s="50"/>
      <c r="L29" s="50"/>
      <c r="M29" s="50"/>
      <c r="N29" s="50"/>
      <c r="O29" s="51"/>
      <c r="P29" s="51"/>
      <c r="Q29" s="50"/>
      <c r="R29" s="48"/>
      <c r="S29" s="48"/>
      <c r="T29" s="43">
        <f t="shared" si="0"/>
        <v>0</v>
      </c>
      <c r="U29" s="43" t="str">
        <f t="shared" si="1"/>
        <v>F</v>
      </c>
    </row>
    <row r="30" spans="1:21" x14ac:dyDescent="0.2">
      <c r="A30" s="61" t="s">
        <v>209</v>
      </c>
      <c r="B30" s="47" t="s">
        <v>305</v>
      </c>
      <c r="C30" s="48"/>
      <c r="D30" s="49"/>
      <c r="E30" s="49"/>
      <c r="F30" s="48"/>
      <c r="G30" s="48"/>
      <c r="H30" s="48"/>
      <c r="I30" s="50">
        <v>4</v>
      </c>
      <c r="J30" s="50"/>
      <c r="K30" s="50"/>
      <c r="L30" s="50"/>
      <c r="M30" s="50"/>
      <c r="N30" s="50"/>
      <c r="O30" s="51">
        <v>11</v>
      </c>
      <c r="P30" s="51"/>
      <c r="Q30" s="50"/>
      <c r="R30" s="48">
        <v>4</v>
      </c>
      <c r="S30" s="48"/>
      <c r="T30" s="43">
        <f t="shared" si="0"/>
        <v>15</v>
      </c>
      <c r="U30" s="43" t="str">
        <f t="shared" si="1"/>
        <v>F</v>
      </c>
    </row>
    <row r="31" spans="1:21" x14ac:dyDescent="0.2">
      <c r="A31" s="61" t="s">
        <v>306</v>
      </c>
      <c r="B31" s="47" t="s">
        <v>307</v>
      </c>
      <c r="C31" s="48"/>
      <c r="D31" s="49"/>
      <c r="E31" s="49"/>
      <c r="F31" s="48"/>
      <c r="G31" s="48"/>
      <c r="H31" s="48"/>
      <c r="I31" s="50"/>
      <c r="J31" s="50"/>
      <c r="K31" s="50"/>
      <c r="L31" s="50"/>
      <c r="M31" s="50"/>
      <c r="N31" s="50"/>
      <c r="O31" s="51"/>
      <c r="P31" s="51"/>
      <c r="Q31" s="50"/>
      <c r="R31" s="48"/>
      <c r="S31" s="48"/>
      <c r="T31" s="43">
        <f t="shared" si="0"/>
        <v>0</v>
      </c>
      <c r="U31" s="43" t="str">
        <f t="shared" si="1"/>
        <v>F</v>
      </c>
    </row>
    <row r="32" spans="1:21" x14ac:dyDescent="0.2">
      <c r="A32" s="61" t="s">
        <v>320</v>
      </c>
      <c r="B32" s="47" t="s">
        <v>321</v>
      </c>
      <c r="C32" s="48"/>
      <c r="D32" s="49"/>
      <c r="E32" s="49"/>
      <c r="F32" s="48"/>
      <c r="G32" s="48"/>
      <c r="H32" s="48"/>
      <c r="I32" s="50"/>
      <c r="J32" s="50"/>
      <c r="K32" s="50"/>
      <c r="L32" s="50"/>
      <c r="M32" s="50"/>
      <c r="N32" s="50"/>
      <c r="O32" s="51"/>
      <c r="P32" s="51"/>
      <c r="Q32" s="50"/>
      <c r="R32" s="48"/>
      <c r="S32" s="48"/>
      <c r="T32" s="43">
        <f t="shared" si="0"/>
        <v>0</v>
      </c>
      <c r="U32" s="43" t="str">
        <f t="shared" si="1"/>
        <v>F</v>
      </c>
    </row>
    <row r="33" spans="1:21" x14ac:dyDescent="0.2">
      <c r="A33" s="61"/>
      <c r="B33" s="47"/>
      <c r="C33" s="48"/>
      <c r="D33" s="49"/>
      <c r="E33" s="49"/>
      <c r="F33" s="48"/>
      <c r="G33" s="48"/>
      <c r="H33" s="48"/>
      <c r="I33" s="50"/>
      <c r="J33" s="50"/>
      <c r="K33" s="50"/>
      <c r="L33" s="50"/>
      <c r="M33" s="50"/>
      <c r="N33" s="50"/>
      <c r="O33" s="51"/>
      <c r="P33" s="51"/>
      <c r="Q33" s="50"/>
      <c r="R33" s="48"/>
      <c r="S33" s="52"/>
      <c r="T33" s="43"/>
      <c r="U33" s="43"/>
    </row>
    <row r="34" spans="1:21" x14ac:dyDescent="0.2">
      <c r="A34" s="61"/>
      <c r="B34" s="47"/>
      <c r="C34" s="48"/>
      <c r="D34" s="49"/>
      <c r="E34" s="49"/>
      <c r="F34" s="48"/>
      <c r="G34" s="48"/>
      <c r="H34" s="48"/>
      <c r="I34" s="50"/>
      <c r="J34" s="50"/>
      <c r="K34" s="50"/>
      <c r="L34" s="50"/>
      <c r="M34" s="50"/>
      <c r="N34" s="50"/>
      <c r="O34" s="51"/>
      <c r="P34" s="51"/>
      <c r="Q34" s="50"/>
      <c r="R34" s="48"/>
      <c r="S34" s="52"/>
      <c r="T34" s="43"/>
      <c r="U34" s="43"/>
    </row>
    <row r="35" spans="1:21" x14ac:dyDescent="0.2">
      <c r="A35" s="61"/>
      <c r="B35" s="47"/>
      <c r="C35" s="48"/>
      <c r="D35" s="49"/>
      <c r="E35" s="49"/>
      <c r="F35" s="48"/>
      <c r="G35" s="48"/>
      <c r="H35" s="48"/>
      <c r="I35" s="50"/>
      <c r="J35" s="50"/>
      <c r="K35" s="50"/>
      <c r="L35" s="50"/>
      <c r="M35" s="50"/>
      <c r="N35" s="50"/>
      <c r="O35" s="51"/>
      <c r="P35" s="51"/>
      <c r="Q35" s="50"/>
      <c r="R35" s="48"/>
      <c r="S35" s="52"/>
      <c r="T35" s="43"/>
      <c r="U35" s="43"/>
    </row>
    <row r="36" spans="1:21" x14ac:dyDescent="0.2">
      <c r="A36" s="61"/>
      <c r="B36" s="47"/>
      <c r="C36" s="48"/>
      <c r="D36" s="49"/>
      <c r="E36" s="49"/>
      <c r="F36" s="48"/>
      <c r="G36" s="48"/>
      <c r="H36" s="48"/>
      <c r="I36" s="50"/>
      <c r="J36" s="50"/>
      <c r="K36" s="50"/>
      <c r="L36" s="50"/>
      <c r="M36" s="50"/>
      <c r="N36" s="50"/>
      <c r="O36" s="51"/>
      <c r="P36" s="51"/>
      <c r="Q36" s="50"/>
      <c r="R36" s="48"/>
      <c r="S36" s="52"/>
      <c r="T36" s="43"/>
      <c r="U36" s="43"/>
    </row>
    <row r="37" spans="1:21" x14ac:dyDescent="0.2">
      <c r="A37" s="61"/>
      <c r="B37" s="47"/>
      <c r="C37" s="48"/>
      <c r="D37" s="48"/>
      <c r="E37" s="48"/>
      <c r="F37" s="48"/>
      <c r="G37" s="48"/>
      <c r="H37" s="48"/>
      <c r="I37" s="50"/>
      <c r="J37" s="50"/>
      <c r="K37" s="50"/>
      <c r="L37" s="50"/>
      <c r="M37" s="50"/>
      <c r="N37" s="50"/>
      <c r="O37" s="51"/>
      <c r="P37" s="51"/>
      <c r="Q37" s="50"/>
      <c r="R37" s="48"/>
      <c r="S37" s="52"/>
      <c r="T37" s="48"/>
      <c r="U37" s="48"/>
    </row>
    <row r="38" spans="1:21" x14ac:dyDescent="0.2">
      <c r="D38" s="38"/>
      <c r="E38" s="38"/>
      <c r="F38" s="38"/>
      <c r="G38" s="38"/>
      <c r="H38" s="38"/>
    </row>
    <row r="39" spans="1:21" ht="15.75" x14ac:dyDescent="0.25">
      <c r="D39" s="38"/>
      <c r="E39" s="38"/>
      <c r="F39" s="38"/>
      <c r="G39" s="38"/>
      <c r="H39" s="38"/>
      <c r="P39" s="53" t="s">
        <v>22</v>
      </c>
    </row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topLeftCell="A3" workbookViewId="0">
      <selection activeCell="R23" sqref="R23"/>
    </sheetView>
  </sheetViews>
  <sheetFormatPr defaultColWidth="9.140625"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  <c r="T1" s="98"/>
      <c r="U1" s="98"/>
    </row>
    <row r="2" spans="1:24" x14ac:dyDescent="0.2">
      <c r="A2" s="99" t="s">
        <v>58</v>
      </c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  <c r="O2" s="103" t="s">
        <v>1</v>
      </c>
      <c r="P2" s="104"/>
      <c r="Q2" s="104"/>
      <c r="R2" s="105"/>
      <c r="S2" s="105"/>
      <c r="T2" s="105"/>
      <c r="U2" s="106"/>
    </row>
    <row r="3" spans="1:24" ht="21" customHeight="1" x14ac:dyDescent="0.2">
      <c r="A3" s="107" t="s">
        <v>2</v>
      </c>
      <c r="B3" s="107"/>
      <c r="C3" s="107"/>
      <c r="D3" s="108" t="s">
        <v>3</v>
      </c>
      <c r="E3" s="108"/>
      <c r="F3" s="108"/>
      <c r="G3" s="108"/>
      <c r="H3" s="109" t="s">
        <v>56</v>
      </c>
      <c r="I3" s="109"/>
      <c r="J3" s="109"/>
      <c r="K3" s="109"/>
      <c r="L3" s="109"/>
      <c r="M3" s="109"/>
      <c r="N3" s="109"/>
      <c r="O3" s="109"/>
      <c r="P3" s="109"/>
      <c r="Q3" s="110" t="s">
        <v>131</v>
      </c>
      <c r="R3" s="110"/>
      <c r="S3" s="110"/>
      <c r="T3" s="110"/>
      <c r="U3" s="110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111" t="s">
        <v>4</v>
      </c>
      <c r="B5" s="114" t="s">
        <v>5</v>
      </c>
      <c r="C5" s="117" t="s">
        <v>6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8" t="s">
        <v>7</v>
      </c>
      <c r="U5" s="120" t="s">
        <v>8</v>
      </c>
    </row>
    <row r="6" spans="1:24" ht="21" customHeight="1" x14ac:dyDescent="0.2">
      <c r="A6" s="112"/>
      <c r="B6" s="115"/>
      <c r="C6" s="3"/>
      <c r="D6" s="122" t="s">
        <v>9</v>
      </c>
      <c r="E6" s="122"/>
      <c r="F6" s="122"/>
      <c r="G6" s="122"/>
      <c r="H6" s="122"/>
      <c r="I6" s="122" t="s">
        <v>10</v>
      </c>
      <c r="J6" s="122"/>
      <c r="K6" s="122"/>
      <c r="L6" s="122" t="s">
        <v>11</v>
      </c>
      <c r="M6" s="122"/>
      <c r="N6" s="122"/>
      <c r="O6" s="122" t="s">
        <v>12</v>
      </c>
      <c r="P6" s="122"/>
      <c r="Q6" s="122"/>
      <c r="R6" s="122" t="s">
        <v>13</v>
      </c>
      <c r="S6" s="122"/>
      <c r="T6" s="118"/>
      <c r="U6" s="120"/>
    </row>
    <row r="7" spans="1:24" ht="21" customHeight="1" x14ac:dyDescent="0.2">
      <c r="A7" s="113"/>
      <c r="B7" s="116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19"/>
      <c r="U7" s="121"/>
    </row>
    <row r="8" spans="1:24" x14ac:dyDescent="0.2">
      <c r="A8" s="9" t="s">
        <v>473</v>
      </c>
      <c r="B8" s="6" t="s">
        <v>474</v>
      </c>
      <c r="C8" s="7"/>
      <c r="D8" s="8"/>
      <c r="E8" s="8"/>
      <c r="F8" s="7"/>
      <c r="G8" s="7"/>
      <c r="H8" s="7"/>
      <c r="I8" s="10"/>
      <c r="J8" s="9"/>
      <c r="K8" s="9"/>
      <c r="L8" s="9">
        <v>32</v>
      </c>
      <c r="M8" s="9">
        <v>10</v>
      </c>
      <c r="N8" s="9"/>
      <c r="O8" s="10">
        <v>14</v>
      </c>
      <c r="P8" s="10">
        <v>5</v>
      </c>
      <c r="Q8" s="9"/>
      <c r="R8" s="7"/>
      <c r="S8" s="7">
        <v>42</v>
      </c>
      <c r="T8" s="11">
        <f>SUM(D8:E8,O8,P8,MAX(R8,S8))</f>
        <v>61</v>
      </c>
      <c r="U8" s="11" t="str">
        <f>IF(T8&gt;89,"A",IF(T8&gt;79,"B",IF(T8&gt;69,"C",IF(T8&gt;59,"D",IF(T8&gt;49,"E","F")))))</f>
        <v>D</v>
      </c>
      <c r="X8" s="37"/>
    </row>
    <row r="9" spans="1:24" x14ac:dyDescent="0.2">
      <c r="A9" s="9" t="s">
        <v>475</v>
      </c>
      <c r="B9" s="6" t="s">
        <v>476</v>
      </c>
      <c r="C9" s="7"/>
      <c r="D9" s="8"/>
      <c r="E9" s="8"/>
      <c r="F9" s="7"/>
      <c r="G9" s="7"/>
      <c r="H9" s="7"/>
      <c r="I9" s="10"/>
      <c r="J9" s="9"/>
      <c r="K9" s="9"/>
      <c r="L9" s="9">
        <v>33</v>
      </c>
      <c r="M9" s="9"/>
      <c r="N9" s="9"/>
      <c r="O9" s="10">
        <v>1</v>
      </c>
      <c r="P9" s="10">
        <v>6</v>
      </c>
      <c r="Q9" s="9"/>
      <c r="R9" s="7"/>
      <c r="S9" s="7">
        <v>33</v>
      </c>
      <c r="T9" s="11">
        <f t="shared" ref="T9:T23" si="0">SUM(D9:E9,O9,P9,MAX(R9,S9))</f>
        <v>40</v>
      </c>
      <c r="U9" s="11" t="str">
        <f t="shared" ref="U9:U23" si="1">IF(T9&gt;89,"A",IF(T9&gt;79,"B",IF(T9&gt;69,"C",IF(T9&gt;59,"D",IF(T9&gt;49,"E","F")))))</f>
        <v>F</v>
      </c>
      <c r="X9" s="37"/>
    </row>
    <row r="10" spans="1:24" x14ac:dyDescent="0.2">
      <c r="A10" s="9" t="s">
        <v>477</v>
      </c>
      <c r="B10" s="6" t="s">
        <v>478</v>
      </c>
      <c r="C10" s="7"/>
      <c r="D10" s="8"/>
      <c r="E10" s="8"/>
      <c r="F10" s="7"/>
      <c r="G10" s="7"/>
      <c r="H10" s="7"/>
      <c r="I10" s="10"/>
      <c r="J10" s="9"/>
      <c r="K10" s="9"/>
      <c r="L10" s="9"/>
      <c r="M10" s="9"/>
      <c r="N10" s="9"/>
      <c r="O10" s="10"/>
      <c r="P10" s="10"/>
      <c r="Q10" s="9"/>
      <c r="R10" s="7"/>
      <c r="S10" s="7"/>
      <c r="T10" s="11">
        <f t="shared" si="0"/>
        <v>0</v>
      </c>
      <c r="U10" s="11" t="str">
        <f t="shared" si="1"/>
        <v>F</v>
      </c>
      <c r="X10" s="37"/>
    </row>
    <row r="11" spans="1:24" x14ac:dyDescent="0.2">
      <c r="A11" s="9" t="s">
        <v>479</v>
      </c>
      <c r="B11" s="6" t="s">
        <v>480</v>
      </c>
      <c r="C11" s="7"/>
      <c r="D11" s="8"/>
      <c r="E11" s="8"/>
      <c r="F11" s="7"/>
      <c r="G11" s="7"/>
      <c r="H11" s="7"/>
      <c r="I11" s="10"/>
      <c r="J11" s="9"/>
      <c r="K11" s="9"/>
      <c r="L11" s="9"/>
      <c r="M11" s="9"/>
      <c r="N11" s="9"/>
      <c r="O11" s="10"/>
      <c r="P11" s="10"/>
      <c r="Q11" s="9"/>
      <c r="R11" s="7"/>
      <c r="S11" s="7"/>
      <c r="T11" s="11">
        <f t="shared" si="0"/>
        <v>0</v>
      </c>
      <c r="U11" s="11" t="str">
        <f t="shared" si="1"/>
        <v>F</v>
      </c>
      <c r="X11" s="37"/>
    </row>
    <row r="12" spans="1:24" x14ac:dyDescent="0.2">
      <c r="A12" s="9" t="s">
        <v>481</v>
      </c>
      <c r="B12" s="6" t="s">
        <v>482</v>
      </c>
      <c r="C12" s="7"/>
      <c r="D12" s="8"/>
      <c r="E12" s="8"/>
      <c r="F12" s="7"/>
      <c r="G12" s="7"/>
      <c r="H12" s="7"/>
      <c r="I12" s="10">
        <v>15</v>
      </c>
      <c r="J12" s="9"/>
      <c r="K12" s="9"/>
      <c r="L12" s="9"/>
      <c r="M12" s="9"/>
      <c r="N12" s="9"/>
      <c r="O12" s="10">
        <v>2</v>
      </c>
      <c r="P12" s="10">
        <v>0</v>
      </c>
      <c r="Q12" s="9"/>
      <c r="R12" s="7">
        <v>15</v>
      </c>
      <c r="S12" s="7"/>
      <c r="T12" s="11">
        <f t="shared" si="0"/>
        <v>17</v>
      </c>
      <c r="U12" s="11" t="str">
        <f t="shared" si="1"/>
        <v>F</v>
      </c>
      <c r="X12" s="37"/>
    </row>
    <row r="13" spans="1:24" x14ac:dyDescent="0.2">
      <c r="A13" s="9" t="s">
        <v>483</v>
      </c>
      <c r="B13" s="6" t="s">
        <v>484</v>
      </c>
      <c r="C13" s="7"/>
      <c r="D13" s="8"/>
      <c r="E13" s="8"/>
      <c r="F13" s="7"/>
      <c r="G13" s="7"/>
      <c r="H13" s="7"/>
      <c r="I13" s="10">
        <v>17</v>
      </c>
      <c r="J13" s="9"/>
      <c r="K13" s="9"/>
      <c r="L13" s="9"/>
      <c r="M13" s="9"/>
      <c r="N13" s="9"/>
      <c r="O13" s="10"/>
      <c r="P13" s="10"/>
      <c r="Q13" s="9"/>
      <c r="R13" s="7">
        <v>17</v>
      </c>
      <c r="S13" s="7"/>
      <c r="T13" s="11">
        <f t="shared" si="0"/>
        <v>17</v>
      </c>
      <c r="U13" s="11" t="str">
        <f t="shared" si="1"/>
        <v>F</v>
      </c>
      <c r="V13" s="56"/>
      <c r="X13" s="37"/>
    </row>
    <row r="14" spans="1:24" x14ac:dyDescent="0.2">
      <c r="A14" s="9" t="s">
        <v>485</v>
      </c>
      <c r="B14" s="6" t="s">
        <v>486</v>
      </c>
      <c r="C14" s="7"/>
      <c r="D14" s="8"/>
      <c r="E14" s="8"/>
      <c r="F14" s="7"/>
      <c r="G14" s="7"/>
      <c r="H14" s="7"/>
      <c r="I14" s="10"/>
      <c r="J14" s="9"/>
      <c r="K14" s="9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  <c r="X14" s="37"/>
    </row>
    <row r="15" spans="1:24" x14ac:dyDescent="0.2">
      <c r="A15" s="9" t="s">
        <v>487</v>
      </c>
      <c r="B15" s="6" t="s">
        <v>488</v>
      </c>
      <c r="C15" s="7"/>
      <c r="D15" s="8"/>
      <c r="E15" s="8"/>
      <c r="F15" s="7"/>
      <c r="G15" s="7"/>
      <c r="H15" s="7"/>
      <c r="I15" s="10">
        <v>31</v>
      </c>
      <c r="J15" s="9">
        <v>10</v>
      </c>
      <c r="K15" s="9"/>
      <c r="L15" s="9"/>
      <c r="M15" s="9"/>
      <c r="N15" s="9"/>
      <c r="O15" s="10">
        <v>13</v>
      </c>
      <c r="P15" s="10">
        <v>6</v>
      </c>
      <c r="Q15" s="9"/>
      <c r="R15" s="7">
        <v>41</v>
      </c>
      <c r="S15" s="7"/>
      <c r="T15" s="11">
        <f t="shared" si="0"/>
        <v>60</v>
      </c>
      <c r="U15" s="11" t="str">
        <f t="shared" si="1"/>
        <v>D</v>
      </c>
      <c r="X15" s="37"/>
    </row>
    <row r="16" spans="1:24" x14ac:dyDescent="0.2">
      <c r="A16" s="9" t="s">
        <v>489</v>
      </c>
      <c r="B16" s="6" t="s">
        <v>490</v>
      </c>
      <c r="C16" s="7"/>
      <c r="D16" s="8"/>
      <c r="E16" s="8"/>
      <c r="F16" s="7"/>
      <c r="G16" s="7"/>
      <c r="H16" s="7"/>
      <c r="I16" s="10"/>
      <c r="J16" s="9"/>
      <c r="K16" s="9"/>
      <c r="L16" s="9"/>
      <c r="M16" s="9"/>
      <c r="N16" s="9"/>
      <c r="O16" s="10">
        <v>0</v>
      </c>
      <c r="P16" s="10"/>
      <c r="Q16" s="9"/>
      <c r="R16" s="7"/>
      <c r="S16" s="7"/>
      <c r="T16" s="11">
        <f t="shared" si="0"/>
        <v>0</v>
      </c>
      <c r="U16" s="11" t="str">
        <f t="shared" si="1"/>
        <v>F</v>
      </c>
      <c r="W16" s="56"/>
      <c r="X16" s="37"/>
    </row>
    <row r="17" spans="1:24" x14ac:dyDescent="0.2">
      <c r="A17" s="9" t="s">
        <v>491</v>
      </c>
      <c r="B17" s="6" t="s">
        <v>492</v>
      </c>
      <c r="C17" s="7"/>
      <c r="D17" s="8"/>
      <c r="E17" s="8"/>
      <c r="F17" s="7"/>
      <c r="G17" s="7"/>
      <c r="H17" s="7"/>
      <c r="I17" s="10">
        <v>13</v>
      </c>
      <c r="J17" s="9"/>
      <c r="K17" s="9"/>
      <c r="L17" s="9"/>
      <c r="M17" s="9"/>
      <c r="N17" s="9"/>
      <c r="O17" s="10">
        <v>1</v>
      </c>
      <c r="P17" s="10">
        <v>0</v>
      </c>
      <c r="Q17" s="9"/>
      <c r="R17" s="7">
        <v>13</v>
      </c>
      <c r="S17" s="7"/>
      <c r="T17" s="11">
        <f t="shared" si="0"/>
        <v>14</v>
      </c>
      <c r="U17" s="11" t="str">
        <f t="shared" si="1"/>
        <v>F</v>
      </c>
      <c r="X17" s="37"/>
    </row>
    <row r="18" spans="1:24" x14ac:dyDescent="0.2">
      <c r="A18" s="9" t="s">
        <v>493</v>
      </c>
      <c r="B18" s="6" t="s">
        <v>494</v>
      </c>
      <c r="C18" s="7"/>
      <c r="D18" s="8"/>
      <c r="E18" s="8"/>
      <c r="F18" s="7"/>
      <c r="G18" s="7"/>
      <c r="H18" s="7"/>
      <c r="I18" s="10">
        <v>21</v>
      </c>
      <c r="J18" s="9"/>
      <c r="K18" s="9"/>
      <c r="L18" s="9"/>
      <c r="M18" s="9">
        <v>10</v>
      </c>
      <c r="N18" s="9">
        <v>8</v>
      </c>
      <c r="O18" s="10">
        <v>11</v>
      </c>
      <c r="P18" s="10">
        <v>8</v>
      </c>
      <c r="Q18" s="9"/>
      <c r="R18" s="7">
        <v>31</v>
      </c>
      <c r="S18" s="7"/>
      <c r="T18" s="11">
        <f t="shared" si="0"/>
        <v>50</v>
      </c>
      <c r="U18" s="11" t="str">
        <f t="shared" si="1"/>
        <v>E</v>
      </c>
      <c r="X18" s="37"/>
    </row>
    <row r="19" spans="1:24" x14ac:dyDescent="0.2">
      <c r="A19" s="9" t="s">
        <v>453</v>
      </c>
      <c r="B19" s="6" t="s">
        <v>454</v>
      </c>
      <c r="C19" s="7"/>
      <c r="D19" s="8"/>
      <c r="E19" s="8"/>
      <c r="F19" s="7"/>
      <c r="G19" s="7"/>
      <c r="H19" s="7"/>
      <c r="I19" s="9">
        <v>9</v>
      </c>
      <c r="J19" s="9"/>
      <c r="K19" s="9"/>
      <c r="L19" s="9"/>
      <c r="M19" s="9"/>
      <c r="N19" s="9"/>
      <c r="O19" s="10">
        <v>4</v>
      </c>
      <c r="P19" s="10"/>
      <c r="Q19" s="9"/>
      <c r="R19" s="7">
        <v>9</v>
      </c>
      <c r="S19" s="7"/>
      <c r="T19" s="11">
        <f t="shared" si="0"/>
        <v>13</v>
      </c>
      <c r="U19" s="11" t="str">
        <f t="shared" si="1"/>
        <v>F</v>
      </c>
      <c r="X19" s="37"/>
    </row>
    <row r="20" spans="1:24" x14ac:dyDescent="0.2">
      <c r="A20" s="9" t="s">
        <v>455</v>
      </c>
      <c r="B20" s="6" t="s">
        <v>456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56"/>
      <c r="X20" s="37"/>
    </row>
    <row r="21" spans="1:24" x14ac:dyDescent="0.2">
      <c r="A21" s="9" t="s">
        <v>457</v>
      </c>
      <c r="B21" s="6" t="s">
        <v>458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  <c r="X21" s="37"/>
    </row>
    <row r="22" spans="1:24" x14ac:dyDescent="0.2">
      <c r="A22" s="9" t="s">
        <v>221</v>
      </c>
      <c r="B22" s="6" t="s">
        <v>222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  <c r="X22" s="37"/>
    </row>
    <row r="23" spans="1:24" x14ac:dyDescent="0.2">
      <c r="A23" s="9" t="s">
        <v>231</v>
      </c>
      <c r="B23" s="6" t="s">
        <v>232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  <c r="X23" s="37"/>
    </row>
    <row r="24" spans="1:24" x14ac:dyDescent="0.2">
      <c r="A24" s="9"/>
      <c r="B24" s="6"/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/>
      <c r="U24" s="11"/>
      <c r="X24" s="37"/>
    </row>
    <row r="25" spans="1:24" x14ac:dyDescent="0.2">
      <c r="A25" s="9"/>
      <c r="B25" s="6"/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/>
      <c r="U25" s="11"/>
      <c r="X25" s="37"/>
    </row>
    <row r="26" spans="1:24" x14ac:dyDescent="0.2">
      <c r="A26" s="9"/>
      <c r="B26" s="6"/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/>
      <c r="P26" s="10"/>
      <c r="Q26" s="9"/>
      <c r="R26" s="7"/>
      <c r="S26" s="7"/>
      <c r="T26" s="11"/>
      <c r="U26" s="11"/>
      <c r="W26" s="56"/>
      <c r="X26" s="37"/>
    </row>
    <row r="27" spans="1:24" x14ac:dyDescent="0.2">
      <c r="A27" s="9"/>
      <c r="B27" s="6"/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/>
      <c r="U27" s="11"/>
      <c r="X27" s="37"/>
    </row>
    <row r="28" spans="1:24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  <c r="X28" s="37"/>
    </row>
    <row r="29" spans="1:24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  <c r="X29" s="37"/>
    </row>
    <row r="30" spans="1:24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  <c r="X30" s="37"/>
    </row>
    <row r="31" spans="1:24" x14ac:dyDescent="0.2">
      <c r="A31" s="9"/>
      <c r="B31" s="6"/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  <c r="X31" s="37"/>
    </row>
    <row r="32" spans="1:24" x14ac:dyDescent="0.2">
      <c r="A32" s="9"/>
      <c r="B32" s="6"/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  <c r="X32" s="37"/>
    </row>
    <row r="33" spans="1:24" x14ac:dyDescent="0.2">
      <c r="A33" s="9"/>
      <c r="B33" s="6"/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  <c r="X33" s="37"/>
    </row>
    <row r="34" spans="1:24" x14ac:dyDescent="0.2">
      <c r="A34" s="9"/>
      <c r="B34" s="6"/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  <c r="X34" s="37"/>
    </row>
    <row r="35" spans="1:24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  <c r="X35" s="37"/>
    </row>
    <row r="36" spans="1:24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  <c r="X36" s="37"/>
    </row>
    <row r="37" spans="1:24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  <c r="X37" s="37"/>
    </row>
    <row r="38" spans="1:24" x14ac:dyDescent="0.2">
      <c r="D38" s="2"/>
      <c r="E38" s="2"/>
      <c r="F38" s="2"/>
      <c r="G38" s="2"/>
      <c r="H38" s="2"/>
      <c r="X38" s="37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7"/>
    </row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9" workbookViewId="0">
      <selection activeCell="D22" sqref="D22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23" t="s">
        <v>23</v>
      </c>
      <c r="B1" s="123"/>
      <c r="C1" s="123"/>
      <c r="D1" s="123"/>
      <c r="E1" s="123"/>
      <c r="F1" s="13"/>
    </row>
    <row r="2" spans="1:6" ht="17.25" customHeight="1" x14ac:dyDescent="0.25">
      <c r="A2" s="124" t="s">
        <v>53</v>
      </c>
      <c r="B2" s="124"/>
      <c r="C2" s="124"/>
      <c r="D2" s="124"/>
      <c r="E2" s="124"/>
      <c r="F2" s="124"/>
    </row>
    <row r="3" spans="1:6" ht="27" customHeight="1" x14ac:dyDescent="0.2">
      <c r="A3" s="125" t="s">
        <v>24</v>
      </c>
      <c r="B3" s="125"/>
      <c r="C3" s="126" t="s">
        <v>56</v>
      </c>
      <c r="D3" s="126"/>
      <c r="E3" s="126"/>
      <c r="F3" s="126"/>
    </row>
    <row r="4" spans="1:6" ht="17.25" customHeight="1" x14ac:dyDescent="0.2">
      <c r="A4" s="126" t="s">
        <v>2</v>
      </c>
      <c r="B4" s="126"/>
      <c r="C4" s="126"/>
      <c r="D4" s="126" t="s">
        <v>25</v>
      </c>
      <c r="E4" s="126"/>
      <c r="F4" s="126"/>
    </row>
    <row r="5" spans="1:6" ht="4.5" customHeight="1" x14ac:dyDescent="0.25">
      <c r="A5" s="129"/>
      <c r="B5" s="129"/>
      <c r="C5" s="129"/>
      <c r="D5" s="129"/>
      <c r="E5" s="129"/>
      <c r="F5" s="129"/>
    </row>
    <row r="6" spans="1:6" s="16" customFormat="1" ht="25.5" customHeight="1" x14ac:dyDescent="0.2">
      <c r="A6" s="130" t="s">
        <v>4</v>
      </c>
      <c r="B6" s="132" t="s">
        <v>26</v>
      </c>
      <c r="C6" s="133"/>
      <c r="D6" s="136" t="s">
        <v>27</v>
      </c>
      <c r="E6" s="137"/>
      <c r="F6" s="138" t="s">
        <v>28</v>
      </c>
    </row>
    <row r="7" spans="1:6" s="16" customFormat="1" ht="42" customHeight="1" thickBot="1" x14ac:dyDescent="0.25">
      <c r="A7" s="131"/>
      <c r="B7" s="134"/>
      <c r="C7" s="135"/>
      <c r="D7" s="17" t="s">
        <v>29</v>
      </c>
      <c r="E7" s="18" t="s">
        <v>30</v>
      </c>
      <c r="F7" s="139"/>
    </row>
    <row r="8" spans="1:6" ht="12.75" customHeight="1" thickTop="1" x14ac:dyDescent="0.2">
      <c r="A8" s="36" t="str">
        <f>C_predlog!A8</f>
        <v>2/2022</v>
      </c>
      <c r="B8" s="127" t="str">
        <f>C_predlog!B8</f>
        <v>Stijepović Sara</v>
      </c>
      <c r="C8" s="128"/>
      <c r="D8" s="66">
        <f>SUM(C_predlog!O8:Q8)</f>
        <v>26</v>
      </c>
      <c r="E8" s="66">
        <f>MAX(C_predlog!R8:S8)</f>
        <v>44</v>
      </c>
      <c r="F8" s="19" t="str">
        <f>C_predlog!U8</f>
        <v>C</v>
      </c>
    </row>
    <row r="9" spans="1:6" ht="12.75" customHeight="1" x14ac:dyDescent="0.2">
      <c r="A9" s="36" t="str">
        <f>C_predlog!A9</f>
        <v>4/2022</v>
      </c>
      <c r="B9" s="127" t="str">
        <f>C_predlog!B9</f>
        <v>Pavićević Pavle</v>
      </c>
      <c r="C9" s="128"/>
      <c r="D9" s="66">
        <f>SUM(C_predlog!O9:Q9)</f>
        <v>0</v>
      </c>
      <c r="E9" s="66">
        <f>MAX(C_predlog!R9:S9)</f>
        <v>0</v>
      </c>
      <c r="F9" s="19" t="str">
        <f>C_predlog!U9</f>
        <v>F</v>
      </c>
    </row>
    <row r="10" spans="1:6" ht="12.75" customHeight="1" x14ac:dyDescent="0.2">
      <c r="A10" s="36" t="str">
        <f>C_predlog!A10</f>
        <v>13/2022</v>
      </c>
      <c r="B10" s="127" t="str">
        <f>C_predlog!B10</f>
        <v>Dragaš Helena</v>
      </c>
      <c r="C10" s="128"/>
      <c r="D10" s="66">
        <f>SUM(C_predlog!O10:Q10)</f>
        <v>2</v>
      </c>
      <c r="E10" s="66">
        <f>MAX(C_predlog!R10:S10)</f>
        <v>7</v>
      </c>
      <c r="F10" s="19" t="str">
        <f>C_predlog!U10</f>
        <v>F</v>
      </c>
    </row>
    <row r="11" spans="1:6" ht="12.75" customHeight="1" x14ac:dyDescent="0.2">
      <c r="A11" s="36" t="str">
        <f>C_predlog!A11</f>
        <v>14/2022</v>
      </c>
      <c r="B11" s="127" t="str">
        <f>C_predlog!B11</f>
        <v>Vučinić Marko</v>
      </c>
      <c r="C11" s="128"/>
      <c r="D11" s="66">
        <f>SUM(C_predlog!O11:Q11)</f>
        <v>30</v>
      </c>
      <c r="E11" s="66">
        <f>MAX(C_predlog!R11:S11)</f>
        <v>25</v>
      </c>
      <c r="F11" s="19" t="str">
        <f>C_predlog!U11</f>
        <v>E</v>
      </c>
    </row>
    <row r="12" spans="1:6" ht="12.75" customHeight="1" x14ac:dyDescent="0.2">
      <c r="A12" s="36" t="str">
        <f>C_predlog!A12</f>
        <v>16/2022</v>
      </c>
      <c r="B12" s="127" t="str">
        <f>C_predlog!B12</f>
        <v>Elezović Leontina</v>
      </c>
      <c r="C12" s="128"/>
      <c r="D12" s="66">
        <f>SUM(C_predlog!O12:Q12)</f>
        <v>20</v>
      </c>
      <c r="E12" s="66">
        <f>MAX(C_predlog!R12:S12)</f>
        <v>15</v>
      </c>
      <c r="F12" s="19" t="str">
        <f>C_predlog!U12</f>
        <v>F</v>
      </c>
    </row>
    <row r="13" spans="1:6" ht="12.75" customHeight="1" x14ac:dyDescent="0.2">
      <c r="A13" s="36" t="str">
        <f>C_predlog!A13</f>
        <v>23/2022</v>
      </c>
      <c r="B13" s="127" t="str">
        <f>C_predlog!B13</f>
        <v>Vučićević Dušan</v>
      </c>
      <c r="C13" s="128"/>
      <c r="D13" s="66">
        <f>SUM(C_predlog!O13:Q13)</f>
        <v>17</v>
      </c>
      <c r="E13" s="66">
        <f>MAX(C_predlog!R13:S13)</f>
        <v>40</v>
      </c>
      <c r="F13" s="19" t="str">
        <f>C_predlog!U13</f>
        <v>E</v>
      </c>
    </row>
    <row r="14" spans="1:6" ht="12.75" customHeight="1" x14ac:dyDescent="0.2">
      <c r="A14" s="36" t="str">
        <f>C_predlog!A14</f>
        <v>24/2022</v>
      </c>
      <c r="B14" s="127" t="str">
        <f>C_predlog!B14</f>
        <v>Đonović Varja</v>
      </c>
      <c r="C14" s="128"/>
      <c r="D14" s="66">
        <f>SUM(C_predlog!O14:Q14)</f>
        <v>0</v>
      </c>
      <c r="E14" s="66">
        <f>MAX(C_predlog!R14:S14)</f>
        <v>12</v>
      </c>
      <c r="F14" s="19" t="str">
        <f>C_predlog!U14</f>
        <v>F</v>
      </c>
    </row>
    <row r="15" spans="1:6" ht="12.75" customHeight="1" x14ac:dyDescent="0.2">
      <c r="A15" s="36" t="str">
        <f>C_predlog!A15</f>
        <v>25/2022</v>
      </c>
      <c r="B15" s="127" t="str">
        <f>C_predlog!B15</f>
        <v>Mirović Itana</v>
      </c>
      <c r="C15" s="128"/>
      <c r="D15" s="66">
        <f>SUM(C_predlog!O15:Q15)</f>
        <v>2</v>
      </c>
      <c r="E15" s="66">
        <f>MAX(C_predlog!R15:S15)</f>
        <v>17</v>
      </c>
      <c r="F15" s="19" t="str">
        <f>C_predlog!U15</f>
        <v>F</v>
      </c>
    </row>
    <row r="16" spans="1:6" ht="12.75" customHeight="1" x14ac:dyDescent="0.2">
      <c r="A16" s="36" t="str">
        <f>C_predlog!A16</f>
        <v>29/2022</v>
      </c>
      <c r="B16" s="127" t="str">
        <f>C_predlog!B16</f>
        <v>Radulović Nikolija</v>
      </c>
      <c r="C16" s="128"/>
      <c r="D16" s="66">
        <f>SUM(C_predlog!O16:Q16)</f>
        <v>0</v>
      </c>
      <c r="E16" s="66">
        <f>MAX(C_predlog!R16:S16)</f>
        <v>0</v>
      </c>
      <c r="F16" s="19" t="str">
        <f>C_predlog!U16</f>
        <v>F</v>
      </c>
    </row>
    <row r="17" spans="1:6" ht="12.75" customHeight="1" x14ac:dyDescent="0.2">
      <c r="A17" s="36" t="str">
        <f>C_predlog!A17</f>
        <v>31/2022</v>
      </c>
      <c r="B17" s="127" t="str">
        <f>C_predlog!B17</f>
        <v>Nedović Dragan</v>
      </c>
      <c r="C17" s="128"/>
      <c r="D17" s="66">
        <f>SUM(C_predlog!O17:Q17)</f>
        <v>23</v>
      </c>
      <c r="E17" s="66">
        <f>MAX(C_predlog!R17:S17)</f>
        <v>27</v>
      </c>
      <c r="F17" s="19" t="str">
        <f>C_predlog!U17</f>
        <v>E</v>
      </c>
    </row>
    <row r="18" spans="1:6" ht="12.75" customHeight="1" x14ac:dyDescent="0.2">
      <c r="A18" s="36" t="str">
        <f>C_predlog!A18</f>
        <v>32/2022</v>
      </c>
      <c r="B18" s="127" t="str">
        <f>C_predlog!B18</f>
        <v>Aligrudić Lara</v>
      </c>
      <c r="C18" s="128"/>
      <c r="D18" s="66">
        <f>SUM(C_predlog!O18:Q18)</f>
        <v>0</v>
      </c>
      <c r="E18" s="66">
        <f>MAX(C_predlog!R18:S18)</f>
        <v>0</v>
      </c>
      <c r="F18" s="19" t="str">
        <f>C_predlog!U18</f>
        <v>F</v>
      </c>
    </row>
    <row r="19" spans="1:6" ht="12.75" customHeight="1" x14ac:dyDescent="0.2">
      <c r="A19" s="36" t="str">
        <f>C_predlog!A19</f>
        <v>33/2022</v>
      </c>
      <c r="B19" s="127" t="str">
        <f>C_predlog!B19</f>
        <v>Čuljković Nikola</v>
      </c>
      <c r="C19" s="128"/>
      <c r="D19" s="66">
        <f>SUM(C_predlog!O19:Q19)</f>
        <v>0</v>
      </c>
      <c r="E19" s="66">
        <f>MAX(C_predlog!R19:S19)</f>
        <v>15</v>
      </c>
      <c r="F19" s="19" t="str">
        <f>C_predlog!U19</f>
        <v>F</v>
      </c>
    </row>
    <row r="20" spans="1:6" ht="12.75" customHeight="1" x14ac:dyDescent="0.2">
      <c r="A20" s="36" t="str">
        <f>C_predlog!A20</f>
        <v>34/2022</v>
      </c>
      <c r="B20" s="127" t="str">
        <f>C_predlog!B20</f>
        <v>Knežević Stefan</v>
      </c>
      <c r="C20" s="128"/>
      <c r="D20" s="66">
        <f>SUM(C_predlog!O20:Q20)</f>
        <v>0</v>
      </c>
      <c r="E20" s="66">
        <f>MAX(C_predlog!R20:S20)</f>
        <v>0</v>
      </c>
      <c r="F20" s="19" t="str">
        <f>C_predlog!U20</f>
        <v>F</v>
      </c>
    </row>
    <row r="21" spans="1:6" ht="12.75" customHeight="1" x14ac:dyDescent="0.2">
      <c r="A21" s="36" t="str">
        <f>C_predlog!A21</f>
        <v>35/2022</v>
      </c>
      <c r="B21" s="127" t="str">
        <f>C_predlog!B21</f>
        <v>Vulović Ina</v>
      </c>
      <c r="C21" s="128"/>
      <c r="D21" s="66">
        <f>SUM(C_predlog!O21:Q21)</f>
        <v>17</v>
      </c>
      <c r="E21" s="66">
        <f>MAX(C_predlog!R21:S21)</f>
        <v>0</v>
      </c>
      <c r="F21" s="19" t="str">
        <f>C_predlog!U21</f>
        <v>F</v>
      </c>
    </row>
    <row r="22" spans="1:6" ht="12.75" customHeight="1" x14ac:dyDescent="0.2">
      <c r="A22" s="36" t="str">
        <f>C_predlog!A22</f>
        <v>36/2022</v>
      </c>
      <c r="B22" s="127" t="str">
        <f>C_predlog!B22</f>
        <v>Vuksanović Isidora</v>
      </c>
      <c r="C22" s="128"/>
      <c r="D22" s="66">
        <f>SUM(C_predlog!O22:Q22)</f>
        <v>0</v>
      </c>
      <c r="E22" s="66">
        <f>MAX(C_predlog!R22:S22)</f>
        <v>0</v>
      </c>
      <c r="F22" s="19" t="str">
        <f>C_predlog!U22</f>
        <v>F</v>
      </c>
    </row>
    <row r="23" spans="1:6" ht="12.75" customHeight="1" x14ac:dyDescent="0.2">
      <c r="A23" s="36" t="str">
        <f>C_predlog!A23</f>
        <v>37/2022</v>
      </c>
      <c r="B23" s="127" t="str">
        <f>C_predlog!B23</f>
        <v>Vukčević Anastasija</v>
      </c>
      <c r="C23" s="128"/>
      <c r="D23" s="66">
        <f>SUM(C_predlog!O23:Q23)</f>
        <v>0</v>
      </c>
      <c r="E23" s="66">
        <f>MAX(C_predlog!R23:S23)</f>
        <v>0</v>
      </c>
      <c r="F23" s="19" t="str">
        <f>C_predlog!U23</f>
        <v>F</v>
      </c>
    </row>
    <row r="24" spans="1:6" ht="12.75" customHeight="1" x14ac:dyDescent="0.2">
      <c r="A24" s="36" t="str">
        <f>C_predlog!A24</f>
        <v>39/2022</v>
      </c>
      <c r="B24" s="127" t="str">
        <f>C_predlog!B24</f>
        <v>Sekulić Luka</v>
      </c>
      <c r="C24" s="128"/>
      <c r="D24" s="66">
        <f>SUM(C_predlog!O24:Q24)</f>
        <v>25</v>
      </c>
      <c r="E24" s="66">
        <f>MAX(C_predlog!R24:S24)</f>
        <v>0</v>
      </c>
      <c r="F24" s="19" t="str">
        <f>C_predlog!U24</f>
        <v>F</v>
      </c>
    </row>
    <row r="25" spans="1:6" ht="12.75" customHeight="1" x14ac:dyDescent="0.2">
      <c r="A25" s="36" t="str">
        <f>C_predlog!A25</f>
        <v>40/2022</v>
      </c>
      <c r="B25" s="127" t="str">
        <f>C_predlog!B25</f>
        <v>Pepić Emin</v>
      </c>
      <c r="C25" s="128"/>
      <c r="D25" s="66">
        <f>SUM(C_predlog!O25:Q25)</f>
        <v>0</v>
      </c>
      <c r="E25" s="66">
        <f>MAX(C_predlog!R25:S25)</f>
        <v>12</v>
      </c>
      <c r="F25" s="19" t="str">
        <f>C_predlog!U25</f>
        <v>F</v>
      </c>
    </row>
    <row r="26" spans="1:6" ht="12.75" customHeight="1" x14ac:dyDescent="0.2">
      <c r="A26" s="36" t="str">
        <f>C_predlog!A26</f>
        <v>44/2022</v>
      </c>
      <c r="B26" s="127" t="str">
        <f>C_predlog!B26</f>
        <v>Knežević Milica</v>
      </c>
      <c r="C26" s="128"/>
      <c r="D26" s="66">
        <f>SUM(C_predlog!O26:Q26)</f>
        <v>23</v>
      </c>
      <c r="E26" s="66">
        <f>MAX(C_predlog!R26:S26)</f>
        <v>37</v>
      </c>
      <c r="F26" s="19" t="str">
        <f>C_predlog!U26</f>
        <v>D</v>
      </c>
    </row>
    <row r="27" spans="1:6" ht="12.75" customHeight="1" x14ac:dyDescent="0.2">
      <c r="A27" s="36" t="str">
        <f>C_predlog!A27</f>
        <v>51/2022</v>
      </c>
      <c r="B27" s="127" t="str">
        <f>C_predlog!B27</f>
        <v>Janković Petar</v>
      </c>
      <c r="C27" s="128"/>
      <c r="D27" s="66">
        <f>SUM(C_predlog!O27:Q27)</f>
        <v>0</v>
      </c>
      <c r="E27" s="66">
        <f>MAX(C_predlog!R27:S27)</f>
        <v>0</v>
      </c>
      <c r="F27" s="19" t="str">
        <f>C_predlog!U27</f>
        <v>F</v>
      </c>
    </row>
    <row r="28" spans="1:6" ht="12.75" customHeight="1" x14ac:dyDescent="0.2">
      <c r="A28" s="36" t="str">
        <f>C_predlog!A28</f>
        <v>52/2021</v>
      </c>
      <c r="B28" s="127" t="str">
        <f>C_predlog!B28</f>
        <v>Kasalica Branislav</v>
      </c>
      <c r="C28" s="128"/>
      <c r="D28" s="66">
        <f>SUM(C_predlog!O28:Q28)</f>
        <v>0</v>
      </c>
      <c r="E28" s="66">
        <f>MAX(C_predlog!R28:S28)</f>
        <v>0</v>
      </c>
      <c r="F28" s="19" t="str">
        <f>C_predlog!U28</f>
        <v>F</v>
      </c>
    </row>
    <row r="29" spans="1:6" ht="12.75" customHeight="1" x14ac:dyDescent="0.2">
      <c r="A29" s="36" t="str">
        <f>C_predlog!A29</f>
        <v>47/2020</v>
      </c>
      <c r="B29" s="127" t="str">
        <f>C_predlog!B29</f>
        <v>Pehar Dragan</v>
      </c>
      <c r="C29" s="128"/>
      <c r="D29" s="66">
        <f>SUM(C_predlog!O29:Q29)</f>
        <v>0</v>
      </c>
      <c r="E29" s="66">
        <f>MAX(C_predlog!R29:S29)</f>
        <v>0</v>
      </c>
      <c r="F29" s="19" t="str">
        <f>C_predlog!U29</f>
        <v>F</v>
      </c>
    </row>
    <row r="30" spans="1:6" ht="12.75" customHeight="1" x14ac:dyDescent="0.2">
      <c r="A30" s="36" t="str">
        <f>C_predlog!A30</f>
        <v>32/2018</v>
      </c>
      <c r="B30" s="127" t="str">
        <f>C_predlog!B30</f>
        <v>Pejović Vasilisa</v>
      </c>
      <c r="C30" s="128"/>
      <c r="D30" s="66">
        <f>SUM(C_predlog!O30:Q30)</f>
        <v>11</v>
      </c>
      <c r="E30" s="66">
        <f>MAX(C_predlog!R30:S30)</f>
        <v>4</v>
      </c>
      <c r="F30" s="19" t="str">
        <f>C_predlog!U30</f>
        <v>F</v>
      </c>
    </row>
    <row r="31" spans="1:6" ht="12.75" customHeight="1" x14ac:dyDescent="0.2">
      <c r="A31" s="36" t="str">
        <f>C_predlog!A31</f>
        <v>34/2018</v>
      </c>
      <c r="B31" s="127" t="str">
        <f>C_predlog!B31</f>
        <v>Radulović Ana</v>
      </c>
      <c r="C31" s="128"/>
      <c r="D31" s="66">
        <f>SUM(C_predlog!O31:Q31)</f>
        <v>0</v>
      </c>
      <c r="E31" s="66">
        <f>MAX(C_predlog!R31:S31)</f>
        <v>0</v>
      </c>
      <c r="F31" s="19" t="str">
        <f>C_predlog!U31</f>
        <v>F</v>
      </c>
    </row>
    <row r="32" spans="1:6" ht="12.75" customHeight="1" x14ac:dyDescent="0.2">
      <c r="A32" s="36" t="str">
        <f>C_predlog!A32</f>
        <v>48/2014</v>
      </c>
      <c r="B32" s="127" t="str">
        <f>C_predlog!B32</f>
        <v>Praščević Ivana</v>
      </c>
      <c r="C32" s="128"/>
      <c r="D32" s="66">
        <f>SUM(C_predlog!O32:Q32)</f>
        <v>0</v>
      </c>
      <c r="E32" s="66">
        <f>MAX(C_predlog!R32:S32)</f>
        <v>0</v>
      </c>
      <c r="F32" s="19" t="str">
        <f>C_predlog!U32</f>
        <v>F</v>
      </c>
    </row>
    <row r="33" spans="1:6" ht="12.75" customHeight="1" x14ac:dyDescent="0.2">
      <c r="A33" s="36"/>
      <c r="B33" s="127"/>
      <c r="C33" s="128"/>
      <c r="D33" s="66"/>
      <c r="E33" s="66"/>
      <c r="F33" s="19"/>
    </row>
    <row r="34" spans="1:6" ht="12.75" customHeight="1" x14ac:dyDescent="0.2">
      <c r="A34" s="36"/>
      <c r="B34" s="127"/>
      <c r="C34" s="128"/>
      <c r="D34" s="66"/>
      <c r="E34" s="66"/>
      <c r="F34" s="19"/>
    </row>
    <row r="35" spans="1:6" ht="12.75" customHeight="1" x14ac:dyDescent="0.2">
      <c r="A35" s="36"/>
      <c r="B35" s="127"/>
      <c r="C35" s="128"/>
      <c r="D35" s="66"/>
      <c r="E35" s="66"/>
      <c r="F35" s="19"/>
    </row>
    <row r="36" spans="1:6" ht="12.75" customHeight="1" x14ac:dyDescent="0.2">
      <c r="A36" s="36"/>
      <c r="B36" s="127"/>
      <c r="C36" s="128"/>
      <c r="D36" s="66"/>
      <c r="E36" s="66"/>
      <c r="F36" s="19"/>
    </row>
    <row r="37" spans="1:6" ht="12.75" customHeight="1" x14ac:dyDescent="0.2">
      <c r="A37" s="36"/>
      <c r="B37" s="127"/>
      <c r="C37" s="128"/>
      <c r="D37" s="66"/>
      <c r="E37" s="66"/>
      <c r="F37" s="19"/>
    </row>
    <row r="38" spans="1:6" ht="12.75" customHeight="1" x14ac:dyDescent="0.2">
      <c r="A38" s="54"/>
      <c r="B38" s="127"/>
      <c r="C38" s="128"/>
      <c r="D38" s="66"/>
      <c r="E38" s="66"/>
      <c r="F38" s="19"/>
    </row>
    <row r="39" spans="1:6" ht="12.75" customHeight="1" x14ac:dyDescent="0.2">
      <c r="A39" s="54"/>
      <c r="B39" s="127"/>
      <c r="C39" s="128"/>
      <c r="D39" s="66"/>
      <c r="E39" s="66"/>
      <c r="F39" s="19"/>
    </row>
    <row r="40" spans="1:6" ht="12.75" customHeight="1" x14ac:dyDescent="0.2">
      <c r="A40" s="54"/>
      <c r="B40" s="127"/>
      <c r="C40" s="128"/>
      <c r="D40" s="66"/>
      <c r="E40" s="66"/>
      <c r="F40" s="19"/>
    </row>
    <row r="41" spans="1:6" ht="12.75" customHeight="1" x14ac:dyDescent="0.2">
      <c r="A41" s="54"/>
      <c r="B41" s="127"/>
      <c r="C41" s="128"/>
      <c r="D41" s="66"/>
      <c r="E41" s="66"/>
      <c r="F41" s="19"/>
    </row>
    <row r="42" spans="1:6" ht="12.75" customHeight="1" x14ac:dyDescent="0.2">
      <c r="A42" s="54"/>
      <c r="B42" s="127"/>
      <c r="C42" s="128"/>
      <c r="D42" s="66"/>
      <c r="E42" s="66"/>
      <c r="F42" s="19"/>
    </row>
    <row r="43" spans="1:6" ht="12.75" customHeight="1" x14ac:dyDescent="0.2">
      <c r="A43" s="54"/>
      <c r="B43" s="127"/>
      <c r="C43" s="128"/>
      <c r="D43" s="66"/>
      <c r="E43" s="66"/>
      <c r="F43" s="19"/>
    </row>
    <row r="44" spans="1:6" ht="12.75" customHeight="1" x14ac:dyDescent="0.2">
      <c r="A44" s="54"/>
      <c r="B44" s="127"/>
      <c r="C44" s="128"/>
      <c r="D44" s="66"/>
      <c r="E44" s="66"/>
      <c r="F44" s="19"/>
    </row>
    <row r="45" spans="1:6" ht="12.75" customHeight="1" x14ac:dyDescent="0.2">
      <c r="A45" s="54"/>
      <c r="B45" s="127"/>
      <c r="C45" s="128"/>
      <c r="D45" s="66"/>
      <c r="E45" s="66"/>
      <c r="F45" s="19"/>
    </row>
    <row r="46" spans="1:6" ht="12.75" customHeight="1" x14ac:dyDescent="0.2">
      <c r="A46" s="54"/>
      <c r="B46" s="127"/>
      <c r="C46" s="128"/>
      <c r="D46" s="66"/>
      <c r="E46" s="66"/>
      <c r="F46" s="19"/>
    </row>
    <row r="47" spans="1:6" ht="12.75" customHeight="1" x14ac:dyDescent="0.2">
      <c r="A47" s="54"/>
      <c r="B47" s="127"/>
      <c r="C47" s="128"/>
      <c r="D47" s="66"/>
      <c r="E47" s="66"/>
      <c r="F47" s="19"/>
    </row>
    <row r="48" spans="1:6" ht="12.75" customHeight="1" x14ac:dyDescent="0.2">
      <c r="A48" s="54"/>
      <c r="B48" s="127"/>
      <c r="C48" s="128"/>
      <c r="D48" s="66"/>
      <c r="E48" s="66"/>
      <c r="F48" s="19"/>
    </row>
    <row r="49" spans="1:6" ht="12.75" customHeight="1" x14ac:dyDescent="0.2">
      <c r="A49" s="54"/>
      <c r="B49" s="127"/>
      <c r="C49" s="128"/>
      <c r="D49" s="66"/>
      <c r="E49" s="66"/>
      <c r="F49" s="19"/>
    </row>
    <row r="50" spans="1:6" ht="12.75" customHeight="1" x14ac:dyDescent="0.2">
      <c r="A50" s="54"/>
      <c r="B50" s="127"/>
      <c r="C50" s="128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</sheetData>
  <mergeCells count="55">
    <mergeCell ref="B50:C5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1" workbookViewId="0">
      <selection activeCell="B24" sqref="B24:C24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23" t="s">
        <v>23</v>
      </c>
      <c r="B1" s="123"/>
      <c r="C1" s="123"/>
      <c r="D1" s="123"/>
      <c r="E1" s="123"/>
      <c r="F1" s="13"/>
    </row>
    <row r="2" spans="1:6" ht="17.25" customHeight="1" x14ac:dyDescent="0.25">
      <c r="A2" s="124" t="s">
        <v>58</v>
      </c>
      <c r="B2" s="124"/>
      <c r="C2" s="124"/>
      <c r="D2" s="124"/>
      <c r="E2" s="124"/>
      <c r="F2" s="124"/>
    </row>
    <row r="3" spans="1:6" ht="27" customHeight="1" x14ac:dyDescent="0.2">
      <c r="A3" s="125" t="s">
        <v>59</v>
      </c>
      <c r="B3" s="125"/>
      <c r="C3" s="126" t="s">
        <v>56</v>
      </c>
      <c r="D3" s="126"/>
      <c r="E3" s="126"/>
      <c r="F3" s="126"/>
    </row>
    <row r="4" spans="1:6" ht="17.25" customHeight="1" x14ac:dyDescent="0.2">
      <c r="A4" s="126" t="s">
        <v>2</v>
      </c>
      <c r="B4" s="126"/>
      <c r="C4" s="126"/>
      <c r="D4" s="126" t="s">
        <v>25</v>
      </c>
      <c r="E4" s="126"/>
      <c r="F4" s="126"/>
    </row>
    <row r="5" spans="1:6" ht="4.5" customHeight="1" x14ac:dyDescent="0.25">
      <c r="A5" s="129"/>
      <c r="B5" s="129"/>
      <c r="C5" s="129"/>
      <c r="D5" s="129"/>
      <c r="E5" s="129"/>
      <c r="F5" s="129"/>
    </row>
    <row r="6" spans="1:6" s="16" customFormat="1" ht="25.5" customHeight="1" x14ac:dyDescent="0.2">
      <c r="A6" s="130" t="s">
        <v>4</v>
      </c>
      <c r="B6" s="132" t="s">
        <v>26</v>
      </c>
      <c r="C6" s="133"/>
      <c r="D6" s="136" t="s">
        <v>27</v>
      </c>
      <c r="E6" s="137"/>
      <c r="F6" s="138" t="s">
        <v>28</v>
      </c>
    </row>
    <row r="7" spans="1:6" s="16" customFormat="1" ht="42" customHeight="1" thickBot="1" x14ac:dyDescent="0.25">
      <c r="A7" s="131"/>
      <c r="B7" s="134"/>
      <c r="C7" s="135"/>
      <c r="D7" s="17" t="s">
        <v>29</v>
      </c>
      <c r="E7" s="18" t="s">
        <v>30</v>
      </c>
      <c r="F7" s="139"/>
    </row>
    <row r="8" spans="1:6" ht="12.75" customHeight="1" thickTop="1" x14ac:dyDescent="0.2">
      <c r="A8" s="36" t="str">
        <f>D_predlog!A8</f>
        <v>1/2022</v>
      </c>
      <c r="B8" s="127" t="str">
        <f>D_predlog!B8</f>
        <v>Malagić Amina</v>
      </c>
      <c r="C8" s="128"/>
      <c r="D8" s="66">
        <f>SUM(D_predlog!O8:Q8)</f>
        <v>19</v>
      </c>
      <c r="E8" s="66">
        <f>MAX(D_predlog!R8:S8)</f>
        <v>42</v>
      </c>
      <c r="F8" s="19" t="str">
        <f>D_predlog!U8</f>
        <v>D</v>
      </c>
    </row>
    <row r="9" spans="1:6" ht="12.75" customHeight="1" x14ac:dyDescent="0.2">
      <c r="A9" s="36" t="str">
        <f>D_predlog!A9</f>
        <v>3/2022</v>
      </c>
      <c r="B9" s="127" t="str">
        <f>D_predlog!B9</f>
        <v>Šćekić Milica</v>
      </c>
      <c r="C9" s="128"/>
      <c r="D9" s="66">
        <f>SUM(D_predlog!O9:Q9)</f>
        <v>7</v>
      </c>
      <c r="E9" s="66">
        <f>MAX(D_predlog!R9:S9)</f>
        <v>33</v>
      </c>
      <c r="F9" s="19" t="str">
        <f>D_predlog!U9</f>
        <v>F</v>
      </c>
    </row>
    <row r="10" spans="1:6" ht="12.75" customHeight="1" x14ac:dyDescent="0.2">
      <c r="A10" s="36" t="str">
        <f>D_predlog!A10</f>
        <v>5/2022</v>
      </c>
      <c r="B10" s="127" t="str">
        <f>D_predlog!B10</f>
        <v>Damjanović Marija</v>
      </c>
      <c r="C10" s="128"/>
      <c r="D10" s="66">
        <f>SUM(D_predlog!O10:Q10)</f>
        <v>0</v>
      </c>
      <c r="E10" s="66">
        <f>MAX(D_predlog!R10:S10)</f>
        <v>0</v>
      </c>
      <c r="F10" s="19" t="str">
        <f>D_predlog!U10</f>
        <v>F</v>
      </c>
    </row>
    <row r="11" spans="1:6" ht="12.75" customHeight="1" x14ac:dyDescent="0.2">
      <c r="A11" s="36" t="str">
        <f>D_predlog!A11</f>
        <v>8/2022</v>
      </c>
      <c r="B11" s="127" t="str">
        <f>D_predlog!B11</f>
        <v>Londrović Nikola</v>
      </c>
      <c r="C11" s="128"/>
      <c r="D11" s="66">
        <f>SUM(D_predlog!O11:Q11)</f>
        <v>0</v>
      </c>
      <c r="E11" s="66">
        <f>MAX(D_predlog!R11:S11)</f>
        <v>0</v>
      </c>
      <c r="F11" s="19" t="str">
        <f>D_predlog!U11</f>
        <v>F</v>
      </c>
    </row>
    <row r="12" spans="1:6" ht="12.75" customHeight="1" x14ac:dyDescent="0.2">
      <c r="A12" s="36" t="str">
        <f>D_predlog!A12</f>
        <v>10/2022</v>
      </c>
      <c r="B12" s="127" t="str">
        <f>D_predlog!B12</f>
        <v>Nenezić Jelena</v>
      </c>
      <c r="C12" s="128"/>
      <c r="D12" s="66">
        <f>SUM(D_predlog!O12:Q12)</f>
        <v>2</v>
      </c>
      <c r="E12" s="66">
        <f>MAX(D_predlog!R12:S12)</f>
        <v>15</v>
      </c>
      <c r="F12" s="19" t="str">
        <f>D_predlog!U12</f>
        <v>F</v>
      </c>
    </row>
    <row r="13" spans="1:6" ht="12.75" customHeight="1" x14ac:dyDescent="0.2">
      <c r="A13" s="36" t="str">
        <f>D_predlog!A13</f>
        <v>14/2022</v>
      </c>
      <c r="B13" s="127" t="str">
        <f>D_predlog!B13</f>
        <v>Đinović Nemanja</v>
      </c>
      <c r="C13" s="128"/>
      <c r="D13" s="66">
        <f>SUM(D_predlog!O13:Q13)</f>
        <v>0</v>
      </c>
      <c r="E13" s="66">
        <f>MAX(D_predlog!R13:S13)</f>
        <v>17</v>
      </c>
      <c r="F13" s="19" t="str">
        <f>D_predlog!U13</f>
        <v>F</v>
      </c>
    </row>
    <row r="14" spans="1:6" ht="12.75" customHeight="1" x14ac:dyDescent="0.2">
      <c r="A14" s="36" t="str">
        <f>D_predlog!A14</f>
        <v>16/2022</v>
      </c>
      <c r="B14" s="127" t="str">
        <f>D_predlog!B14</f>
        <v>Bulatović Danilo</v>
      </c>
      <c r="C14" s="128"/>
      <c r="D14" s="66">
        <f>SUM(D_predlog!O14:Q14)</f>
        <v>0</v>
      </c>
      <c r="E14" s="66">
        <f>MAX(D_predlog!R14:S14)</f>
        <v>0</v>
      </c>
      <c r="F14" s="19" t="str">
        <f>D_predlog!U14</f>
        <v>F</v>
      </c>
    </row>
    <row r="15" spans="1:6" ht="12.75" customHeight="1" x14ac:dyDescent="0.2">
      <c r="A15" s="36" t="str">
        <f>D_predlog!A15</f>
        <v>20/2022</v>
      </c>
      <c r="B15" s="127" t="str">
        <f>D_predlog!B15</f>
        <v>Marković Snežana</v>
      </c>
      <c r="C15" s="128"/>
      <c r="D15" s="66">
        <f>SUM(D_predlog!O15:Q15)</f>
        <v>19</v>
      </c>
      <c r="E15" s="66">
        <f>MAX(D_predlog!R15:S15)</f>
        <v>41</v>
      </c>
      <c r="F15" s="19" t="str">
        <f>D_predlog!U15</f>
        <v>D</v>
      </c>
    </row>
    <row r="16" spans="1:6" ht="12.75" customHeight="1" x14ac:dyDescent="0.2">
      <c r="A16" s="36" t="str">
        <f>D_predlog!A16</f>
        <v>26/2022</v>
      </c>
      <c r="B16" s="127" t="str">
        <f>D_predlog!B16</f>
        <v>Rosandić Sara</v>
      </c>
      <c r="C16" s="128"/>
      <c r="D16" s="66">
        <f>SUM(D_predlog!O16:Q16)</f>
        <v>0</v>
      </c>
      <c r="E16" s="66">
        <f>MAX(D_predlog!R16:S16)</f>
        <v>0</v>
      </c>
      <c r="F16" s="19" t="str">
        <f>D_predlog!U16</f>
        <v>F</v>
      </c>
    </row>
    <row r="17" spans="1:6" ht="12.75" customHeight="1" x14ac:dyDescent="0.2">
      <c r="A17" s="36" t="str">
        <f>D_predlog!A17</f>
        <v>27/2022</v>
      </c>
      <c r="B17" s="127" t="str">
        <f>D_predlog!B17</f>
        <v>Vujičić Damjan</v>
      </c>
      <c r="C17" s="128"/>
      <c r="D17" s="66">
        <f>SUM(D_predlog!O17:Q17)</f>
        <v>1</v>
      </c>
      <c r="E17" s="66">
        <f>MAX(D_predlog!R17:S17)</f>
        <v>13</v>
      </c>
      <c r="F17" s="19" t="str">
        <f>D_predlog!U17</f>
        <v>F</v>
      </c>
    </row>
    <row r="18" spans="1:6" ht="12.75" customHeight="1" x14ac:dyDescent="0.2">
      <c r="A18" s="36" t="str">
        <f>D_predlog!A18</f>
        <v>28/2022</v>
      </c>
      <c r="B18" s="127" t="str">
        <f>D_predlog!B18</f>
        <v>Selita Evhad</v>
      </c>
      <c r="C18" s="128"/>
      <c r="D18" s="66">
        <f>SUM(D_predlog!O18:Q18)</f>
        <v>19</v>
      </c>
      <c r="E18" s="66">
        <f>MAX(D_predlog!R18:S18)</f>
        <v>31</v>
      </c>
      <c r="F18" s="19" t="str">
        <f>D_predlog!U18</f>
        <v>E</v>
      </c>
    </row>
    <row r="19" spans="1:6" ht="12.75" customHeight="1" x14ac:dyDescent="0.2">
      <c r="A19" s="36" t="str">
        <f>D_predlog!A19</f>
        <v>12/2021</v>
      </c>
      <c r="B19" s="127" t="str">
        <f>D_predlog!B19</f>
        <v>Popović Antonije</v>
      </c>
      <c r="C19" s="128"/>
      <c r="D19" s="66">
        <f>SUM(D_predlog!O19:Q19)</f>
        <v>4</v>
      </c>
      <c r="E19" s="66">
        <f>MAX(D_predlog!R19:S19)</f>
        <v>9</v>
      </c>
      <c r="F19" s="19" t="str">
        <f>D_predlog!U19</f>
        <v>F</v>
      </c>
    </row>
    <row r="20" spans="1:6" ht="12.75" customHeight="1" x14ac:dyDescent="0.2">
      <c r="A20" s="36" t="str">
        <f>D_predlog!A20</f>
        <v>21/2021</v>
      </c>
      <c r="B20" s="127" t="str">
        <f>D_predlog!B20</f>
        <v>Radulović Lazar</v>
      </c>
      <c r="C20" s="128"/>
      <c r="D20" s="66">
        <f>SUM(D_predlog!O20:Q20)</f>
        <v>0</v>
      </c>
      <c r="E20" s="66">
        <f>MAX(D_predlog!R20:S20)</f>
        <v>0</v>
      </c>
      <c r="F20" s="19" t="str">
        <f>D_predlog!U20</f>
        <v>F</v>
      </c>
    </row>
    <row r="21" spans="1:6" ht="12.75" customHeight="1" x14ac:dyDescent="0.2">
      <c r="A21" s="36" t="str">
        <f>D_predlog!A21</f>
        <v>29/2021</v>
      </c>
      <c r="B21" s="127" t="str">
        <f>D_predlog!B21</f>
        <v>Stanisavljević Anđela</v>
      </c>
      <c r="C21" s="128"/>
      <c r="D21" s="66">
        <f>SUM(D_predlog!O21:Q21)</f>
        <v>0</v>
      </c>
      <c r="E21" s="66">
        <f>MAX(D_predlog!R21:S21)</f>
        <v>0</v>
      </c>
      <c r="F21" s="19" t="str">
        <f>D_predlog!U21</f>
        <v>F</v>
      </c>
    </row>
    <row r="22" spans="1:6" ht="12.75" customHeight="1" x14ac:dyDescent="0.2">
      <c r="A22" s="36" t="str">
        <f>D_predlog!A22</f>
        <v>31/2017</v>
      </c>
      <c r="B22" s="127" t="str">
        <f>D_predlog!B22</f>
        <v>Ljumović Pavle</v>
      </c>
      <c r="C22" s="128"/>
      <c r="D22" s="66">
        <f>SUM(D_predlog!O22:Q22)</f>
        <v>0</v>
      </c>
      <c r="E22" s="66">
        <f>MAX(D_predlog!R22:S22)</f>
        <v>0</v>
      </c>
      <c r="F22" s="19" t="str">
        <f>D_predlog!U22</f>
        <v>F</v>
      </c>
    </row>
    <row r="23" spans="1:6" ht="12.75" customHeight="1" x14ac:dyDescent="0.2">
      <c r="A23" s="36" t="str">
        <f>D_predlog!A23</f>
        <v>35/2016</v>
      </c>
      <c r="B23" s="127" t="str">
        <f>D_predlog!B23</f>
        <v>Rakonjac Nikola</v>
      </c>
      <c r="C23" s="128"/>
      <c r="D23" s="66">
        <f>SUM(D_predlog!O23:Q23)</f>
        <v>0</v>
      </c>
      <c r="E23" s="66">
        <f>MAX(D_predlog!R23:S23)</f>
        <v>0</v>
      </c>
      <c r="F23" s="19" t="str">
        <f>D_predlog!U23</f>
        <v>F</v>
      </c>
    </row>
    <row r="24" spans="1:6" ht="12.75" customHeight="1" x14ac:dyDescent="0.2">
      <c r="A24" s="36"/>
      <c r="B24" s="127"/>
      <c r="C24" s="128"/>
      <c r="D24" s="66"/>
      <c r="E24" s="66"/>
      <c r="F24" s="19"/>
    </row>
    <row r="25" spans="1:6" ht="12.75" customHeight="1" x14ac:dyDescent="0.2">
      <c r="A25" s="36"/>
      <c r="B25" s="127"/>
      <c r="C25" s="128"/>
      <c r="D25" s="66"/>
      <c r="E25" s="66"/>
      <c r="F25" s="19"/>
    </row>
    <row r="26" spans="1:6" ht="12.75" customHeight="1" x14ac:dyDescent="0.2">
      <c r="A26" s="36"/>
      <c r="B26" s="127"/>
      <c r="C26" s="128"/>
      <c r="D26" s="66"/>
      <c r="E26" s="66"/>
      <c r="F26" s="19"/>
    </row>
    <row r="27" spans="1:6" ht="12.75" customHeight="1" x14ac:dyDescent="0.2">
      <c r="A27" s="36"/>
      <c r="B27" s="127"/>
      <c r="C27" s="128"/>
      <c r="D27" s="66"/>
      <c r="E27" s="66"/>
      <c r="F27" s="19"/>
    </row>
    <row r="28" spans="1:6" ht="12.75" customHeight="1" x14ac:dyDescent="0.2">
      <c r="A28" s="36"/>
      <c r="B28" s="127"/>
      <c r="C28" s="128"/>
      <c r="D28" s="66"/>
      <c r="E28" s="66"/>
      <c r="F28" s="19"/>
    </row>
    <row r="29" spans="1:6" ht="12.75" customHeight="1" x14ac:dyDescent="0.2">
      <c r="A29" s="36"/>
      <c r="B29" s="127"/>
      <c r="C29" s="128"/>
      <c r="D29" s="66"/>
      <c r="E29" s="66"/>
      <c r="F29" s="19"/>
    </row>
    <row r="30" spans="1:6" ht="12.75" customHeight="1" x14ac:dyDescent="0.2">
      <c r="A30" s="36"/>
      <c r="B30" s="127"/>
      <c r="C30" s="128"/>
      <c r="D30" s="66"/>
      <c r="E30" s="66"/>
      <c r="F30" s="19"/>
    </row>
    <row r="31" spans="1:6" ht="12.75" customHeight="1" x14ac:dyDescent="0.2">
      <c r="A31" s="36"/>
      <c r="B31" s="127"/>
      <c r="C31" s="128"/>
      <c r="D31" s="66"/>
      <c r="E31" s="66"/>
      <c r="F31" s="19"/>
    </row>
    <row r="32" spans="1:6" ht="12.75" customHeight="1" x14ac:dyDescent="0.2">
      <c r="A32" s="36"/>
      <c r="B32" s="127"/>
      <c r="C32" s="128"/>
      <c r="D32" s="66"/>
      <c r="E32" s="66"/>
      <c r="F32" s="19"/>
    </row>
    <row r="33" spans="1:6" ht="12.75" customHeight="1" x14ac:dyDescent="0.2">
      <c r="A33" s="36"/>
      <c r="B33" s="127"/>
      <c r="C33" s="128"/>
      <c r="D33" s="66"/>
      <c r="E33" s="66"/>
      <c r="F33" s="19"/>
    </row>
    <row r="34" spans="1:6" ht="12.75" customHeight="1" x14ac:dyDescent="0.2">
      <c r="A34" s="36"/>
      <c r="B34" s="127"/>
      <c r="C34" s="128"/>
      <c r="D34" s="66"/>
      <c r="E34" s="66"/>
      <c r="F34" s="19"/>
    </row>
    <row r="35" spans="1:6" ht="12.75" customHeight="1" x14ac:dyDescent="0.2">
      <c r="A35" s="36"/>
      <c r="B35" s="127"/>
      <c r="C35" s="128"/>
      <c r="D35" s="66"/>
      <c r="E35" s="66"/>
      <c r="F35" s="19"/>
    </row>
    <row r="36" spans="1:6" ht="12.75" customHeight="1" x14ac:dyDescent="0.2">
      <c r="A36" s="36"/>
      <c r="B36" s="127"/>
      <c r="C36" s="128"/>
      <c r="D36" s="66"/>
      <c r="E36" s="66"/>
      <c r="F36" s="19"/>
    </row>
    <row r="37" spans="1:6" ht="12.75" customHeight="1" x14ac:dyDescent="0.2">
      <c r="A37" s="36"/>
      <c r="B37" s="127"/>
      <c r="C37" s="128"/>
      <c r="D37" s="66"/>
      <c r="E37" s="66"/>
      <c r="F37" s="19"/>
    </row>
    <row r="38" spans="1:6" ht="12.75" customHeight="1" x14ac:dyDescent="0.2">
      <c r="A38" s="54"/>
      <c r="B38" s="127"/>
      <c r="C38" s="128"/>
      <c r="D38" s="66"/>
      <c r="E38" s="66"/>
      <c r="F38" s="19"/>
    </row>
    <row r="39" spans="1:6" ht="12.75" customHeight="1" x14ac:dyDescent="0.2">
      <c r="A39" s="54"/>
      <c r="B39" s="127"/>
      <c r="C39" s="128"/>
      <c r="D39" s="66"/>
      <c r="E39" s="66"/>
      <c r="F39" s="19"/>
    </row>
    <row r="40" spans="1:6" ht="12.75" customHeight="1" x14ac:dyDescent="0.2">
      <c r="A40" s="54"/>
      <c r="B40" s="127"/>
      <c r="C40" s="128"/>
      <c r="D40" s="66"/>
      <c r="E40" s="66"/>
      <c r="F40" s="19"/>
    </row>
    <row r="41" spans="1:6" ht="12.75" customHeight="1" x14ac:dyDescent="0.2">
      <c r="A41" s="54"/>
      <c r="B41" s="127"/>
      <c r="C41" s="128"/>
      <c r="D41" s="66"/>
      <c r="E41" s="66"/>
      <c r="F41" s="19"/>
    </row>
    <row r="42" spans="1:6" ht="12.75" customHeight="1" x14ac:dyDescent="0.2">
      <c r="A42" s="54"/>
      <c r="B42" s="127"/>
      <c r="C42" s="128"/>
      <c r="D42" s="66"/>
      <c r="E42" s="66"/>
      <c r="F42" s="19"/>
    </row>
    <row r="43" spans="1:6" ht="12.75" customHeight="1" x14ac:dyDescent="0.2">
      <c r="A43" s="54"/>
      <c r="B43" s="127"/>
      <c r="C43" s="128"/>
      <c r="D43" s="66"/>
      <c r="E43" s="66"/>
      <c r="F43" s="19"/>
    </row>
    <row r="44" spans="1:6" ht="12.75" customHeight="1" x14ac:dyDescent="0.2">
      <c r="A44" s="54"/>
      <c r="B44" s="127"/>
      <c r="C44" s="128"/>
      <c r="D44" s="66"/>
      <c r="E44" s="66"/>
      <c r="F44" s="19"/>
    </row>
    <row r="45" spans="1:6" ht="12.75" customHeight="1" x14ac:dyDescent="0.2">
      <c r="A45" s="54"/>
      <c r="B45" s="127"/>
      <c r="C45" s="128"/>
      <c r="D45" s="66"/>
      <c r="E45" s="66"/>
      <c r="F45" s="19"/>
    </row>
    <row r="46" spans="1:6" ht="12.75" customHeight="1" x14ac:dyDescent="0.2">
      <c r="A46" s="54"/>
      <c r="B46" s="127"/>
      <c r="C46" s="128"/>
      <c r="D46" s="66"/>
      <c r="E46" s="66"/>
      <c r="F46" s="19"/>
    </row>
    <row r="47" spans="1:6" ht="12.75" customHeight="1" x14ac:dyDescent="0.2">
      <c r="A47" s="54"/>
      <c r="B47" s="127"/>
      <c r="C47" s="128"/>
      <c r="D47" s="66"/>
      <c r="E47" s="66"/>
      <c r="F47" s="19"/>
    </row>
    <row r="48" spans="1:6" ht="12.75" customHeight="1" x14ac:dyDescent="0.2">
      <c r="A48" s="54"/>
      <c r="B48" s="127"/>
      <c r="C48" s="128"/>
      <c r="D48" s="66"/>
      <c r="E48" s="66"/>
      <c r="F48" s="19"/>
    </row>
    <row r="49" spans="1:6" ht="12.75" customHeight="1" x14ac:dyDescent="0.2">
      <c r="A49" s="54"/>
      <c r="B49" s="127"/>
      <c r="C49" s="128"/>
      <c r="D49" s="66"/>
      <c r="E49" s="66"/>
      <c r="F49" s="19"/>
    </row>
    <row r="50" spans="1:6" ht="12.75" customHeight="1" x14ac:dyDescent="0.2">
      <c r="A50" s="54"/>
      <c r="B50" s="127"/>
      <c r="C50" s="128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  <row r="53" spans="1:6" ht="28.5" customHeight="1" x14ac:dyDescent="0.2">
      <c r="A53" s="123" t="s">
        <v>23</v>
      </c>
      <c r="B53" s="123"/>
      <c r="C53" s="123"/>
      <c r="D53" s="123"/>
      <c r="E53" s="123"/>
      <c r="F53" s="13"/>
    </row>
    <row r="54" spans="1:6" ht="17.25" customHeight="1" x14ac:dyDescent="0.25">
      <c r="A54" s="124" t="s">
        <v>58</v>
      </c>
      <c r="B54" s="124"/>
      <c r="C54" s="124"/>
      <c r="D54" s="124"/>
      <c r="E54" s="124"/>
      <c r="F54" s="124"/>
    </row>
    <row r="55" spans="1:6" ht="27" customHeight="1" x14ac:dyDescent="0.2">
      <c r="A55" s="125" t="s">
        <v>59</v>
      </c>
      <c r="B55" s="125"/>
      <c r="C55" s="126" t="s">
        <v>56</v>
      </c>
      <c r="D55" s="126"/>
      <c r="E55" s="126"/>
      <c r="F55" s="126"/>
    </row>
    <row r="56" spans="1:6" ht="17.25" customHeight="1" x14ac:dyDescent="0.2">
      <c r="A56" s="126" t="s">
        <v>2</v>
      </c>
      <c r="B56" s="126"/>
      <c r="C56" s="126"/>
      <c r="D56" s="126" t="s">
        <v>25</v>
      </c>
      <c r="E56" s="126"/>
      <c r="F56" s="126"/>
    </row>
    <row r="57" spans="1:6" ht="4.5" customHeight="1" x14ac:dyDescent="0.25">
      <c r="A57" s="129"/>
      <c r="B57" s="129"/>
      <c r="C57" s="129"/>
      <c r="D57" s="129"/>
      <c r="E57" s="129"/>
      <c r="F57" s="129"/>
    </row>
    <row r="58" spans="1:6" ht="25.5" customHeight="1" x14ac:dyDescent="0.2">
      <c r="A58" s="130" t="s">
        <v>4</v>
      </c>
      <c r="B58" s="132" t="s">
        <v>26</v>
      </c>
      <c r="C58" s="133"/>
      <c r="D58" s="136" t="s">
        <v>27</v>
      </c>
      <c r="E58" s="137"/>
      <c r="F58" s="138" t="s">
        <v>28</v>
      </c>
    </row>
    <row r="59" spans="1:6" ht="42" customHeight="1" thickBot="1" x14ac:dyDescent="0.25">
      <c r="A59" s="131"/>
      <c r="B59" s="134"/>
      <c r="C59" s="135"/>
      <c r="D59" s="17" t="s">
        <v>29</v>
      </c>
      <c r="E59" s="18" t="s">
        <v>30</v>
      </c>
      <c r="F59" s="139"/>
    </row>
    <row r="60" spans="1:6" ht="13.5" thickTop="1" x14ac:dyDescent="0.2">
      <c r="A60" s="36" t="e">
        <f>D_predlog!#REF!</f>
        <v>#REF!</v>
      </c>
      <c r="B60" s="127" t="e">
        <f>D_predlog!#REF!</f>
        <v>#REF!</v>
      </c>
      <c r="C60" s="128"/>
      <c r="D60" s="66" t="e">
        <f>SUM(D_predlog!#REF!)</f>
        <v>#REF!</v>
      </c>
      <c r="E60" s="66" t="e">
        <f>MAX(D_predlog!#REF!)</f>
        <v>#REF!</v>
      </c>
      <c r="F60" s="19" t="e">
        <f>D_predlog!#REF!</f>
        <v>#REF!</v>
      </c>
    </row>
    <row r="61" spans="1:6" x14ac:dyDescent="0.2">
      <c r="A61" s="36"/>
      <c r="B61" s="127"/>
      <c r="C61" s="128"/>
      <c r="D61" s="66"/>
      <c r="E61" s="66"/>
      <c r="F61" s="19"/>
    </row>
    <row r="62" spans="1:6" x14ac:dyDescent="0.2">
      <c r="A62" s="36"/>
      <c r="B62" s="127"/>
      <c r="C62" s="128"/>
      <c r="D62" s="66"/>
      <c r="E62" s="66"/>
      <c r="F62" s="19"/>
    </row>
    <row r="63" spans="1:6" x14ac:dyDescent="0.2">
      <c r="A63" s="36"/>
      <c r="B63" s="127"/>
      <c r="C63" s="128"/>
      <c r="D63" s="66"/>
      <c r="E63" s="66"/>
      <c r="F63" s="19"/>
    </row>
    <row r="64" spans="1:6" x14ac:dyDescent="0.2">
      <c r="A64" s="36"/>
      <c r="B64" s="127"/>
      <c r="C64" s="128"/>
      <c r="D64" s="66"/>
      <c r="E64" s="66"/>
      <c r="F64" s="19"/>
    </row>
    <row r="65" spans="1:6" x14ac:dyDescent="0.2">
      <c r="A65" s="36"/>
      <c r="B65" s="127"/>
      <c r="C65" s="128"/>
      <c r="D65" s="66"/>
      <c r="E65" s="66"/>
      <c r="F65" s="19"/>
    </row>
    <row r="66" spans="1:6" x14ac:dyDescent="0.2">
      <c r="A66" s="36"/>
      <c r="B66" s="127"/>
      <c r="C66" s="128"/>
      <c r="D66" s="66"/>
      <c r="E66" s="66"/>
      <c r="F66" s="19"/>
    </row>
    <row r="67" spans="1:6" x14ac:dyDescent="0.2">
      <c r="A67" s="36"/>
      <c r="B67" s="127"/>
      <c r="C67" s="128"/>
      <c r="D67" s="66"/>
      <c r="E67" s="66"/>
      <c r="F67" s="19"/>
    </row>
    <row r="68" spans="1:6" x14ac:dyDescent="0.2">
      <c r="A68" s="36"/>
      <c r="B68" s="127"/>
      <c r="C68" s="128"/>
      <c r="D68" s="66"/>
      <c r="E68" s="66"/>
      <c r="F68" s="19"/>
    </row>
    <row r="69" spans="1:6" x14ac:dyDescent="0.2">
      <c r="A69" s="36"/>
      <c r="B69" s="127"/>
      <c r="C69" s="128"/>
      <c r="D69" s="66"/>
      <c r="E69" s="66"/>
      <c r="F69" s="19"/>
    </row>
    <row r="70" spans="1:6" x14ac:dyDescent="0.2">
      <c r="A70" s="36"/>
      <c r="B70" s="127"/>
      <c r="C70" s="128"/>
      <c r="D70" s="66"/>
      <c r="E70" s="66"/>
      <c r="F70" s="19"/>
    </row>
    <row r="71" spans="1:6" x14ac:dyDescent="0.2">
      <c r="A71" s="36"/>
      <c r="B71" s="127"/>
      <c r="C71" s="128"/>
      <c r="D71" s="66"/>
      <c r="E71" s="66"/>
      <c r="F71" s="19"/>
    </row>
    <row r="72" spans="1:6" x14ac:dyDescent="0.2">
      <c r="A72" s="36"/>
      <c r="B72" s="127"/>
      <c r="C72" s="128"/>
      <c r="D72" s="66"/>
      <c r="E72" s="66"/>
      <c r="F72" s="19"/>
    </row>
    <row r="73" spans="1:6" x14ac:dyDescent="0.2">
      <c r="A73" s="36"/>
      <c r="B73" s="127"/>
      <c r="C73" s="128"/>
      <c r="D73" s="66"/>
      <c r="E73" s="66"/>
      <c r="F73" s="19"/>
    </row>
    <row r="74" spans="1:6" x14ac:dyDescent="0.2">
      <c r="A74" s="36"/>
      <c r="B74" s="127"/>
      <c r="C74" s="128"/>
      <c r="D74" s="66"/>
      <c r="E74" s="66"/>
      <c r="F74" s="19"/>
    </row>
    <row r="75" spans="1:6" x14ac:dyDescent="0.2">
      <c r="A75" s="36"/>
      <c r="B75" s="127"/>
      <c r="C75" s="128"/>
      <c r="D75" s="66"/>
      <c r="E75" s="66"/>
      <c r="F75" s="19"/>
    </row>
    <row r="76" spans="1:6" x14ac:dyDescent="0.2">
      <c r="A76" s="36"/>
      <c r="B76" s="127"/>
      <c r="C76" s="128"/>
      <c r="D76" s="66"/>
      <c r="E76" s="66"/>
      <c r="F76" s="19"/>
    </row>
    <row r="77" spans="1:6" x14ac:dyDescent="0.2">
      <c r="A77" s="64"/>
      <c r="B77" s="127"/>
      <c r="C77" s="128"/>
      <c r="D77" s="66"/>
      <c r="E77" s="66"/>
      <c r="F77" s="19"/>
    </row>
    <row r="78" spans="1:6" x14ac:dyDescent="0.2">
      <c r="A78" s="64"/>
      <c r="B78" s="127"/>
      <c r="C78" s="128"/>
      <c r="D78" s="66"/>
      <c r="E78" s="66"/>
      <c r="F78" s="19"/>
    </row>
    <row r="79" spans="1:6" x14ac:dyDescent="0.2">
      <c r="A79" s="64"/>
      <c r="B79" s="127"/>
      <c r="C79" s="128"/>
      <c r="D79" s="66"/>
      <c r="E79" s="66"/>
      <c r="F79" s="19"/>
    </row>
    <row r="80" spans="1:6" x14ac:dyDescent="0.2">
      <c r="A80" s="64"/>
      <c r="B80" s="127"/>
      <c r="C80" s="128"/>
      <c r="D80" s="66"/>
      <c r="E80" s="66"/>
      <c r="F80" s="19"/>
    </row>
    <row r="81" spans="1:6" x14ac:dyDescent="0.2">
      <c r="A81" s="64"/>
      <c r="B81" s="127"/>
      <c r="C81" s="128"/>
      <c r="D81" s="66"/>
      <c r="E81" s="66"/>
      <c r="F81" s="19"/>
    </row>
    <row r="82" spans="1:6" x14ac:dyDescent="0.2">
      <c r="A82" s="64"/>
      <c r="B82" s="127"/>
      <c r="C82" s="128"/>
      <c r="D82" s="66"/>
      <c r="E82" s="66"/>
      <c r="F82" s="19"/>
    </row>
    <row r="83" spans="1:6" x14ac:dyDescent="0.2">
      <c r="A83" s="64"/>
      <c r="B83" s="127"/>
      <c r="C83" s="128"/>
      <c r="D83" s="66"/>
      <c r="E83" s="66"/>
      <c r="F83" s="19"/>
    </row>
    <row r="84" spans="1:6" x14ac:dyDescent="0.2">
      <c r="A84" s="36"/>
      <c r="B84" s="127"/>
      <c r="C84" s="128"/>
      <c r="D84" s="66"/>
      <c r="E84" s="66"/>
      <c r="F84" s="19"/>
    </row>
    <row r="85" spans="1:6" x14ac:dyDescent="0.2">
      <c r="A85" s="36"/>
      <c r="B85" s="127"/>
      <c r="C85" s="128"/>
      <c r="D85" s="66"/>
      <c r="E85" s="66"/>
      <c r="F85" s="19"/>
    </row>
    <row r="86" spans="1:6" x14ac:dyDescent="0.2">
      <c r="A86" s="36"/>
      <c r="B86" s="127"/>
      <c r="C86" s="128"/>
      <c r="D86" s="66"/>
      <c r="E86" s="66"/>
      <c r="F86" s="19"/>
    </row>
    <row r="87" spans="1:6" x14ac:dyDescent="0.2">
      <c r="A87" s="36"/>
      <c r="B87" s="127"/>
      <c r="C87" s="128"/>
      <c r="D87" s="66"/>
      <c r="E87" s="66"/>
      <c r="F87" s="19"/>
    </row>
    <row r="88" spans="1:6" x14ac:dyDescent="0.2">
      <c r="A88" s="36"/>
      <c r="B88" s="127"/>
      <c r="C88" s="128"/>
      <c r="D88" s="66"/>
      <c r="E88" s="66"/>
      <c r="F88" s="19"/>
    </row>
    <row r="89" spans="1:6" x14ac:dyDescent="0.2">
      <c r="A89" s="36"/>
      <c r="B89" s="127"/>
      <c r="C89" s="128"/>
      <c r="D89" s="66"/>
      <c r="E89" s="66"/>
      <c r="F89" s="19"/>
    </row>
    <row r="90" spans="1:6" x14ac:dyDescent="0.2">
      <c r="A90" s="36"/>
      <c r="B90" s="127"/>
      <c r="C90" s="128"/>
      <c r="D90" s="66"/>
      <c r="E90" s="66"/>
      <c r="F90" s="19"/>
    </row>
    <row r="91" spans="1:6" x14ac:dyDescent="0.2">
      <c r="A91" s="36"/>
      <c r="B91" s="127"/>
      <c r="C91" s="128"/>
      <c r="D91" s="66"/>
      <c r="E91" s="66"/>
      <c r="F91" s="19"/>
    </row>
    <row r="92" spans="1:6" x14ac:dyDescent="0.2">
      <c r="A92" s="36"/>
      <c r="B92" s="127"/>
      <c r="C92" s="128"/>
      <c r="D92" s="66"/>
      <c r="E92" s="66"/>
      <c r="F92" s="19"/>
    </row>
    <row r="93" spans="1:6" x14ac:dyDescent="0.2">
      <c r="A93" s="54"/>
      <c r="B93" s="127"/>
      <c r="C93" s="128"/>
      <c r="D93" s="66"/>
      <c r="E93" s="66"/>
      <c r="F93" s="19"/>
    </row>
    <row r="94" spans="1:6" x14ac:dyDescent="0.2">
      <c r="A94" s="54"/>
      <c r="B94" s="127"/>
      <c r="C94" s="128"/>
      <c r="D94" s="66"/>
      <c r="E94" s="66"/>
      <c r="F94" s="19"/>
    </row>
    <row r="95" spans="1:6" x14ac:dyDescent="0.2">
      <c r="A95" s="54"/>
      <c r="B95" s="127"/>
      <c r="C95" s="128"/>
      <c r="D95" s="66"/>
      <c r="E95" s="66"/>
      <c r="F95" s="19"/>
    </row>
    <row r="96" spans="1:6" x14ac:dyDescent="0.2">
      <c r="A96" s="54"/>
      <c r="B96" s="127"/>
      <c r="C96" s="128"/>
      <c r="D96" s="66"/>
      <c r="E96" s="66"/>
      <c r="F96" s="19"/>
    </row>
    <row r="97" spans="1:6" x14ac:dyDescent="0.2">
      <c r="A97" s="54"/>
      <c r="B97" s="127"/>
      <c r="C97" s="128"/>
      <c r="D97" s="66"/>
      <c r="E97" s="66"/>
      <c r="F97" s="19"/>
    </row>
    <row r="98" spans="1:6" x14ac:dyDescent="0.2">
      <c r="A98" s="54"/>
      <c r="B98" s="127"/>
      <c r="C98" s="128"/>
      <c r="D98" s="66"/>
      <c r="E98" s="66"/>
      <c r="F98" s="19"/>
    </row>
    <row r="99" spans="1:6" x14ac:dyDescent="0.2">
      <c r="A99" s="54"/>
      <c r="B99" s="127"/>
      <c r="C99" s="128"/>
      <c r="D99" s="66"/>
      <c r="E99" s="66"/>
      <c r="F99" s="19"/>
    </row>
    <row r="100" spans="1:6" x14ac:dyDescent="0.2">
      <c r="A100" s="54"/>
      <c r="B100" s="127"/>
      <c r="C100" s="128"/>
      <c r="D100" s="66"/>
      <c r="E100" s="66"/>
      <c r="F100" s="19"/>
    </row>
    <row r="101" spans="1:6" x14ac:dyDescent="0.2">
      <c r="A101" s="54"/>
      <c r="B101" s="127"/>
      <c r="C101" s="128"/>
      <c r="D101" s="66"/>
      <c r="E101" s="66"/>
      <c r="F101" s="19"/>
    </row>
    <row r="102" spans="1:6" x14ac:dyDescent="0.2">
      <c r="A102" s="54"/>
      <c r="B102" s="127"/>
      <c r="C102" s="128"/>
      <c r="D102" s="66"/>
      <c r="E102" s="66"/>
      <c r="F102" s="19"/>
    </row>
    <row r="103" spans="1:6" ht="15.75" x14ac:dyDescent="0.2">
      <c r="B103" s="20"/>
      <c r="C103" s="20"/>
    </row>
    <row r="104" spans="1:6" ht="15.75" x14ac:dyDescent="0.25">
      <c r="A104" s="15" t="s">
        <v>31</v>
      </c>
      <c r="B104" s="20"/>
      <c r="C104" s="20"/>
      <c r="D104" s="53" t="s">
        <v>32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14" workbookViewId="0">
      <selection activeCell="L33" sqref="L33"/>
    </sheetView>
  </sheetViews>
  <sheetFormatPr defaultColWidth="9.140625"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42" t="s">
        <v>33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22.5" customHeight="1" x14ac:dyDescent="0.2">
      <c r="A3" s="142" t="s">
        <v>34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1:19" ht="22.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16.5" customHeight="1" x14ac:dyDescent="0.2">
      <c r="A6" s="143" t="s">
        <v>60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</row>
    <row r="7" spans="1:19" ht="18.75" customHeight="1" x14ac:dyDescent="0.2">
      <c r="A7" s="143" t="str">
        <f>CONCATENATE("Semestar: II(drugi), akademska ",My!P2," godina")</f>
        <v>Semestar: II(drugi), akademska 2021/22 godina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</row>
    <row r="8" spans="1:19" ht="18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10" spans="1:19" ht="24" customHeight="1" x14ac:dyDescent="0.35">
      <c r="A10" s="144" t="s">
        <v>35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</row>
    <row r="11" spans="1:19" ht="15" x14ac:dyDescent="0.2">
      <c r="A11" s="145" t="s">
        <v>36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ht="15" x14ac:dyDescent="0.2">
      <c r="A12" s="145" t="str">
        <f>CONCATENATE("po završetku ljetnjeg semestra akademske ",My!P2," godine")</f>
        <v>po završetku ljetnjeg semestra akademske 2021/22 godine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</row>
    <row r="13" spans="1:19" ht="15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13.5" thickBot="1" x14ac:dyDescent="0.25"/>
    <row r="15" spans="1:19" ht="24.75" customHeight="1" thickTop="1" x14ac:dyDescent="0.25">
      <c r="A15" s="149" t="s">
        <v>37</v>
      </c>
      <c r="B15" s="152" t="s">
        <v>38</v>
      </c>
      <c r="C15" s="155" t="s">
        <v>39</v>
      </c>
      <c r="D15" s="146" t="s">
        <v>40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58"/>
      <c r="P15" s="146" t="s">
        <v>41</v>
      </c>
      <c r="Q15" s="147"/>
      <c r="R15" s="147"/>
      <c r="S15" s="148"/>
    </row>
    <row r="16" spans="1:19" ht="15.75" customHeight="1" x14ac:dyDescent="0.25">
      <c r="A16" s="150"/>
      <c r="B16" s="153"/>
      <c r="C16" s="156"/>
      <c r="D16" s="163" t="s">
        <v>42</v>
      </c>
      <c r="E16" s="162"/>
      <c r="F16" s="161" t="s">
        <v>43</v>
      </c>
      <c r="G16" s="162"/>
      <c r="H16" s="161" t="s">
        <v>44</v>
      </c>
      <c r="I16" s="162"/>
      <c r="J16" s="161" t="s">
        <v>45</v>
      </c>
      <c r="K16" s="162"/>
      <c r="L16" s="161" t="s">
        <v>46</v>
      </c>
      <c r="M16" s="162"/>
      <c r="N16" s="161" t="s">
        <v>47</v>
      </c>
      <c r="O16" s="164"/>
      <c r="P16" s="159" t="s">
        <v>48</v>
      </c>
      <c r="Q16" s="165"/>
      <c r="R16" s="159" t="s">
        <v>49</v>
      </c>
      <c r="S16" s="160"/>
    </row>
    <row r="17" spans="1:19" ht="23.25" customHeight="1" thickBot="1" x14ac:dyDescent="0.3">
      <c r="A17" s="151"/>
      <c r="B17" s="154"/>
      <c r="C17" s="157"/>
      <c r="D17" s="25" t="s">
        <v>37</v>
      </c>
      <c r="E17" s="25" t="s">
        <v>50</v>
      </c>
      <c r="F17" s="25" t="s">
        <v>37</v>
      </c>
      <c r="G17" s="25" t="s">
        <v>50</v>
      </c>
      <c r="H17" s="25" t="s">
        <v>37</v>
      </c>
      <c r="I17" s="25" t="s">
        <v>50</v>
      </c>
      <c r="J17" s="25" t="s">
        <v>37</v>
      </c>
      <c r="K17" s="25" t="s">
        <v>50</v>
      </c>
      <c r="L17" s="25" t="s">
        <v>37</v>
      </c>
      <c r="M17" s="25" t="s">
        <v>50</v>
      </c>
      <c r="N17" s="25" t="s">
        <v>37</v>
      </c>
      <c r="O17" s="26" t="s">
        <v>50</v>
      </c>
      <c r="P17" s="25" t="s">
        <v>37</v>
      </c>
      <c r="Q17" s="26" t="s">
        <v>50</v>
      </c>
      <c r="R17" s="25" t="s">
        <v>37</v>
      </c>
      <c r="S17" s="27" t="s">
        <v>50</v>
      </c>
    </row>
    <row r="18" spans="1:19" ht="16.5" thickTop="1" x14ac:dyDescent="0.25">
      <c r="A18" s="28">
        <v>1</v>
      </c>
      <c r="B18" s="29" t="s">
        <v>54</v>
      </c>
      <c r="C18" s="30">
        <f>COUNTIF(D_predlog!T8:T39,"&gt;0")</f>
        <v>8</v>
      </c>
      <c r="D18" s="31">
        <f>COUNTIF(D_predlog!$U8:$U39,"A")</f>
        <v>0</v>
      </c>
      <c r="E18" s="31">
        <f>IF($C18=0,0,D18*100/$C18)</f>
        <v>0</v>
      </c>
      <c r="F18" s="31">
        <f>COUNTIF(D_predlog!$U8:$U39,"B")</f>
        <v>0</v>
      </c>
      <c r="G18" s="31">
        <f>IF($C18=0,0,F18*100/$C18)</f>
        <v>0</v>
      </c>
      <c r="H18" s="31">
        <f>COUNTIF(D_predlog!$U8:$U39,"C")</f>
        <v>0</v>
      </c>
      <c r="I18" s="31">
        <f>IF($C18=0,0,H18*100/$C18)</f>
        <v>0</v>
      </c>
      <c r="J18" s="31">
        <f>COUNTIF(D_predlog!$U8:$U39,"D")</f>
        <v>2</v>
      </c>
      <c r="K18" s="31">
        <f>IF($C18=0,0,J18*100/$C18)</f>
        <v>25</v>
      </c>
      <c r="L18" s="31">
        <f>COUNTIF(D_predlog!$U8:$U39,"E")</f>
        <v>1</v>
      </c>
      <c r="M18" s="31">
        <f>IF($C18=0,0,L18*100/$C18)</f>
        <v>12.5</v>
      </c>
      <c r="N18" s="31">
        <f>C18-P18</f>
        <v>5</v>
      </c>
      <c r="O18" s="30">
        <f>IF($C18=0,0,N18*100/$C18)</f>
        <v>62.5</v>
      </c>
      <c r="P18" s="31">
        <f>SUM(D18,F18,H18,J18,L18)</f>
        <v>3</v>
      </c>
      <c r="Q18" s="30">
        <f>IF($C18=0,0,P18*100/($P18+$R18))</f>
        <v>37.5</v>
      </c>
      <c r="R18" s="31">
        <f>N18</f>
        <v>5</v>
      </c>
      <c r="S18" s="32">
        <f>IF($C18=0,0,R18*100/($P18+$R18))</f>
        <v>62.5</v>
      </c>
    </row>
    <row r="19" spans="1:19" ht="15.75" x14ac:dyDescent="0.25">
      <c r="A19" s="28">
        <v>2</v>
      </c>
      <c r="B19" s="29" t="s">
        <v>55</v>
      </c>
      <c r="C19" s="30">
        <f>COUNTIF(C_predlog!T8:T39,"&gt;0")</f>
        <v>14</v>
      </c>
      <c r="D19" s="31">
        <f>COUNTIF(C_predlog!$U8:$U39,"A")</f>
        <v>0</v>
      </c>
      <c r="E19" s="31">
        <f>IF($C19=0,0,D19*100/$C19)</f>
        <v>0</v>
      </c>
      <c r="F19" s="31">
        <f>COUNTIF(C_predlog!$U8:$U39,"B")</f>
        <v>0</v>
      </c>
      <c r="G19" s="31">
        <f>IF($C19=0,0,F19*100/$C19)</f>
        <v>0</v>
      </c>
      <c r="H19" s="31">
        <f>COUNTIF(C_predlog!$U8:$U39,"C")</f>
        <v>1</v>
      </c>
      <c r="I19" s="31">
        <f>IF($C19=0,0,H19*100/$C19)</f>
        <v>7.1428571428571432</v>
      </c>
      <c r="J19" s="31">
        <f>COUNTIF(C_predlog!$U8:$U39,"D")</f>
        <v>1</v>
      </c>
      <c r="K19" s="31">
        <f>IF($C19=0,0,J19*100/$C19)</f>
        <v>7.1428571428571432</v>
      </c>
      <c r="L19" s="31">
        <f>COUNTIF(C_predlog!$U8:$U39,"E")</f>
        <v>3</v>
      </c>
      <c r="M19" s="31">
        <f>IF($C19=0,0,L19*100/$C19)</f>
        <v>21.428571428571427</v>
      </c>
      <c r="N19" s="31">
        <f>C19-P19</f>
        <v>9</v>
      </c>
      <c r="O19" s="30">
        <f>IF($C19=0,0,N19*100/$C19)</f>
        <v>64.285714285714292</v>
      </c>
      <c r="P19" s="31">
        <f>SUM(D19,F19,H19,J19,L19)</f>
        <v>5</v>
      </c>
      <c r="Q19" s="30">
        <f>IF($C19=0,0,P19*100/($P19+$R19))</f>
        <v>35.714285714285715</v>
      </c>
      <c r="R19" s="31">
        <f>N19</f>
        <v>9</v>
      </c>
      <c r="S19" s="32">
        <f>IF($C19=0,0,R19*100/($P19+$R19))</f>
        <v>64.285714285714292</v>
      </c>
    </row>
    <row r="20" spans="1:19" ht="15.75" x14ac:dyDescent="0.25">
      <c r="A20" s="28">
        <v>3</v>
      </c>
      <c r="B20" s="29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0"/>
      <c r="P20" s="31"/>
      <c r="Q20" s="30"/>
      <c r="R20" s="31"/>
      <c r="S20" s="32"/>
    </row>
    <row r="21" spans="1:19" ht="15.75" x14ac:dyDescent="0.25">
      <c r="A21" s="28">
        <v>4</v>
      </c>
      <c r="B21" s="29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0"/>
      <c r="P21" s="31"/>
      <c r="Q21" s="30"/>
      <c r="R21" s="31"/>
      <c r="S21" s="32"/>
    </row>
    <row r="22" spans="1:19" ht="16.5" thickBot="1" x14ac:dyDescent="0.3">
      <c r="A22" s="24">
        <v>5</v>
      </c>
      <c r="B22" s="33"/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/>
      <c r="P22" s="25"/>
      <c r="Q22" s="26"/>
      <c r="R22" s="25"/>
      <c r="S22" s="27"/>
    </row>
    <row r="23" spans="1:19" ht="16.5" thickTop="1" x14ac:dyDescent="0.25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5" spans="1:19" x14ac:dyDescent="0.2">
      <c r="A25" s="140" t="str">
        <f>CONCATENATE("Podgorica,   jun 20",RIGHT(My!P2,2),". god.")</f>
        <v>Podgorica,   jun 2022. god.</v>
      </c>
      <c r="B25" s="140"/>
      <c r="D25" s="140" t="s">
        <v>51</v>
      </c>
      <c r="E25" s="140"/>
      <c r="F25" s="140"/>
      <c r="G25" s="140"/>
      <c r="H25" s="140"/>
      <c r="I25" s="140"/>
      <c r="N25" s="141" t="s">
        <v>52</v>
      </c>
      <c r="O25" s="141"/>
      <c r="P25" s="141"/>
      <c r="Q25" s="141"/>
    </row>
    <row r="27" spans="1:19" ht="15" x14ac:dyDescent="0.2">
      <c r="D27" s="145" t="s">
        <v>132</v>
      </c>
      <c r="E27" s="145"/>
      <c r="F27" s="145"/>
      <c r="G27" s="145"/>
      <c r="H27" s="145"/>
      <c r="I27" s="145"/>
      <c r="J27" s="145"/>
      <c r="L27" s="63"/>
      <c r="M27" s="145" t="s">
        <v>120</v>
      </c>
      <c r="N27" s="145"/>
      <c r="O27" s="145"/>
      <c r="P27" s="145"/>
      <c r="Q27" s="145"/>
      <c r="R27" s="145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59" t="s">
        <v>61</v>
      </c>
    </row>
    <row r="2" spans="1:16" x14ac:dyDescent="0.2">
      <c r="A2" s="1"/>
      <c r="B2" s="1" t="s">
        <v>57</v>
      </c>
      <c r="C2" s="1"/>
      <c r="D2" s="1"/>
      <c r="E2" s="1"/>
      <c r="F2" s="1"/>
      <c r="G2" s="1" t="s">
        <v>57</v>
      </c>
      <c r="H2" s="1"/>
      <c r="I2" s="1"/>
      <c r="P2" s="55" t="s">
        <v>448</v>
      </c>
    </row>
    <row r="3" spans="1:16" x14ac:dyDescent="0.2">
      <c r="A3" s="1"/>
      <c r="B3" s="55" t="str">
        <f>CONCATENATE("smjer: D ; sk. ",P2)</f>
        <v>smjer: D ; sk. 2021/22</v>
      </c>
      <c r="C3" s="55"/>
      <c r="D3" s="1"/>
      <c r="E3" s="1"/>
      <c r="F3" s="1"/>
      <c r="G3" s="55" t="str">
        <f>CONCATENATE("smjer: C ; sk. ",P2)</f>
        <v>smjer: C ; sk. 2021/22</v>
      </c>
      <c r="H3" s="55"/>
      <c r="I3" s="1"/>
    </row>
    <row r="4" spans="1:16" x14ac:dyDescent="0.2">
      <c r="A4" s="57" t="str">
        <f>D_Zakljucne!A8</f>
        <v>1/2022</v>
      </c>
      <c r="B4" s="58" t="str">
        <f>D_Zakljucne!B8</f>
        <v>Malagić Amina</v>
      </c>
      <c r="C4" s="67">
        <f>D_Zakljucne!D8+D_Zakljucne!E8</f>
        <v>61</v>
      </c>
      <c r="D4" s="58" t="str">
        <f>D_Zakljucne!F8</f>
        <v>D</v>
      </c>
      <c r="F4" s="57" t="str">
        <f>C_Zakljucne!A8</f>
        <v>2/2022</v>
      </c>
      <c r="G4" s="58" t="str">
        <f>C_Zakljucne!B8</f>
        <v>Stijepović Sara</v>
      </c>
      <c r="H4" s="67">
        <f>C_Zakljucne!D8+C_Zakljucne!E8</f>
        <v>70</v>
      </c>
      <c r="I4" s="58" t="str">
        <f>C_Zakljucne!F8</f>
        <v>C</v>
      </c>
    </row>
    <row r="5" spans="1:16" x14ac:dyDescent="0.2">
      <c r="A5" s="57" t="str">
        <f>D_Zakljucne!A9</f>
        <v>3/2022</v>
      </c>
      <c r="B5" s="58" t="str">
        <f>D_Zakljucne!B9</f>
        <v>Šćekić Milica</v>
      </c>
      <c r="C5" s="67">
        <f>D_Zakljucne!D9+D_Zakljucne!E9</f>
        <v>40</v>
      </c>
      <c r="D5" s="58" t="str">
        <f>D_Zakljucne!F9</f>
        <v>F</v>
      </c>
      <c r="F5" s="57" t="str">
        <f>C_Zakljucne!A9</f>
        <v>4/2022</v>
      </c>
      <c r="G5" s="58" t="str">
        <f>C_Zakljucne!B9</f>
        <v>Pavićević Pavle</v>
      </c>
      <c r="H5" s="67">
        <f>C_Zakljucne!D9+C_Zakljucne!E9</f>
        <v>0</v>
      </c>
      <c r="I5" s="58" t="str">
        <f>C_Zakljucne!F9</f>
        <v>F</v>
      </c>
    </row>
    <row r="6" spans="1:16" x14ac:dyDescent="0.2">
      <c r="A6" s="57" t="str">
        <f>D_Zakljucne!A10</f>
        <v>5/2022</v>
      </c>
      <c r="B6" s="58" t="str">
        <f>D_Zakljucne!B10</f>
        <v>Damjanović Marija</v>
      </c>
      <c r="C6" s="67">
        <f>D_Zakljucne!D10+D_Zakljucne!E10</f>
        <v>0</v>
      </c>
      <c r="D6" s="58" t="str">
        <f>D_Zakljucne!F10</f>
        <v>F</v>
      </c>
      <c r="F6" s="57" t="str">
        <f>C_Zakljucne!A10</f>
        <v>13/2022</v>
      </c>
      <c r="G6" s="58" t="str">
        <f>C_Zakljucne!B10</f>
        <v>Dragaš Helena</v>
      </c>
      <c r="H6" s="67">
        <f>C_Zakljucne!D10+C_Zakljucne!E10</f>
        <v>9</v>
      </c>
      <c r="I6" s="58" t="str">
        <f>C_Zakljucne!F10</f>
        <v>F</v>
      </c>
    </row>
    <row r="7" spans="1:16" x14ac:dyDescent="0.2">
      <c r="A7" s="57" t="str">
        <f>D_Zakljucne!A11</f>
        <v>8/2022</v>
      </c>
      <c r="B7" s="58" t="str">
        <f>D_Zakljucne!B11</f>
        <v>Londrović Nikola</v>
      </c>
      <c r="C7" s="67">
        <f>D_Zakljucne!D11+D_Zakljucne!E11</f>
        <v>0</v>
      </c>
      <c r="D7" s="58" t="str">
        <f>D_Zakljucne!F11</f>
        <v>F</v>
      </c>
      <c r="F7" s="57" t="str">
        <f>C_Zakljucne!A11</f>
        <v>14/2022</v>
      </c>
      <c r="G7" s="58" t="str">
        <f>C_Zakljucne!B11</f>
        <v>Vučinić Marko</v>
      </c>
      <c r="H7" s="67">
        <f>C_Zakljucne!D11+C_Zakljucne!E11</f>
        <v>55</v>
      </c>
      <c r="I7" s="58" t="str">
        <f>C_Zakljucne!F11</f>
        <v>E</v>
      </c>
    </row>
    <row r="8" spans="1:16" x14ac:dyDescent="0.2">
      <c r="A8" s="57" t="str">
        <f>D_Zakljucne!A12</f>
        <v>10/2022</v>
      </c>
      <c r="B8" s="58" t="str">
        <f>D_Zakljucne!B12</f>
        <v>Nenezić Jelena</v>
      </c>
      <c r="C8" s="67">
        <f>D_Zakljucne!D12+D_Zakljucne!E12</f>
        <v>17</v>
      </c>
      <c r="D8" s="58" t="str">
        <f>D_Zakljucne!F12</f>
        <v>F</v>
      </c>
      <c r="F8" s="57" t="str">
        <f>C_Zakljucne!A12</f>
        <v>16/2022</v>
      </c>
      <c r="G8" s="58" t="str">
        <f>C_Zakljucne!B12</f>
        <v>Elezović Leontina</v>
      </c>
      <c r="H8" s="67">
        <f>C_Zakljucne!D12+C_Zakljucne!E12</f>
        <v>35</v>
      </c>
      <c r="I8" s="58" t="str">
        <f>C_Zakljucne!F12</f>
        <v>F</v>
      </c>
    </row>
    <row r="9" spans="1:16" x14ac:dyDescent="0.2">
      <c r="A9" s="57" t="str">
        <f>D_Zakljucne!A13</f>
        <v>14/2022</v>
      </c>
      <c r="B9" s="58" t="str">
        <f>D_Zakljucne!B13</f>
        <v>Đinović Nemanja</v>
      </c>
      <c r="C9" s="67">
        <f>D_Zakljucne!D13+D_Zakljucne!E13</f>
        <v>17</v>
      </c>
      <c r="D9" s="58" t="str">
        <f>D_Zakljucne!F13</f>
        <v>F</v>
      </c>
      <c r="F9" s="57" t="str">
        <f>C_Zakljucne!A13</f>
        <v>23/2022</v>
      </c>
      <c r="G9" s="58" t="str">
        <f>C_Zakljucne!B13</f>
        <v>Vučićević Dušan</v>
      </c>
      <c r="H9" s="67">
        <f>C_Zakljucne!D13+C_Zakljucne!E13</f>
        <v>57</v>
      </c>
      <c r="I9" s="58" t="str">
        <f>C_Zakljucne!F13</f>
        <v>E</v>
      </c>
    </row>
    <row r="10" spans="1:16" x14ac:dyDescent="0.2">
      <c r="A10" s="57" t="str">
        <f>D_Zakljucne!A14</f>
        <v>16/2022</v>
      </c>
      <c r="B10" s="58" t="str">
        <f>D_Zakljucne!B14</f>
        <v>Bulatović Danilo</v>
      </c>
      <c r="C10" s="67">
        <f>D_Zakljucne!D14+D_Zakljucne!E14</f>
        <v>0</v>
      </c>
      <c r="D10" s="58" t="str">
        <f>D_Zakljucne!F14</f>
        <v>F</v>
      </c>
      <c r="F10" s="57" t="str">
        <f>C_Zakljucne!A14</f>
        <v>24/2022</v>
      </c>
      <c r="G10" s="58" t="str">
        <f>C_Zakljucne!B14</f>
        <v>Đonović Varja</v>
      </c>
      <c r="H10" s="67">
        <f>C_Zakljucne!D14+C_Zakljucne!E14</f>
        <v>12</v>
      </c>
      <c r="I10" s="58" t="str">
        <f>C_Zakljucne!F14</f>
        <v>F</v>
      </c>
    </row>
    <row r="11" spans="1:16" x14ac:dyDescent="0.2">
      <c r="A11" s="57" t="str">
        <f>D_Zakljucne!A15</f>
        <v>20/2022</v>
      </c>
      <c r="B11" s="58" t="str">
        <f>D_Zakljucne!B15</f>
        <v>Marković Snežana</v>
      </c>
      <c r="C11" s="67">
        <f>D_Zakljucne!D15+D_Zakljucne!E15</f>
        <v>60</v>
      </c>
      <c r="D11" s="58" t="str">
        <f>D_Zakljucne!F15</f>
        <v>D</v>
      </c>
      <c r="F11" s="57" t="str">
        <f>C_Zakljucne!A15</f>
        <v>25/2022</v>
      </c>
      <c r="G11" s="58" t="str">
        <f>C_Zakljucne!B15</f>
        <v>Mirović Itana</v>
      </c>
      <c r="H11" s="67">
        <f>C_Zakljucne!D15+C_Zakljucne!E15</f>
        <v>19</v>
      </c>
      <c r="I11" s="58" t="str">
        <f>C_Zakljucne!F15</f>
        <v>F</v>
      </c>
    </row>
    <row r="12" spans="1:16" x14ac:dyDescent="0.2">
      <c r="A12" s="57" t="str">
        <f>D_Zakljucne!A16</f>
        <v>26/2022</v>
      </c>
      <c r="B12" s="58" t="str">
        <f>D_Zakljucne!B16</f>
        <v>Rosandić Sara</v>
      </c>
      <c r="C12" s="67">
        <f>D_Zakljucne!D16+D_Zakljucne!E16</f>
        <v>0</v>
      </c>
      <c r="D12" s="58" t="str">
        <f>D_Zakljucne!F16</f>
        <v>F</v>
      </c>
      <c r="F12" s="57" t="str">
        <f>C_Zakljucne!A16</f>
        <v>29/2022</v>
      </c>
      <c r="G12" s="58" t="str">
        <f>C_Zakljucne!B16</f>
        <v>Radulović Nikolija</v>
      </c>
      <c r="H12" s="67">
        <f>C_Zakljucne!D16+C_Zakljucne!E16</f>
        <v>0</v>
      </c>
      <c r="I12" s="58" t="str">
        <f>C_Zakljucne!F16</f>
        <v>F</v>
      </c>
    </row>
    <row r="13" spans="1:16" x14ac:dyDescent="0.2">
      <c r="A13" s="57" t="str">
        <f>D_Zakljucne!A17</f>
        <v>27/2022</v>
      </c>
      <c r="B13" s="58" t="str">
        <f>D_Zakljucne!B17</f>
        <v>Vujičić Damjan</v>
      </c>
      <c r="C13" s="67">
        <f>D_Zakljucne!D17+D_Zakljucne!E17</f>
        <v>14</v>
      </c>
      <c r="D13" s="58" t="str">
        <f>D_Zakljucne!F17</f>
        <v>F</v>
      </c>
      <c r="F13" s="57" t="str">
        <f>C_Zakljucne!A17</f>
        <v>31/2022</v>
      </c>
      <c r="G13" s="58" t="str">
        <f>C_Zakljucne!B17</f>
        <v>Nedović Dragan</v>
      </c>
      <c r="H13" s="67">
        <f>C_Zakljucne!D17+C_Zakljucne!E17</f>
        <v>50</v>
      </c>
      <c r="I13" s="58" t="str">
        <f>C_Zakljucne!F17</f>
        <v>E</v>
      </c>
    </row>
    <row r="14" spans="1:16" x14ac:dyDescent="0.2">
      <c r="A14" s="57" t="str">
        <f>D_Zakljucne!A18</f>
        <v>28/2022</v>
      </c>
      <c r="B14" s="58" t="str">
        <f>D_Zakljucne!B18</f>
        <v>Selita Evhad</v>
      </c>
      <c r="C14" s="67">
        <f>D_Zakljucne!D18+D_Zakljucne!E18</f>
        <v>50</v>
      </c>
      <c r="D14" s="58" t="str">
        <f>D_Zakljucne!F18</f>
        <v>E</v>
      </c>
      <c r="F14" s="57" t="str">
        <f>C_Zakljucne!A18</f>
        <v>32/2022</v>
      </c>
      <c r="G14" s="58" t="str">
        <f>C_Zakljucne!B18</f>
        <v>Aligrudić Lara</v>
      </c>
      <c r="H14" s="67">
        <f>C_Zakljucne!D18+C_Zakljucne!E18</f>
        <v>0</v>
      </c>
      <c r="I14" s="58" t="str">
        <f>C_Zakljucne!F18</f>
        <v>F</v>
      </c>
    </row>
    <row r="15" spans="1:16" x14ac:dyDescent="0.2">
      <c r="A15" s="57" t="str">
        <f>D_Zakljucne!A19</f>
        <v>12/2021</v>
      </c>
      <c r="B15" s="58" t="str">
        <f>D_Zakljucne!B19</f>
        <v>Popović Antonije</v>
      </c>
      <c r="C15" s="67">
        <f>D_Zakljucne!D19+D_Zakljucne!E19</f>
        <v>13</v>
      </c>
      <c r="D15" s="58" t="str">
        <f>D_Zakljucne!F19</f>
        <v>F</v>
      </c>
      <c r="F15" s="57" t="str">
        <f>C_Zakljucne!A19</f>
        <v>33/2022</v>
      </c>
      <c r="G15" s="58" t="str">
        <f>C_Zakljucne!B19</f>
        <v>Čuljković Nikola</v>
      </c>
      <c r="H15" s="67">
        <f>C_Zakljucne!D19+C_Zakljucne!E19</f>
        <v>15</v>
      </c>
      <c r="I15" s="58" t="str">
        <f>C_Zakljucne!F19</f>
        <v>F</v>
      </c>
    </row>
    <row r="16" spans="1:16" x14ac:dyDescent="0.2">
      <c r="A16" s="57" t="str">
        <f>D_Zakljucne!A20</f>
        <v>21/2021</v>
      </c>
      <c r="B16" s="58" t="str">
        <f>D_Zakljucne!B20</f>
        <v>Radulović Lazar</v>
      </c>
      <c r="C16" s="67">
        <f>D_Zakljucne!D20+D_Zakljucne!E20</f>
        <v>0</v>
      </c>
      <c r="D16" s="58" t="str">
        <f>D_Zakljucne!F20</f>
        <v>F</v>
      </c>
      <c r="F16" s="57" t="str">
        <f>C_Zakljucne!A20</f>
        <v>34/2022</v>
      </c>
      <c r="G16" s="58" t="str">
        <f>C_Zakljucne!B20</f>
        <v>Knežević Stefan</v>
      </c>
      <c r="H16" s="67">
        <f>C_Zakljucne!D20+C_Zakljucne!E20</f>
        <v>0</v>
      </c>
      <c r="I16" s="58" t="str">
        <f>C_Zakljucne!F20</f>
        <v>F</v>
      </c>
    </row>
    <row r="17" spans="1:9" x14ac:dyDescent="0.2">
      <c r="A17" s="57" t="str">
        <f>D_Zakljucne!A21</f>
        <v>29/2021</v>
      </c>
      <c r="B17" s="58" t="str">
        <f>D_Zakljucne!B21</f>
        <v>Stanisavljević Anđela</v>
      </c>
      <c r="C17" s="67">
        <f>D_Zakljucne!D21+D_Zakljucne!E21</f>
        <v>0</v>
      </c>
      <c r="D17" s="58" t="str">
        <f>D_Zakljucne!F21</f>
        <v>F</v>
      </c>
      <c r="F17" s="57" t="str">
        <f>C_Zakljucne!A21</f>
        <v>35/2022</v>
      </c>
      <c r="G17" s="58" t="str">
        <f>C_Zakljucne!B21</f>
        <v>Vulović Ina</v>
      </c>
      <c r="H17" s="67">
        <f>C_Zakljucne!D21+C_Zakljucne!E21</f>
        <v>17</v>
      </c>
      <c r="I17" s="58" t="str">
        <f>C_Zakljucne!F21</f>
        <v>F</v>
      </c>
    </row>
    <row r="18" spans="1:9" x14ac:dyDescent="0.2">
      <c r="A18" s="57" t="str">
        <f>D_Zakljucne!A22</f>
        <v>31/2017</v>
      </c>
      <c r="B18" s="58" t="str">
        <f>D_Zakljucne!B22</f>
        <v>Ljumović Pavle</v>
      </c>
      <c r="C18" s="67">
        <f>D_Zakljucne!D22+D_Zakljucne!E22</f>
        <v>0</v>
      </c>
      <c r="D18" s="58" t="str">
        <f>D_Zakljucne!F22</f>
        <v>F</v>
      </c>
      <c r="F18" s="57" t="str">
        <f>C_Zakljucne!A22</f>
        <v>36/2022</v>
      </c>
      <c r="G18" s="58" t="str">
        <f>C_Zakljucne!B22</f>
        <v>Vuksanović Isidora</v>
      </c>
      <c r="H18" s="67">
        <f>C_Zakljucne!D22+C_Zakljucne!E22</f>
        <v>0</v>
      </c>
      <c r="I18" s="58" t="str">
        <f>C_Zakljucne!F22</f>
        <v>F</v>
      </c>
    </row>
    <row r="19" spans="1:9" x14ac:dyDescent="0.2">
      <c r="A19" s="57" t="str">
        <f>D_Zakljucne!A23</f>
        <v>35/2016</v>
      </c>
      <c r="B19" s="58" t="str">
        <f>D_Zakljucne!B23</f>
        <v>Rakonjac Nikola</v>
      </c>
      <c r="C19" s="67">
        <f>D_Zakljucne!D23+D_Zakljucne!E23</f>
        <v>0</v>
      </c>
      <c r="D19" s="58" t="str">
        <f>D_Zakljucne!F23</f>
        <v>F</v>
      </c>
      <c r="F19" s="57" t="str">
        <f>C_Zakljucne!A23</f>
        <v>37/2022</v>
      </c>
      <c r="G19" s="58" t="str">
        <f>C_Zakljucne!B23</f>
        <v>Vukčević Anastasija</v>
      </c>
      <c r="H19" s="67">
        <f>C_Zakljucne!D23+C_Zakljucne!E23</f>
        <v>0</v>
      </c>
      <c r="I19" s="58" t="str">
        <f>C_Zakljucne!F23</f>
        <v>F</v>
      </c>
    </row>
    <row r="20" spans="1:9" x14ac:dyDescent="0.2">
      <c r="A20" s="57">
        <f>D_Zakljucne!A24</f>
        <v>0</v>
      </c>
      <c r="B20" s="58">
        <f>D_Zakljucne!B24</f>
        <v>0</v>
      </c>
      <c r="C20" s="67">
        <f>D_Zakljucne!D24+D_Zakljucne!E24</f>
        <v>0</v>
      </c>
      <c r="D20" s="58">
        <f>D_Zakljucne!F24</f>
        <v>0</v>
      </c>
      <c r="F20" s="57" t="str">
        <f>C_Zakljucne!A24</f>
        <v>39/2022</v>
      </c>
      <c r="G20" s="58" t="str">
        <f>C_Zakljucne!B24</f>
        <v>Sekulić Luka</v>
      </c>
      <c r="H20" s="67">
        <f>C_Zakljucne!D24+C_Zakljucne!E24</f>
        <v>25</v>
      </c>
      <c r="I20" s="58" t="str">
        <f>C_Zakljucne!F24</f>
        <v>F</v>
      </c>
    </row>
    <row r="21" spans="1:9" x14ac:dyDescent="0.2">
      <c r="A21" s="57">
        <f>D_Zakljucne!A25</f>
        <v>0</v>
      </c>
      <c r="B21" s="58">
        <f>D_Zakljucne!B25</f>
        <v>0</v>
      </c>
      <c r="C21" s="67">
        <f>D_Zakljucne!D25+D_Zakljucne!E25</f>
        <v>0</v>
      </c>
      <c r="D21" s="58">
        <f>D_Zakljucne!F25</f>
        <v>0</v>
      </c>
      <c r="F21" s="57" t="str">
        <f>C_Zakljucne!A25</f>
        <v>40/2022</v>
      </c>
      <c r="G21" s="58" t="str">
        <f>C_Zakljucne!B25</f>
        <v>Pepić Emin</v>
      </c>
      <c r="H21" s="67">
        <f>C_Zakljucne!D25+C_Zakljucne!E25</f>
        <v>12</v>
      </c>
      <c r="I21" s="58" t="str">
        <f>C_Zakljucne!F25</f>
        <v>F</v>
      </c>
    </row>
    <row r="22" spans="1:9" x14ac:dyDescent="0.2">
      <c r="A22" s="57">
        <f>D_Zakljucne!A26</f>
        <v>0</v>
      </c>
      <c r="B22" s="58">
        <f>D_Zakljucne!B26</f>
        <v>0</v>
      </c>
      <c r="C22" s="67">
        <f>D_Zakljucne!D26+D_Zakljucne!E26</f>
        <v>0</v>
      </c>
      <c r="D22" s="58">
        <f>D_Zakljucne!F26</f>
        <v>0</v>
      </c>
      <c r="F22" s="57" t="str">
        <f>C_Zakljucne!A26</f>
        <v>44/2022</v>
      </c>
      <c r="G22" s="58" t="str">
        <f>C_Zakljucne!B26</f>
        <v>Knežević Milica</v>
      </c>
      <c r="H22" s="67">
        <f>C_Zakljucne!D26+C_Zakljucne!E26</f>
        <v>60</v>
      </c>
      <c r="I22" s="58" t="str">
        <f>C_Zakljucne!F26</f>
        <v>D</v>
      </c>
    </row>
    <row r="23" spans="1:9" x14ac:dyDescent="0.2">
      <c r="A23" s="57">
        <f>D_Zakljucne!A27</f>
        <v>0</v>
      </c>
      <c r="B23" s="58">
        <f>D_Zakljucne!B27</f>
        <v>0</v>
      </c>
      <c r="C23" s="67">
        <f>D_Zakljucne!D27+D_Zakljucne!E27</f>
        <v>0</v>
      </c>
      <c r="D23" s="58">
        <f>D_Zakljucne!F27</f>
        <v>0</v>
      </c>
      <c r="F23" s="57" t="str">
        <f>C_Zakljucne!A27</f>
        <v>51/2022</v>
      </c>
      <c r="G23" s="58" t="str">
        <f>C_Zakljucne!B27</f>
        <v>Janković Petar</v>
      </c>
      <c r="H23" s="67">
        <f>C_Zakljucne!D27+C_Zakljucne!E27</f>
        <v>0</v>
      </c>
      <c r="I23" s="58" t="str">
        <f>C_Zakljucne!F27</f>
        <v>F</v>
      </c>
    </row>
    <row r="24" spans="1:9" x14ac:dyDescent="0.2">
      <c r="A24" s="57">
        <f>D_Zakljucne!A28</f>
        <v>0</v>
      </c>
      <c r="B24" s="58">
        <f>D_Zakljucne!B28</f>
        <v>0</v>
      </c>
      <c r="C24" s="67">
        <f>D_Zakljucne!D28+D_Zakljucne!E28</f>
        <v>0</v>
      </c>
      <c r="D24" s="58">
        <f>D_Zakljucne!F28</f>
        <v>0</v>
      </c>
      <c r="F24" s="57" t="str">
        <f>C_Zakljucne!A28</f>
        <v>52/2021</v>
      </c>
      <c r="G24" s="58" t="str">
        <f>C_Zakljucne!B28</f>
        <v>Kasalica Branislav</v>
      </c>
      <c r="H24" s="67">
        <f>C_Zakljucne!D28+C_Zakljucne!E28</f>
        <v>0</v>
      </c>
      <c r="I24" s="58" t="str">
        <f>C_Zakljucne!F28</f>
        <v>F</v>
      </c>
    </row>
    <row r="25" spans="1:9" x14ac:dyDescent="0.2">
      <c r="A25" s="57">
        <f>D_Zakljucne!A29</f>
        <v>0</v>
      </c>
      <c r="B25" s="58">
        <f>D_Zakljucne!B29</f>
        <v>0</v>
      </c>
      <c r="C25" s="67">
        <f>D_Zakljucne!D29+D_Zakljucne!E29</f>
        <v>0</v>
      </c>
      <c r="D25" s="58">
        <f>D_Zakljucne!F29</f>
        <v>0</v>
      </c>
      <c r="F25" s="57" t="str">
        <f>C_Zakljucne!A29</f>
        <v>47/2020</v>
      </c>
      <c r="G25" s="58" t="str">
        <f>C_Zakljucne!B29</f>
        <v>Pehar Dragan</v>
      </c>
      <c r="H25" s="67">
        <f>C_Zakljucne!D29+C_Zakljucne!E29</f>
        <v>0</v>
      </c>
      <c r="I25" s="58" t="str">
        <f>C_Zakljucne!F29</f>
        <v>F</v>
      </c>
    </row>
    <row r="26" spans="1:9" x14ac:dyDescent="0.2">
      <c r="A26" s="57">
        <f>D_Zakljucne!A30</f>
        <v>0</v>
      </c>
      <c r="B26" s="58">
        <f>D_Zakljucne!B30</f>
        <v>0</v>
      </c>
      <c r="C26" s="67">
        <f>D_Zakljucne!D30+D_Zakljucne!E30</f>
        <v>0</v>
      </c>
      <c r="D26" s="58">
        <f>D_Zakljucne!F30</f>
        <v>0</v>
      </c>
      <c r="F26" s="57" t="str">
        <f>C_Zakljucne!A30</f>
        <v>32/2018</v>
      </c>
      <c r="G26" s="58" t="str">
        <f>C_Zakljucne!B30</f>
        <v>Pejović Vasilisa</v>
      </c>
      <c r="H26" s="67">
        <f>C_Zakljucne!D30+C_Zakljucne!E30</f>
        <v>15</v>
      </c>
      <c r="I26" s="58" t="str">
        <f>C_Zakljucne!F30</f>
        <v>F</v>
      </c>
    </row>
    <row r="27" spans="1:9" x14ac:dyDescent="0.2">
      <c r="A27" s="57">
        <f>D_Zakljucne!A31</f>
        <v>0</v>
      </c>
      <c r="B27" s="58">
        <f>D_Zakljucne!B31</f>
        <v>0</v>
      </c>
      <c r="C27" s="67">
        <f>D_Zakljucne!D31+D_Zakljucne!E31</f>
        <v>0</v>
      </c>
      <c r="D27" s="58">
        <f>D_Zakljucne!F31</f>
        <v>0</v>
      </c>
      <c r="F27" s="57" t="str">
        <f>C_Zakljucne!A31</f>
        <v>34/2018</v>
      </c>
      <c r="G27" s="58" t="str">
        <f>C_Zakljucne!B31</f>
        <v>Radulović Ana</v>
      </c>
      <c r="H27" s="67">
        <f>C_Zakljucne!D31+C_Zakljucne!E31</f>
        <v>0</v>
      </c>
      <c r="I27" s="58" t="str">
        <f>C_Zakljucne!F31</f>
        <v>F</v>
      </c>
    </row>
    <row r="28" spans="1:9" x14ac:dyDescent="0.2">
      <c r="A28" s="57">
        <f>D_Zakljucne!A32</f>
        <v>0</v>
      </c>
      <c r="B28" s="58">
        <f>D_Zakljucne!B32</f>
        <v>0</v>
      </c>
      <c r="C28" s="67">
        <f>D_Zakljucne!D32+D_Zakljucne!E32</f>
        <v>0</v>
      </c>
      <c r="D28" s="58">
        <f>D_Zakljucne!F32</f>
        <v>0</v>
      </c>
      <c r="F28" s="57" t="str">
        <f>C_Zakljucne!A32</f>
        <v>48/2014</v>
      </c>
      <c r="G28" s="58" t="str">
        <f>C_Zakljucne!B32</f>
        <v>Praščević Ivana</v>
      </c>
      <c r="H28" s="67">
        <f>C_Zakljucne!D32+C_Zakljucne!E32</f>
        <v>0</v>
      </c>
      <c r="I28" s="58" t="str">
        <f>C_Zakljucne!F32</f>
        <v>F</v>
      </c>
    </row>
    <row r="29" spans="1:9" x14ac:dyDescent="0.2">
      <c r="A29" s="57">
        <f>D_Zakljucne!A33</f>
        <v>0</v>
      </c>
      <c r="B29" s="58">
        <f>D_Zakljucne!B33</f>
        <v>0</v>
      </c>
      <c r="C29" s="67">
        <f>D_Zakljucne!D33+D_Zakljucne!E33</f>
        <v>0</v>
      </c>
      <c r="D29" s="58">
        <f>D_Zakljucne!F33</f>
        <v>0</v>
      </c>
      <c r="F29" s="57">
        <f>C_Zakljucne!A33</f>
        <v>0</v>
      </c>
      <c r="G29" s="58">
        <f>C_Zakljucne!B33</f>
        <v>0</v>
      </c>
      <c r="H29" s="67">
        <f>C_Zakljucne!D33+C_Zakljucne!E33</f>
        <v>0</v>
      </c>
      <c r="I29" s="58">
        <f>C_Zakljucne!F33</f>
        <v>0</v>
      </c>
    </row>
    <row r="30" spans="1:9" x14ac:dyDescent="0.2">
      <c r="A30" s="57">
        <f>D_Zakljucne!A34</f>
        <v>0</v>
      </c>
      <c r="B30" s="58">
        <f>D_Zakljucne!B34</f>
        <v>0</v>
      </c>
      <c r="C30" s="67">
        <f>D_Zakljucne!D34+D_Zakljucne!E34</f>
        <v>0</v>
      </c>
      <c r="D30" s="58">
        <f>D_Zakljucne!F34</f>
        <v>0</v>
      </c>
      <c r="F30" s="57">
        <f>C_Zakljucne!A34</f>
        <v>0</v>
      </c>
      <c r="G30" s="58">
        <f>C_Zakljucne!B34</f>
        <v>0</v>
      </c>
      <c r="H30" s="67">
        <f>C_Zakljucne!D34+C_Zakljucne!E34</f>
        <v>0</v>
      </c>
      <c r="I30" s="58">
        <f>C_Zakljucne!F34</f>
        <v>0</v>
      </c>
    </row>
    <row r="31" spans="1:9" x14ac:dyDescent="0.2">
      <c r="A31" s="57">
        <f>D_Zakljucne!A35</f>
        <v>0</v>
      </c>
      <c r="B31" s="58">
        <f>D_Zakljucne!B35</f>
        <v>0</v>
      </c>
      <c r="C31" s="67">
        <f>D_Zakljucne!D35+D_Zakljucne!E35</f>
        <v>0</v>
      </c>
      <c r="D31" s="58">
        <f>D_Zakljucne!F35</f>
        <v>0</v>
      </c>
      <c r="F31" s="57">
        <f>C_Zakljucne!A35</f>
        <v>0</v>
      </c>
      <c r="G31" s="58">
        <f>C_Zakljucne!B35</f>
        <v>0</v>
      </c>
      <c r="H31" s="67">
        <f>C_Zakljucne!D35+C_Zakljucne!E35</f>
        <v>0</v>
      </c>
      <c r="I31" s="58">
        <f>C_Zakljucne!F35</f>
        <v>0</v>
      </c>
    </row>
    <row r="32" spans="1:9" x14ac:dyDescent="0.2">
      <c r="A32" s="57">
        <f>D_Zakljucne!A36</f>
        <v>0</v>
      </c>
      <c r="B32" s="58">
        <f>D_Zakljucne!B36</f>
        <v>0</v>
      </c>
      <c r="C32" s="67">
        <f>D_Zakljucne!D36+D_Zakljucne!E36</f>
        <v>0</v>
      </c>
      <c r="D32" s="58">
        <f>D_Zakljucne!F36</f>
        <v>0</v>
      </c>
      <c r="F32" s="57">
        <f>C_Zakljucne!A36</f>
        <v>0</v>
      </c>
      <c r="G32" s="58">
        <f>C_Zakljucne!B36</f>
        <v>0</v>
      </c>
      <c r="H32" s="67">
        <f>C_Zakljucne!D36+C_Zakljucne!E36</f>
        <v>0</v>
      </c>
      <c r="I32" s="58">
        <f>C_Zakljucne!F36</f>
        <v>0</v>
      </c>
    </row>
    <row r="33" spans="1:9" x14ac:dyDescent="0.2">
      <c r="A33" s="57">
        <f>D_Zakljucne!A37</f>
        <v>0</v>
      </c>
      <c r="B33" s="58">
        <f>D_Zakljucne!B37</f>
        <v>0</v>
      </c>
      <c r="C33" s="67">
        <f>D_Zakljucne!D37+D_Zakljucne!E37</f>
        <v>0</v>
      </c>
      <c r="D33" s="58">
        <f>D_Zakljucne!F37</f>
        <v>0</v>
      </c>
      <c r="F33" s="57">
        <f>C_Zakljucne!A37</f>
        <v>0</v>
      </c>
      <c r="G33" s="58">
        <f>C_Zakljucne!B37</f>
        <v>0</v>
      </c>
      <c r="H33" s="67">
        <f>C_Zakljucne!D37+C_Zakljucne!E37</f>
        <v>0</v>
      </c>
      <c r="I33" s="58">
        <f>C_Zakljucne!F37</f>
        <v>0</v>
      </c>
    </row>
    <row r="34" spans="1:9" x14ac:dyDescent="0.2">
      <c r="A34" s="57">
        <f>D_Zakljucne!A38</f>
        <v>0</v>
      </c>
      <c r="B34" s="58">
        <f>D_Zakljucne!B38</f>
        <v>0</v>
      </c>
      <c r="C34" s="67">
        <f>D_Zakljucne!D38+D_Zakljucne!E38</f>
        <v>0</v>
      </c>
      <c r="D34" s="58">
        <f>D_Zakljucne!F38</f>
        <v>0</v>
      </c>
      <c r="F34" s="57">
        <f>C_Zakljucne!A38</f>
        <v>0</v>
      </c>
      <c r="G34" s="58">
        <f>C_Zakljucne!B38</f>
        <v>0</v>
      </c>
      <c r="H34" s="67">
        <f>C_Zakljucne!D38+C_Zakljucne!E38</f>
        <v>0</v>
      </c>
      <c r="I34" s="58">
        <f>C_Zakljucne!F38</f>
        <v>0</v>
      </c>
    </row>
    <row r="35" spans="1:9" x14ac:dyDescent="0.2">
      <c r="A35" s="57">
        <f>D_Zakljucne!A39</f>
        <v>0</v>
      </c>
      <c r="B35" s="58">
        <f>D_Zakljucne!B39</f>
        <v>0</v>
      </c>
      <c r="C35" s="67">
        <f>D_Zakljucne!D39+D_Zakljucne!E39</f>
        <v>0</v>
      </c>
      <c r="D35" s="58">
        <f>D_Zakljucne!F39</f>
        <v>0</v>
      </c>
      <c r="F35" s="57">
        <f>C_Zakljucne!A39</f>
        <v>0</v>
      </c>
      <c r="G35" s="58">
        <f>C_Zakljucne!B39</f>
        <v>0</v>
      </c>
      <c r="H35" s="67">
        <f>C_Zakljucne!D39+C_Zakljucne!E39</f>
        <v>0</v>
      </c>
      <c r="I35" s="58">
        <f>C_Zakljucne!F39</f>
        <v>0</v>
      </c>
    </row>
    <row r="36" spans="1:9" x14ac:dyDescent="0.2">
      <c r="A36" s="57">
        <f>D_Zakljucne!A40</f>
        <v>0</v>
      </c>
      <c r="B36" s="58">
        <f>D_Zakljucne!B40</f>
        <v>0</v>
      </c>
      <c r="C36" s="67">
        <f>D_Zakljucne!D40+D_Zakljucne!E40</f>
        <v>0</v>
      </c>
      <c r="D36" s="58">
        <f>D_Zakljucne!F40</f>
        <v>0</v>
      </c>
      <c r="F36" s="57">
        <f>C_Zakljucne!A40</f>
        <v>0</v>
      </c>
      <c r="G36" s="58">
        <f>C_Zakljucne!B40</f>
        <v>0</v>
      </c>
      <c r="H36" s="67">
        <f>C_Zakljucne!D40+C_Zakljucne!E40</f>
        <v>0</v>
      </c>
      <c r="I36" s="58">
        <f>C_Zakljucne!F40</f>
        <v>0</v>
      </c>
    </row>
    <row r="37" spans="1:9" x14ac:dyDescent="0.2">
      <c r="A37" s="57">
        <f>D_Zakljucne!A41</f>
        <v>0</v>
      </c>
      <c r="B37" s="58">
        <f>D_Zakljucne!B41</f>
        <v>0</v>
      </c>
      <c r="C37" s="67">
        <f>D_Zakljucne!D41+D_Zakljucne!E41</f>
        <v>0</v>
      </c>
      <c r="D37" s="58">
        <f>D_Zakljucne!F41</f>
        <v>0</v>
      </c>
      <c r="F37" s="57">
        <f>C_Zakljucne!A41</f>
        <v>0</v>
      </c>
      <c r="G37" s="58">
        <f>C_Zakljucne!B41</f>
        <v>0</v>
      </c>
      <c r="H37" s="67">
        <f>C_Zakljucne!D41+C_Zakljucne!E41</f>
        <v>0</v>
      </c>
      <c r="I37" s="58">
        <f>C_Zakljucne!F41</f>
        <v>0</v>
      </c>
    </row>
    <row r="38" spans="1:9" x14ac:dyDescent="0.2">
      <c r="A38" s="57">
        <f>D_Zakljucne!A42</f>
        <v>0</v>
      </c>
      <c r="B38" s="58">
        <f>D_Zakljucne!B42</f>
        <v>0</v>
      </c>
      <c r="C38" s="67">
        <f>D_Zakljucne!D42+D_Zakljucne!E42</f>
        <v>0</v>
      </c>
      <c r="D38" s="58">
        <f>D_Zakljucne!F42</f>
        <v>0</v>
      </c>
      <c r="F38" s="57">
        <f>C_Zakljucne!A42</f>
        <v>0</v>
      </c>
      <c r="G38" s="58">
        <f>C_Zakljucne!B42</f>
        <v>0</v>
      </c>
      <c r="H38" s="67">
        <f>C_Zakljucne!D42+C_Zakljucne!E42</f>
        <v>0</v>
      </c>
      <c r="I38" s="58">
        <f>C_Zakljucne!F42</f>
        <v>0</v>
      </c>
    </row>
    <row r="39" spans="1:9" x14ac:dyDescent="0.2">
      <c r="A39" s="57">
        <f>D_Zakljucne!A43</f>
        <v>0</v>
      </c>
      <c r="B39" s="58">
        <f>D_Zakljucne!B43</f>
        <v>0</v>
      </c>
      <c r="C39" s="67">
        <f>D_Zakljucne!D43+D_Zakljucne!E43</f>
        <v>0</v>
      </c>
      <c r="D39" s="58">
        <f>D_Zakljucne!F43</f>
        <v>0</v>
      </c>
      <c r="F39" s="57">
        <f>C_Zakljucne!A43</f>
        <v>0</v>
      </c>
      <c r="G39" s="58">
        <f>C_Zakljucne!B43</f>
        <v>0</v>
      </c>
      <c r="H39" s="67">
        <f>C_Zakljucne!D43+C_Zakljucne!E43</f>
        <v>0</v>
      </c>
      <c r="I39" s="58">
        <f>C_Zakljucne!F43</f>
        <v>0</v>
      </c>
    </row>
    <row r="40" spans="1:9" x14ac:dyDescent="0.2">
      <c r="A40" s="57">
        <f>D_Zakljucne!A44</f>
        <v>0</v>
      </c>
      <c r="B40" s="58">
        <f>D_Zakljucne!B44</f>
        <v>0</v>
      </c>
      <c r="C40" s="67">
        <f>D_Zakljucne!D44+D_Zakljucne!E44</f>
        <v>0</v>
      </c>
      <c r="D40" s="58">
        <f>D_Zakljucne!F44</f>
        <v>0</v>
      </c>
      <c r="F40" s="57">
        <f>C_Zakljucne!A44</f>
        <v>0</v>
      </c>
      <c r="G40" s="58">
        <f>C_Zakljucne!B44</f>
        <v>0</v>
      </c>
      <c r="H40" s="67">
        <f>C_Zakljucne!D44+C_Zakljucne!E44</f>
        <v>0</v>
      </c>
      <c r="I40" s="58">
        <f>C_Zakljucne!F44</f>
        <v>0</v>
      </c>
    </row>
    <row r="41" spans="1:9" x14ac:dyDescent="0.2">
      <c r="A41" s="57">
        <f>D_Zakljucne!A45</f>
        <v>0</v>
      </c>
      <c r="B41" s="58">
        <f>D_Zakljucne!B45</f>
        <v>0</v>
      </c>
      <c r="C41" s="67">
        <f>D_Zakljucne!D45+D_Zakljucne!E45</f>
        <v>0</v>
      </c>
      <c r="D41" s="58">
        <f>D_Zakljucne!F45</f>
        <v>0</v>
      </c>
      <c r="F41" s="57">
        <f>C_Zakljucne!A45</f>
        <v>0</v>
      </c>
      <c r="G41" s="58">
        <f>C_Zakljucne!B45</f>
        <v>0</v>
      </c>
      <c r="H41" s="67">
        <f>C_Zakljucne!D45+C_Zakljucne!E45</f>
        <v>0</v>
      </c>
      <c r="I41" s="58">
        <f>C_Zakljucne!F45</f>
        <v>0</v>
      </c>
    </row>
    <row r="42" spans="1:9" x14ac:dyDescent="0.2">
      <c r="A42" s="57">
        <f>D_Zakljucne!A46</f>
        <v>0</v>
      </c>
      <c r="B42" s="58">
        <f>D_Zakljucne!B46</f>
        <v>0</v>
      </c>
      <c r="C42" s="67">
        <f>D_Zakljucne!D46+D_Zakljucne!E46</f>
        <v>0</v>
      </c>
      <c r="D42" s="58">
        <f>D_Zakljucne!F46</f>
        <v>0</v>
      </c>
      <c r="F42" s="57">
        <f>C_Zakljucne!A46</f>
        <v>0</v>
      </c>
      <c r="G42" s="58">
        <f>C_Zakljucne!B46</f>
        <v>0</v>
      </c>
      <c r="H42" s="67">
        <f>C_Zakljucne!D46+C_Zakljucne!E46</f>
        <v>0</v>
      </c>
      <c r="I42" s="58">
        <f>C_Zakljucne!F46</f>
        <v>0</v>
      </c>
    </row>
    <row r="43" spans="1:9" x14ac:dyDescent="0.2">
      <c r="A43" s="57">
        <f>D_Zakljucne!A47</f>
        <v>0</v>
      </c>
      <c r="B43" s="58">
        <f>D_Zakljucne!B47</f>
        <v>0</v>
      </c>
      <c r="C43" s="67">
        <f>D_Zakljucne!D47+D_Zakljucne!E47</f>
        <v>0</v>
      </c>
      <c r="D43" s="58">
        <f>D_Zakljucne!F47</f>
        <v>0</v>
      </c>
      <c r="F43" s="57">
        <f>C_Zakljucne!A47</f>
        <v>0</v>
      </c>
      <c r="G43" s="58">
        <f>C_Zakljucne!B47</f>
        <v>0</v>
      </c>
      <c r="H43" s="67">
        <f>C_Zakljucne!D47+C_Zakljucne!E47</f>
        <v>0</v>
      </c>
      <c r="I43" s="58">
        <f>C_Zakljucne!F47</f>
        <v>0</v>
      </c>
    </row>
    <row r="44" spans="1:9" x14ac:dyDescent="0.2">
      <c r="A44" s="57">
        <f>D_Zakljucne!A48</f>
        <v>0</v>
      </c>
      <c r="B44" s="58">
        <f>D_Zakljucne!B48</f>
        <v>0</v>
      </c>
      <c r="C44" s="67">
        <f>D_Zakljucne!D48+D_Zakljucne!E48</f>
        <v>0</v>
      </c>
      <c r="D44" s="58">
        <f>D_Zakljucne!F48</f>
        <v>0</v>
      </c>
      <c r="F44" s="57">
        <f>C_Zakljucne!A48</f>
        <v>0</v>
      </c>
      <c r="G44" s="58">
        <f>C_Zakljucne!B48</f>
        <v>0</v>
      </c>
      <c r="H44" s="67">
        <f>C_Zakljucne!D48+C_Zakljucne!E48</f>
        <v>0</v>
      </c>
      <c r="I44" s="58">
        <f>C_Zakljucne!F48</f>
        <v>0</v>
      </c>
    </row>
    <row r="45" spans="1:9" x14ac:dyDescent="0.2">
      <c r="A45" s="57">
        <f>D_Zakljucne!A49</f>
        <v>0</v>
      </c>
      <c r="B45" s="58">
        <f>D_Zakljucne!B49</f>
        <v>0</v>
      </c>
      <c r="C45" s="67">
        <f>D_Zakljucne!D49+D_Zakljucne!E49</f>
        <v>0</v>
      </c>
      <c r="D45" s="58">
        <f>D_Zakljucne!F49</f>
        <v>0</v>
      </c>
      <c r="F45" s="57">
        <f>C_Zakljucne!A49</f>
        <v>0</v>
      </c>
      <c r="G45" s="58">
        <f>C_Zakljucne!B49</f>
        <v>0</v>
      </c>
      <c r="H45" s="67">
        <f>C_Zakljucne!D49+C_Zakljucne!E49</f>
        <v>0</v>
      </c>
      <c r="I45" s="58">
        <f>C_Zakljucne!F49</f>
        <v>0</v>
      </c>
    </row>
    <row r="46" spans="1:9" x14ac:dyDescent="0.2">
      <c r="A46" s="57">
        <f>D_Zakljucne!A50</f>
        <v>0</v>
      </c>
      <c r="B46" s="58">
        <f>D_Zakljucne!B50</f>
        <v>0</v>
      </c>
      <c r="C46" s="67">
        <f>D_Zakljucne!D50+D_Zakljucne!E50</f>
        <v>0</v>
      </c>
      <c r="D46" s="58">
        <f>D_Zakljucne!F50</f>
        <v>0</v>
      </c>
      <c r="F46" s="57">
        <f>C_Zakljucne!A50</f>
        <v>0</v>
      </c>
      <c r="G46" s="58">
        <f>C_Zakljucne!B50</f>
        <v>0</v>
      </c>
      <c r="H46" s="67">
        <f>C_Zakljucne!D50+C_Zakljucne!E50</f>
        <v>0</v>
      </c>
      <c r="I46" s="58">
        <f>C_Zakljucne!F50</f>
        <v>0</v>
      </c>
    </row>
    <row r="47" spans="1:9" x14ac:dyDescent="0.2">
      <c r="A47" s="57" t="e">
        <f>D_Zakljucne!A60</f>
        <v>#REF!</v>
      </c>
      <c r="B47" s="58" t="e">
        <f>D_Zakljucne!B60</f>
        <v>#REF!</v>
      </c>
      <c r="C47" s="67" t="e">
        <f>D_Zakljucne!D60+D_Zakljucne!E60</f>
        <v>#REF!</v>
      </c>
      <c r="D47" s="58" t="e">
        <f>D_Zakljucne!F60</f>
        <v>#REF!</v>
      </c>
      <c r="F47" s="57" t="e">
        <f>C_Zakljucne!#REF!</f>
        <v>#REF!</v>
      </c>
      <c r="G47" s="58" t="e">
        <f>C_Zakljucne!#REF!</f>
        <v>#REF!</v>
      </c>
      <c r="H47" s="67" t="e">
        <f>C_Zakljucne!#REF!+C_Zakljucne!#REF!</f>
        <v>#REF!</v>
      </c>
      <c r="I47" s="58" t="e">
        <f>C_Zakljucne!#REF!</f>
        <v>#REF!</v>
      </c>
    </row>
    <row r="48" spans="1:9" x14ac:dyDescent="0.2">
      <c r="A48" s="57">
        <f>D_Zakljucne!A61</f>
        <v>0</v>
      </c>
      <c r="B48" s="58">
        <f>D_Zakljucne!B61</f>
        <v>0</v>
      </c>
      <c r="C48" s="67">
        <f>D_Zakljucne!D61+D_Zakljucne!E61</f>
        <v>0</v>
      </c>
      <c r="D48" s="58">
        <f>D_Zakljucne!F61</f>
        <v>0</v>
      </c>
      <c r="F48" s="57" t="e">
        <f>C_Zakljucne!#REF!</f>
        <v>#REF!</v>
      </c>
      <c r="G48" s="58" t="e">
        <f>C_Zakljucne!#REF!</f>
        <v>#REF!</v>
      </c>
      <c r="H48" s="67" t="e">
        <f>C_Zakljucne!#REF!+C_Zakljucne!#REF!</f>
        <v>#REF!</v>
      </c>
      <c r="I48" s="58" t="e">
        <f>C_Zakljucne!#REF!</f>
        <v>#REF!</v>
      </c>
    </row>
    <row r="49" spans="1:9" x14ac:dyDescent="0.2">
      <c r="A49" s="57">
        <f>D_Zakljucne!A62</f>
        <v>0</v>
      </c>
      <c r="B49" s="58">
        <f>D_Zakljucne!B62</f>
        <v>0</v>
      </c>
      <c r="C49" s="67">
        <f>D_Zakljucne!D62+D_Zakljucne!E62</f>
        <v>0</v>
      </c>
      <c r="D49" s="58">
        <f>D_Zakljucne!F62</f>
        <v>0</v>
      </c>
      <c r="F49" s="57" t="e">
        <f>C_Zakljucne!#REF!</f>
        <v>#REF!</v>
      </c>
      <c r="G49" s="58" t="e">
        <f>C_Zakljucne!#REF!</f>
        <v>#REF!</v>
      </c>
      <c r="H49" s="67" t="e">
        <f>C_Zakljucne!#REF!+C_Zakljucne!#REF!</f>
        <v>#REF!</v>
      </c>
      <c r="I49" s="58" t="e">
        <f>C_Zakljucne!#REF!</f>
        <v>#REF!</v>
      </c>
    </row>
    <row r="50" spans="1:9" x14ac:dyDescent="0.2">
      <c r="A50" s="57">
        <f>D_Zakljucne!A63</f>
        <v>0</v>
      </c>
      <c r="B50" s="58">
        <f>D_Zakljucne!B63</f>
        <v>0</v>
      </c>
      <c r="C50" s="67">
        <f>D_Zakljucne!D63+D_Zakljucne!E63</f>
        <v>0</v>
      </c>
      <c r="D50" s="58">
        <f>D_Zakljucne!F63</f>
        <v>0</v>
      </c>
      <c r="F50" s="57" t="e">
        <f>C_Zakljucne!#REF!</f>
        <v>#REF!</v>
      </c>
      <c r="G50" s="58" t="e">
        <f>C_Zakljucne!#REF!</f>
        <v>#REF!</v>
      </c>
      <c r="H50" s="67" t="e">
        <f>C_Zakljucne!#REF!+C_Zakljucne!#REF!</f>
        <v>#REF!</v>
      </c>
      <c r="I50" s="58" t="e">
        <f>C_Zakljucne!#REF!</f>
        <v>#REF!</v>
      </c>
    </row>
    <row r="51" spans="1:9" x14ac:dyDescent="0.2">
      <c r="A51" s="57">
        <f>D_Zakljucne!A64</f>
        <v>0</v>
      </c>
      <c r="B51" s="58">
        <f>D_Zakljucne!B64</f>
        <v>0</v>
      </c>
      <c r="C51" s="67">
        <f>D_Zakljucne!D64+D_Zakljucne!E64</f>
        <v>0</v>
      </c>
      <c r="D51" s="58">
        <f>D_Zakljucne!F64</f>
        <v>0</v>
      </c>
      <c r="F51" s="57" t="e">
        <f>C_Zakljucne!#REF!</f>
        <v>#REF!</v>
      </c>
      <c r="G51" s="58" t="e">
        <f>C_Zakljucne!#REF!</f>
        <v>#REF!</v>
      </c>
      <c r="H51" s="67" t="e">
        <f>C_Zakljucne!#REF!+C_Zakljucne!#REF!</f>
        <v>#REF!</v>
      </c>
      <c r="I51" s="58" t="e">
        <f>C_Zakljucne!#REF!</f>
        <v>#REF!</v>
      </c>
    </row>
    <row r="52" spans="1:9" x14ac:dyDescent="0.2">
      <c r="A52" s="57">
        <f>D_Zakljucne!A65</f>
        <v>0</v>
      </c>
      <c r="B52" s="58">
        <f>D_Zakljucne!B65</f>
        <v>0</v>
      </c>
      <c r="C52" s="67">
        <f>D_Zakljucne!D65+D_Zakljucne!E65</f>
        <v>0</v>
      </c>
      <c r="D52" s="58">
        <f>D_Zakljucne!F65</f>
        <v>0</v>
      </c>
      <c r="F52" s="57" t="e">
        <f>C_Zakljucne!#REF!</f>
        <v>#REF!</v>
      </c>
      <c r="G52" s="58" t="e">
        <f>C_Zakljucne!#REF!</f>
        <v>#REF!</v>
      </c>
      <c r="H52" s="67" t="e">
        <f>C_Zakljucne!#REF!+C_Zakljucne!#REF!</f>
        <v>#REF!</v>
      </c>
      <c r="I52" s="58" t="e">
        <f>C_Zakljucne!#REF!</f>
        <v>#REF!</v>
      </c>
    </row>
    <row r="53" spans="1:9" x14ac:dyDescent="0.2">
      <c r="A53" s="57">
        <f>D_Zakljucne!A66</f>
        <v>0</v>
      </c>
      <c r="B53" s="58">
        <f>D_Zakljucne!B66</f>
        <v>0</v>
      </c>
      <c r="C53" s="67">
        <f>D_Zakljucne!D66+D_Zakljucne!E66</f>
        <v>0</v>
      </c>
      <c r="D53" s="58">
        <f>D_Zakljucne!F66</f>
        <v>0</v>
      </c>
      <c r="F53" s="57" t="e">
        <f>C_Zakljucne!#REF!</f>
        <v>#REF!</v>
      </c>
      <c r="G53" s="58" t="e">
        <f>C_Zakljucne!#REF!</f>
        <v>#REF!</v>
      </c>
      <c r="H53" s="67" t="e">
        <f>C_Zakljucne!#REF!+C_Zakljucne!#REF!</f>
        <v>#REF!</v>
      </c>
      <c r="I53" s="58" t="e">
        <f>C_Zakljucne!#REF!</f>
        <v>#REF!</v>
      </c>
    </row>
    <row r="54" spans="1:9" x14ac:dyDescent="0.2">
      <c r="A54" s="57">
        <f>D_Zakljucne!A67</f>
        <v>0</v>
      </c>
      <c r="B54" s="58">
        <f>D_Zakljucne!B67</f>
        <v>0</v>
      </c>
      <c r="C54" s="67">
        <f>D_Zakljucne!D67+D_Zakljucne!E67</f>
        <v>0</v>
      </c>
      <c r="D54" s="58">
        <f>D_Zakljucne!F67</f>
        <v>0</v>
      </c>
      <c r="F54" s="57" t="e">
        <f>C_Zakljucne!#REF!</f>
        <v>#REF!</v>
      </c>
      <c r="G54" s="58" t="e">
        <f>C_Zakljucne!#REF!</f>
        <v>#REF!</v>
      </c>
      <c r="H54" s="67" t="e">
        <f>C_Zakljucne!#REF!+C_Zakljucne!#REF!</f>
        <v>#REF!</v>
      </c>
      <c r="I54" s="58" t="e">
        <f>C_Zakljucne!#REF!</f>
        <v>#REF!</v>
      </c>
    </row>
    <row r="55" spans="1:9" x14ac:dyDescent="0.2">
      <c r="A55" s="57">
        <f>D_Zakljucne!A68</f>
        <v>0</v>
      </c>
      <c r="B55" s="58">
        <f>D_Zakljucne!B68</f>
        <v>0</v>
      </c>
      <c r="C55" s="67">
        <f>D_Zakljucne!D68+D_Zakljucne!E68</f>
        <v>0</v>
      </c>
      <c r="D55" s="58">
        <f>D_Zakljucne!F68</f>
        <v>0</v>
      </c>
      <c r="F55" s="57" t="e">
        <f>C_Zakljucne!#REF!</f>
        <v>#REF!</v>
      </c>
      <c r="G55" s="58" t="e">
        <f>C_Zakljucne!#REF!</f>
        <v>#REF!</v>
      </c>
      <c r="H55" s="67" t="e">
        <f>C_Zakljucne!#REF!+C_Zakljucne!#REF!</f>
        <v>#REF!</v>
      </c>
      <c r="I55" s="58" t="e">
        <f>C_Zakljucne!#REF!</f>
        <v>#REF!</v>
      </c>
    </row>
    <row r="56" spans="1:9" x14ac:dyDescent="0.2">
      <c r="A56" s="57">
        <f>D_Zakljucne!A69</f>
        <v>0</v>
      </c>
      <c r="B56" s="58">
        <f>D_Zakljucne!B69</f>
        <v>0</v>
      </c>
      <c r="C56" s="67">
        <f>D_Zakljucne!D69+D_Zakljucne!E69</f>
        <v>0</v>
      </c>
      <c r="D56" s="58">
        <f>D_Zakljucne!F69</f>
        <v>0</v>
      </c>
      <c r="F56" s="57" t="e">
        <f>C_Zakljucne!#REF!</f>
        <v>#REF!</v>
      </c>
      <c r="G56" s="58" t="e">
        <f>C_Zakljucne!#REF!</f>
        <v>#REF!</v>
      </c>
      <c r="H56" s="67" t="e">
        <f>C_Zakljucne!#REF!+C_Zakljucne!#REF!</f>
        <v>#REF!</v>
      </c>
      <c r="I56" s="58" t="e">
        <f>C_Zakljucne!#REF!</f>
        <v>#REF!</v>
      </c>
    </row>
    <row r="57" spans="1:9" x14ac:dyDescent="0.2">
      <c r="A57" s="57">
        <f>D_Zakljucne!A70</f>
        <v>0</v>
      </c>
      <c r="B57" s="58">
        <f>D_Zakljucne!B70</f>
        <v>0</v>
      </c>
      <c r="C57" s="67">
        <f>D_Zakljucne!D70+D_Zakljucne!E70</f>
        <v>0</v>
      </c>
      <c r="D57" s="58">
        <f>D_Zakljucne!F70</f>
        <v>0</v>
      </c>
      <c r="F57" s="57" t="e">
        <f>C_Zakljucne!#REF!</f>
        <v>#REF!</v>
      </c>
      <c r="G57" s="58" t="e">
        <f>C_Zakljucne!#REF!</f>
        <v>#REF!</v>
      </c>
      <c r="H57" s="67" t="e">
        <f>C_Zakljucne!#REF!+C_Zakljucne!#REF!</f>
        <v>#REF!</v>
      </c>
      <c r="I57" s="58" t="e">
        <f>C_Zakljucne!#REF!</f>
        <v>#REF!</v>
      </c>
    </row>
    <row r="58" spans="1:9" x14ac:dyDescent="0.2">
      <c r="A58" s="57">
        <f>D_Zakljucne!A71</f>
        <v>0</v>
      </c>
      <c r="B58" s="58">
        <f>D_Zakljucne!B71</f>
        <v>0</v>
      </c>
      <c r="C58" s="67">
        <f>D_Zakljucne!D71+D_Zakljucne!E71</f>
        <v>0</v>
      </c>
      <c r="D58" s="58">
        <f>D_Zakljucne!F71</f>
        <v>0</v>
      </c>
      <c r="F58" s="57" t="e">
        <f>C_Zakljucne!#REF!</f>
        <v>#REF!</v>
      </c>
      <c r="G58" s="58" t="e">
        <f>C_Zakljucne!#REF!</f>
        <v>#REF!</v>
      </c>
      <c r="H58" s="67" t="e">
        <f>C_Zakljucne!#REF!+C_Zakljucne!#REF!</f>
        <v>#REF!</v>
      </c>
      <c r="I58" s="58" t="e">
        <f>C_Zakljucne!#REF!</f>
        <v>#REF!</v>
      </c>
    </row>
    <row r="59" spans="1:9" x14ac:dyDescent="0.2">
      <c r="A59" s="57">
        <f>D_Zakljucne!A72</f>
        <v>0</v>
      </c>
      <c r="B59" s="58">
        <f>D_Zakljucne!B72</f>
        <v>0</v>
      </c>
      <c r="C59" s="67">
        <f>D_Zakljucne!D72+D_Zakljucne!E72</f>
        <v>0</v>
      </c>
      <c r="D59" s="58">
        <f>D_Zakljucne!F72</f>
        <v>0</v>
      </c>
      <c r="F59" s="57" t="e">
        <f>C_Zakljucne!#REF!</f>
        <v>#REF!</v>
      </c>
      <c r="G59" s="58" t="e">
        <f>C_Zakljucne!#REF!</f>
        <v>#REF!</v>
      </c>
      <c r="H59" s="67" t="e">
        <f>C_Zakljucne!#REF!+C_Zakljucne!#REF!</f>
        <v>#REF!</v>
      </c>
      <c r="I59" s="58" t="e">
        <f>C_Zakljucne!#REF!</f>
        <v>#REF!</v>
      </c>
    </row>
    <row r="60" spans="1:9" x14ac:dyDescent="0.2">
      <c r="A60" s="57">
        <f>D_Zakljucne!A73</f>
        <v>0</v>
      </c>
      <c r="B60" s="58">
        <f>D_Zakljucne!B73</f>
        <v>0</v>
      </c>
      <c r="C60" s="67">
        <f>D_Zakljucne!D73+D_Zakljucne!E73</f>
        <v>0</v>
      </c>
      <c r="D60" s="58">
        <f>D_Zakljucne!F73</f>
        <v>0</v>
      </c>
      <c r="F60" s="57" t="e">
        <f>C_Zakljucne!#REF!</f>
        <v>#REF!</v>
      </c>
      <c r="G60" s="58" t="e">
        <f>C_Zakljucne!#REF!</f>
        <v>#REF!</v>
      </c>
      <c r="H60" s="67" t="e">
        <f>C_Zakljucne!#REF!+C_Zakljucne!#REF!</f>
        <v>#REF!</v>
      </c>
      <c r="I60" s="58" t="e">
        <f>C_Zakljucne!#REF!</f>
        <v>#REF!</v>
      </c>
    </row>
    <row r="61" spans="1:9" x14ac:dyDescent="0.2">
      <c r="A61" s="57">
        <f>D_Zakljucne!A74</f>
        <v>0</v>
      </c>
      <c r="B61" s="58">
        <f>D_Zakljucne!B74</f>
        <v>0</v>
      </c>
      <c r="C61" s="67">
        <f>D_Zakljucne!D74+D_Zakljucne!E74</f>
        <v>0</v>
      </c>
      <c r="D61" s="58">
        <f>D_Zakljucne!F74</f>
        <v>0</v>
      </c>
      <c r="F61" s="57" t="e">
        <f>C_Zakljucne!#REF!</f>
        <v>#REF!</v>
      </c>
      <c r="G61" s="58" t="e">
        <f>C_Zakljucne!#REF!</f>
        <v>#REF!</v>
      </c>
      <c r="H61" s="67" t="e">
        <f>C_Zakljucne!#REF!+C_Zakljucne!#REF!</f>
        <v>#REF!</v>
      </c>
      <c r="I61" s="58" t="e">
        <f>C_Zakljucne!#REF!</f>
        <v>#REF!</v>
      </c>
    </row>
    <row r="62" spans="1:9" x14ac:dyDescent="0.2">
      <c r="A62" s="57">
        <f>D_Zakljucne!A75</f>
        <v>0</v>
      </c>
      <c r="B62" s="58">
        <f>D_Zakljucne!B75</f>
        <v>0</v>
      </c>
      <c r="C62" s="67">
        <f>D_Zakljucne!D75+D_Zakljucne!E75</f>
        <v>0</v>
      </c>
      <c r="D62" s="58">
        <f>D_Zakljucne!F75</f>
        <v>0</v>
      </c>
      <c r="F62" s="57" t="e">
        <f>C_Zakljucne!#REF!</f>
        <v>#REF!</v>
      </c>
      <c r="G62" s="58" t="e">
        <f>C_Zakljucne!#REF!</f>
        <v>#REF!</v>
      </c>
      <c r="H62" s="67" t="e">
        <f>C_Zakljucne!#REF!+C_Zakljucne!#REF!</f>
        <v>#REF!</v>
      </c>
      <c r="I62" s="58" t="e">
        <f>C_Zakljucne!#REF!</f>
        <v>#REF!</v>
      </c>
    </row>
    <row r="63" spans="1:9" x14ac:dyDescent="0.2">
      <c r="A63" s="57">
        <f>D_Zakljucne!A76</f>
        <v>0</v>
      </c>
      <c r="B63" s="58">
        <f>D_Zakljucne!B76</f>
        <v>0</v>
      </c>
      <c r="C63" s="67">
        <f>D_Zakljucne!D76+D_Zakljucne!E76</f>
        <v>0</v>
      </c>
      <c r="D63" s="58">
        <f>D_Zakljucne!F76</f>
        <v>0</v>
      </c>
      <c r="F63" s="57" t="e">
        <f>C_Zakljucne!#REF!</f>
        <v>#REF!</v>
      </c>
      <c r="G63" s="58" t="e">
        <f>C_Zakljucne!#REF!</f>
        <v>#REF!</v>
      </c>
      <c r="H63" s="67" t="e">
        <f>C_Zakljucne!#REF!+C_Zakljucne!#REF!</f>
        <v>#REF!</v>
      </c>
      <c r="I63" s="58" t="e">
        <f>C_Zakljucne!#REF!</f>
        <v>#REF!</v>
      </c>
    </row>
    <row r="64" spans="1:9" x14ac:dyDescent="0.2">
      <c r="A64" s="57">
        <f>D_Zakljucne!A77</f>
        <v>0</v>
      </c>
      <c r="B64" s="58">
        <f>D_Zakljucne!B77</f>
        <v>0</v>
      </c>
      <c r="C64" s="67">
        <f>D_Zakljucne!D77+D_Zakljucne!E77</f>
        <v>0</v>
      </c>
      <c r="D64" s="58">
        <f>D_Zakljucne!F77</f>
        <v>0</v>
      </c>
      <c r="F64" s="57" t="e">
        <f>C_Zakljucne!#REF!</f>
        <v>#REF!</v>
      </c>
      <c r="G64" s="58" t="e">
        <f>C_Zakljucne!#REF!</f>
        <v>#REF!</v>
      </c>
      <c r="H64" s="67" t="e">
        <f>C_Zakljucne!#REF!+C_Zakljucne!#REF!</f>
        <v>#REF!</v>
      </c>
      <c r="I64" s="58" t="e">
        <f>C_Zakljucne!#REF!</f>
        <v>#REF!</v>
      </c>
    </row>
    <row r="65" spans="1:9" x14ac:dyDescent="0.2">
      <c r="A65" s="57">
        <f>D_Zakljucne!A78</f>
        <v>0</v>
      </c>
      <c r="B65" s="58">
        <f>D_Zakljucne!B78</f>
        <v>0</v>
      </c>
      <c r="C65" s="67">
        <f>D_Zakljucne!D78+D_Zakljucne!E78</f>
        <v>0</v>
      </c>
      <c r="D65" s="58">
        <f>D_Zakljucne!F78</f>
        <v>0</v>
      </c>
      <c r="F65" s="57" t="e">
        <f>C_Zakljucne!#REF!</f>
        <v>#REF!</v>
      </c>
      <c r="G65" s="58" t="e">
        <f>C_Zakljucne!#REF!</f>
        <v>#REF!</v>
      </c>
      <c r="H65" s="67" t="e">
        <f>C_Zakljucne!#REF!+C_Zakljucne!#REF!</f>
        <v>#REF!</v>
      </c>
      <c r="I65" s="58" t="e">
        <f>C_Zakljucne!#REF!</f>
        <v>#REF!</v>
      </c>
    </row>
    <row r="66" spans="1:9" x14ac:dyDescent="0.2">
      <c r="A66" s="57">
        <f>D_Zakljucne!A79</f>
        <v>0</v>
      </c>
      <c r="B66" s="58">
        <f>D_Zakljucne!B79</f>
        <v>0</v>
      </c>
      <c r="C66" s="67">
        <f>D_Zakljucne!D79+D_Zakljucne!E79</f>
        <v>0</v>
      </c>
      <c r="D66" s="58">
        <f>D_Zakljucne!F79</f>
        <v>0</v>
      </c>
      <c r="F66" s="57" t="e">
        <f>C_Zakljucne!#REF!</f>
        <v>#REF!</v>
      </c>
      <c r="G66" s="58" t="e">
        <f>C_Zakljucne!#REF!</f>
        <v>#REF!</v>
      </c>
      <c r="H66" s="67" t="e">
        <f>C_Zakljucne!#REF!+C_Zakljucne!#REF!</f>
        <v>#REF!</v>
      </c>
      <c r="I66" s="58" t="e">
        <f>C_Zakljucne!#REF!</f>
        <v>#REF!</v>
      </c>
    </row>
    <row r="67" spans="1:9" x14ac:dyDescent="0.2">
      <c r="A67" s="57"/>
      <c r="B67" s="58"/>
      <c r="C67" s="58"/>
      <c r="D67" s="58"/>
      <c r="F67" s="57" t="e">
        <f>C_Zakljucne!#REF!</f>
        <v>#REF!</v>
      </c>
      <c r="G67" s="58" t="e">
        <f>C_Zakljucne!#REF!</f>
        <v>#REF!</v>
      </c>
      <c r="H67" s="67" t="e">
        <f>C_Zakljucne!#REF!+C_Zakljucne!#REF!</f>
        <v>#REF!</v>
      </c>
      <c r="I67" s="58" t="e">
        <f>C_Zakljucne!#REF!</f>
        <v>#REF!</v>
      </c>
    </row>
    <row r="68" spans="1:9" x14ac:dyDescent="0.2">
      <c r="A68" s="57"/>
      <c r="B68" s="58"/>
      <c r="C68" s="58"/>
      <c r="D68" s="58"/>
      <c r="F68" s="57" t="e">
        <f>C_Zakljucne!#REF!</f>
        <v>#REF!</v>
      </c>
      <c r="G68" s="58" t="e">
        <f>C_Zakljucne!#REF!</f>
        <v>#REF!</v>
      </c>
      <c r="H68" s="67" t="e">
        <f>C_Zakljucne!#REF!+C_Zakljucne!#REF!</f>
        <v>#REF!</v>
      </c>
      <c r="I68" s="58" t="e">
        <f>C_Zakljucne!#REF!</f>
        <v>#REF!</v>
      </c>
    </row>
    <row r="69" spans="1:9" x14ac:dyDescent="0.2">
      <c r="A69" s="57"/>
      <c r="B69" s="58"/>
      <c r="C69" s="58"/>
      <c r="D69" s="58"/>
      <c r="F69" s="57"/>
      <c r="G69" s="58"/>
      <c r="H69" s="58"/>
      <c r="I69" s="58"/>
    </row>
  </sheetData>
  <autoFilter ref="A3:I69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ColWidth="9.140625" defaultRowHeight="15" x14ac:dyDescent="0.25"/>
  <cols>
    <col min="1" max="4" width="9.140625" style="68"/>
    <col min="5" max="5" width="20.42578125" style="68" bestFit="1" customWidth="1"/>
    <col min="6" max="6" width="20.28515625" style="68" bestFit="1" customWidth="1"/>
    <col min="7" max="7" width="18.85546875" style="68" bestFit="1" customWidth="1"/>
    <col min="8" max="8" width="18.28515625" style="68" bestFit="1" customWidth="1"/>
    <col min="9" max="9" width="9.140625" style="68"/>
    <col min="10" max="10" width="33.7109375" style="68" customWidth="1"/>
    <col min="11" max="16384" width="9.140625" style="68"/>
  </cols>
  <sheetData>
    <row r="1" spans="3:13" x14ac:dyDescent="0.25">
      <c r="C1" s="68" t="s">
        <v>323</v>
      </c>
      <c r="D1" s="68" t="s">
        <v>324</v>
      </c>
      <c r="E1" s="68" t="s">
        <v>325</v>
      </c>
      <c r="F1" s="68" t="s">
        <v>326</v>
      </c>
      <c r="G1" s="68" t="s">
        <v>327</v>
      </c>
      <c r="H1" s="68" t="s">
        <v>328</v>
      </c>
      <c r="J1" s="68" t="s">
        <v>329</v>
      </c>
      <c r="K1" s="68" t="s">
        <v>330</v>
      </c>
    </row>
    <row r="2" spans="3:13" x14ac:dyDescent="0.25">
      <c r="C2" s="68" t="s">
        <v>331</v>
      </c>
      <c r="D2" s="68" t="s">
        <v>135</v>
      </c>
      <c r="E2" s="68" t="s">
        <v>243</v>
      </c>
      <c r="F2" s="68">
        <v>5</v>
      </c>
      <c r="G2" s="68">
        <v>17</v>
      </c>
      <c r="H2" s="68">
        <v>7</v>
      </c>
      <c r="J2" s="68" t="s">
        <v>332</v>
      </c>
      <c r="K2" s="68" t="str">
        <f t="shared" ref="K2:K65" si="0">RIGHT(D2,4)</f>
        <v>2019</v>
      </c>
      <c r="M2" s="68">
        <f>IF(AND(D2=My!F4,E2=My!G4),0,111)</f>
        <v>111</v>
      </c>
    </row>
    <row r="3" spans="3:13" x14ac:dyDescent="0.25">
      <c r="C3" s="68" t="s">
        <v>331</v>
      </c>
      <c r="D3" s="68" t="s">
        <v>137</v>
      </c>
      <c r="E3" s="68" t="s">
        <v>244</v>
      </c>
      <c r="F3" s="68">
        <v>5</v>
      </c>
      <c r="G3" s="68">
        <v>14</v>
      </c>
      <c r="H3" s="68">
        <v>8.5</v>
      </c>
      <c r="J3" s="68" t="s">
        <v>333</v>
      </c>
      <c r="K3" s="68" t="str">
        <f t="shared" si="0"/>
        <v>2019</v>
      </c>
      <c r="M3" s="68">
        <f>IF(AND(D3=My!F5,E3=My!G5),0,111)</f>
        <v>111</v>
      </c>
    </row>
    <row r="4" spans="3:13" x14ac:dyDescent="0.25">
      <c r="C4" s="68" t="s">
        <v>331</v>
      </c>
      <c r="D4" s="68" t="s">
        <v>139</v>
      </c>
      <c r="E4" s="68" t="s">
        <v>245</v>
      </c>
      <c r="F4" s="68">
        <v>5</v>
      </c>
      <c r="G4" s="68">
        <v>15</v>
      </c>
      <c r="H4" s="68">
        <v>6</v>
      </c>
      <c r="J4" s="68" t="s">
        <v>334</v>
      </c>
      <c r="K4" s="68" t="str">
        <f t="shared" si="0"/>
        <v>2019</v>
      </c>
      <c r="M4" s="68">
        <f>IF(AND(D4=My!F6,E4=My!G6),0,111)</f>
        <v>111</v>
      </c>
    </row>
    <row r="5" spans="3:13" x14ac:dyDescent="0.25">
      <c r="C5" s="68" t="s">
        <v>331</v>
      </c>
      <c r="D5" s="68" t="s">
        <v>141</v>
      </c>
      <c r="E5" s="68" t="s">
        <v>246</v>
      </c>
      <c r="G5" s="68">
        <v>15</v>
      </c>
      <c r="H5" s="68">
        <v>1.5</v>
      </c>
      <c r="J5" s="68" t="s">
        <v>335</v>
      </c>
      <c r="K5" s="68" t="str">
        <f t="shared" si="0"/>
        <v>2019</v>
      </c>
      <c r="M5" s="68">
        <f>IF(AND(D5=My!F7,E5=My!G7),0,111)</f>
        <v>111</v>
      </c>
    </row>
    <row r="6" spans="3:13" x14ac:dyDescent="0.25">
      <c r="C6" s="68" t="s">
        <v>331</v>
      </c>
      <c r="D6" s="68" t="s">
        <v>143</v>
      </c>
      <c r="E6" s="68" t="s">
        <v>247</v>
      </c>
      <c r="F6" s="68">
        <v>5</v>
      </c>
      <c r="G6" s="68">
        <v>20</v>
      </c>
      <c r="H6" s="68">
        <v>4.5</v>
      </c>
      <c r="J6" s="68" t="s">
        <v>336</v>
      </c>
      <c r="K6" s="68" t="str">
        <f t="shared" si="0"/>
        <v>2019</v>
      </c>
      <c r="M6" s="68">
        <f>IF(AND(D6=My!F8,E6=My!G8),0,111)</f>
        <v>111</v>
      </c>
    </row>
    <row r="7" spans="3:13" x14ac:dyDescent="0.25">
      <c r="C7" s="68" t="s">
        <v>331</v>
      </c>
      <c r="D7" s="68" t="s">
        <v>145</v>
      </c>
      <c r="E7" s="68" t="s">
        <v>248</v>
      </c>
      <c r="F7" s="68">
        <v>5</v>
      </c>
      <c r="G7" s="68">
        <v>12</v>
      </c>
      <c r="H7" s="68">
        <v>7</v>
      </c>
      <c r="J7" s="68" t="s">
        <v>337</v>
      </c>
      <c r="K7" s="68" t="str">
        <f t="shared" si="0"/>
        <v>2019</v>
      </c>
      <c r="M7" s="68">
        <f>IF(AND(D7=My!F9,E7=My!G9),0,111)</f>
        <v>111</v>
      </c>
    </row>
    <row r="8" spans="3:13" x14ac:dyDescent="0.25">
      <c r="C8" s="68" t="s">
        <v>331</v>
      </c>
      <c r="D8" s="68" t="s">
        <v>147</v>
      </c>
      <c r="E8" s="68" t="s">
        <v>249</v>
      </c>
      <c r="F8" s="68">
        <v>5</v>
      </c>
      <c r="G8" s="68">
        <v>22</v>
      </c>
      <c r="H8" s="68">
        <v>13</v>
      </c>
      <c r="J8" s="68" t="s">
        <v>338</v>
      </c>
      <c r="K8" s="68" t="str">
        <f t="shared" si="0"/>
        <v>2019</v>
      </c>
      <c r="M8" s="68">
        <f>IF(AND(D8=My!F10,E8=My!G10),0,111)</f>
        <v>111</v>
      </c>
    </row>
    <row r="9" spans="3:13" x14ac:dyDescent="0.25">
      <c r="C9" s="68" t="s">
        <v>331</v>
      </c>
      <c r="D9" s="68" t="s">
        <v>250</v>
      </c>
      <c r="E9" s="68" t="s">
        <v>251</v>
      </c>
      <c r="F9" s="68">
        <v>5</v>
      </c>
      <c r="G9" s="68">
        <v>6</v>
      </c>
      <c r="H9" s="68">
        <v>0</v>
      </c>
      <c r="J9" s="68" t="s">
        <v>339</v>
      </c>
      <c r="K9" s="68" t="str">
        <f t="shared" si="0"/>
        <v>2019</v>
      </c>
      <c r="M9" s="68">
        <f>IF(AND(D9=My!F11,E9=My!G11),0,111)</f>
        <v>111</v>
      </c>
    </row>
    <row r="10" spans="3:13" x14ac:dyDescent="0.25">
      <c r="C10" s="68" t="s">
        <v>331</v>
      </c>
      <c r="D10" s="68" t="s">
        <v>151</v>
      </c>
      <c r="E10" s="68" t="s">
        <v>252</v>
      </c>
      <c r="F10" s="68">
        <v>5</v>
      </c>
      <c r="G10" s="68">
        <v>9</v>
      </c>
      <c r="H10" s="68">
        <v>0</v>
      </c>
      <c r="J10" s="68" t="s">
        <v>340</v>
      </c>
      <c r="K10" s="68" t="str">
        <f t="shared" si="0"/>
        <v>2019</v>
      </c>
      <c r="M10" s="68">
        <f>IF(AND(D10=My!F12,E10=My!G12),0,111)</f>
        <v>111</v>
      </c>
    </row>
    <row r="11" spans="3:13" x14ac:dyDescent="0.25">
      <c r="C11" s="68" t="s">
        <v>331</v>
      </c>
      <c r="D11" s="68" t="s">
        <v>153</v>
      </c>
      <c r="E11" s="68" t="s">
        <v>253</v>
      </c>
      <c r="F11" s="68">
        <v>5</v>
      </c>
      <c r="G11" s="68">
        <v>13</v>
      </c>
      <c r="H11" s="68">
        <v>0</v>
      </c>
      <c r="J11" s="68" t="s">
        <v>341</v>
      </c>
      <c r="K11" s="68" t="str">
        <f t="shared" si="0"/>
        <v>2019</v>
      </c>
      <c r="M11" s="68">
        <f>IF(AND(D11=My!F13,E11=My!G13),0,111)</f>
        <v>111</v>
      </c>
    </row>
    <row r="12" spans="3:13" x14ac:dyDescent="0.25">
      <c r="C12" s="68" t="s">
        <v>331</v>
      </c>
      <c r="D12" s="68" t="s">
        <v>155</v>
      </c>
      <c r="E12" s="68" t="s">
        <v>254</v>
      </c>
      <c r="G12" s="68">
        <v>4</v>
      </c>
      <c r="H12" s="68">
        <v>4</v>
      </c>
      <c r="J12" s="68" t="s">
        <v>342</v>
      </c>
      <c r="K12" s="68" t="str">
        <f t="shared" si="0"/>
        <v>2019</v>
      </c>
      <c r="M12" s="68">
        <f>IF(AND(D12=My!F14,E12=My!G14),0,111)</f>
        <v>111</v>
      </c>
    </row>
    <row r="13" spans="3:13" x14ac:dyDescent="0.25">
      <c r="C13" s="68" t="s">
        <v>331</v>
      </c>
      <c r="D13" s="68" t="s">
        <v>157</v>
      </c>
      <c r="E13" s="68" t="s">
        <v>255</v>
      </c>
      <c r="F13" s="68">
        <v>5</v>
      </c>
      <c r="G13" s="68">
        <v>20</v>
      </c>
      <c r="H13" s="68">
        <v>3.5</v>
      </c>
      <c r="J13" s="68" t="s">
        <v>343</v>
      </c>
      <c r="K13" s="68" t="str">
        <f t="shared" si="0"/>
        <v>2019</v>
      </c>
      <c r="M13" s="68">
        <f>IF(AND(D13=My!F15,E13=My!G15),0,111)</f>
        <v>111</v>
      </c>
    </row>
    <row r="14" spans="3:13" x14ac:dyDescent="0.25">
      <c r="C14" s="68" t="s">
        <v>331</v>
      </c>
      <c r="D14" s="68" t="s">
        <v>159</v>
      </c>
      <c r="E14" s="68" t="s">
        <v>256</v>
      </c>
      <c r="F14" s="68">
        <v>5</v>
      </c>
      <c r="G14" s="68">
        <v>11</v>
      </c>
      <c r="H14" s="68">
        <v>11</v>
      </c>
      <c r="J14" s="68" t="s">
        <v>344</v>
      </c>
      <c r="K14" s="68" t="str">
        <f t="shared" si="0"/>
        <v>2019</v>
      </c>
      <c r="M14" s="68">
        <f>IF(AND(D14=My!F16,E14=My!G16),0,111)</f>
        <v>111</v>
      </c>
    </row>
    <row r="15" spans="3:13" x14ac:dyDescent="0.25">
      <c r="C15" s="68" t="s">
        <v>331</v>
      </c>
      <c r="D15" s="68" t="s">
        <v>161</v>
      </c>
      <c r="E15" s="68" t="s">
        <v>257</v>
      </c>
      <c r="F15" s="68">
        <v>5</v>
      </c>
      <c r="G15" s="68">
        <v>13</v>
      </c>
      <c r="H15" s="68">
        <v>0</v>
      </c>
      <c r="J15" s="68" t="s">
        <v>345</v>
      </c>
      <c r="K15" s="68" t="str">
        <f t="shared" si="0"/>
        <v>2019</v>
      </c>
      <c r="M15" s="68">
        <f>IF(AND(D15=My!F17,E15=My!G17),0,111)</f>
        <v>111</v>
      </c>
    </row>
    <row r="16" spans="3:13" x14ac:dyDescent="0.25">
      <c r="C16" s="68" t="s">
        <v>331</v>
      </c>
      <c r="D16" s="68" t="s">
        <v>163</v>
      </c>
      <c r="E16" s="68" t="s">
        <v>258</v>
      </c>
      <c r="F16" s="68">
        <v>5</v>
      </c>
      <c r="G16" s="68">
        <v>16</v>
      </c>
      <c r="H16" s="68">
        <v>14</v>
      </c>
      <c r="J16" s="68" t="s">
        <v>346</v>
      </c>
      <c r="K16" s="68" t="str">
        <f t="shared" si="0"/>
        <v>2019</v>
      </c>
      <c r="M16" s="68">
        <f>IF(AND(D16=My!F18,E16=My!G18),0,111)</f>
        <v>111</v>
      </c>
    </row>
    <row r="17" spans="3:13" x14ac:dyDescent="0.25">
      <c r="C17" s="68" t="s">
        <v>331</v>
      </c>
      <c r="D17" s="68" t="s">
        <v>165</v>
      </c>
      <c r="E17" s="68" t="s">
        <v>216</v>
      </c>
      <c r="G17" s="68">
        <v>16</v>
      </c>
      <c r="H17" s="68">
        <v>1</v>
      </c>
      <c r="J17" s="68" t="s">
        <v>347</v>
      </c>
      <c r="K17" s="68" t="str">
        <f t="shared" si="0"/>
        <v>2019</v>
      </c>
      <c r="M17" s="68">
        <f>IF(AND(D17=My!F19,E17=My!G19),0,111)</f>
        <v>111</v>
      </c>
    </row>
    <row r="18" spans="3:13" x14ac:dyDescent="0.25">
      <c r="C18" s="68" t="s">
        <v>331</v>
      </c>
      <c r="D18" s="68" t="s">
        <v>167</v>
      </c>
      <c r="E18" s="68" t="s">
        <v>259</v>
      </c>
      <c r="F18" s="68">
        <v>5</v>
      </c>
      <c r="G18" s="68">
        <v>13</v>
      </c>
      <c r="H18" s="68">
        <v>13</v>
      </c>
      <c r="J18" s="68" t="s">
        <v>348</v>
      </c>
      <c r="K18" s="68" t="str">
        <f t="shared" si="0"/>
        <v>2019</v>
      </c>
      <c r="M18" s="68">
        <f>IF(AND(D18=My!F20,E18=My!G20),0,111)</f>
        <v>111</v>
      </c>
    </row>
    <row r="19" spans="3:13" x14ac:dyDescent="0.25">
      <c r="C19" s="68" t="s">
        <v>331</v>
      </c>
      <c r="D19" s="68" t="s">
        <v>169</v>
      </c>
      <c r="E19" s="68" t="s">
        <v>260</v>
      </c>
      <c r="F19" s="68">
        <v>5</v>
      </c>
      <c r="G19" s="68">
        <v>10</v>
      </c>
      <c r="H19" s="68">
        <v>3.5</v>
      </c>
      <c r="J19" s="68" t="s">
        <v>349</v>
      </c>
      <c r="K19" s="68" t="str">
        <f t="shared" si="0"/>
        <v>2019</v>
      </c>
      <c r="M19" s="68">
        <f>IF(AND(D19=My!F21,E19=My!G21),0,111)</f>
        <v>111</v>
      </c>
    </row>
    <row r="20" spans="3:13" x14ac:dyDescent="0.25">
      <c r="C20" s="68" t="s">
        <v>331</v>
      </c>
      <c r="D20" s="68" t="s">
        <v>171</v>
      </c>
      <c r="E20" s="68" t="s">
        <v>261</v>
      </c>
      <c r="F20" s="68">
        <v>5</v>
      </c>
      <c r="G20" s="68">
        <v>18</v>
      </c>
      <c r="H20" s="68">
        <v>13</v>
      </c>
      <c r="J20" s="68" t="s">
        <v>350</v>
      </c>
      <c r="K20" s="68" t="str">
        <f t="shared" si="0"/>
        <v>2019</v>
      </c>
      <c r="M20" s="68">
        <f>IF(AND(D20=My!F22,E20=My!G22),0,111)</f>
        <v>111</v>
      </c>
    </row>
    <row r="21" spans="3:13" x14ac:dyDescent="0.25">
      <c r="C21" s="68" t="s">
        <v>331</v>
      </c>
      <c r="D21" s="68" t="s">
        <v>175</v>
      </c>
      <c r="E21" s="68" t="s">
        <v>262</v>
      </c>
      <c r="F21" s="68">
        <v>5</v>
      </c>
      <c r="G21" s="68">
        <v>13</v>
      </c>
      <c r="H21" s="68">
        <v>4</v>
      </c>
      <c r="J21" s="68" t="s">
        <v>351</v>
      </c>
      <c r="K21" s="68" t="str">
        <f t="shared" si="0"/>
        <v>2019</v>
      </c>
      <c r="M21" s="68">
        <f>IF(AND(D21=My!F23,E21=My!G23),0,111)</f>
        <v>111</v>
      </c>
    </row>
    <row r="22" spans="3:13" x14ac:dyDescent="0.25">
      <c r="C22" s="68" t="s">
        <v>331</v>
      </c>
      <c r="D22" s="68" t="s">
        <v>177</v>
      </c>
      <c r="E22" s="68" t="s">
        <v>263</v>
      </c>
      <c r="F22" s="68">
        <v>5</v>
      </c>
      <c r="G22" s="68">
        <v>15</v>
      </c>
      <c r="H22" s="68">
        <v>3</v>
      </c>
      <c r="J22" s="68" t="s">
        <v>352</v>
      </c>
      <c r="K22" s="68" t="str">
        <f t="shared" si="0"/>
        <v>2019</v>
      </c>
      <c r="M22" s="68">
        <f>IF(AND(D22=My!F24,E22=My!G24),0,111)</f>
        <v>111</v>
      </c>
    </row>
    <row r="23" spans="3:13" x14ac:dyDescent="0.25">
      <c r="C23" s="68" t="s">
        <v>331</v>
      </c>
      <c r="D23" s="68" t="s">
        <v>179</v>
      </c>
      <c r="E23" s="68" t="s">
        <v>264</v>
      </c>
      <c r="F23" s="68">
        <v>5</v>
      </c>
      <c r="G23" s="68">
        <v>16</v>
      </c>
      <c r="H23" s="68">
        <v>11.5</v>
      </c>
      <c r="J23" s="68" t="s">
        <v>353</v>
      </c>
      <c r="K23" s="68" t="str">
        <f t="shared" si="0"/>
        <v>2019</v>
      </c>
      <c r="M23" s="68">
        <f>IF(AND(D23=My!F25,E23=My!G25),0,111)</f>
        <v>111</v>
      </c>
    </row>
    <row r="24" spans="3:13" x14ac:dyDescent="0.25">
      <c r="C24" s="68" t="s">
        <v>331</v>
      </c>
      <c r="D24" s="68" t="s">
        <v>181</v>
      </c>
      <c r="E24" s="68" t="s">
        <v>265</v>
      </c>
      <c r="F24" s="68">
        <v>4</v>
      </c>
      <c r="G24" s="68">
        <v>8</v>
      </c>
      <c r="H24" s="68">
        <v>3</v>
      </c>
      <c r="J24" s="68" t="s">
        <v>354</v>
      </c>
      <c r="K24" s="68" t="str">
        <f t="shared" si="0"/>
        <v>2019</v>
      </c>
      <c r="M24" s="68">
        <f>IF(AND(D24=My!F26,E24=My!G26),0,111)</f>
        <v>111</v>
      </c>
    </row>
    <row r="25" spans="3:13" x14ac:dyDescent="0.25">
      <c r="C25" s="68" t="s">
        <v>331</v>
      </c>
      <c r="D25" s="68" t="s">
        <v>183</v>
      </c>
      <c r="E25" s="68" t="s">
        <v>266</v>
      </c>
      <c r="F25" s="68">
        <v>5</v>
      </c>
      <c r="G25" s="68">
        <v>17</v>
      </c>
      <c r="H25" s="68">
        <v>4.5</v>
      </c>
      <c r="J25" s="68" t="s">
        <v>355</v>
      </c>
      <c r="K25" s="68" t="str">
        <f t="shared" si="0"/>
        <v>2019</v>
      </c>
      <c r="M25" s="68">
        <f>IF(AND(D25=My!F27,E25=My!G27),0,111)</f>
        <v>111</v>
      </c>
    </row>
    <row r="26" spans="3:13" x14ac:dyDescent="0.25">
      <c r="C26" s="68" t="s">
        <v>331</v>
      </c>
      <c r="D26" s="68" t="s">
        <v>185</v>
      </c>
      <c r="E26" s="68" t="s">
        <v>267</v>
      </c>
      <c r="F26" s="68">
        <v>5</v>
      </c>
      <c r="G26" s="68">
        <v>12</v>
      </c>
      <c r="H26" s="68">
        <v>6.5</v>
      </c>
      <c r="J26" s="68" t="s">
        <v>356</v>
      </c>
      <c r="K26" s="68" t="str">
        <f t="shared" si="0"/>
        <v>2019</v>
      </c>
      <c r="M26" s="68">
        <f>IF(AND(D26=My!F28,E26=My!G28),0,111)</f>
        <v>111</v>
      </c>
    </row>
    <row r="27" spans="3:13" x14ac:dyDescent="0.25">
      <c r="C27" s="68" t="s">
        <v>331</v>
      </c>
      <c r="D27" s="68" t="s">
        <v>187</v>
      </c>
      <c r="E27" s="68" t="s">
        <v>268</v>
      </c>
      <c r="F27" s="68">
        <v>5</v>
      </c>
      <c r="G27" s="68">
        <v>12</v>
      </c>
      <c r="H27" s="68">
        <v>3</v>
      </c>
      <c r="J27" s="68" t="s">
        <v>357</v>
      </c>
      <c r="K27" s="68" t="str">
        <f t="shared" si="0"/>
        <v>2019</v>
      </c>
      <c r="M27" s="68">
        <f>IF(AND(D27=My!F29,E27=My!G29),0,111)</f>
        <v>111</v>
      </c>
    </row>
    <row r="28" spans="3:13" x14ac:dyDescent="0.25">
      <c r="C28" s="68" t="s">
        <v>331</v>
      </c>
      <c r="D28" s="68" t="s">
        <v>189</v>
      </c>
      <c r="E28" s="68" t="s">
        <v>269</v>
      </c>
      <c r="F28" s="68">
        <v>5</v>
      </c>
      <c r="G28" s="68">
        <v>10</v>
      </c>
      <c r="H28" s="68">
        <v>2</v>
      </c>
      <c r="J28" s="68" t="s">
        <v>358</v>
      </c>
      <c r="K28" s="68" t="str">
        <f t="shared" si="0"/>
        <v>2019</v>
      </c>
      <c r="M28" s="68">
        <f>IF(AND(D28=My!F30,E28=My!G30),0,111)</f>
        <v>111</v>
      </c>
    </row>
    <row r="29" spans="3:13" x14ac:dyDescent="0.25">
      <c r="C29" s="68" t="s">
        <v>331</v>
      </c>
      <c r="D29" s="68" t="s">
        <v>191</v>
      </c>
      <c r="E29" s="68" t="s">
        <v>270</v>
      </c>
      <c r="F29" s="68">
        <v>5</v>
      </c>
      <c r="G29" s="68">
        <v>8</v>
      </c>
      <c r="H29" s="68">
        <v>3.5</v>
      </c>
      <c r="J29" s="68" t="s">
        <v>359</v>
      </c>
      <c r="K29" s="68" t="str">
        <f t="shared" si="0"/>
        <v>2019</v>
      </c>
      <c r="M29" s="68">
        <f>IF(AND(D29=My!F31,E29=My!G31),0,111)</f>
        <v>111</v>
      </c>
    </row>
    <row r="30" spans="3:13" x14ac:dyDescent="0.25">
      <c r="C30" s="68" t="s">
        <v>331</v>
      </c>
      <c r="D30" s="68" t="s">
        <v>271</v>
      </c>
      <c r="E30" s="68" t="s">
        <v>272</v>
      </c>
      <c r="F30" s="68">
        <v>5</v>
      </c>
      <c r="H30" s="68">
        <v>0</v>
      </c>
      <c r="J30" s="68" t="s">
        <v>360</v>
      </c>
      <c r="K30" s="68" t="str">
        <f t="shared" si="0"/>
        <v>2019</v>
      </c>
      <c r="M30" s="68">
        <f>IF(AND(D30=My!F32,E30=My!G32),0,111)</f>
        <v>111</v>
      </c>
    </row>
    <row r="31" spans="3:13" x14ac:dyDescent="0.25">
      <c r="C31" s="68" t="s">
        <v>331</v>
      </c>
      <c r="D31" s="68" t="s">
        <v>193</v>
      </c>
      <c r="E31" s="68" t="s">
        <v>273</v>
      </c>
      <c r="K31" s="68" t="str">
        <f t="shared" si="0"/>
        <v>2019</v>
      </c>
      <c r="M31" s="68">
        <f>IF(AND(D31=My!F33,E31=My!G33),0,111)</f>
        <v>111</v>
      </c>
    </row>
    <row r="32" spans="3:13" x14ac:dyDescent="0.25">
      <c r="C32" s="68" t="s">
        <v>331</v>
      </c>
      <c r="D32" s="68" t="s">
        <v>274</v>
      </c>
      <c r="E32" s="68" t="s">
        <v>275</v>
      </c>
      <c r="F32" s="68">
        <v>5</v>
      </c>
      <c r="G32" s="68">
        <v>5</v>
      </c>
      <c r="H32" s="68">
        <v>6</v>
      </c>
      <c r="J32" s="68" t="s">
        <v>361</v>
      </c>
      <c r="K32" s="68" t="str">
        <f t="shared" si="0"/>
        <v>2019</v>
      </c>
      <c r="M32" s="68">
        <f>IF(AND(D32=My!F34,E32=My!G34),0,111)</f>
        <v>111</v>
      </c>
    </row>
    <row r="33" spans="3:13" x14ac:dyDescent="0.25">
      <c r="C33" s="68" t="s">
        <v>331</v>
      </c>
      <c r="D33" s="68" t="s">
        <v>276</v>
      </c>
      <c r="E33" s="68" t="s">
        <v>277</v>
      </c>
      <c r="H33" s="68">
        <v>0</v>
      </c>
      <c r="J33" s="68" t="s">
        <v>362</v>
      </c>
      <c r="K33" s="68" t="str">
        <f t="shared" si="0"/>
        <v>2019</v>
      </c>
      <c r="M33" s="68">
        <f>IF(AND(D33=My!F35,E33=My!G35),0,111)</f>
        <v>111</v>
      </c>
    </row>
    <row r="34" spans="3:13" x14ac:dyDescent="0.25">
      <c r="C34" s="68" t="s">
        <v>331</v>
      </c>
      <c r="D34" s="68" t="s">
        <v>278</v>
      </c>
      <c r="E34" s="68" t="s">
        <v>279</v>
      </c>
      <c r="F34" s="68">
        <v>5</v>
      </c>
      <c r="G34" s="68">
        <v>9</v>
      </c>
      <c r="H34" s="68">
        <v>4</v>
      </c>
      <c r="J34" s="68" t="s">
        <v>363</v>
      </c>
      <c r="K34" s="68" t="str">
        <f t="shared" si="0"/>
        <v>2019</v>
      </c>
      <c r="M34" s="68">
        <f>IF(AND(D34=My!F36,E34=My!G36),0,111)</f>
        <v>111</v>
      </c>
    </row>
    <row r="35" spans="3:13" x14ac:dyDescent="0.25">
      <c r="C35" s="68" t="s">
        <v>331</v>
      </c>
      <c r="D35" s="68" t="s">
        <v>280</v>
      </c>
      <c r="E35" s="68" t="s">
        <v>281</v>
      </c>
      <c r="F35" s="68">
        <v>5</v>
      </c>
      <c r="G35" s="68">
        <v>7</v>
      </c>
      <c r="H35" s="68">
        <v>0</v>
      </c>
      <c r="J35" s="68" t="s">
        <v>364</v>
      </c>
      <c r="K35" s="68" t="str">
        <f t="shared" si="0"/>
        <v>2019</v>
      </c>
      <c r="M35" s="68">
        <f>IF(AND(D35=My!F37,E35=My!G37),0,111)</f>
        <v>111</v>
      </c>
    </row>
    <row r="36" spans="3:13" x14ac:dyDescent="0.25">
      <c r="C36" s="68" t="s">
        <v>331</v>
      </c>
      <c r="D36" s="68" t="s">
        <v>197</v>
      </c>
      <c r="E36" s="68" t="s">
        <v>282</v>
      </c>
      <c r="K36" s="68" t="str">
        <f t="shared" si="0"/>
        <v>2019</v>
      </c>
      <c r="M36" s="68">
        <f>IF(AND(D36=My!F38,E36=My!G38),0,111)</f>
        <v>111</v>
      </c>
    </row>
    <row r="37" spans="3:13" x14ac:dyDescent="0.25">
      <c r="C37" s="68" t="s">
        <v>331</v>
      </c>
      <c r="D37" s="68" t="s">
        <v>283</v>
      </c>
      <c r="E37" s="68" t="s">
        <v>284</v>
      </c>
      <c r="F37" s="68">
        <v>5</v>
      </c>
      <c r="G37" s="68">
        <v>7</v>
      </c>
      <c r="H37" s="68">
        <v>0</v>
      </c>
      <c r="J37" s="68" t="s">
        <v>365</v>
      </c>
      <c r="K37" s="68" t="str">
        <f t="shared" si="0"/>
        <v>2019</v>
      </c>
      <c r="M37" s="68">
        <f>IF(AND(D37=My!F39,E37=My!G39),0,111)</f>
        <v>111</v>
      </c>
    </row>
    <row r="38" spans="3:13" x14ac:dyDescent="0.25">
      <c r="C38" s="68" t="s">
        <v>331</v>
      </c>
      <c r="D38" s="68" t="s">
        <v>285</v>
      </c>
      <c r="E38" s="68" t="s">
        <v>286</v>
      </c>
      <c r="F38" s="68">
        <v>5</v>
      </c>
      <c r="G38" s="68">
        <v>14</v>
      </c>
      <c r="H38" s="68">
        <v>4</v>
      </c>
      <c r="J38" s="68" t="s">
        <v>366</v>
      </c>
      <c r="K38" s="68" t="str">
        <f t="shared" si="0"/>
        <v>2019</v>
      </c>
      <c r="M38" s="68">
        <f>IF(AND(D38=My!F40,E38=My!G40),0,111)</f>
        <v>111</v>
      </c>
    </row>
    <row r="39" spans="3:13" x14ac:dyDescent="0.25">
      <c r="C39" s="68" t="s">
        <v>331</v>
      </c>
      <c r="D39" s="68" t="s">
        <v>287</v>
      </c>
      <c r="E39" s="68" t="s">
        <v>288</v>
      </c>
      <c r="F39" s="68">
        <v>5</v>
      </c>
      <c r="G39" s="68">
        <v>13</v>
      </c>
      <c r="H39" s="68">
        <v>12</v>
      </c>
      <c r="J39" s="68" t="s">
        <v>367</v>
      </c>
      <c r="K39" s="68" t="str">
        <f t="shared" si="0"/>
        <v>2019</v>
      </c>
      <c r="M39" s="68">
        <f>IF(AND(D39=My!F41,E39=My!G41),0,111)</f>
        <v>111</v>
      </c>
    </row>
    <row r="40" spans="3:13" x14ac:dyDescent="0.25">
      <c r="C40" s="68" t="s">
        <v>331</v>
      </c>
      <c r="D40" s="68" t="s">
        <v>289</v>
      </c>
      <c r="E40" s="68" t="s">
        <v>290</v>
      </c>
      <c r="K40" s="68" t="str">
        <f t="shared" si="0"/>
        <v>2019</v>
      </c>
      <c r="M40" s="68">
        <f>IF(AND(D40=My!F42,E40=My!G42),0,111)</f>
        <v>111</v>
      </c>
    </row>
    <row r="41" spans="3:13" x14ac:dyDescent="0.25">
      <c r="C41" s="68" t="s">
        <v>331</v>
      </c>
      <c r="D41" s="68" t="s">
        <v>291</v>
      </c>
      <c r="E41" s="68" t="s">
        <v>292</v>
      </c>
      <c r="H41" s="68">
        <v>0</v>
      </c>
      <c r="J41" s="68" t="s">
        <v>368</v>
      </c>
      <c r="K41" s="68" t="str">
        <f t="shared" si="0"/>
        <v>2019</v>
      </c>
      <c r="M41" s="68">
        <f>IF(AND(D41=My!F43,E41=My!G43),0,111)</f>
        <v>111</v>
      </c>
    </row>
    <row r="42" spans="3:13" x14ac:dyDescent="0.25">
      <c r="C42" s="68" t="s">
        <v>331</v>
      </c>
      <c r="D42" s="68" t="s">
        <v>293</v>
      </c>
      <c r="E42" s="68" t="s">
        <v>294</v>
      </c>
      <c r="F42" s="68">
        <v>5</v>
      </c>
      <c r="G42" s="68">
        <v>18</v>
      </c>
      <c r="H42" s="68">
        <v>4</v>
      </c>
      <c r="J42" s="68" t="s">
        <v>369</v>
      </c>
      <c r="K42" s="68" t="str">
        <f t="shared" si="0"/>
        <v>2019</v>
      </c>
      <c r="M42" s="68">
        <f>IF(AND(D42=My!F44,E42=My!G44),0,111)</f>
        <v>111</v>
      </c>
    </row>
    <row r="43" spans="3:13" x14ac:dyDescent="0.25">
      <c r="C43" s="68" t="s">
        <v>331</v>
      </c>
      <c r="D43" s="68" t="s">
        <v>295</v>
      </c>
      <c r="E43" s="68" t="s">
        <v>296</v>
      </c>
      <c r="K43" s="68" t="str">
        <f t="shared" si="0"/>
        <v>2019</v>
      </c>
      <c r="M43" s="68">
        <f>IF(AND(D43=My!F45,E43=My!G45),0,111)</f>
        <v>111</v>
      </c>
    </row>
    <row r="44" spans="3:13" x14ac:dyDescent="0.25">
      <c r="C44" s="68" t="s">
        <v>331</v>
      </c>
      <c r="D44" s="68" t="s">
        <v>297</v>
      </c>
      <c r="E44" s="68" t="s">
        <v>298</v>
      </c>
      <c r="F44" s="68">
        <v>5</v>
      </c>
      <c r="G44" s="68">
        <v>7</v>
      </c>
      <c r="H44" s="68">
        <v>5</v>
      </c>
      <c r="J44" s="68" t="s">
        <v>370</v>
      </c>
      <c r="K44" s="68" t="str">
        <f t="shared" si="0"/>
        <v>2019</v>
      </c>
      <c r="M44" s="68">
        <f>IF(AND(D44=My!F46,E44=My!G46),0,111)</f>
        <v>111</v>
      </c>
    </row>
    <row r="45" spans="3:13" x14ac:dyDescent="0.25">
      <c r="C45" s="68" t="s">
        <v>331</v>
      </c>
      <c r="D45" s="68" t="s">
        <v>299</v>
      </c>
      <c r="E45" s="68" t="s">
        <v>300</v>
      </c>
      <c r="F45" s="68">
        <v>5</v>
      </c>
      <c r="G45" s="68">
        <v>9</v>
      </c>
      <c r="H45" s="68">
        <v>3</v>
      </c>
      <c r="J45" s="68" t="s">
        <v>371</v>
      </c>
      <c r="K45" s="68" t="str">
        <f t="shared" si="0"/>
        <v>2019</v>
      </c>
      <c r="M45" s="68" t="e">
        <f>IF(AND(D45=My!F47,E45=My!G47),0,111)</f>
        <v>#REF!</v>
      </c>
    </row>
    <row r="46" spans="3:13" x14ac:dyDescent="0.25">
      <c r="C46" s="68" t="s">
        <v>331</v>
      </c>
      <c r="D46" s="68" t="s">
        <v>301</v>
      </c>
      <c r="E46" s="68" t="s">
        <v>302</v>
      </c>
      <c r="G46" s="68">
        <v>5</v>
      </c>
      <c r="H46" s="68">
        <v>0</v>
      </c>
      <c r="J46" s="68" t="s">
        <v>372</v>
      </c>
      <c r="K46" s="68" t="str">
        <f t="shared" si="0"/>
        <v>2019</v>
      </c>
      <c r="M46" s="68" t="e">
        <f>IF(AND(D46=My!F48,E46=My!G48),0,111)</f>
        <v>#REF!</v>
      </c>
    </row>
    <row r="47" spans="3:13" x14ac:dyDescent="0.25">
      <c r="C47" s="68" t="s">
        <v>331</v>
      </c>
      <c r="D47" s="68" t="s">
        <v>303</v>
      </c>
      <c r="E47" s="68" t="s">
        <v>304</v>
      </c>
      <c r="K47" s="68" t="str">
        <f t="shared" si="0"/>
        <v>2019</v>
      </c>
      <c r="M47" s="68" t="e">
        <f>IF(AND(D47=My!F49,E47=My!G49),0,111)</f>
        <v>#REF!</v>
      </c>
    </row>
    <row r="48" spans="3:13" x14ac:dyDescent="0.25">
      <c r="C48" s="68" t="s">
        <v>331</v>
      </c>
      <c r="D48" s="68" t="s">
        <v>209</v>
      </c>
      <c r="E48" s="68" t="s">
        <v>305</v>
      </c>
      <c r="F48" s="68">
        <v>5</v>
      </c>
      <c r="G48" s="68">
        <v>8</v>
      </c>
      <c r="H48" s="68">
        <v>3</v>
      </c>
      <c r="J48" s="68" t="s">
        <v>373</v>
      </c>
      <c r="K48" s="68" t="str">
        <f t="shared" si="0"/>
        <v>2018</v>
      </c>
      <c r="M48" s="68" t="e">
        <f>IF(AND(D48=My!F50,E48=My!G50),0,111)</f>
        <v>#REF!</v>
      </c>
    </row>
    <row r="49" spans="3:14" x14ac:dyDescent="0.25">
      <c r="C49" s="68" t="s">
        <v>331</v>
      </c>
      <c r="D49" s="68" t="s">
        <v>306</v>
      </c>
      <c r="E49" s="68" t="s">
        <v>307</v>
      </c>
      <c r="F49" s="68">
        <v>5</v>
      </c>
      <c r="G49" s="68">
        <v>8</v>
      </c>
      <c r="H49" s="68">
        <v>0</v>
      </c>
      <c r="J49" s="68" t="s">
        <v>374</v>
      </c>
      <c r="K49" s="68" t="str">
        <f t="shared" si="0"/>
        <v>2018</v>
      </c>
      <c r="M49" s="68" t="e">
        <f>IF(AND(D49=My!F51,E49=My!G51),0,111)</f>
        <v>#REF!</v>
      </c>
    </row>
    <row r="50" spans="3:14" x14ac:dyDescent="0.25">
      <c r="C50" s="68" t="s">
        <v>331</v>
      </c>
      <c r="D50" s="68" t="s">
        <v>308</v>
      </c>
      <c r="E50" s="68" t="s">
        <v>309</v>
      </c>
      <c r="F50" s="68">
        <v>5</v>
      </c>
      <c r="H50" s="68">
        <v>1</v>
      </c>
      <c r="J50" s="68" t="s">
        <v>375</v>
      </c>
      <c r="K50" s="68" t="str">
        <f t="shared" si="0"/>
        <v>2018</v>
      </c>
      <c r="M50" s="68" t="e">
        <f>IF(AND(D50=My!F52,E50=My!G52),0,111)</f>
        <v>#REF!</v>
      </c>
    </row>
    <row r="51" spans="3:14" x14ac:dyDescent="0.25">
      <c r="C51" s="68" t="s">
        <v>331</v>
      </c>
      <c r="D51" s="68" t="s">
        <v>310</v>
      </c>
      <c r="E51" s="68" t="s">
        <v>311</v>
      </c>
      <c r="G51" s="68">
        <v>14</v>
      </c>
      <c r="H51" s="68">
        <v>0</v>
      </c>
      <c r="J51" s="68" t="s">
        <v>376</v>
      </c>
      <c r="K51" s="68" t="str">
        <f t="shared" si="0"/>
        <v>2017</v>
      </c>
      <c r="M51" s="68" t="e">
        <f>IF(AND(D51=My!F53,E51=My!G53),0,111)</f>
        <v>#REF!</v>
      </c>
    </row>
    <row r="52" spans="3:14" x14ac:dyDescent="0.25">
      <c r="C52" s="68" t="s">
        <v>331</v>
      </c>
      <c r="D52" s="68" t="s">
        <v>312</v>
      </c>
      <c r="E52" s="68" t="s">
        <v>313</v>
      </c>
      <c r="H52" s="68">
        <v>0</v>
      </c>
      <c r="J52" s="68" t="s">
        <v>377</v>
      </c>
      <c r="K52" s="68" t="str">
        <f t="shared" si="0"/>
        <v>2017</v>
      </c>
      <c r="M52" s="68" t="e">
        <f>IF(AND(D52=My!F54,E52=My!G54),0,111)</f>
        <v>#REF!</v>
      </c>
    </row>
    <row r="53" spans="3:14" x14ac:dyDescent="0.25">
      <c r="C53" s="68" t="s">
        <v>331</v>
      </c>
      <c r="D53" s="68" t="s">
        <v>314</v>
      </c>
      <c r="E53" s="68" t="s">
        <v>315</v>
      </c>
      <c r="K53" s="68" t="str">
        <f t="shared" si="0"/>
        <v>2017</v>
      </c>
      <c r="M53" s="68" t="e">
        <f>IF(AND(D53=My!F55,E53=My!G55),0,111)</f>
        <v>#REF!</v>
      </c>
    </row>
    <row r="54" spans="3:14" x14ac:dyDescent="0.25">
      <c r="C54" s="68" t="s">
        <v>331</v>
      </c>
      <c r="D54" s="68" t="s">
        <v>316</v>
      </c>
      <c r="E54" s="68" t="s">
        <v>317</v>
      </c>
      <c r="F54" s="68">
        <v>4</v>
      </c>
      <c r="H54" s="68">
        <v>0</v>
      </c>
      <c r="J54" s="68" t="s">
        <v>378</v>
      </c>
      <c r="K54" s="68" t="str">
        <f t="shared" si="0"/>
        <v>2017</v>
      </c>
      <c r="M54" s="68" t="e">
        <f>IF(AND(D54=My!F56,E54=My!G56),0,111)</f>
        <v>#REF!</v>
      </c>
    </row>
    <row r="55" spans="3:14" x14ac:dyDescent="0.25">
      <c r="C55" s="68" t="s">
        <v>331</v>
      </c>
      <c r="D55" s="68" t="s">
        <v>318</v>
      </c>
      <c r="E55" s="68" t="s">
        <v>319</v>
      </c>
      <c r="K55" s="68" t="str">
        <f t="shared" si="0"/>
        <v>2017</v>
      </c>
      <c r="M55" s="68" t="e">
        <f>IF(AND(D55=My!F57,E55=My!G57),0,111)</f>
        <v>#REF!</v>
      </c>
    </row>
    <row r="56" spans="3:14" x14ac:dyDescent="0.25">
      <c r="C56" s="68" t="s">
        <v>331</v>
      </c>
      <c r="D56" s="68" t="s">
        <v>320</v>
      </c>
      <c r="E56" s="68" t="s">
        <v>321</v>
      </c>
      <c r="F56" s="68">
        <v>5</v>
      </c>
      <c r="G56" s="68">
        <v>5</v>
      </c>
      <c r="H56" s="68">
        <v>1</v>
      </c>
      <c r="J56" s="68" t="s">
        <v>379</v>
      </c>
      <c r="K56" s="68" t="str">
        <f t="shared" si="0"/>
        <v>2014</v>
      </c>
      <c r="M56" s="68" t="e">
        <f>IF(AND(D56=My!F58,E56=My!G58),0,111)</f>
        <v>#REF!</v>
      </c>
    </row>
    <row r="57" spans="3:14" x14ac:dyDescent="0.25">
      <c r="C57" s="68" t="s">
        <v>380</v>
      </c>
      <c r="D57" s="68" t="s">
        <v>135</v>
      </c>
      <c r="E57" s="68" t="s">
        <v>136</v>
      </c>
      <c r="F57" s="68">
        <v>5</v>
      </c>
      <c r="G57" s="68">
        <v>22</v>
      </c>
      <c r="H57" s="68">
        <v>5</v>
      </c>
      <c r="J57" s="68" t="s">
        <v>381</v>
      </c>
      <c r="K57" s="68" t="str">
        <f t="shared" si="0"/>
        <v>2019</v>
      </c>
      <c r="M57" s="68">
        <f>IF(AND(D57=My!A4,E57=My!B4),0,111)</f>
        <v>111</v>
      </c>
      <c r="N57" s="69" t="s">
        <v>421</v>
      </c>
    </row>
    <row r="58" spans="3:14" x14ac:dyDescent="0.25">
      <c r="C58" s="68" t="s">
        <v>380</v>
      </c>
      <c r="D58" s="68" t="s">
        <v>137</v>
      </c>
      <c r="E58" s="68" t="s">
        <v>138</v>
      </c>
      <c r="F58" s="68">
        <v>5</v>
      </c>
      <c r="G58" s="68">
        <v>12</v>
      </c>
      <c r="H58" s="68">
        <v>4</v>
      </c>
      <c r="J58" s="68" t="s">
        <v>382</v>
      </c>
      <c r="K58" s="68" t="str">
        <f t="shared" si="0"/>
        <v>2019</v>
      </c>
      <c r="M58" s="68">
        <f>IF(AND(D58=My!A5,E58=My!B5),0,111)</f>
        <v>111</v>
      </c>
    </row>
    <row r="59" spans="3:14" x14ac:dyDescent="0.25">
      <c r="C59" s="68" t="s">
        <v>380</v>
      </c>
      <c r="D59" s="68" t="s">
        <v>139</v>
      </c>
      <c r="E59" s="68" t="s">
        <v>140</v>
      </c>
      <c r="F59" s="68">
        <v>5</v>
      </c>
      <c r="G59" s="68">
        <v>20</v>
      </c>
      <c r="H59" s="68">
        <v>14</v>
      </c>
      <c r="J59" s="68" t="s">
        <v>383</v>
      </c>
      <c r="K59" s="68" t="str">
        <f t="shared" si="0"/>
        <v>2019</v>
      </c>
      <c r="M59" s="68">
        <f>IF(AND(D59=My!A6,E59=My!B6),0,111)</f>
        <v>111</v>
      </c>
    </row>
    <row r="60" spans="3:14" x14ac:dyDescent="0.25">
      <c r="C60" s="68" t="s">
        <v>380</v>
      </c>
      <c r="D60" s="68" t="s">
        <v>141</v>
      </c>
      <c r="E60" s="68" t="s">
        <v>142</v>
      </c>
      <c r="F60" s="68">
        <v>5</v>
      </c>
      <c r="G60" s="68">
        <v>21</v>
      </c>
      <c r="H60" s="68">
        <v>13</v>
      </c>
      <c r="J60" s="68" t="s">
        <v>384</v>
      </c>
      <c r="K60" s="68" t="str">
        <f t="shared" si="0"/>
        <v>2019</v>
      </c>
      <c r="M60" s="68">
        <f>IF(AND(D60=My!A7,E60=My!B7),0,111)</f>
        <v>111</v>
      </c>
    </row>
    <row r="61" spans="3:14" x14ac:dyDescent="0.25">
      <c r="C61" s="68" t="s">
        <v>380</v>
      </c>
      <c r="D61" s="68" t="s">
        <v>143</v>
      </c>
      <c r="E61" s="68" t="s">
        <v>144</v>
      </c>
      <c r="F61" s="68">
        <v>5</v>
      </c>
      <c r="G61" s="68">
        <v>19</v>
      </c>
      <c r="H61" s="68">
        <v>11</v>
      </c>
      <c r="J61" s="68" t="s">
        <v>385</v>
      </c>
      <c r="K61" s="68" t="str">
        <f t="shared" si="0"/>
        <v>2019</v>
      </c>
      <c r="M61" s="68">
        <f>IF(AND(D61=My!A8,E61=My!B8),0,111)</f>
        <v>111</v>
      </c>
    </row>
    <row r="62" spans="3:14" x14ac:dyDescent="0.25">
      <c r="C62" s="68" t="s">
        <v>380</v>
      </c>
      <c r="D62" s="68" t="s">
        <v>145</v>
      </c>
      <c r="E62" s="68" t="s">
        <v>146</v>
      </c>
      <c r="F62" s="68">
        <v>4</v>
      </c>
      <c r="G62" s="68">
        <v>9</v>
      </c>
      <c r="H62" s="68">
        <v>3</v>
      </c>
      <c r="J62" s="68" t="s">
        <v>386</v>
      </c>
      <c r="K62" s="68" t="str">
        <f t="shared" si="0"/>
        <v>2019</v>
      </c>
      <c r="M62" s="68">
        <f>IF(AND(D62=My!A9,E62=My!B9),0,111)</f>
        <v>111</v>
      </c>
    </row>
    <row r="63" spans="3:14" x14ac:dyDescent="0.25">
      <c r="C63" s="68" t="s">
        <v>380</v>
      </c>
      <c r="D63" s="68" t="s">
        <v>147</v>
      </c>
      <c r="E63" s="68" t="s">
        <v>148</v>
      </c>
      <c r="F63" s="68">
        <v>5</v>
      </c>
      <c r="G63" s="68">
        <v>13</v>
      </c>
      <c r="H63" s="68">
        <v>0</v>
      </c>
      <c r="J63" s="68" t="s">
        <v>387</v>
      </c>
      <c r="K63" s="68" t="str">
        <f t="shared" si="0"/>
        <v>2019</v>
      </c>
      <c r="M63" s="68">
        <f>IF(AND(D63=My!A10,E63=My!B10),0,111)</f>
        <v>111</v>
      </c>
    </row>
    <row r="64" spans="3:14" x14ac:dyDescent="0.25">
      <c r="C64" s="68" t="s">
        <v>380</v>
      </c>
      <c r="D64" s="68" t="s">
        <v>149</v>
      </c>
      <c r="E64" s="68" t="s">
        <v>150</v>
      </c>
      <c r="F64" s="68">
        <v>4</v>
      </c>
      <c r="G64" s="68">
        <v>9</v>
      </c>
      <c r="H64" s="68">
        <v>1</v>
      </c>
      <c r="J64" s="68" t="s">
        <v>388</v>
      </c>
      <c r="K64" s="68" t="str">
        <f t="shared" si="0"/>
        <v>2019</v>
      </c>
      <c r="M64" s="68">
        <f>IF(AND(D64=My!A11,E64=My!B11),0,111)</f>
        <v>111</v>
      </c>
    </row>
    <row r="65" spans="3:13" x14ac:dyDescent="0.25">
      <c r="C65" s="68" t="s">
        <v>380</v>
      </c>
      <c r="D65" s="68" t="s">
        <v>151</v>
      </c>
      <c r="E65" s="68" t="s">
        <v>152</v>
      </c>
      <c r="F65" s="68">
        <v>4</v>
      </c>
      <c r="G65" s="68">
        <v>4</v>
      </c>
      <c r="H65" s="68">
        <v>2.5</v>
      </c>
      <c r="J65" s="68" t="s">
        <v>389</v>
      </c>
      <c r="K65" s="68" t="str">
        <f t="shared" si="0"/>
        <v>2019</v>
      </c>
      <c r="M65" s="68">
        <f>IF(AND(D65=My!A12,E65=My!B12),0,111)</f>
        <v>111</v>
      </c>
    </row>
    <row r="66" spans="3:13" x14ac:dyDescent="0.25">
      <c r="C66" s="68" t="s">
        <v>380</v>
      </c>
      <c r="D66" s="68" t="s">
        <v>153</v>
      </c>
      <c r="E66" s="68" t="s">
        <v>154</v>
      </c>
      <c r="F66" s="68">
        <v>5</v>
      </c>
      <c r="G66" s="68">
        <v>6</v>
      </c>
      <c r="H66" s="68">
        <v>1</v>
      </c>
      <c r="J66" s="68" t="s">
        <v>390</v>
      </c>
      <c r="K66" s="68" t="str">
        <f t="shared" ref="K66:K110" si="1">RIGHT(D66,4)</f>
        <v>2019</v>
      </c>
      <c r="M66" s="68">
        <f>IF(AND(D66=My!A13,E66=My!B13),0,111)</f>
        <v>111</v>
      </c>
    </row>
    <row r="67" spans="3:13" x14ac:dyDescent="0.25">
      <c r="C67" s="68" t="s">
        <v>380</v>
      </c>
      <c r="D67" s="68" t="s">
        <v>155</v>
      </c>
      <c r="E67" s="68" t="s">
        <v>156</v>
      </c>
      <c r="F67" s="68">
        <v>5</v>
      </c>
      <c r="G67" s="68">
        <v>7</v>
      </c>
      <c r="H67" s="68">
        <v>2</v>
      </c>
      <c r="J67" s="68" t="s">
        <v>391</v>
      </c>
      <c r="K67" s="68" t="str">
        <f t="shared" si="1"/>
        <v>2019</v>
      </c>
      <c r="M67" s="68">
        <f>IF(AND(D67=My!A14,E67=My!B14),0,111)</f>
        <v>111</v>
      </c>
    </row>
    <row r="68" spans="3:13" x14ac:dyDescent="0.25">
      <c r="C68" s="68" t="s">
        <v>380</v>
      </c>
      <c r="D68" s="68" t="s">
        <v>157</v>
      </c>
      <c r="E68" s="68" t="s">
        <v>158</v>
      </c>
      <c r="F68" s="68">
        <v>5</v>
      </c>
      <c r="G68" s="68">
        <v>13</v>
      </c>
      <c r="J68" s="68" t="s">
        <v>392</v>
      </c>
      <c r="K68" s="68" t="str">
        <f t="shared" si="1"/>
        <v>2019</v>
      </c>
      <c r="M68" s="68">
        <f>IF(AND(D68=My!A15,E68=My!B15),0,111)</f>
        <v>111</v>
      </c>
    </row>
    <row r="69" spans="3:13" x14ac:dyDescent="0.25">
      <c r="C69" s="68" t="s">
        <v>380</v>
      </c>
      <c r="D69" s="68" t="s">
        <v>159</v>
      </c>
      <c r="E69" s="68" t="s">
        <v>160</v>
      </c>
      <c r="F69" s="68">
        <v>5</v>
      </c>
      <c r="G69" s="68">
        <v>10</v>
      </c>
      <c r="H69" s="68">
        <v>4</v>
      </c>
      <c r="J69" s="68" t="s">
        <v>393</v>
      </c>
      <c r="K69" s="68" t="str">
        <f t="shared" si="1"/>
        <v>2019</v>
      </c>
      <c r="M69" s="68">
        <f>IF(AND(D69=My!A16,E69=My!B16),0,111)</f>
        <v>111</v>
      </c>
    </row>
    <row r="70" spans="3:13" x14ac:dyDescent="0.25">
      <c r="C70" s="68" t="s">
        <v>380</v>
      </c>
      <c r="D70" s="68" t="s">
        <v>161</v>
      </c>
      <c r="E70" s="68" t="s">
        <v>162</v>
      </c>
      <c r="F70" s="68">
        <v>5</v>
      </c>
      <c r="G70" s="68">
        <v>20</v>
      </c>
      <c r="H70" s="68">
        <v>14</v>
      </c>
      <c r="J70" s="68" t="s">
        <v>394</v>
      </c>
      <c r="K70" s="68" t="str">
        <f t="shared" si="1"/>
        <v>2019</v>
      </c>
      <c r="M70" s="68">
        <f>IF(AND(D70=My!A17,E70=My!B17),0,111)</f>
        <v>111</v>
      </c>
    </row>
    <row r="71" spans="3:13" x14ac:dyDescent="0.25">
      <c r="C71" s="69" t="s">
        <v>380</v>
      </c>
      <c r="D71" s="68" t="s">
        <v>163</v>
      </c>
      <c r="E71" s="68" t="s">
        <v>164</v>
      </c>
      <c r="K71" s="68" t="str">
        <f t="shared" si="1"/>
        <v>2019</v>
      </c>
      <c r="M71" s="68">
        <f>IF(AND(D71=My!A18,E71=My!B18),0,111)</f>
        <v>111</v>
      </c>
    </row>
    <row r="72" spans="3:13" x14ac:dyDescent="0.25">
      <c r="C72" s="68" t="s">
        <v>380</v>
      </c>
      <c r="D72" s="68" t="s">
        <v>165</v>
      </c>
      <c r="E72" s="68" t="s">
        <v>166</v>
      </c>
      <c r="F72" s="68">
        <v>5</v>
      </c>
      <c r="G72" s="68">
        <v>10</v>
      </c>
      <c r="H72" s="68">
        <v>0</v>
      </c>
      <c r="J72" s="68" t="s">
        <v>395</v>
      </c>
      <c r="K72" s="68" t="str">
        <f t="shared" si="1"/>
        <v>2019</v>
      </c>
      <c r="M72" s="68">
        <f>IF(AND(D72=My!A19,E72=My!B19),0,111)</f>
        <v>111</v>
      </c>
    </row>
    <row r="73" spans="3:13" x14ac:dyDescent="0.25">
      <c r="C73" s="68" t="s">
        <v>380</v>
      </c>
      <c r="D73" s="68" t="s">
        <v>167</v>
      </c>
      <c r="E73" s="68" t="s">
        <v>168</v>
      </c>
      <c r="K73" s="68" t="str">
        <f t="shared" si="1"/>
        <v>2019</v>
      </c>
      <c r="M73" s="68">
        <f>IF(AND(D73=My!A20,E73=My!B20),0,111)</f>
        <v>111</v>
      </c>
    </row>
    <row r="74" spans="3:13" x14ac:dyDescent="0.25">
      <c r="C74" s="68" t="s">
        <v>380</v>
      </c>
      <c r="D74" s="68" t="s">
        <v>169</v>
      </c>
      <c r="E74" s="68" t="s">
        <v>170</v>
      </c>
      <c r="F74" s="68">
        <v>4</v>
      </c>
      <c r="G74" s="68">
        <v>11</v>
      </c>
      <c r="H74" s="68">
        <v>0</v>
      </c>
      <c r="J74" s="68" t="s">
        <v>396</v>
      </c>
      <c r="K74" s="68" t="str">
        <f t="shared" si="1"/>
        <v>2019</v>
      </c>
      <c r="M74" s="68">
        <f>IF(AND(D74=My!A21,E74=My!B21),0,111)</f>
        <v>111</v>
      </c>
    </row>
    <row r="75" spans="3:13" x14ac:dyDescent="0.25">
      <c r="C75" s="68" t="s">
        <v>380</v>
      </c>
      <c r="D75" s="68" t="s">
        <v>171</v>
      </c>
      <c r="E75" s="68" t="s">
        <v>172</v>
      </c>
      <c r="F75" s="68">
        <v>5</v>
      </c>
      <c r="G75" s="68">
        <v>12</v>
      </c>
      <c r="H75" s="68">
        <v>0</v>
      </c>
      <c r="J75" s="68" t="s">
        <v>397</v>
      </c>
      <c r="K75" s="68" t="str">
        <f t="shared" si="1"/>
        <v>2019</v>
      </c>
      <c r="M75" s="68">
        <f>IF(AND(D75=My!A22,E75=My!B22),0,111)</f>
        <v>111</v>
      </c>
    </row>
    <row r="76" spans="3:13" x14ac:dyDescent="0.25">
      <c r="C76" s="68" t="s">
        <v>380</v>
      </c>
      <c r="D76" s="68" t="s">
        <v>173</v>
      </c>
      <c r="E76" s="68" t="s">
        <v>174</v>
      </c>
      <c r="F76" s="68">
        <v>4</v>
      </c>
      <c r="H76" s="68">
        <v>0</v>
      </c>
      <c r="J76" s="68" t="s">
        <v>398</v>
      </c>
      <c r="K76" s="68" t="str">
        <f t="shared" si="1"/>
        <v>2019</v>
      </c>
      <c r="M76" s="68">
        <f>IF(AND(D76=My!A23,E76=My!B23),0,111)</f>
        <v>111</v>
      </c>
    </row>
    <row r="77" spans="3:13" x14ac:dyDescent="0.25">
      <c r="C77" s="68" t="s">
        <v>380</v>
      </c>
      <c r="D77" s="68" t="s">
        <v>175</v>
      </c>
      <c r="E77" s="68" t="s">
        <v>176</v>
      </c>
      <c r="F77" s="68">
        <v>5</v>
      </c>
      <c r="G77" s="68">
        <v>4</v>
      </c>
      <c r="H77" s="68">
        <v>2</v>
      </c>
      <c r="J77" s="68" t="s">
        <v>399</v>
      </c>
      <c r="K77" s="68" t="str">
        <f t="shared" si="1"/>
        <v>2019</v>
      </c>
      <c r="M77" s="68">
        <f>IF(AND(D77=My!A24,E77=My!B24),0,111)</f>
        <v>111</v>
      </c>
    </row>
    <row r="78" spans="3:13" x14ac:dyDescent="0.25">
      <c r="C78" s="68" t="s">
        <v>380</v>
      </c>
      <c r="D78" s="68" t="s">
        <v>177</v>
      </c>
      <c r="E78" s="68" t="s">
        <v>178</v>
      </c>
      <c r="F78" s="68">
        <v>5</v>
      </c>
      <c r="G78" s="68">
        <v>16</v>
      </c>
      <c r="H78" s="68">
        <v>5</v>
      </c>
      <c r="J78" s="68" t="s">
        <v>400</v>
      </c>
      <c r="K78" s="68" t="str">
        <f t="shared" si="1"/>
        <v>2019</v>
      </c>
      <c r="M78" s="68">
        <f>IF(AND(D78=My!A25,E78=My!B25),0,111)</f>
        <v>111</v>
      </c>
    </row>
    <row r="79" spans="3:13" x14ac:dyDescent="0.25">
      <c r="C79" s="68" t="s">
        <v>380</v>
      </c>
      <c r="D79" s="68" t="s">
        <v>179</v>
      </c>
      <c r="E79" s="68" t="s">
        <v>180</v>
      </c>
      <c r="F79" s="68">
        <v>5</v>
      </c>
      <c r="G79" s="68">
        <v>13</v>
      </c>
      <c r="H79" s="68">
        <v>5</v>
      </c>
      <c r="J79" s="68" t="s">
        <v>401</v>
      </c>
      <c r="K79" s="68" t="str">
        <f t="shared" si="1"/>
        <v>2019</v>
      </c>
      <c r="M79" s="68">
        <f>IF(AND(D79=My!A26,E79=My!B26),0,111)</f>
        <v>111</v>
      </c>
    </row>
    <row r="80" spans="3:13" x14ac:dyDescent="0.25">
      <c r="C80" s="68" t="s">
        <v>380</v>
      </c>
      <c r="D80" s="68" t="s">
        <v>181</v>
      </c>
      <c r="E80" s="68" t="s">
        <v>182</v>
      </c>
      <c r="F80" s="68">
        <v>4</v>
      </c>
      <c r="G80" s="68">
        <v>14</v>
      </c>
      <c r="H80" s="68">
        <v>14</v>
      </c>
      <c r="J80" s="68" t="s">
        <v>402</v>
      </c>
      <c r="K80" s="68" t="str">
        <f t="shared" si="1"/>
        <v>2019</v>
      </c>
      <c r="M80" s="68">
        <f>IF(AND(D80=My!A27,E80=My!B27),0,111)</f>
        <v>111</v>
      </c>
    </row>
    <row r="81" spans="3:13" x14ac:dyDescent="0.25">
      <c r="C81" s="68" t="s">
        <v>380</v>
      </c>
      <c r="D81" s="68" t="s">
        <v>183</v>
      </c>
      <c r="E81" s="68" t="s">
        <v>184</v>
      </c>
      <c r="K81" s="68" t="str">
        <f t="shared" si="1"/>
        <v>2019</v>
      </c>
      <c r="M81" s="68">
        <f>IF(AND(D81=My!A28,E81=My!B28),0,111)</f>
        <v>111</v>
      </c>
    </row>
    <row r="82" spans="3:13" x14ac:dyDescent="0.25">
      <c r="C82" s="68" t="s">
        <v>380</v>
      </c>
      <c r="D82" s="68" t="s">
        <v>185</v>
      </c>
      <c r="E82" s="68" t="s">
        <v>186</v>
      </c>
      <c r="F82" s="68">
        <v>5</v>
      </c>
      <c r="G82" s="68">
        <v>18</v>
      </c>
      <c r="H82" s="68">
        <v>8.5</v>
      </c>
      <c r="J82" s="68" t="s">
        <v>403</v>
      </c>
      <c r="K82" s="68" t="str">
        <f t="shared" si="1"/>
        <v>2019</v>
      </c>
      <c r="M82" s="68">
        <f>IF(AND(D82=My!A29,E82=My!B29),0,111)</f>
        <v>111</v>
      </c>
    </row>
    <row r="83" spans="3:13" x14ac:dyDescent="0.25">
      <c r="C83" s="68" t="s">
        <v>380</v>
      </c>
      <c r="D83" s="68" t="s">
        <v>187</v>
      </c>
      <c r="E83" s="68" t="s">
        <v>188</v>
      </c>
      <c r="K83" s="68" t="str">
        <f t="shared" si="1"/>
        <v>2019</v>
      </c>
      <c r="M83" s="68">
        <f>IF(AND(D83=My!A30,E83=My!B30),0,111)</f>
        <v>111</v>
      </c>
    </row>
    <row r="84" spans="3:13" x14ac:dyDescent="0.25">
      <c r="C84" s="68" t="s">
        <v>380</v>
      </c>
      <c r="D84" s="68" t="s">
        <v>189</v>
      </c>
      <c r="E84" s="68" t="s">
        <v>190</v>
      </c>
      <c r="F84" s="68">
        <v>4</v>
      </c>
      <c r="G84" s="68">
        <v>6</v>
      </c>
      <c r="H84" s="68">
        <v>0</v>
      </c>
      <c r="J84" s="68" t="s">
        <v>404</v>
      </c>
      <c r="K84" s="68" t="str">
        <f t="shared" si="1"/>
        <v>2019</v>
      </c>
      <c r="M84" s="68">
        <f>IF(AND(D84=My!A31,E84=My!B31),0,111)</f>
        <v>111</v>
      </c>
    </row>
    <row r="85" spans="3:13" x14ac:dyDescent="0.25">
      <c r="C85" s="68" t="s">
        <v>380</v>
      </c>
      <c r="D85" s="68" t="s">
        <v>191</v>
      </c>
      <c r="E85" s="68" t="s">
        <v>192</v>
      </c>
      <c r="F85" s="68">
        <v>5</v>
      </c>
      <c r="G85" s="68">
        <v>9</v>
      </c>
      <c r="H85" s="68">
        <v>0</v>
      </c>
      <c r="J85" s="68" t="s">
        <v>405</v>
      </c>
      <c r="K85" s="68" t="str">
        <f t="shared" si="1"/>
        <v>2019</v>
      </c>
      <c r="M85" s="68">
        <f>IF(AND(D85=My!A32,E85=My!B32),0,111)</f>
        <v>111</v>
      </c>
    </row>
    <row r="86" spans="3:13" x14ac:dyDescent="0.25">
      <c r="C86" s="68" t="s">
        <v>380</v>
      </c>
      <c r="D86" s="68" t="s">
        <v>193</v>
      </c>
      <c r="E86" s="68" t="s">
        <v>194</v>
      </c>
      <c r="F86" s="68">
        <v>5</v>
      </c>
      <c r="G86" s="68">
        <v>8</v>
      </c>
      <c r="H86" s="68">
        <v>0</v>
      </c>
      <c r="J86" s="68" t="s">
        <v>406</v>
      </c>
      <c r="K86" s="68" t="str">
        <f t="shared" si="1"/>
        <v>2019</v>
      </c>
      <c r="M86" s="68">
        <f>IF(AND(D86=My!A33,E86=My!B33),0,111)</f>
        <v>111</v>
      </c>
    </row>
    <row r="87" spans="3:13" x14ac:dyDescent="0.25">
      <c r="C87" s="68" t="s">
        <v>380</v>
      </c>
      <c r="D87" s="68" t="s">
        <v>195</v>
      </c>
      <c r="E87" s="68" t="s">
        <v>196</v>
      </c>
      <c r="F87" s="68">
        <v>5</v>
      </c>
      <c r="G87" s="68">
        <v>14</v>
      </c>
      <c r="H87" s="68">
        <v>3</v>
      </c>
      <c r="J87" s="68" t="s">
        <v>407</v>
      </c>
      <c r="K87" s="68" t="str">
        <f t="shared" si="1"/>
        <v>2019</v>
      </c>
      <c r="M87" s="68">
        <f>IF(AND(D87=My!A34,E87=My!B34),0,111)</f>
        <v>111</v>
      </c>
    </row>
    <row r="88" spans="3:13" x14ac:dyDescent="0.25">
      <c r="C88" s="68" t="s">
        <v>380</v>
      </c>
      <c r="D88" s="68" t="s">
        <v>197</v>
      </c>
      <c r="E88" s="68" t="s">
        <v>198</v>
      </c>
      <c r="F88" s="68">
        <v>5</v>
      </c>
      <c r="G88" s="68">
        <v>8</v>
      </c>
      <c r="H88" s="68">
        <v>0</v>
      </c>
      <c r="J88" s="68" t="s">
        <v>408</v>
      </c>
      <c r="K88" s="68" t="str">
        <f t="shared" si="1"/>
        <v>2019</v>
      </c>
      <c r="M88" s="68">
        <f>IF(AND(D88=My!A35,E88=My!B35),0,111)</f>
        <v>111</v>
      </c>
    </row>
    <row r="89" spans="3:13" x14ac:dyDescent="0.25">
      <c r="C89" s="68" t="s">
        <v>380</v>
      </c>
      <c r="D89" s="68" t="s">
        <v>199</v>
      </c>
      <c r="E89" s="68" t="s">
        <v>200</v>
      </c>
      <c r="G89" s="68">
        <v>15</v>
      </c>
      <c r="H89" s="68">
        <v>0</v>
      </c>
      <c r="J89" s="68" t="s">
        <v>409</v>
      </c>
      <c r="K89" s="68" t="str">
        <f t="shared" si="1"/>
        <v>2018</v>
      </c>
      <c r="M89" s="68">
        <f>IF(AND(D89=My!A36,E89=My!B36),0,111)</f>
        <v>111</v>
      </c>
    </row>
    <row r="90" spans="3:13" x14ac:dyDescent="0.25">
      <c r="C90" s="68" t="s">
        <v>380</v>
      </c>
      <c r="D90" s="68" t="s">
        <v>201</v>
      </c>
      <c r="E90" s="68" t="s">
        <v>202</v>
      </c>
      <c r="G90" s="68">
        <v>0</v>
      </c>
      <c r="H90" s="68">
        <v>4</v>
      </c>
      <c r="J90" s="68" t="s">
        <v>410</v>
      </c>
      <c r="K90" s="68" t="str">
        <f t="shared" si="1"/>
        <v>2018</v>
      </c>
      <c r="M90" s="68">
        <f>IF(AND(D90=My!A37,E90=My!B37),0,111)</f>
        <v>111</v>
      </c>
    </row>
    <row r="91" spans="3:13" x14ac:dyDescent="0.25">
      <c r="C91" s="68" t="s">
        <v>380</v>
      </c>
      <c r="D91" s="68" t="s">
        <v>203</v>
      </c>
      <c r="E91" s="68" t="s">
        <v>204</v>
      </c>
      <c r="F91" s="68">
        <v>5</v>
      </c>
      <c r="G91" s="68">
        <v>9</v>
      </c>
      <c r="H91" s="68">
        <v>14</v>
      </c>
      <c r="J91" s="68" t="s">
        <v>411</v>
      </c>
      <c r="K91" s="68" t="str">
        <f t="shared" si="1"/>
        <v>2018</v>
      </c>
      <c r="M91" s="68">
        <f>IF(AND(D91=My!A38,E91=My!B38),0,111)</f>
        <v>111</v>
      </c>
    </row>
    <row r="92" spans="3:13" x14ac:dyDescent="0.25">
      <c r="C92" s="68" t="s">
        <v>380</v>
      </c>
      <c r="D92" s="68" t="s">
        <v>205</v>
      </c>
      <c r="E92" s="68" t="s">
        <v>206</v>
      </c>
      <c r="K92" s="68" t="str">
        <f t="shared" si="1"/>
        <v>2018</v>
      </c>
      <c r="M92" s="68">
        <f>IF(AND(D92=My!A39,E92=My!B39),0,111)</f>
        <v>111</v>
      </c>
    </row>
    <row r="93" spans="3:13" x14ac:dyDescent="0.25">
      <c r="C93" s="68" t="s">
        <v>380</v>
      </c>
      <c r="D93" s="68" t="s">
        <v>207</v>
      </c>
      <c r="E93" s="68" t="s">
        <v>208</v>
      </c>
      <c r="K93" s="68" t="str">
        <f t="shared" si="1"/>
        <v>2018</v>
      </c>
      <c r="M93" s="68">
        <f>IF(AND(D93=My!A40,E93=My!B40),0,111)</f>
        <v>111</v>
      </c>
    </row>
    <row r="94" spans="3:13" x14ac:dyDescent="0.25">
      <c r="C94" s="68" t="s">
        <v>380</v>
      </c>
      <c r="D94" s="68" t="s">
        <v>209</v>
      </c>
      <c r="E94" s="68" t="s">
        <v>210</v>
      </c>
      <c r="F94" s="68">
        <v>5</v>
      </c>
      <c r="G94" s="68">
        <v>13</v>
      </c>
      <c r="H94" s="68">
        <v>0.5</v>
      </c>
      <c r="J94" s="68" t="s">
        <v>412</v>
      </c>
      <c r="K94" s="68" t="str">
        <f t="shared" si="1"/>
        <v>2018</v>
      </c>
      <c r="M94" s="68">
        <f>IF(AND(D94=My!A41,E94=My!B41),0,111)</f>
        <v>111</v>
      </c>
    </row>
    <row r="95" spans="3:13" x14ac:dyDescent="0.25">
      <c r="C95" s="68" t="s">
        <v>380</v>
      </c>
      <c r="D95" s="68" t="s">
        <v>211</v>
      </c>
      <c r="E95" s="68" t="s">
        <v>212</v>
      </c>
      <c r="K95" s="68" t="str">
        <f t="shared" si="1"/>
        <v>2018</v>
      </c>
      <c r="M95" s="68">
        <f>IF(AND(D95=My!A42,E95=My!B42),0,111)</f>
        <v>111</v>
      </c>
    </row>
    <row r="96" spans="3:13" x14ac:dyDescent="0.25">
      <c r="C96" s="68" t="s">
        <v>380</v>
      </c>
      <c r="D96" s="68" t="s">
        <v>213</v>
      </c>
      <c r="E96" s="68" t="s">
        <v>214</v>
      </c>
      <c r="K96" s="68" t="str">
        <f t="shared" si="1"/>
        <v>2017</v>
      </c>
      <c r="M96" s="68">
        <f>IF(AND(D96=My!A43,E96=My!B43),0,111)</f>
        <v>111</v>
      </c>
    </row>
    <row r="97" spans="3:13" x14ac:dyDescent="0.25">
      <c r="C97" s="68" t="s">
        <v>380</v>
      </c>
      <c r="D97" s="68" t="s">
        <v>215</v>
      </c>
      <c r="E97" s="68" t="s">
        <v>216</v>
      </c>
      <c r="F97" s="68">
        <v>4</v>
      </c>
      <c r="G97" s="68">
        <v>4</v>
      </c>
      <c r="H97" s="68">
        <v>3.5</v>
      </c>
      <c r="J97" s="68" t="s">
        <v>322</v>
      </c>
      <c r="K97" s="68" t="str">
        <f t="shared" si="1"/>
        <v>2017</v>
      </c>
      <c r="M97" s="68">
        <f>IF(AND(D97=My!A44,E97=My!B44),0,111)</f>
        <v>111</v>
      </c>
    </row>
    <row r="98" spans="3:13" x14ac:dyDescent="0.25">
      <c r="C98" s="68" t="s">
        <v>380</v>
      </c>
      <c r="D98" s="68" t="s">
        <v>217</v>
      </c>
      <c r="E98" s="68" t="s">
        <v>218</v>
      </c>
      <c r="K98" s="68" t="str">
        <f t="shared" si="1"/>
        <v>2017</v>
      </c>
      <c r="M98" s="68">
        <f>IF(AND(D98=My!A45,E98=My!B45),0,111)</f>
        <v>111</v>
      </c>
    </row>
    <row r="99" spans="3:13" x14ac:dyDescent="0.25">
      <c r="C99" s="68" t="s">
        <v>380</v>
      </c>
      <c r="D99" s="68" t="s">
        <v>219</v>
      </c>
      <c r="E99" s="68" t="s">
        <v>220</v>
      </c>
      <c r="F99" s="68">
        <v>4</v>
      </c>
      <c r="G99" s="68">
        <v>8</v>
      </c>
      <c r="H99" s="68">
        <v>2</v>
      </c>
      <c r="J99" s="68" t="s">
        <v>413</v>
      </c>
      <c r="K99" s="68" t="str">
        <f t="shared" si="1"/>
        <v>2017</v>
      </c>
      <c r="M99" s="68">
        <f>IF(AND(D99=My!A46,E99=My!B46),0,111)</f>
        <v>111</v>
      </c>
    </row>
    <row r="100" spans="3:13" x14ac:dyDescent="0.25">
      <c r="C100" s="68" t="s">
        <v>380</v>
      </c>
      <c r="D100" s="68" t="s">
        <v>221</v>
      </c>
      <c r="E100" s="68" t="s">
        <v>222</v>
      </c>
      <c r="F100" s="68">
        <v>5</v>
      </c>
      <c r="H100" s="68">
        <v>0</v>
      </c>
      <c r="J100" s="68" t="s">
        <v>414</v>
      </c>
      <c r="K100" s="68" t="str">
        <f t="shared" si="1"/>
        <v>2017</v>
      </c>
      <c r="M100" s="68" t="e">
        <f>IF(AND(D100=My!A47,E100=My!B47),0,111)</f>
        <v>#REF!</v>
      </c>
    </row>
    <row r="101" spans="3:13" x14ac:dyDescent="0.25">
      <c r="C101" s="68" t="s">
        <v>380</v>
      </c>
      <c r="D101" s="68" t="s">
        <v>223</v>
      </c>
      <c r="E101" s="68" t="s">
        <v>224</v>
      </c>
      <c r="F101" s="68">
        <v>5</v>
      </c>
      <c r="G101" s="68">
        <v>14</v>
      </c>
      <c r="H101" s="68">
        <v>5</v>
      </c>
      <c r="J101" s="68" t="s">
        <v>415</v>
      </c>
      <c r="K101" s="68" t="str">
        <f t="shared" si="1"/>
        <v>2017</v>
      </c>
      <c r="M101" s="68">
        <f>IF(AND(D101=My!A48,E101=My!B48),0,111)</f>
        <v>111</v>
      </c>
    </row>
    <row r="102" spans="3:13" x14ac:dyDescent="0.25">
      <c r="C102" s="68" t="s">
        <v>380</v>
      </c>
      <c r="D102" s="68" t="s">
        <v>225</v>
      </c>
      <c r="E102" s="68" t="s">
        <v>226</v>
      </c>
      <c r="F102" s="68">
        <v>5</v>
      </c>
      <c r="G102" s="68">
        <v>13</v>
      </c>
      <c r="H102" s="68">
        <v>0</v>
      </c>
      <c r="J102" s="68" t="s">
        <v>416</v>
      </c>
      <c r="K102" s="68" t="str">
        <f t="shared" si="1"/>
        <v>2017</v>
      </c>
      <c r="M102" s="68">
        <f>IF(AND(D102=My!A49,E102=My!B49),0,111)</f>
        <v>111</v>
      </c>
    </row>
    <row r="103" spans="3:13" x14ac:dyDescent="0.25">
      <c r="C103" s="68" t="s">
        <v>380</v>
      </c>
      <c r="D103" s="68" t="s">
        <v>227</v>
      </c>
      <c r="E103" s="68" t="s">
        <v>228</v>
      </c>
      <c r="F103" s="68">
        <v>4</v>
      </c>
      <c r="G103" s="68">
        <v>12</v>
      </c>
      <c r="H103" s="68">
        <v>4</v>
      </c>
      <c r="J103" s="68" t="s">
        <v>417</v>
      </c>
      <c r="K103" s="68" t="str">
        <f t="shared" si="1"/>
        <v>2016</v>
      </c>
      <c r="M103" s="68">
        <f>IF(AND(D103=My!A50,E103=My!B50),0,111)</f>
        <v>111</v>
      </c>
    </row>
    <row r="104" spans="3:13" x14ac:dyDescent="0.25">
      <c r="C104" s="68" t="s">
        <v>380</v>
      </c>
      <c r="D104" s="68" t="s">
        <v>229</v>
      </c>
      <c r="E104" s="68" t="s">
        <v>230</v>
      </c>
      <c r="K104" s="68" t="str">
        <f t="shared" si="1"/>
        <v>2016</v>
      </c>
      <c r="M104" s="68">
        <f>IF(AND(D104=My!A51,E104=My!B51),0,111)</f>
        <v>111</v>
      </c>
    </row>
    <row r="105" spans="3:13" x14ac:dyDescent="0.25">
      <c r="C105" s="68" t="s">
        <v>380</v>
      </c>
      <c r="D105" s="68" t="s">
        <v>231</v>
      </c>
      <c r="E105" s="68" t="s">
        <v>232</v>
      </c>
      <c r="K105" s="68" t="str">
        <f t="shared" si="1"/>
        <v>2016</v>
      </c>
      <c r="M105" s="68">
        <f>IF(AND(D105=My!A52,E105=My!B52),0,111)</f>
        <v>111</v>
      </c>
    </row>
    <row r="106" spans="3:13" x14ac:dyDescent="0.25">
      <c r="C106" s="68" t="s">
        <v>380</v>
      </c>
      <c r="D106" s="68" t="s">
        <v>233</v>
      </c>
      <c r="E106" s="68" t="s">
        <v>234</v>
      </c>
      <c r="H106" s="68">
        <v>0</v>
      </c>
      <c r="J106" s="68" t="s">
        <v>418</v>
      </c>
      <c r="K106" s="68" t="str">
        <f t="shared" si="1"/>
        <v>2015</v>
      </c>
      <c r="M106" s="68">
        <f>IF(AND(D106=My!A53,E106=My!B53),0,111)</f>
        <v>111</v>
      </c>
    </row>
    <row r="107" spans="3:13" x14ac:dyDescent="0.25">
      <c r="C107" s="68" t="s">
        <v>380</v>
      </c>
      <c r="D107" s="68" t="s">
        <v>235</v>
      </c>
      <c r="E107" s="68" t="s">
        <v>236</v>
      </c>
      <c r="H107" s="68">
        <v>0</v>
      </c>
      <c r="J107" s="68" t="s">
        <v>419</v>
      </c>
      <c r="K107" s="68" t="str">
        <f t="shared" si="1"/>
        <v>2015</v>
      </c>
      <c r="M107" s="68">
        <f>IF(AND(D107=My!A54,E107=My!B54),0,111)</f>
        <v>111</v>
      </c>
    </row>
    <row r="108" spans="3:13" x14ac:dyDescent="0.25">
      <c r="C108" s="68" t="s">
        <v>380</v>
      </c>
      <c r="D108" s="68" t="s">
        <v>237</v>
      </c>
      <c r="E108" s="68" t="s">
        <v>238</v>
      </c>
      <c r="K108" s="68" t="str">
        <f t="shared" si="1"/>
        <v>2015</v>
      </c>
      <c r="M108" s="68">
        <f>IF(AND(D108=My!A55,E108=My!B55),0,111)</f>
        <v>111</v>
      </c>
    </row>
    <row r="109" spans="3:13" x14ac:dyDescent="0.25">
      <c r="C109" s="68" t="s">
        <v>380</v>
      </c>
      <c r="D109" s="68" t="s">
        <v>239</v>
      </c>
      <c r="E109" s="68" t="s">
        <v>240</v>
      </c>
      <c r="K109" s="68" t="str">
        <f t="shared" si="1"/>
        <v>2014</v>
      </c>
      <c r="M109" s="68">
        <f>IF(AND(D109=My!A56,E109=My!B56),0,111)</f>
        <v>111</v>
      </c>
    </row>
    <row r="110" spans="3:13" x14ac:dyDescent="0.25">
      <c r="C110" s="68" t="s">
        <v>380</v>
      </c>
      <c r="D110" s="68" t="s">
        <v>241</v>
      </c>
      <c r="E110" s="68" t="s">
        <v>242</v>
      </c>
      <c r="F110" s="68">
        <v>5</v>
      </c>
      <c r="G110" s="68">
        <v>12</v>
      </c>
      <c r="H110" s="68">
        <v>4</v>
      </c>
      <c r="J110" s="68" t="s">
        <v>420</v>
      </c>
      <c r="K110" s="68" t="str">
        <f t="shared" si="1"/>
        <v>2014</v>
      </c>
      <c r="M110" s="68">
        <f>IF(AND(D110=My!A57,E110=My!B57),0,111)</f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opLeftCell="A5" workbookViewId="0">
      <selection activeCell="I2" sqref="I2:J26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33" x14ac:dyDescent="0.2">
      <c r="A2" t="s">
        <v>68</v>
      </c>
      <c r="B2" t="s">
        <v>459</v>
      </c>
      <c r="C2" t="s">
        <v>81</v>
      </c>
      <c r="D2" t="s">
        <v>495</v>
      </c>
      <c r="E2" t="s">
        <v>439</v>
      </c>
      <c r="F2" t="s">
        <v>66</v>
      </c>
      <c r="G2" t="s">
        <v>121</v>
      </c>
      <c r="I2" t="str">
        <f>CONCATENATE(A2,"/",B2)</f>
        <v>2/2022</v>
      </c>
      <c r="J2" t="str">
        <f>CONCATENATE(D2," ",C2)</f>
        <v>Stijepović Sara</v>
      </c>
      <c r="AC2">
        <f>U2</f>
        <v>0</v>
      </c>
      <c r="AF2">
        <f>V2+X2</f>
        <v>0</v>
      </c>
    </row>
    <row r="3" spans="1:33" x14ac:dyDescent="0.2">
      <c r="A3" t="s">
        <v>70</v>
      </c>
      <c r="B3" t="s">
        <v>459</v>
      </c>
      <c r="C3" t="s">
        <v>111</v>
      </c>
      <c r="D3" t="s">
        <v>130</v>
      </c>
      <c r="E3" t="s">
        <v>439</v>
      </c>
      <c r="F3" t="s">
        <v>66</v>
      </c>
      <c r="G3" t="s">
        <v>121</v>
      </c>
      <c r="I3" t="str">
        <f t="shared" ref="I3:I26" si="0">CONCATENATE(A3,"/",B3)</f>
        <v>4/2022</v>
      </c>
      <c r="J3" t="str">
        <f t="shared" ref="J3:J26" si="1">CONCATENATE(D3," ",C3)</f>
        <v>Pavićević Pavle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x14ac:dyDescent="0.2">
      <c r="A4" t="s">
        <v>79</v>
      </c>
      <c r="B4" t="s">
        <v>459</v>
      </c>
      <c r="C4" t="s">
        <v>496</v>
      </c>
      <c r="D4" t="s">
        <v>497</v>
      </c>
      <c r="E4" t="s">
        <v>439</v>
      </c>
      <c r="F4" t="s">
        <v>66</v>
      </c>
      <c r="G4" t="s">
        <v>121</v>
      </c>
      <c r="I4" t="str">
        <f t="shared" si="0"/>
        <v>13/2022</v>
      </c>
      <c r="J4" t="str">
        <f t="shared" si="1"/>
        <v>Dragaš Helena</v>
      </c>
      <c r="AC4">
        <f t="shared" si="2"/>
        <v>0</v>
      </c>
      <c r="AF4">
        <f t="shared" si="3"/>
        <v>0</v>
      </c>
      <c r="AG4">
        <f>W4+X4</f>
        <v>0</v>
      </c>
    </row>
    <row r="5" spans="1:33" x14ac:dyDescent="0.2">
      <c r="A5" t="s">
        <v>80</v>
      </c>
      <c r="B5" t="s">
        <v>459</v>
      </c>
      <c r="C5" t="s">
        <v>85</v>
      </c>
      <c r="D5" t="s">
        <v>433</v>
      </c>
      <c r="E5" t="s">
        <v>439</v>
      </c>
      <c r="F5" t="s">
        <v>66</v>
      </c>
      <c r="G5" t="s">
        <v>121</v>
      </c>
      <c r="I5" t="str">
        <f t="shared" si="0"/>
        <v>14/2022</v>
      </c>
      <c r="J5" t="str">
        <f t="shared" si="1"/>
        <v>Vučinić Marko</v>
      </c>
      <c r="AC5">
        <f t="shared" si="2"/>
        <v>0</v>
      </c>
      <c r="AF5">
        <f t="shared" si="3"/>
        <v>0</v>
      </c>
    </row>
    <row r="6" spans="1:33" x14ac:dyDescent="0.2">
      <c r="A6" t="s">
        <v>82</v>
      </c>
      <c r="B6" t="s">
        <v>459</v>
      </c>
      <c r="C6" t="s">
        <v>498</v>
      </c>
      <c r="D6" t="s">
        <v>499</v>
      </c>
      <c r="E6" t="s">
        <v>439</v>
      </c>
      <c r="F6" t="s">
        <v>66</v>
      </c>
      <c r="G6" t="s">
        <v>121</v>
      </c>
      <c r="I6" t="str">
        <f t="shared" si="0"/>
        <v>16/2022</v>
      </c>
      <c r="J6" t="str">
        <f t="shared" si="1"/>
        <v>Elezović Leontina</v>
      </c>
      <c r="AC6">
        <f t="shared" si="2"/>
        <v>0</v>
      </c>
      <c r="AF6">
        <f t="shared" si="3"/>
        <v>0</v>
      </c>
    </row>
    <row r="7" spans="1:33" x14ac:dyDescent="0.2">
      <c r="A7" t="s">
        <v>86</v>
      </c>
      <c r="B7" t="s">
        <v>459</v>
      </c>
      <c r="C7" t="s">
        <v>427</v>
      </c>
      <c r="D7" t="s">
        <v>500</v>
      </c>
      <c r="E7" t="s">
        <v>439</v>
      </c>
      <c r="F7" t="s">
        <v>66</v>
      </c>
      <c r="G7" t="s">
        <v>121</v>
      </c>
      <c r="I7" t="str">
        <f t="shared" si="0"/>
        <v>23/2022</v>
      </c>
      <c r="J7" t="str">
        <f t="shared" si="1"/>
        <v>Vučićević Dušan</v>
      </c>
    </row>
    <row r="8" spans="1:33" x14ac:dyDescent="0.2">
      <c r="A8" t="s">
        <v>87</v>
      </c>
      <c r="B8" t="s">
        <v>459</v>
      </c>
      <c r="C8" t="s">
        <v>501</v>
      </c>
      <c r="D8" t="s">
        <v>502</v>
      </c>
      <c r="E8" t="s">
        <v>439</v>
      </c>
      <c r="F8" t="s">
        <v>66</v>
      </c>
      <c r="G8" t="s">
        <v>121</v>
      </c>
      <c r="I8" t="str">
        <f t="shared" si="0"/>
        <v>24/2022</v>
      </c>
      <c r="J8" t="str">
        <f t="shared" si="1"/>
        <v>Đonović Varja</v>
      </c>
    </row>
    <row r="9" spans="1:33" x14ac:dyDescent="0.2">
      <c r="A9" t="s">
        <v>88</v>
      </c>
      <c r="B9" t="s">
        <v>459</v>
      </c>
      <c r="C9" t="s">
        <v>440</v>
      </c>
      <c r="D9" t="s">
        <v>503</v>
      </c>
      <c r="E9" t="s">
        <v>439</v>
      </c>
      <c r="F9" t="s">
        <v>66</v>
      </c>
      <c r="G9" t="s">
        <v>121</v>
      </c>
      <c r="I9" t="str">
        <f t="shared" si="0"/>
        <v>25/2022</v>
      </c>
      <c r="J9" t="str">
        <f t="shared" si="1"/>
        <v>Mirović Itana</v>
      </c>
      <c r="AC9">
        <f t="shared" si="2"/>
        <v>0</v>
      </c>
      <c r="AF9">
        <f t="shared" si="3"/>
        <v>0</v>
      </c>
    </row>
    <row r="10" spans="1:33" x14ac:dyDescent="0.2">
      <c r="A10" t="s">
        <v>93</v>
      </c>
      <c r="B10" t="s">
        <v>459</v>
      </c>
      <c r="C10" t="s">
        <v>504</v>
      </c>
      <c r="D10" t="s">
        <v>129</v>
      </c>
      <c r="E10" t="s">
        <v>439</v>
      </c>
      <c r="F10" t="s">
        <v>66</v>
      </c>
      <c r="G10" t="s">
        <v>121</v>
      </c>
      <c r="I10" t="str">
        <f t="shared" si="0"/>
        <v>29/2022</v>
      </c>
      <c r="J10" t="str">
        <f t="shared" si="1"/>
        <v>Radulović Nikolija</v>
      </c>
      <c r="AC10">
        <f t="shared" si="2"/>
        <v>0</v>
      </c>
      <c r="AF10">
        <f t="shared" si="3"/>
        <v>0</v>
      </c>
    </row>
    <row r="11" spans="1:33" x14ac:dyDescent="0.2">
      <c r="A11" t="s">
        <v>94</v>
      </c>
      <c r="B11" t="s">
        <v>459</v>
      </c>
      <c r="C11" t="s">
        <v>428</v>
      </c>
      <c r="D11" t="s">
        <v>431</v>
      </c>
      <c r="E11" t="s">
        <v>439</v>
      </c>
      <c r="F11" t="s">
        <v>66</v>
      </c>
      <c r="G11" t="s">
        <v>121</v>
      </c>
      <c r="I11" t="str">
        <f t="shared" si="0"/>
        <v>31/2022</v>
      </c>
      <c r="J11" t="str">
        <f t="shared" si="1"/>
        <v>Nedović Dragan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x14ac:dyDescent="0.2">
      <c r="A12" t="s">
        <v>96</v>
      </c>
      <c r="B12" t="s">
        <v>459</v>
      </c>
      <c r="C12" t="s">
        <v>505</v>
      </c>
      <c r="D12" t="s">
        <v>506</v>
      </c>
      <c r="E12" t="s">
        <v>439</v>
      </c>
      <c r="F12" t="s">
        <v>66</v>
      </c>
      <c r="G12" t="s">
        <v>121</v>
      </c>
      <c r="I12" t="str">
        <f t="shared" si="0"/>
        <v>32/2022</v>
      </c>
      <c r="J12" t="str">
        <f t="shared" si="1"/>
        <v>Aligrudić Lara</v>
      </c>
      <c r="AC12">
        <f t="shared" si="2"/>
        <v>0</v>
      </c>
      <c r="AF12">
        <f t="shared" si="3"/>
        <v>0</v>
      </c>
    </row>
    <row r="13" spans="1:33" x14ac:dyDescent="0.2">
      <c r="A13" t="s">
        <v>97</v>
      </c>
      <c r="B13" t="s">
        <v>459</v>
      </c>
      <c r="C13" t="s">
        <v>77</v>
      </c>
      <c r="D13" t="s">
        <v>507</v>
      </c>
      <c r="E13" t="s">
        <v>439</v>
      </c>
      <c r="F13" t="s">
        <v>66</v>
      </c>
      <c r="G13" t="s">
        <v>121</v>
      </c>
      <c r="I13" t="str">
        <f t="shared" si="0"/>
        <v>33/2022</v>
      </c>
      <c r="J13" t="str">
        <f t="shared" si="1"/>
        <v>Čuljković Nikola</v>
      </c>
      <c r="AC13">
        <f t="shared" si="2"/>
        <v>0</v>
      </c>
      <c r="AF13">
        <f t="shared" si="3"/>
        <v>0</v>
      </c>
    </row>
    <row r="14" spans="1:33" x14ac:dyDescent="0.2">
      <c r="A14" t="s">
        <v>98</v>
      </c>
      <c r="B14" t="s">
        <v>459</v>
      </c>
      <c r="C14" t="s">
        <v>95</v>
      </c>
      <c r="D14" t="s">
        <v>115</v>
      </c>
      <c r="E14" t="s">
        <v>439</v>
      </c>
      <c r="F14" t="s">
        <v>66</v>
      </c>
      <c r="G14" t="s">
        <v>121</v>
      </c>
      <c r="I14" t="str">
        <f t="shared" si="0"/>
        <v>34/2022</v>
      </c>
      <c r="J14" t="str">
        <f t="shared" si="1"/>
        <v>Knežević Stefan</v>
      </c>
      <c r="AG14">
        <f>W14+X14</f>
        <v>0</v>
      </c>
    </row>
    <row r="15" spans="1:33" x14ac:dyDescent="0.2">
      <c r="A15" t="s">
        <v>99</v>
      </c>
      <c r="B15" t="s">
        <v>459</v>
      </c>
      <c r="C15" t="s">
        <v>508</v>
      </c>
      <c r="D15" t="s">
        <v>509</v>
      </c>
      <c r="E15" t="s">
        <v>439</v>
      </c>
      <c r="F15" t="s">
        <v>66</v>
      </c>
      <c r="G15" t="s">
        <v>121</v>
      </c>
      <c r="I15" t="str">
        <f t="shared" si="0"/>
        <v>35/2022</v>
      </c>
      <c r="J15" t="str">
        <f t="shared" si="1"/>
        <v>Vulović Ina</v>
      </c>
    </row>
    <row r="16" spans="1:33" x14ac:dyDescent="0.2">
      <c r="A16" t="s">
        <v>100</v>
      </c>
      <c r="B16" t="s">
        <v>459</v>
      </c>
      <c r="C16" t="s">
        <v>510</v>
      </c>
      <c r="D16" t="s">
        <v>511</v>
      </c>
      <c r="E16" t="s">
        <v>439</v>
      </c>
      <c r="F16" t="s">
        <v>66</v>
      </c>
      <c r="G16" t="s">
        <v>121</v>
      </c>
      <c r="I16" t="str">
        <f t="shared" si="0"/>
        <v>36/2022</v>
      </c>
      <c r="J16" t="str">
        <f t="shared" si="1"/>
        <v>Vuksanović Isidora</v>
      </c>
      <c r="AC16">
        <f t="shared" si="2"/>
        <v>0</v>
      </c>
      <c r="AF16">
        <f t="shared" si="3"/>
        <v>0</v>
      </c>
    </row>
    <row r="17" spans="1:33" x14ac:dyDescent="0.2">
      <c r="A17" t="s">
        <v>101</v>
      </c>
      <c r="B17" t="s">
        <v>459</v>
      </c>
      <c r="C17" t="s">
        <v>133</v>
      </c>
      <c r="D17" t="s">
        <v>114</v>
      </c>
      <c r="E17" t="s">
        <v>439</v>
      </c>
      <c r="F17" t="s">
        <v>66</v>
      </c>
      <c r="G17" t="s">
        <v>121</v>
      </c>
      <c r="I17" t="str">
        <f t="shared" si="0"/>
        <v>37/2022</v>
      </c>
      <c r="J17" t="str">
        <f t="shared" si="1"/>
        <v>Vukčević Anastasija</v>
      </c>
      <c r="AC17">
        <f t="shared" si="2"/>
        <v>0</v>
      </c>
      <c r="AF17">
        <f t="shared" si="3"/>
        <v>0</v>
      </c>
    </row>
    <row r="18" spans="1:33" x14ac:dyDescent="0.2">
      <c r="A18" t="s">
        <v>102</v>
      </c>
      <c r="B18" t="s">
        <v>459</v>
      </c>
      <c r="C18" t="s">
        <v>92</v>
      </c>
      <c r="D18" t="s">
        <v>512</v>
      </c>
      <c r="E18" t="s">
        <v>439</v>
      </c>
      <c r="F18" t="s">
        <v>66</v>
      </c>
      <c r="G18" t="s">
        <v>121</v>
      </c>
      <c r="I18" t="str">
        <f t="shared" si="0"/>
        <v>39/2022</v>
      </c>
      <c r="J18" t="str">
        <f t="shared" si="1"/>
        <v>Sekulić Luka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x14ac:dyDescent="0.2">
      <c r="A19" t="s">
        <v>426</v>
      </c>
      <c r="B19" t="s">
        <v>459</v>
      </c>
      <c r="C19" t="s">
        <v>513</v>
      </c>
      <c r="D19" t="s">
        <v>514</v>
      </c>
      <c r="E19" t="s">
        <v>439</v>
      </c>
      <c r="F19" t="s">
        <v>66</v>
      </c>
      <c r="G19" t="s">
        <v>121</v>
      </c>
      <c r="I19" t="str">
        <f t="shared" si="0"/>
        <v>40/2022</v>
      </c>
      <c r="J19" t="str">
        <f t="shared" si="1"/>
        <v>Pepić Emin</v>
      </c>
      <c r="AC19">
        <f t="shared" si="2"/>
        <v>0</v>
      </c>
      <c r="AF19">
        <f t="shared" si="3"/>
        <v>0</v>
      </c>
    </row>
    <row r="20" spans="1:33" x14ac:dyDescent="0.2">
      <c r="A20" t="s">
        <v>104</v>
      </c>
      <c r="B20" t="s">
        <v>459</v>
      </c>
      <c r="C20" t="s">
        <v>125</v>
      </c>
      <c r="D20" t="s">
        <v>115</v>
      </c>
      <c r="E20" t="s">
        <v>439</v>
      </c>
      <c r="F20" t="s">
        <v>66</v>
      </c>
      <c r="G20" t="s">
        <v>121</v>
      </c>
      <c r="I20" t="str">
        <f t="shared" si="0"/>
        <v>44/2022</v>
      </c>
      <c r="J20" t="str">
        <f t="shared" si="1"/>
        <v>Knežević Milica</v>
      </c>
      <c r="AC20">
        <f t="shared" si="2"/>
        <v>0</v>
      </c>
      <c r="AF20">
        <f t="shared" si="3"/>
        <v>0</v>
      </c>
    </row>
    <row r="21" spans="1:33" x14ac:dyDescent="0.2">
      <c r="A21" t="s">
        <v>109</v>
      </c>
      <c r="B21" t="s">
        <v>459</v>
      </c>
      <c r="C21" t="s">
        <v>113</v>
      </c>
      <c r="D21" t="s">
        <v>134</v>
      </c>
      <c r="E21" t="s">
        <v>442</v>
      </c>
      <c r="F21" t="s">
        <v>66</v>
      </c>
      <c r="G21" t="s">
        <v>121</v>
      </c>
      <c r="I21" t="str">
        <f t="shared" si="0"/>
        <v>51/2022</v>
      </c>
      <c r="J21" t="str">
        <f t="shared" si="1"/>
        <v>Janković Petar</v>
      </c>
    </row>
    <row r="22" spans="1:33" x14ac:dyDescent="0.2">
      <c r="A22" t="s">
        <v>430</v>
      </c>
      <c r="B22" t="s">
        <v>438</v>
      </c>
      <c r="C22" t="s">
        <v>443</v>
      </c>
      <c r="D22" t="s">
        <v>444</v>
      </c>
      <c r="E22" t="s">
        <v>442</v>
      </c>
      <c r="F22" t="s">
        <v>68</v>
      </c>
      <c r="G22" t="s">
        <v>121</v>
      </c>
      <c r="I22" t="str">
        <f t="shared" si="0"/>
        <v>52/2021</v>
      </c>
      <c r="J22" t="str">
        <f t="shared" si="1"/>
        <v>Kasalica Branislav</v>
      </c>
    </row>
    <row r="23" spans="1:33" x14ac:dyDescent="0.2">
      <c r="A23" t="s">
        <v>105</v>
      </c>
      <c r="B23" t="s">
        <v>422</v>
      </c>
      <c r="C23" t="s">
        <v>428</v>
      </c>
      <c r="D23" t="s">
        <v>429</v>
      </c>
      <c r="E23" t="s">
        <v>442</v>
      </c>
      <c r="F23" t="s">
        <v>69</v>
      </c>
      <c r="G23" t="s">
        <v>121</v>
      </c>
      <c r="I23" t="str">
        <f t="shared" si="0"/>
        <v>47/2020</v>
      </c>
      <c r="J23" t="str">
        <f t="shared" si="1"/>
        <v>Pehar Dragan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x14ac:dyDescent="0.2">
      <c r="A24" t="s">
        <v>96</v>
      </c>
      <c r="B24" t="s">
        <v>124</v>
      </c>
      <c r="C24" t="s">
        <v>126</v>
      </c>
      <c r="D24" t="s">
        <v>127</v>
      </c>
      <c r="E24" t="s">
        <v>442</v>
      </c>
      <c r="F24" t="s">
        <v>71</v>
      </c>
      <c r="G24" t="s">
        <v>121</v>
      </c>
      <c r="I24" t="str">
        <f t="shared" si="0"/>
        <v>32/2018</v>
      </c>
      <c r="J24" t="str">
        <f t="shared" si="1"/>
        <v>Pejović Vasilisa</v>
      </c>
      <c r="AC24">
        <f t="shared" si="2"/>
        <v>0</v>
      </c>
      <c r="AF24">
        <f t="shared" si="3"/>
        <v>0</v>
      </c>
    </row>
    <row r="25" spans="1:33" x14ac:dyDescent="0.2">
      <c r="A25" t="s">
        <v>98</v>
      </c>
      <c r="B25" t="s">
        <v>124</v>
      </c>
      <c r="C25" t="s">
        <v>128</v>
      </c>
      <c r="D25" t="s">
        <v>129</v>
      </c>
      <c r="E25" t="s">
        <v>442</v>
      </c>
      <c r="F25" t="s">
        <v>71</v>
      </c>
      <c r="G25" t="s">
        <v>121</v>
      </c>
      <c r="I25" t="str">
        <f t="shared" si="0"/>
        <v>34/2018</v>
      </c>
      <c r="J25" t="str">
        <f t="shared" si="1"/>
        <v>Radulović Ana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x14ac:dyDescent="0.2">
      <c r="A26" t="s">
        <v>106</v>
      </c>
      <c r="B26" t="s">
        <v>107</v>
      </c>
      <c r="C26" t="s">
        <v>103</v>
      </c>
      <c r="D26" t="s">
        <v>108</v>
      </c>
      <c r="E26" t="s">
        <v>442</v>
      </c>
      <c r="F26" t="s">
        <v>75</v>
      </c>
      <c r="G26" t="s">
        <v>67</v>
      </c>
      <c r="I26" t="str">
        <f t="shared" si="0"/>
        <v>48/2014</v>
      </c>
      <c r="J26" t="str">
        <f t="shared" si="1"/>
        <v>Praščević Ivana</v>
      </c>
    </row>
    <row r="27" spans="1:33" ht="15" x14ac:dyDescent="0.25">
      <c r="A27" s="70"/>
      <c r="B27" s="70"/>
      <c r="C27" s="70"/>
      <c r="D27" s="70"/>
      <c r="E27" s="70"/>
      <c r="F27" s="70"/>
      <c r="G27" s="70"/>
    </row>
    <row r="28" spans="1:33" ht="15" x14ac:dyDescent="0.25">
      <c r="A28" s="70"/>
      <c r="B28" s="70"/>
      <c r="C28" s="70"/>
      <c r="D28" s="70"/>
      <c r="E28" s="70"/>
      <c r="F28" s="70"/>
      <c r="G28" s="70"/>
      <c r="AC28">
        <f t="shared" si="2"/>
        <v>0</v>
      </c>
      <c r="AF28">
        <f t="shared" si="3"/>
        <v>0</v>
      </c>
    </row>
    <row r="29" spans="1:33" ht="15" x14ac:dyDescent="0.25">
      <c r="A29" s="70"/>
      <c r="B29" s="70"/>
      <c r="C29" s="70"/>
      <c r="D29" s="70"/>
      <c r="E29" s="70"/>
      <c r="F29" s="70"/>
      <c r="G29" s="70"/>
      <c r="AC29">
        <f t="shared" si="2"/>
        <v>0</v>
      </c>
      <c r="AF29">
        <f t="shared" si="3"/>
        <v>0</v>
      </c>
    </row>
    <row r="30" spans="1:33" ht="15" x14ac:dyDescent="0.25">
      <c r="A30" s="70"/>
      <c r="B30" s="70"/>
      <c r="C30" s="70"/>
      <c r="D30" s="70"/>
      <c r="E30" s="70"/>
      <c r="F30" s="70"/>
      <c r="G30" s="70"/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 t="s">
        <v>117</v>
      </c>
      <c r="AC31">
        <f t="shared" si="2"/>
        <v>0</v>
      </c>
      <c r="AF31">
        <f t="shared" si="3"/>
        <v>0</v>
      </c>
    </row>
    <row r="32" spans="1:33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 t="s">
        <v>116</v>
      </c>
      <c r="AC32">
        <f t="shared" si="2"/>
        <v>0</v>
      </c>
      <c r="AF32">
        <f t="shared" si="3"/>
        <v>0</v>
      </c>
    </row>
    <row r="33" spans="1:33" ht="15" x14ac:dyDescent="0.25">
      <c r="A33" s="70"/>
      <c r="B33" s="70"/>
      <c r="C33" s="70"/>
      <c r="D33" s="70"/>
      <c r="E33" s="70"/>
      <c r="F33" s="70"/>
      <c r="G33" s="70"/>
      <c r="AC33">
        <f t="shared" si="2"/>
        <v>0</v>
      </c>
      <c r="AF33">
        <f t="shared" si="3"/>
        <v>0</v>
      </c>
    </row>
    <row r="34" spans="1:33" ht="15" x14ac:dyDescent="0.25">
      <c r="A34" s="70"/>
      <c r="B34" s="70"/>
      <c r="C34" s="70"/>
      <c r="D34" s="70"/>
      <c r="E34" s="70"/>
      <c r="F34" s="70"/>
      <c r="G34" s="70"/>
    </row>
    <row r="35" spans="1:33" ht="15" x14ac:dyDescent="0.25">
      <c r="A35" s="70"/>
      <c r="B35" s="70"/>
      <c r="C35" s="70"/>
      <c r="D35" s="70"/>
      <c r="E35" s="70"/>
      <c r="F35" s="70"/>
      <c r="G35" s="70"/>
      <c r="AC35">
        <f t="shared" si="2"/>
        <v>0</v>
      </c>
      <c r="AF35">
        <f t="shared" si="3"/>
        <v>0</v>
      </c>
    </row>
    <row r="36" spans="1:33" ht="15" x14ac:dyDescent="0.25">
      <c r="A36" s="70"/>
      <c r="B36" s="70"/>
      <c r="C36" s="70"/>
      <c r="D36" s="70"/>
      <c r="E36" s="70"/>
      <c r="F36" s="70"/>
      <c r="G36" s="70"/>
      <c r="AC36">
        <f t="shared" si="2"/>
        <v>0</v>
      </c>
      <c r="AF36">
        <f t="shared" si="3"/>
        <v>0</v>
      </c>
    </row>
    <row r="37" spans="1:33" ht="15" x14ac:dyDescent="0.25">
      <c r="A37" s="70"/>
      <c r="B37" s="70"/>
      <c r="C37" s="70"/>
      <c r="D37" s="70"/>
      <c r="E37" s="70"/>
      <c r="F37" s="70"/>
      <c r="G37" s="70"/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70"/>
      <c r="B38" s="70"/>
      <c r="C38" s="70"/>
      <c r="D38" s="70"/>
      <c r="E38" s="70"/>
      <c r="F38" s="70"/>
      <c r="G38" s="70"/>
      <c r="AC38">
        <f t="shared" si="2"/>
        <v>0</v>
      </c>
      <c r="AF38">
        <f t="shared" si="3"/>
        <v>0</v>
      </c>
    </row>
    <row r="39" spans="1:33" ht="15" x14ac:dyDescent="0.25">
      <c r="A39" s="70"/>
      <c r="B39" s="70"/>
      <c r="C39" s="70"/>
      <c r="D39" s="70"/>
      <c r="E39" s="70"/>
      <c r="F39" s="70"/>
      <c r="G39" s="70"/>
    </row>
    <row r="40" spans="1:33" ht="15" x14ac:dyDescent="0.25">
      <c r="A40" s="70"/>
      <c r="B40" s="70"/>
      <c r="C40" s="70"/>
      <c r="D40" s="70"/>
      <c r="E40" s="70"/>
      <c r="F40" s="70"/>
      <c r="G40" s="70"/>
      <c r="AC40">
        <f t="shared" si="2"/>
        <v>0</v>
      </c>
    </row>
    <row r="41" spans="1:33" ht="15" x14ac:dyDescent="0.25">
      <c r="A41" s="70"/>
      <c r="B41" s="70"/>
      <c r="C41" s="70"/>
      <c r="D41" s="70"/>
      <c r="E41" s="70"/>
      <c r="F41" s="70"/>
      <c r="G41" s="70"/>
      <c r="AC41">
        <f t="shared" si="2"/>
        <v>0</v>
      </c>
      <c r="AF41">
        <f t="shared" si="3"/>
        <v>0</v>
      </c>
    </row>
    <row r="42" spans="1:33" ht="15" x14ac:dyDescent="0.25">
      <c r="A42" s="70"/>
      <c r="B42" s="70"/>
      <c r="C42" s="70"/>
      <c r="D42" s="70"/>
      <c r="E42" s="70"/>
      <c r="F42" s="70"/>
      <c r="G42" s="70"/>
    </row>
    <row r="43" spans="1:33" ht="15" x14ac:dyDescent="0.25">
      <c r="A43" s="70"/>
      <c r="B43" s="70"/>
      <c r="C43" s="70"/>
      <c r="D43" s="70"/>
      <c r="E43" s="70"/>
      <c r="F43" s="70"/>
      <c r="G43" s="70"/>
      <c r="AC43">
        <f t="shared" si="2"/>
        <v>0</v>
      </c>
      <c r="AF43">
        <f t="shared" si="3"/>
        <v>0</v>
      </c>
    </row>
    <row r="44" spans="1:33" ht="15" x14ac:dyDescent="0.25">
      <c r="A44" s="70"/>
      <c r="B44" s="70"/>
      <c r="C44" s="70"/>
      <c r="D44" s="70"/>
      <c r="E44" s="70"/>
      <c r="F44" s="70"/>
      <c r="G44" s="70"/>
      <c r="AC44">
        <f t="shared" si="2"/>
        <v>0</v>
      </c>
      <c r="AF44">
        <f t="shared" si="3"/>
        <v>0</v>
      </c>
    </row>
    <row r="45" spans="1:33" ht="15" x14ac:dyDescent="0.25">
      <c r="A45" s="70"/>
      <c r="B45" s="70"/>
      <c r="C45" s="70"/>
      <c r="D45" s="70"/>
      <c r="E45" s="70"/>
      <c r="F45" s="70"/>
      <c r="G45" s="70"/>
      <c r="AC45">
        <f t="shared" si="2"/>
        <v>0</v>
      </c>
      <c r="AF45">
        <f t="shared" si="3"/>
        <v>0</v>
      </c>
    </row>
    <row r="46" spans="1:33" ht="15" x14ac:dyDescent="0.25">
      <c r="A46" s="70"/>
      <c r="B46" s="70"/>
      <c r="C46" s="70"/>
      <c r="D46" s="70"/>
      <c r="E46" s="70"/>
      <c r="F46" s="70"/>
      <c r="G46" s="70"/>
      <c r="AC46">
        <f t="shared" si="2"/>
        <v>0</v>
      </c>
      <c r="AF46">
        <f t="shared" si="3"/>
        <v>0</v>
      </c>
    </row>
    <row r="47" spans="1:33" ht="15" x14ac:dyDescent="0.25">
      <c r="A47" s="70"/>
      <c r="B47" s="70"/>
      <c r="C47" s="70"/>
      <c r="D47" s="70"/>
      <c r="E47" s="70"/>
      <c r="F47" s="70"/>
      <c r="G47" s="70"/>
    </row>
    <row r="48" spans="1:33" ht="15" x14ac:dyDescent="0.25">
      <c r="A48" s="70"/>
      <c r="B48" s="70"/>
      <c r="C48" s="70"/>
      <c r="D48" s="70"/>
      <c r="E48" s="70"/>
      <c r="F48" s="70"/>
      <c r="G48" s="70"/>
      <c r="AC48">
        <f t="shared" si="2"/>
        <v>0</v>
      </c>
      <c r="AF48">
        <f t="shared" si="3"/>
        <v>0</v>
      </c>
    </row>
    <row r="49" spans="1:33" ht="15" x14ac:dyDescent="0.25">
      <c r="A49" s="70"/>
      <c r="B49" s="70"/>
      <c r="C49" s="70"/>
      <c r="D49" s="70"/>
      <c r="E49" s="70"/>
      <c r="F49" s="70"/>
      <c r="G49" s="70"/>
    </row>
    <row r="50" spans="1:33" ht="15" x14ac:dyDescent="0.25">
      <c r="A50" s="70"/>
      <c r="B50" s="70"/>
      <c r="C50" s="70"/>
      <c r="D50" s="70"/>
      <c r="E50" s="70"/>
      <c r="F50" s="70"/>
      <c r="G50" s="70"/>
      <c r="AC50">
        <f t="shared" si="2"/>
        <v>0</v>
      </c>
      <c r="AF50">
        <f t="shared" si="3"/>
        <v>0</v>
      </c>
    </row>
    <row r="51" spans="1:33" ht="15" x14ac:dyDescent="0.25">
      <c r="A51" s="70"/>
      <c r="B51" s="70"/>
      <c r="C51" s="70"/>
      <c r="D51" s="70"/>
      <c r="E51" s="70"/>
      <c r="F51" s="70"/>
      <c r="G51" s="70"/>
      <c r="AC51">
        <f t="shared" si="2"/>
        <v>0</v>
      </c>
      <c r="AF51">
        <f t="shared" si="3"/>
        <v>0</v>
      </c>
    </row>
    <row r="52" spans="1:33" ht="15" x14ac:dyDescent="0.25">
      <c r="A52" s="70"/>
      <c r="B52" s="70"/>
      <c r="C52" s="70"/>
      <c r="D52" s="70"/>
      <c r="E52" s="70"/>
      <c r="F52" s="70"/>
      <c r="G52" s="70"/>
      <c r="AC52">
        <f t="shared" si="2"/>
        <v>0</v>
      </c>
      <c r="AF52">
        <f t="shared" si="3"/>
        <v>0</v>
      </c>
    </row>
    <row r="53" spans="1:33" ht="15" x14ac:dyDescent="0.25">
      <c r="A53" s="70"/>
      <c r="B53" s="70"/>
      <c r="C53" s="70"/>
      <c r="D53" s="70"/>
      <c r="E53" s="70"/>
      <c r="F53" s="70"/>
      <c r="G53" s="70"/>
    </row>
    <row r="54" spans="1:33" ht="15" x14ac:dyDescent="0.25">
      <c r="A54" s="70"/>
      <c r="B54" s="70"/>
      <c r="C54" s="70"/>
      <c r="D54" s="70"/>
      <c r="E54" s="70"/>
      <c r="F54" s="70"/>
      <c r="G54" s="70"/>
    </row>
    <row r="55" spans="1:33" ht="15" x14ac:dyDescent="0.25">
      <c r="A55" s="70"/>
      <c r="B55" s="70"/>
      <c r="C55" s="70"/>
      <c r="D55" s="70"/>
      <c r="E55" s="70"/>
      <c r="F55" s="70"/>
      <c r="G55" s="70"/>
    </row>
    <row r="56" spans="1:33" ht="15" x14ac:dyDescent="0.25">
      <c r="A56" s="70"/>
      <c r="B56" s="70"/>
      <c r="C56" s="70"/>
      <c r="D56" s="70"/>
      <c r="E56" s="70"/>
      <c r="F56" s="70"/>
      <c r="G56" s="70"/>
      <c r="AC56">
        <f t="shared" si="2"/>
        <v>0</v>
      </c>
    </row>
    <row r="57" spans="1:33" ht="15" x14ac:dyDescent="0.25">
      <c r="A57" s="70"/>
      <c r="B57" s="70"/>
      <c r="C57" s="70"/>
      <c r="D57" s="70"/>
      <c r="E57" s="70"/>
      <c r="F57" s="70"/>
      <c r="G57" s="70"/>
      <c r="AC57">
        <f t="shared" si="2"/>
        <v>0</v>
      </c>
      <c r="AF57">
        <f t="shared" si="3"/>
        <v>0</v>
      </c>
    </row>
    <row r="58" spans="1:33" ht="15" x14ac:dyDescent="0.25">
      <c r="A58" s="70"/>
      <c r="B58" s="70"/>
      <c r="C58" s="70"/>
      <c r="D58" s="70"/>
      <c r="E58" s="70"/>
      <c r="F58" s="70"/>
      <c r="G58" s="70"/>
      <c r="AC58">
        <f t="shared" si="2"/>
        <v>0</v>
      </c>
      <c r="AF58">
        <f t="shared" si="3"/>
        <v>0</v>
      </c>
    </row>
    <row r="59" spans="1:33" ht="15" x14ac:dyDescent="0.25">
      <c r="A59" s="70"/>
      <c r="B59" s="70"/>
      <c r="C59" s="70"/>
      <c r="D59" s="70"/>
      <c r="E59" s="70"/>
      <c r="F59" s="70"/>
      <c r="G59" s="70"/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70"/>
      <c r="B60" s="70"/>
      <c r="C60" s="70"/>
      <c r="D60" s="70"/>
      <c r="E60" s="70"/>
      <c r="F60" s="70"/>
      <c r="G60" s="70"/>
      <c r="AC60">
        <f t="shared" si="2"/>
        <v>0</v>
      </c>
      <c r="AF60">
        <f t="shared" si="3"/>
        <v>0</v>
      </c>
    </row>
    <row r="61" spans="1:33" ht="15" x14ac:dyDescent="0.25">
      <c r="A61" s="70"/>
      <c r="B61" s="70"/>
      <c r="C61" s="70"/>
      <c r="D61" s="70"/>
      <c r="E61" s="70"/>
      <c r="F61" s="70"/>
      <c r="G61" s="70"/>
      <c r="L61" s="62" t="s">
        <v>116</v>
      </c>
      <c r="AB61" s="62" t="s">
        <v>116</v>
      </c>
      <c r="AC61">
        <f t="shared" si="2"/>
        <v>0</v>
      </c>
      <c r="AF61">
        <f t="shared" si="3"/>
        <v>0</v>
      </c>
    </row>
    <row r="62" spans="1:33" ht="15" x14ac:dyDescent="0.25">
      <c r="A62" s="70"/>
      <c r="B62" s="70"/>
      <c r="C62" s="70"/>
      <c r="D62" s="70"/>
      <c r="E62" s="70"/>
      <c r="F62" s="70"/>
      <c r="G62" s="70"/>
      <c r="L62" s="62" t="s">
        <v>118</v>
      </c>
      <c r="AB62" s="62" t="s">
        <v>118</v>
      </c>
    </row>
    <row r="63" spans="1:33" ht="15" x14ac:dyDescent="0.25">
      <c r="A63" s="70"/>
      <c r="B63" s="70"/>
      <c r="C63" s="70"/>
      <c r="D63" s="70"/>
      <c r="E63" s="70"/>
      <c r="F63" s="70"/>
      <c r="G63" s="70"/>
    </row>
    <row r="64" spans="1:33" ht="15" x14ac:dyDescent="0.25">
      <c r="E64" s="65"/>
      <c r="F64" s="65"/>
      <c r="G64" s="65"/>
    </row>
    <row r="65" spans="1:33" ht="15" x14ac:dyDescent="0.25">
      <c r="E65" s="65"/>
      <c r="F65" s="65"/>
      <c r="G65" s="65"/>
      <c r="AC65">
        <f t="shared" si="2"/>
        <v>0</v>
      </c>
    </row>
    <row r="66" spans="1:33" ht="15" x14ac:dyDescent="0.25">
      <c r="E66" s="65"/>
      <c r="F66" s="65"/>
      <c r="G66" s="65"/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65"/>
      <c r="F67" s="65"/>
      <c r="G67" s="65"/>
    </row>
    <row r="68" spans="1:33" ht="15" x14ac:dyDescent="0.25">
      <c r="E68" s="65"/>
      <c r="F68" s="65"/>
      <c r="G68" s="65"/>
      <c r="AC68">
        <f t="shared" ref="AC68" si="4">U68</f>
        <v>0</v>
      </c>
      <c r="AF68">
        <f t="shared" ref="AF68" si="5">V68+X68</f>
        <v>0</v>
      </c>
      <c r="AG68">
        <f>W68+X68</f>
        <v>0</v>
      </c>
    </row>
    <row r="69" spans="1:33" ht="15" x14ac:dyDescent="0.25">
      <c r="E69" s="65"/>
      <c r="F69" s="65"/>
      <c r="G69" s="65"/>
    </row>
    <row r="70" spans="1:33" ht="15" x14ac:dyDescent="0.25">
      <c r="E70" s="65"/>
      <c r="F70" s="65"/>
      <c r="G70" s="65"/>
    </row>
    <row r="71" spans="1:33" ht="15" x14ac:dyDescent="0.25">
      <c r="E71" s="65"/>
      <c r="F71" s="65"/>
      <c r="G71" s="65"/>
    </row>
    <row r="72" spans="1:33" ht="15" x14ac:dyDescent="0.25">
      <c r="E72" s="65"/>
      <c r="F72" s="65"/>
      <c r="G72" s="65"/>
    </row>
    <row r="73" spans="1:33" ht="15" x14ac:dyDescent="0.25">
      <c r="A73" s="65"/>
      <c r="B73" s="65"/>
      <c r="C73" s="65"/>
      <c r="D73" s="65"/>
      <c r="E73" s="65"/>
      <c r="F73" s="65"/>
      <c r="G73" s="65"/>
    </row>
    <row r="74" spans="1:33" ht="15" x14ac:dyDescent="0.25">
      <c r="A74" s="65"/>
      <c r="B74" s="65"/>
      <c r="C74" s="65"/>
      <c r="D74" s="65"/>
      <c r="E74" s="65"/>
      <c r="F74" s="65"/>
      <c r="G74" s="65"/>
    </row>
    <row r="75" spans="1:33" ht="15" x14ac:dyDescent="0.25">
      <c r="A75" s="65"/>
      <c r="B75" s="65"/>
      <c r="C75" s="65"/>
      <c r="D75" s="65"/>
      <c r="E75" s="65"/>
      <c r="F75" s="65"/>
      <c r="G75" s="65"/>
    </row>
    <row r="76" spans="1:33" ht="15" x14ac:dyDescent="0.25">
      <c r="A76" s="65"/>
      <c r="B76" s="65"/>
      <c r="C76" s="65"/>
      <c r="D76" s="65"/>
      <c r="E76" s="65"/>
      <c r="F76" s="65"/>
      <c r="G76" s="65"/>
    </row>
    <row r="77" spans="1:33" ht="15" x14ac:dyDescent="0.25">
      <c r="A77" s="65"/>
      <c r="B77" s="65"/>
      <c r="C77" s="65"/>
      <c r="D77" s="65"/>
      <c r="E77" s="65"/>
      <c r="F77" s="65"/>
      <c r="G77" s="65"/>
    </row>
    <row r="78" spans="1:33" ht="15" x14ac:dyDescent="0.25">
      <c r="A78" s="65"/>
      <c r="B78" s="65"/>
      <c r="C78" s="65"/>
      <c r="D78" s="65"/>
      <c r="E78" s="65"/>
      <c r="F78" s="65"/>
      <c r="G78" s="65"/>
      <c r="J78" t="str">
        <f t="shared" ref="J78:J80" si="6">CONCATENATE(D78," ",C78)</f>
        <v xml:space="preserve"> </v>
      </c>
    </row>
    <row r="79" spans="1:33" ht="15" x14ac:dyDescent="0.25">
      <c r="A79" s="65"/>
      <c r="B79" s="65"/>
      <c r="C79" s="65"/>
      <c r="D79" s="65"/>
      <c r="E79" s="65"/>
      <c r="F79" s="65"/>
      <c r="G79" s="65"/>
      <c r="J79" t="str">
        <f t="shared" si="6"/>
        <v xml:space="preserve"> </v>
      </c>
    </row>
    <row r="80" spans="1:33" ht="15" x14ac:dyDescent="0.25">
      <c r="A80" s="65"/>
      <c r="B80" s="65"/>
      <c r="C80" s="65"/>
      <c r="D80" s="65"/>
      <c r="E80" s="65"/>
      <c r="F80" s="65"/>
      <c r="G80" s="65"/>
      <c r="J80" t="str">
        <f t="shared" si="6"/>
        <v xml:space="preserve"> </v>
      </c>
    </row>
    <row r="81" spans="1:10" ht="15" x14ac:dyDescent="0.25">
      <c r="A81" s="65"/>
      <c r="B81" s="65"/>
      <c r="C81" s="65"/>
      <c r="D81" s="65"/>
      <c r="E81" s="65"/>
      <c r="F81" s="65"/>
      <c r="G81" s="65"/>
      <c r="J81" t="str">
        <f>CONCATENATE(D81," ",C81)</f>
        <v xml:space="preserve"> </v>
      </c>
    </row>
    <row r="82" spans="1:10" ht="15" x14ac:dyDescent="0.25">
      <c r="A82" s="65"/>
      <c r="B82" s="65"/>
      <c r="C82" s="65"/>
      <c r="D82" s="65"/>
      <c r="E82" s="65"/>
      <c r="F82" s="65"/>
      <c r="G82" s="65"/>
      <c r="J82" t="str">
        <f>CONCATENATE(D82," ",C82)</f>
        <v xml:space="preserve"> </v>
      </c>
    </row>
    <row r="83" spans="1:10" ht="15" x14ac:dyDescent="0.25">
      <c r="A83" s="65"/>
      <c r="B83" s="65"/>
      <c r="C83" s="65"/>
      <c r="D83" s="65"/>
      <c r="E83" s="65"/>
      <c r="F83" s="65"/>
      <c r="G83" s="65"/>
    </row>
    <row r="84" spans="1:10" ht="15" x14ac:dyDescent="0.25">
      <c r="A84" s="65"/>
      <c r="B84" s="65"/>
      <c r="C84" s="65"/>
      <c r="D84" s="65"/>
      <c r="E84" s="65"/>
      <c r="F84" s="65"/>
      <c r="G84" s="65"/>
    </row>
    <row r="85" spans="1:10" ht="15" x14ac:dyDescent="0.25">
      <c r="A85" s="65"/>
      <c r="B85" s="65"/>
      <c r="C85" s="65"/>
      <c r="D85" s="65"/>
      <c r="E85" s="65"/>
      <c r="F85" s="65"/>
      <c r="G85" s="6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workbookViewId="0">
      <selection activeCell="I2" sqref="I2:J1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10" x14ac:dyDescent="0.2">
      <c r="A2" t="s">
        <v>66</v>
      </c>
      <c r="B2" t="s">
        <v>459</v>
      </c>
      <c r="C2" t="s">
        <v>460</v>
      </c>
      <c r="D2" t="s">
        <v>461</v>
      </c>
      <c r="E2" t="s">
        <v>439</v>
      </c>
      <c r="F2" t="s">
        <v>66</v>
      </c>
      <c r="G2" t="s">
        <v>121</v>
      </c>
      <c r="I2" t="str">
        <f>CONCATENATE(A2,"/",B2)</f>
        <v>1/2022</v>
      </c>
      <c r="J2" t="str">
        <f>CONCATENATE(D2," ",C2)</f>
        <v>Malagić Amina</v>
      </c>
    </row>
    <row r="3" spans="1:10" x14ac:dyDescent="0.2">
      <c r="A3" t="s">
        <v>69</v>
      </c>
      <c r="B3" t="s">
        <v>459</v>
      </c>
      <c r="C3" t="s">
        <v>125</v>
      </c>
      <c r="D3" t="s">
        <v>425</v>
      </c>
      <c r="E3" t="s">
        <v>439</v>
      </c>
      <c r="F3" t="s">
        <v>66</v>
      </c>
      <c r="G3" t="s">
        <v>121</v>
      </c>
      <c r="I3" t="str">
        <f t="shared" ref="I3:I17" si="0">CONCATENATE(A3,"/",B3)</f>
        <v>3/2022</v>
      </c>
      <c r="J3" t="str">
        <f t="shared" ref="J3:J17" si="1">CONCATENATE(D3," ",C3)</f>
        <v>Šćekić Milica</v>
      </c>
    </row>
    <row r="4" spans="1:10" x14ac:dyDescent="0.2">
      <c r="A4" t="s">
        <v>71</v>
      </c>
      <c r="B4" t="s">
        <v>459</v>
      </c>
      <c r="C4" t="s">
        <v>122</v>
      </c>
      <c r="D4" t="s">
        <v>462</v>
      </c>
      <c r="E4" t="s">
        <v>439</v>
      </c>
      <c r="F4" t="s">
        <v>66</v>
      </c>
      <c r="G4" t="s">
        <v>121</v>
      </c>
      <c r="I4" t="str">
        <f t="shared" si="0"/>
        <v>5/2022</v>
      </c>
      <c r="J4" t="str">
        <f t="shared" si="1"/>
        <v>Damjanović Marija</v>
      </c>
    </row>
    <row r="5" spans="1:10" x14ac:dyDescent="0.2">
      <c r="A5" t="s">
        <v>74</v>
      </c>
      <c r="B5" t="s">
        <v>459</v>
      </c>
      <c r="C5" t="s">
        <v>77</v>
      </c>
      <c r="D5" t="s">
        <v>463</v>
      </c>
      <c r="E5" t="s">
        <v>439</v>
      </c>
      <c r="F5" t="s">
        <v>66</v>
      </c>
      <c r="G5" t="s">
        <v>121</v>
      </c>
      <c r="I5" t="str">
        <f t="shared" si="0"/>
        <v>8/2022</v>
      </c>
      <c r="J5" t="str">
        <f t="shared" si="1"/>
        <v>Londrović Nikola</v>
      </c>
    </row>
    <row r="6" spans="1:10" x14ac:dyDescent="0.2">
      <c r="A6" t="s">
        <v>76</v>
      </c>
      <c r="B6" t="s">
        <v>459</v>
      </c>
      <c r="C6" t="s">
        <v>432</v>
      </c>
      <c r="D6" t="s">
        <v>464</v>
      </c>
      <c r="E6" t="s">
        <v>439</v>
      </c>
      <c r="F6" t="s">
        <v>66</v>
      </c>
      <c r="G6" t="s">
        <v>121</v>
      </c>
      <c r="I6" t="str">
        <f t="shared" si="0"/>
        <v>10/2022</v>
      </c>
      <c r="J6" t="str">
        <f t="shared" si="1"/>
        <v>Nenezić Jelena</v>
      </c>
    </row>
    <row r="7" spans="1:10" x14ac:dyDescent="0.2">
      <c r="A7" t="s">
        <v>80</v>
      </c>
      <c r="B7" t="s">
        <v>459</v>
      </c>
      <c r="C7" t="s">
        <v>465</v>
      </c>
      <c r="D7" t="s">
        <v>466</v>
      </c>
      <c r="E7" t="s">
        <v>439</v>
      </c>
      <c r="F7" t="s">
        <v>66</v>
      </c>
      <c r="G7" t="s">
        <v>121</v>
      </c>
      <c r="I7" t="str">
        <f t="shared" si="0"/>
        <v>14/2022</v>
      </c>
      <c r="J7" t="str">
        <f t="shared" si="1"/>
        <v>Đinović Nemanja</v>
      </c>
    </row>
    <row r="8" spans="1:10" x14ac:dyDescent="0.2">
      <c r="A8" t="s">
        <v>82</v>
      </c>
      <c r="B8" t="s">
        <v>459</v>
      </c>
      <c r="C8" t="s">
        <v>112</v>
      </c>
      <c r="D8" t="s">
        <v>441</v>
      </c>
      <c r="E8" t="s">
        <v>439</v>
      </c>
      <c r="F8" t="s">
        <v>66</v>
      </c>
      <c r="G8" t="s">
        <v>121</v>
      </c>
      <c r="I8" t="str">
        <f t="shared" si="0"/>
        <v>16/2022</v>
      </c>
      <c r="J8" t="str">
        <f t="shared" si="1"/>
        <v>Bulatović Danilo</v>
      </c>
    </row>
    <row r="9" spans="1:10" x14ac:dyDescent="0.2">
      <c r="A9" t="s">
        <v>83</v>
      </c>
      <c r="B9" t="s">
        <v>459</v>
      </c>
      <c r="C9" t="s">
        <v>467</v>
      </c>
      <c r="D9" t="s">
        <v>424</v>
      </c>
      <c r="E9" t="s">
        <v>439</v>
      </c>
      <c r="F9" t="s">
        <v>66</v>
      </c>
      <c r="G9" t="s">
        <v>121</v>
      </c>
      <c r="I9" t="str">
        <f t="shared" si="0"/>
        <v>20/2022</v>
      </c>
      <c r="J9" t="str">
        <f t="shared" si="1"/>
        <v>Marković Snežana</v>
      </c>
    </row>
    <row r="10" spans="1:10" x14ac:dyDescent="0.2">
      <c r="A10" t="s">
        <v>89</v>
      </c>
      <c r="B10" t="s">
        <v>459</v>
      </c>
      <c r="C10" t="s">
        <v>81</v>
      </c>
      <c r="D10" t="s">
        <v>468</v>
      </c>
      <c r="E10" t="s">
        <v>439</v>
      </c>
      <c r="F10" t="s">
        <v>66</v>
      </c>
      <c r="G10" t="s">
        <v>121</v>
      </c>
      <c r="I10" t="str">
        <f t="shared" si="0"/>
        <v>26/2022</v>
      </c>
      <c r="J10" t="str">
        <f t="shared" si="1"/>
        <v>Rosandić Sara</v>
      </c>
    </row>
    <row r="11" spans="1:10" x14ac:dyDescent="0.2">
      <c r="A11" t="s">
        <v>90</v>
      </c>
      <c r="B11" t="s">
        <v>459</v>
      </c>
      <c r="C11" t="s">
        <v>469</v>
      </c>
      <c r="D11" t="s">
        <v>470</v>
      </c>
      <c r="E11" t="s">
        <v>439</v>
      </c>
      <c r="F11" t="s">
        <v>66</v>
      </c>
      <c r="G11" t="s">
        <v>121</v>
      </c>
      <c r="I11" t="str">
        <f t="shared" si="0"/>
        <v>27/2022</v>
      </c>
      <c r="J11" t="str">
        <f t="shared" si="1"/>
        <v>Vujičić Damjan</v>
      </c>
    </row>
    <row r="12" spans="1:10" x14ac:dyDescent="0.2">
      <c r="A12" t="s">
        <v>91</v>
      </c>
      <c r="B12" t="s">
        <v>459</v>
      </c>
      <c r="C12" t="s">
        <v>471</v>
      </c>
      <c r="D12" t="s">
        <v>472</v>
      </c>
      <c r="E12" t="s">
        <v>439</v>
      </c>
      <c r="F12" t="s">
        <v>66</v>
      </c>
      <c r="G12" t="s">
        <v>121</v>
      </c>
      <c r="I12" t="str">
        <f t="shared" si="0"/>
        <v>28/2022</v>
      </c>
      <c r="J12" t="str">
        <f t="shared" si="1"/>
        <v>Selita Evhad</v>
      </c>
    </row>
    <row r="13" spans="1:10" x14ac:dyDescent="0.2">
      <c r="A13" t="s">
        <v>78</v>
      </c>
      <c r="B13" t="s">
        <v>438</v>
      </c>
      <c r="C13" t="s">
        <v>445</v>
      </c>
      <c r="D13" t="s">
        <v>423</v>
      </c>
      <c r="E13" t="s">
        <v>442</v>
      </c>
      <c r="F13" t="s">
        <v>68</v>
      </c>
      <c r="G13" t="s">
        <v>121</v>
      </c>
      <c r="I13" t="str">
        <f t="shared" si="0"/>
        <v>12/2021</v>
      </c>
      <c r="J13" t="str">
        <f t="shared" si="1"/>
        <v>Popović Antonije</v>
      </c>
    </row>
    <row r="14" spans="1:10" x14ac:dyDescent="0.2">
      <c r="A14" t="s">
        <v>84</v>
      </c>
      <c r="B14" t="s">
        <v>438</v>
      </c>
      <c r="C14" t="s">
        <v>434</v>
      </c>
      <c r="D14" t="s">
        <v>129</v>
      </c>
      <c r="E14" t="s">
        <v>439</v>
      </c>
      <c r="F14" t="s">
        <v>68</v>
      </c>
      <c r="G14" t="s">
        <v>121</v>
      </c>
      <c r="I14" t="str">
        <f t="shared" si="0"/>
        <v>21/2021</v>
      </c>
      <c r="J14" t="str">
        <f t="shared" si="1"/>
        <v>Radulović Lazar</v>
      </c>
    </row>
    <row r="15" spans="1:10" x14ac:dyDescent="0.2">
      <c r="A15" t="s">
        <v>93</v>
      </c>
      <c r="B15" t="s">
        <v>438</v>
      </c>
      <c r="C15" t="s">
        <v>446</v>
      </c>
      <c r="D15" t="s">
        <v>447</v>
      </c>
      <c r="E15" t="s">
        <v>442</v>
      </c>
      <c r="F15" t="s">
        <v>68</v>
      </c>
      <c r="G15" t="s">
        <v>121</v>
      </c>
      <c r="I15" t="str">
        <f t="shared" si="0"/>
        <v>29/2021</v>
      </c>
      <c r="J15" t="str">
        <f t="shared" si="1"/>
        <v>Stanisavljević Anđela</v>
      </c>
    </row>
    <row r="16" spans="1:10" x14ac:dyDescent="0.2">
      <c r="A16" t="s">
        <v>94</v>
      </c>
      <c r="B16" t="s">
        <v>121</v>
      </c>
      <c r="C16" t="s">
        <v>111</v>
      </c>
      <c r="D16" t="s">
        <v>123</v>
      </c>
      <c r="E16" t="s">
        <v>442</v>
      </c>
      <c r="F16" t="s">
        <v>72</v>
      </c>
      <c r="G16" t="s">
        <v>121</v>
      </c>
      <c r="I16" t="str">
        <f t="shared" si="0"/>
        <v>31/2017</v>
      </c>
      <c r="J16" t="str">
        <f t="shared" si="1"/>
        <v>Ljumović Pavle</v>
      </c>
    </row>
    <row r="17" spans="1:28" x14ac:dyDescent="0.2">
      <c r="A17" t="s">
        <v>99</v>
      </c>
      <c r="B17" t="s">
        <v>119</v>
      </c>
      <c r="C17" t="s">
        <v>77</v>
      </c>
      <c r="D17" t="s">
        <v>110</v>
      </c>
      <c r="E17" t="s">
        <v>442</v>
      </c>
      <c r="F17" t="s">
        <v>73</v>
      </c>
      <c r="G17" t="s">
        <v>67</v>
      </c>
      <c r="I17" t="str">
        <f t="shared" si="0"/>
        <v>35/2016</v>
      </c>
      <c r="J17" t="str">
        <f t="shared" si="1"/>
        <v>Rakonjac Nikola</v>
      </c>
    </row>
    <row r="18" spans="1:28" ht="15" x14ac:dyDescent="0.25">
      <c r="A18" s="70"/>
      <c r="B18" s="70"/>
      <c r="C18" s="70"/>
      <c r="D18" s="70"/>
      <c r="E18" s="70"/>
      <c r="F18" s="70"/>
      <c r="G18" s="70"/>
    </row>
    <row r="19" spans="1:28" ht="15" x14ac:dyDescent="0.25">
      <c r="A19" s="70"/>
      <c r="B19" s="70"/>
      <c r="C19" s="70"/>
      <c r="D19" s="70"/>
      <c r="E19" s="70"/>
      <c r="F19" s="70"/>
      <c r="G19" s="70"/>
    </row>
    <row r="20" spans="1:28" ht="15" x14ac:dyDescent="0.25">
      <c r="A20" s="70"/>
      <c r="B20" s="70"/>
      <c r="C20" s="70"/>
      <c r="D20" s="70"/>
      <c r="E20" s="70"/>
      <c r="F20" s="70"/>
      <c r="G20" s="70"/>
    </row>
    <row r="21" spans="1:28" ht="15" x14ac:dyDescent="0.25">
      <c r="A21" s="70"/>
      <c r="B21" s="70"/>
      <c r="C21" s="70"/>
      <c r="D21" s="70"/>
      <c r="E21" s="70"/>
      <c r="F21" s="70"/>
      <c r="G21" s="70"/>
    </row>
    <row r="22" spans="1:28" ht="15" x14ac:dyDescent="0.25">
      <c r="A22" s="70"/>
      <c r="B22" s="70"/>
      <c r="C22" s="70"/>
      <c r="D22" s="70"/>
      <c r="E22" s="70"/>
      <c r="F22" s="70"/>
      <c r="G22" s="70"/>
    </row>
    <row r="23" spans="1:28" ht="15" x14ac:dyDescent="0.25">
      <c r="A23" s="70"/>
      <c r="B23" s="70"/>
      <c r="C23" s="70"/>
      <c r="D23" s="70"/>
      <c r="E23" s="70"/>
      <c r="F23" s="70"/>
      <c r="G23" s="70"/>
    </row>
    <row r="24" spans="1:28" ht="15" x14ac:dyDescent="0.25">
      <c r="A24" s="70"/>
      <c r="B24" s="70"/>
      <c r="C24" s="70"/>
      <c r="D24" s="70"/>
      <c r="E24" s="70"/>
      <c r="F24" s="70"/>
      <c r="G24" s="70"/>
    </row>
    <row r="25" spans="1:28" ht="15" x14ac:dyDescent="0.25">
      <c r="A25" s="70"/>
      <c r="B25" s="70"/>
      <c r="C25" s="70"/>
      <c r="D25" s="70"/>
      <c r="E25" s="70"/>
      <c r="F25" s="70"/>
      <c r="G25" s="70"/>
    </row>
    <row r="26" spans="1:28" ht="15" x14ac:dyDescent="0.25">
      <c r="A26" s="70"/>
      <c r="B26" s="70"/>
      <c r="C26" s="70"/>
      <c r="D26" s="70"/>
      <c r="E26" s="70"/>
      <c r="F26" s="70"/>
      <c r="G26" s="70"/>
    </row>
    <row r="27" spans="1:28" ht="15" x14ac:dyDescent="0.25">
      <c r="A27" s="70"/>
      <c r="B27" s="70"/>
      <c r="C27" s="70"/>
      <c r="D27" s="70"/>
      <c r="E27" s="70"/>
      <c r="F27" s="70"/>
      <c r="G27" s="70"/>
    </row>
    <row r="28" spans="1:28" ht="15" x14ac:dyDescent="0.25">
      <c r="A28" s="70"/>
      <c r="B28" s="70"/>
      <c r="C28" s="70"/>
      <c r="D28" s="70"/>
      <c r="E28" s="70"/>
      <c r="F28" s="70"/>
      <c r="G28" s="70"/>
    </row>
    <row r="29" spans="1:28" ht="15" x14ac:dyDescent="0.25">
      <c r="A29" s="70"/>
      <c r="B29" s="70"/>
      <c r="C29" s="70"/>
      <c r="D29" s="70"/>
      <c r="E29" s="70"/>
      <c r="F29" s="70"/>
      <c r="G29" s="70"/>
    </row>
    <row r="30" spans="1:28" ht="15" x14ac:dyDescent="0.25">
      <c r="A30" s="70"/>
      <c r="B30" s="70"/>
      <c r="C30" s="70"/>
      <c r="D30" s="70"/>
      <c r="E30" s="70"/>
      <c r="F30" s="70"/>
      <c r="G30" s="70"/>
    </row>
    <row r="31" spans="1:28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/>
    </row>
    <row r="32" spans="1:28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/>
    </row>
    <row r="33" spans="1:7" ht="15" x14ac:dyDescent="0.25">
      <c r="A33" s="70"/>
      <c r="B33" s="70"/>
      <c r="C33" s="70"/>
      <c r="D33" s="70"/>
      <c r="E33" s="70"/>
      <c r="F33" s="70"/>
      <c r="G33" s="70"/>
    </row>
    <row r="34" spans="1:7" ht="15" x14ac:dyDescent="0.25">
      <c r="A34" s="70"/>
      <c r="B34" s="70"/>
      <c r="C34" s="70"/>
      <c r="D34" s="70"/>
      <c r="E34" s="70"/>
      <c r="F34" s="70"/>
      <c r="G34" s="70"/>
    </row>
    <row r="35" spans="1:7" ht="15" x14ac:dyDescent="0.25">
      <c r="A35" s="70"/>
      <c r="B35" s="70"/>
      <c r="C35" s="70"/>
      <c r="D35" s="70"/>
      <c r="E35" s="70"/>
      <c r="F35" s="70"/>
      <c r="G35" s="70"/>
    </row>
    <row r="36" spans="1:7" ht="15" x14ac:dyDescent="0.25">
      <c r="A36" s="70"/>
      <c r="B36" s="70"/>
      <c r="C36" s="70"/>
      <c r="D36" s="70"/>
      <c r="E36" s="70"/>
      <c r="F36" s="70"/>
      <c r="G36" s="70"/>
    </row>
    <row r="37" spans="1:7" ht="15" x14ac:dyDescent="0.25">
      <c r="A37" s="70"/>
      <c r="B37" s="70"/>
      <c r="C37" s="70"/>
      <c r="D37" s="70"/>
      <c r="E37" s="70"/>
      <c r="F37" s="70"/>
      <c r="G37" s="70"/>
    </row>
    <row r="38" spans="1:7" ht="15" x14ac:dyDescent="0.25">
      <c r="A38" s="70"/>
      <c r="B38" s="70"/>
      <c r="C38" s="70"/>
      <c r="D38" s="70"/>
      <c r="E38" s="70"/>
      <c r="F38" s="70"/>
      <c r="G38" s="70"/>
    </row>
    <row r="39" spans="1:7" ht="15" x14ac:dyDescent="0.25">
      <c r="A39" s="70"/>
      <c r="B39" s="70"/>
      <c r="C39" s="70"/>
      <c r="D39" s="70"/>
      <c r="E39" s="70"/>
      <c r="F39" s="70"/>
      <c r="G39" s="70"/>
    </row>
    <row r="40" spans="1:7" ht="15" x14ac:dyDescent="0.25">
      <c r="A40" s="70"/>
      <c r="B40" s="70"/>
      <c r="C40" s="70"/>
      <c r="D40" s="70"/>
      <c r="E40" s="70"/>
      <c r="F40" s="70"/>
      <c r="G40" s="70"/>
    </row>
    <row r="41" spans="1:7" ht="15" x14ac:dyDescent="0.25">
      <c r="A41" s="70"/>
      <c r="B41" s="70"/>
      <c r="C41" s="70"/>
      <c r="D41" s="70"/>
      <c r="E41" s="70"/>
      <c r="F41" s="70"/>
      <c r="G41" s="70"/>
    </row>
    <row r="42" spans="1:7" ht="15" x14ac:dyDescent="0.25">
      <c r="A42" s="70"/>
      <c r="B42" s="70"/>
      <c r="C42" s="70"/>
      <c r="D42" s="70"/>
      <c r="E42" s="70"/>
      <c r="F42" s="70"/>
      <c r="G42" s="70"/>
    </row>
    <row r="43" spans="1:7" ht="15" x14ac:dyDescent="0.25">
      <c r="A43" s="70"/>
      <c r="B43" s="70"/>
      <c r="C43" s="70"/>
      <c r="D43" s="70"/>
      <c r="E43" s="70"/>
      <c r="F43" s="70"/>
      <c r="G43" s="70"/>
    </row>
    <row r="44" spans="1:7" ht="15" x14ac:dyDescent="0.25">
      <c r="A44" s="70"/>
      <c r="B44" s="70"/>
      <c r="C44" s="70"/>
      <c r="D44" s="70"/>
      <c r="E44" s="70"/>
      <c r="F44" s="70"/>
      <c r="G44" s="70"/>
    </row>
    <row r="45" spans="1:7" ht="15" x14ac:dyDescent="0.25">
      <c r="A45" s="70"/>
      <c r="B45" s="70"/>
      <c r="C45" s="70"/>
      <c r="D45" s="70"/>
      <c r="E45" s="70"/>
      <c r="F45" s="70"/>
      <c r="G45" s="70"/>
    </row>
    <row r="56" spans="1:12" ht="15" x14ac:dyDescent="0.25">
      <c r="A56" s="65"/>
      <c r="B56" s="65"/>
      <c r="C56" s="65"/>
      <c r="D56" s="65"/>
      <c r="E56" s="65"/>
      <c r="F56" s="65"/>
      <c r="G56" s="65"/>
    </row>
    <row r="57" spans="1:12" ht="15" x14ac:dyDescent="0.25">
      <c r="A57" s="65"/>
      <c r="B57" s="65"/>
      <c r="C57" s="65"/>
      <c r="D57" s="65"/>
      <c r="E57" s="65"/>
      <c r="F57" s="65"/>
      <c r="G57" s="65"/>
    </row>
    <row r="58" spans="1:12" ht="15" x14ac:dyDescent="0.25">
      <c r="A58" s="65"/>
      <c r="B58" s="65"/>
      <c r="C58" s="65"/>
      <c r="D58" s="65"/>
      <c r="E58" s="65"/>
      <c r="F58" s="65"/>
      <c r="G58" s="65"/>
    </row>
    <row r="59" spans="1:12" ht="15" x14ac:dyDescent="0.25">
      <c r="A59" s="65"/>
      <c r="B59" s="65"/>
      <c r="C59" s="65"/>
      <c r="D59" s="65"/>
      <c r="E59" s="65"/>
      <c r="F59" s="65"/>
      <c r="G59" s="65"/>
    </row>
    <row r="60" spans="1:12" ht="15" x14ac:dyDescent="0.25">
      <c r="A60" s="65"/>
      <c r="B60" s="65"/>
      <c r="C60" s="65"/>
      <c r="D60" s="65"/>
      <c r="E60" s="65"/>
      <c r="F60" s="65"/>
      <c r="G60" s="65"/>
    </row>
    <row r="61" spans="1:12" ht="15" x14ac:dyDescent="0.25">
      <c r="A61" s="65"/>
      <c r="B61" s="65"/>
      <c r="C61" s="65"/>
      <c r="D61" s="65"/>
      <c r="E61" s="65"/>
      <c r="F61" s="65"/>
      <c r="G61" s="65"/>
      <c r="L61" t="s">
        <v>116</v>
      </c>
    </row>
    <row r="62" spans="1:12" ht="15" x14ac:dyDescent="0.25">
      <c r="A62" s="65"/>
      <c r="B62" s="65"/>
      <c r="C62" s="65"/>
      <c r="D62" s="65"/>
      <c r="E62" s="65"/>
      <c r="F62" s="65"/>
      <c r="G62" s="65"/>
      <c r="L62" t="s">
        <v>118</v>
      </c>
    </row>
    <row r="63" spans="1:12" ht="15" x14ac:dyDescent="0.25">
      <c r="A63" s="65"/>
      <c r="B63" s="65"/>
      <c r="C63" s="65"/>
      <c r="D63" s="65"/>
      <c r="E63" s="65"/>
      <c r="F63" s="65"/>
      <c r="G63" s="65"/>
    </row>
    <row r="64" spans="1:12" ht="15" x14ac:dyDescent="0.25">
      <c r="A64" s="65"/>
      <c r="B64" s="65"/>
      <c r="C64" s="65"/>
      <c r="D64" s="65"/>
      <c r="E64" s="65"/>
      <c r="F64" s="65"/>
      <c r="G64" s="65"/>
    </row>
    <row r="65" spans="1:7" ht="15" x14ac:dyDescent="0.25">
      <c r="A65" s="65"/>
      <c r="B65" s="65"/>
      <c r="C65" s="65"/>
      <c r="D65" s="65"/>
      <c r="E65" s="65"/>
      <c r="F65" s="65"/>
      <c r="G65" s="65"/>
    </row>
    <row r="66" spans="1:7" ht="15" x14ac:dyDescent="0.25">
      <c r="A66" s="65"/>
      <c r="B66" s="65"/>
      <c r="C66" s="65"/>
      <c r="D66" s="65"/>
      <c r="E66" s="65"/>
      <c r="F66" s="65"/>
      <c r="G66" s="65"/>
    </row>
    <row r="67" spans="1:7" ht="15" x14ac:dyDescent="0.25">
      <c r="A67" s="65"/>
      <c r="B67" s="65"/>
      <c r="C67" s="65"/>
      <c r="D67" s="65"/>
      <c r="E67" s="65"/>
      <c r="F67" s="65"/>
      <c r="G67" s="65"/>
    </row>
    <row r="68" spans="1:7" ht="15" x14ac:dyDescent="0.25">
      <c r="A68" s="65"/>
      <c r="B68" s="65"/>
      <c r="C68" s="65"/>
      <c r="D68" s="65"/>
      <c r="E68" s="65"/>
      <c r="F68" s="65"/>
      <c r="G68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C_predlog</vt:lpstr>
      <vt:lpstr>D_predlog</vt:lpstr>
      <vt:lpstr>C_Zakljucne</vt:lpstr>
      <vt:lpstr>D_Zakljucne</vt:lpstr>
      <vt:lpstr>Statistika</vt:lpstr>
      <vt:lpstr>My</vt:lpstr>
      <vt:lpstr>Bodovi</vt:lpstr>
      <vt:lpstr>C1</vt:lpstr>
      <vt:lpstr>D1</vt:lpstr>
    </vt:vector>
  </TitlesOfParts>
  <Company>ORGANIZACIJA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Ic</cp:lastModifiedBy>
  <cp:lastPrinted>2022-09-18T11:25:46Z</cp:lastPrinted>
  <dcterms:created xsi:type="dcterms:W3CDTF">2007-10-09T19:03:50Z</dcterms:created>
  <dcterms:modified xsi:type="dcterms:W3CDTF">2023-09-07T13:31:56Z</dcterms:modified>
</cp:coreProperties>
</file>