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 activeTab="1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H20" i="23" l="1"/>
  <c r="C18" i="23"/>
  <c r="C13" i="23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<sst xmlns="http://schemas.openxmlformats.org/spreadsheetml/2006/main" count="976" uniqueCount="553">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</sst>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7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7" fillId="0" borderId="15" xfId="40" applyFont="1" applyFill="1" applyBorder="1" applyAlignment="1">
      <alignment horizontal="right"/>
    </xf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11" fillId="0" borderId="0" xfId="41" applyFont="1" applyAlignment="1">
      <alignment horizontal="center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6" zoomScaleNormal="100" workbookViewId="0">
      <selection activeCell="V33" sqref="V33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85"/>
      <c r="U1" s="85"/>
    </row>
    <row r="2" spans="1:21" x14ac:dyDescent="0.2">
      <c r="A2" s="86" t="s">
        <v>53</v>
      </c>
      <c r="B2" s="8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9"/>
      <c r="O2" s="90" t="s">
        <v>24</v>
      </c>
      <c r="P2" s="91"/>
      <c r="Q2" s="91"/>
      <c r="R2" s="92"/>
      <c r="S2" s="92"/>
      <c r="T2" s="92"/>
      <c r="U2" s="93"/>
    </row>
    <row r="3" spans="1:21" ht="21" customHeight="1" x14ac:dyDescent="0.2">
      <c r="A3" s="94" t="s">
        <v>2</v>
      </c>
      <c r="B3" s="94"/>
      <c r="C3" s="94"/>
      <c r="D3" s="95" t="s">
        <v>3</v>
      </c>
      <c r="E3" s="95"/>
      <c r="F3" s="95"/>
      <c r="G3" s="95"/>
      <c r="H3" s="96" t="s">
        <v>56</v>
      </c>
      <c r="I3" s="96"/>
      <c r="J3" s="96"/>
      <c r="K3" s="96"/>
      <c r="L3" s="96"/>
      <c r="M3" s="96"/>
      <c r="N3" s="96"/>
      <c r="O3" s="96"/>
      <c r="P3" s="96"/>
      <c r="Q3" s="97" t="s">
        <v>131</v>
      </c>
      <c r="R3" s="97"/>
      <c r="S3" s="97"/>
      <c r="T3" s="97"/>
      <c r="U3" s="97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72" t="s">
        <v>4</v>
      </c>
      <c r="B5" s="75" t="s">
        <v>5</v>
      </c>
      <c r="C5" s="78" t="s">
        <v>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9" t="s">
        <v>7</v>
      </c>
      <c r="U5" s="81" t="s">
        <v>8</v>
      </c>
    </row>
    <row r="6" spans="1:21" ht="21" customHeight="1" x14ac:dyDescent="0.2">
      <c r="A6" s="73"/>
      <c r="B6" s="76"/>
      <c r="C6" s="39"/>
      <c r="D6" s="83" t="s">
        <v>9</v>
      </c>
      <c r="E6" s="83"/>
      <c r="F6" s="83"/>
      <c r="G6" s="83"/>
      <c r="H6" s="83"/>
      <c r="I6" s="83" t="s">
        <v>10</v>
      </c>
      <c r="J6" s="83"/>
      <c r="K6" s="83"/>
      <c r="L6" s="83" t="s">
        <v>11</v>
      </c>
      <c r="M6" s="83"/>
      <c r="N6" s="83"/>
      <c r="O6" s="83" t="s">
        <v>12</v>
      </c>
      <c r="P6" s="83"/>
      <c r="Q6" s="83"/>
      <c r="R6" s="83" t="s">
        <v>13</v>
      </c>
      <c r="S6" s="83"/>
      <c r="T6" s="79"/>
      <c r="U6" s="81"/>
    </row>
    <row r="7" spans="1:21" ht="21" customHeight="1" thickBot="1" x14ac:dyDescent="0.25">
      <c r="A7" s="74"/>
      <c r="B7" s="77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80"/>
      <c r="U7" s="82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/>
      <c r="J8" s="45"/>
      <c r="K8" s="45"/>
      <c r="L8" s="45"/>
      <c r="M8" s="45">
        <v>9</v>
      </c>
      <c r="N8" s="45"/>
      <c r="O8" s="45">
        <v>18</v>
      </c>
      <c r="P8" s="46">
        <v>15</v>
      </c>
      <c r="Q8" s="45"/>
      <c r="R8" s="43"/>
      <c r="S8" s="43">
        <v>47</v>
      </c>
      <c r="T8" s="43">
        <f t="shared" ref="T8:T32" si="0">SUM(D8:E8,O8,P8,MAX(R8,S8))</f>
        <v>80</v>
      </c>
      <c r="U8" s="43" t="str">
        <f>IF(T8&gt;89,"A",IF(T8&gt;79,"B",IF(T8&gt;69,"C",IF(T8&gt;59,"D",IF(T8&gt;49,"E","F")))))</f>
        <v>B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>
        <v>0</v>
      </c>
      <c r="P9" s="51">
        <v>0</v>
      </c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/>
      <c r="J10" s="50"/>
      <c r="K10" s="50"/>
      <c r="L10" s="50"/>
      <c r="M10" s="50"/>
      <c r="N10" s="50"/>
      <c r="O10" s="51">
        <v>2</v>
      </c>
      <c r="P10" s="51">
        <v>4</v>
      </c>
      <c r="Q10" s="50"/>
      <c r="R10" s="48">
        <v>7</v>
      </c>
      <c r="S10" s="48">
        <v>12</v>
      </c>
      <c r="T10" s="43">
        <f t="shared" si="0"/>
        <v>18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/>
      <c r="M11" s="50"/>
      <c r="N11" s="50"/>
      <c r="O11" s="51">
        <v>10</v>
      </c>
      <c r="P11" s="51">
        <v>20</v>
      </c>
      <c r="Q11" s="50"/>
      <c r="R11" s="48"/>
      <c r="S11" s="48">
        <v>25</v>
      </c>
      <c r="T11" s="43">
        <f t="shared" si="0"/>
        <v>55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20</v>
      </c>
      <c r="J12" s="50">
        <v>10</v>
      </c>
      <c r="K12" s="50"/>
      <c r="L12" s="50"/>
      <c r="M12" s="50"/>
      <c r="N12" s="50"/>
      <c r="O12" s="51">
        <v>20</v>
      </c>
      <c r="P12" s="51"/>
      <c r="Q12" s="50"/>
      <c r="R12" s="48">
        <v>15</v>
      </c>
      <c r="S12" s="48">
        <v>30</v>
      </c>
      <c r="T12" s="43">
        <f t="shared" si="0"/>
        <v>50</v>
      </c>
      <c r="U12" s="43" t="str">
        <f t="shared" si="1"/>
        <v>E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/>
      <c r="M13" s="50"/>
      <c r="N13" s="50"/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/>
      <c r="J14" s="50"/>
      <c r="K14" s="50"/>
      <c r="L14" s="50"/>
      <c r="M14" s="50"/>
      <c r="N14" s="50"/>
      <c r="O14" s="51"/>
      <c r="P14" s="71">
        <v>10</v>
      </c>
      <c r="Q14" s="50"/>
      <c r="R14" s="48">
        <v>12</v>
      </c>
      <c r="S14" s="48">
        <v>16</v>
      </c>
      <c r="T14" s="43">
        <f t="shared" si="0"/>
        <v>26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/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/>
      <c r="J17" s="50"/>
      <c r="K17" s="50"/>
      <c r="L17" s="50"/>
      <c r="M17" s="50"/>
      <c r="N17" s="50"/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>
        <v>9</v>
      </c>
      <c r="P18" s="51">
        <v>6</v>
      </c>
      <c r="Q18" s="50"/>
      <c r="R18" s="48"/>
      <c r="S18" s="48">
        <v>23</v>
      </c>
      <c r="T18" s="43">
        <f t="shared" si="0"/>
        <v>38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/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>
        <v>16</v>
      </c>
      <c r="T19" s="43">
        <f t="shared" si="0"/>
        <v>16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>
        <v>21</v>
      </c>
      <c r="J24" s="50">
        <v>10</v>
      </c>
      <c r="K24" s="50"/>
      <c r="L24" s="50"/>
      <c r="M24" s="50"/>
      <c r="N24" s="50"/>
      <c r="O24" s="51">
        <v>14</v>
      </c>
      <c r="P24" s="51">
        <v>11</v>
      </c>
      <c r="Q24" s="50"/>
      <c r="R24" s="48"/>
      <c r="S24" s="48">
        <v>31</v>
      </c>
      <c r="T24" s="43">
        <f t="shared" si="0"/>
        <v>56</v>
      </c>
      <c r="U24" s="43" t="str">
        <f t="shared" si="1"/>
        <v>E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/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>
        <v>9</v>
      </c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/>
      <c r="M26" s="50"/>
      <c r="N26" s="50"/>
      <c r="O26" s="51">
        <v>16</v>
      </c>
      <c r="P26">
        <v>7</v>
      </c>
      <c r="Q26" s="50"/>
      <c r="R26" s="48"/>
      <c r="S26" s="48">
        <v>37</v>
      </c>
      <c r="T26" s="43">
        <f t="shared" si="0"/>
        <v>60</v>
      </c>
      <c r="U26" s="43" t="str">
        <f t="shared" si="1"/>
        <v>D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22</v>
      </c>
      <c r="J30" s="50">
        <v>10</v>
      </c>
      <c r="K30" s="50"/>
      <c r="L30" s="50"/>
      <c r="M30" s="50"/>
      <c r="N30" s="50"/>
      <c r="O30" s="51">
        <v>11</v>
      </c>
      <c r="P30" s="51">
        <v>7</v>
      </c>
      <c r="Q30" s="50"/>
      <c r="R30" s="48">
        <v>4</v>
      </c>
      <c r="S30" s="48">
        <v>32</v>
      </c>
      <c r="T30" s="43">
        <f t="shared" si="0"/>
        <v>50</v>
      </c>
      <c r="U30" s="43" t="str">
        <f t="shared" si="1"/>
        <v>E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3" workbookViewId="0">
      <selection activeCell="U25" sqref="U25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1"/>
      <c r="T1" s="111"/>
      <c r="U1" s="111"/>
    </row>
    <row r="2" spans="1:24" x14ac:dyDescent="0.2">
      <c r="A2" s="112" t="s">
        <v>58</v>
      </c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  <c r="O2" s="116" t="s">
        <v>1</v>
      </c>
      <c r="P2" s="117"/>
      <c r="Q2" s="117"/>
      <c r="R2" s="118"/>
      <c r="S2" s="118"/>
      <c r="T2" s="118"/>
      <c r="U2" s="119"/>
    </row>
    <row r="3" spans="1:24" ht="21" customHeight="1" x14ac:dyDescent="0.2">
      <c r="A3" s="120" t="s">
        <v>2</v>
      </c>
      <c r="B3" s="120"/>
      <c r="C3" s="120"/>
      <c r="D3" s="121" t="s">
        <v>3</v>
      </c>
      <c r="E3" s="121"/>
      <c r="F3" s="121"/>
      <c r="G3" s="121"/>
      <c r="H3" s="122" t="s">
        <v>56</v>
      </c>
      <c r="I3" s="122"/>
      <c r="J3" s="122"/>
      <c r="K3" s="122"/>
      <c r="L3" s="122"/>
      <c r="M3" s="122"/>
      <c r="N3" s="122"/>
      <c r="O3" s="122"/>
      <c r="P3" s="122"/>
      <c r="Q3" s="123" t="s">
        <v>131</v>
      </c>
      <c r="R3" s="123"/>
      <c r="S3" s="123"/>
      <c r="T3" s="123"/>
      <c r="U3" s="123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98" t="s">
        <v>4</v>
      </c>
      <c r="B5" s="101" t="s">
        <v>5</v>
      </c>
      <c r="C5" s="104" t="s">
        <v>6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5" t="s">
        <v>7</v>
      </c>
      <c r="U5" s="107" t="s">
        <v>8</v>
      </c>
    </row>
    <row r="6" spans="1:24" ht="21" customHeight="1" x14ac:dyDescent="0.2">
      <c r="A6" s="99"/>
      <c r="B6" s="102"/>
      <c r="C6" s="3"/>
      <c r="D6" s="109" t="s">
        <v>9</v>
      </c>
      <c r="E6" s="109"/>
      <c r="F6" s="109"/>
      <c r="G6" s="109"/>
      <c r="H6" s="109"/>
      <c r="I6" s="109" t="s">
        <v>10</v>
      </c>
      <c r="J6" s="109"/>
      <c r="K6" s="109"/>
      <c r="L6" s="109" t="s">
        <v>11</v>
      </c>
      <c r="M6" s="109"/>
      <c r="N6" s="109"/>
      <c r="O6" s="109" t="s">
        <v>12</v>
      </c>
      <c r="P6" s="109"/>
      <c r="Q6" s="109"/>
      <c r="R6" s="109" t="s">
        <v>13</v>
      </c>
      <c r="S6" s="109"/>
      <c r="T6" s="105"/>
      <c r="U6" s="107"/>
    </row>
    <row r="7" spans="1:24" ht="21" customHeight="1" x14ac:dyDescent="0.2">
      <c r="A7" s="100"/>
      <c r="B7" s="103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06"/>
      <c r="U7" s="108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/>
      <c r="M8" s="9"/>
      <c r="N8" s="9"/>
      <c r="O8" s="10">
        <v>14</v>
      </c>
      <c r="P8" s="10">
        <v>5</v>
      </c>
      <c r="Q8" s="9"/>
      <c r="R8" s="7"/>
      <c r="S8" s="7">
        <v>42</v>
      </c>
      <c r="T8" s="11">
        <f>SUM(D8:E8,O8,P8,MAX(R8,S8))</f>
        <v>61</v>
      </c>
      <c r="U8" s="11" t="str">
        <f>IF(T8&gt;89,"A",IF(T8&gt;79,"B",IF(T8&gt;69,"C",IF(T8&gt;59,"D",IF(T8&gt;49,"E","F")))))</f>
        <v>D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33</v>
      </c>
      <c r="M9" s="9"/>
      <c r="N9" s="9"/>
      <c r="O9" s="10">
        <v>7</v>
      </c>
      <c r="P9" s="10">
        <v>4</v>
      </c>
      <c r="Q9" s="9"/>
      <c r="R9" s="7"/>
      <c r="S9" s="7">
        <v>33</v>
      </c>
      <c r="T9" s="11">
        <f t="shared" ref="T9:T23" si="0">SUM(D9:E9,O9,P9,MAX(R9,S9))</f>
        <v>44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>
        <v>1</v>
      </c>
      <c r="P10" s="10">
        <v>0</v>
      </c>
      <c r="Q10" s="9"/>
      <c r="R10" s="7"/>
      <c r="S10" s="7"/>
      <c r="T10" s="11">
        <f t="shared" si="0"/>
        <v>1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/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/>
      <c r="J13" s="9">
        <v>24</v>
      </c>
      <c r="K13" s="9"/>
      <c r="L13" s="9"/>
      <c r="M13" s="9"/>
      <c r="N13" s="9"/>
      <c r="O13" s="10">
        <v>7</v>
      </c>
      <c r="P13" s="10">
        <v>4</v>
      </c>
      <c r="Q13" s="9"/>
      <c r="R13" s="7">
        <v>17</v>
      </c>
      <c r="S13" s="7">
        <v>24</v>
      </c>
      <c r="T13" s="11">
        <f t="shared" si="0"/>
        <v>35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/>
      <c r="J15" s="9"/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/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/>
      <c r="J18" s="9"/>
      <c r="K18" s="9"/>
      <c r="L18" s="9"/>
      <c r="M18" s="9"/>
      <c r="N18" s="9"/>
      <c r="O18" s="10">
        <v>11</v>
      </c>
      <c r="P18" s="10">
        <v>8</v>
      </c>
      <c r="Q18" s="9"/>
      <c r="R18" s="7">
        <v>31</v>
      </c>
      <c r="S18" s="7"/>
      <c r="T18" s="11">
        <f t="shared" si="0"/>
        <v>50</v>
      </c>
      <c r="U18" s="11" t="str">
        <f t="shared" si="1"/>
        <v>E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/>
      <c r="J19" s="9"/>
      <c r="K19" s="9"/>
      <c r="L19" s="9"/>
      <c r="M19" s="9"/>
      <c r="N19" s="9"/>
      <c r="O19" s="10">
        <v>11</v>
      </c>
      <c r="P19" s="10">
        <v>8</v>
      </c>
      <c r="Q19" s="9"/>
      <c r="R19" s="7">
        <v>9</v>
      </c>
      <c r="S19" s="7">
        <v>31</v>
      </c>
      <c r="T19" s="11">
        <f t="shared" si="0"/>
        <v>50</v>
      </c>
      <c r="U19" s="11" t="str">
        <f t="shared" si="1"/>
        <v>E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>
        <v>8</v>
      </c>
      <c r="P22" s="10">
        <v>19</v>
      </c>
      <c r="Q22" s="9"/>
      <c r="R22" s="7"/>
      <c r="S22" s="7">
        <v>23</v>
      </c>
      <c r="T22" s="11">
        <f t="shared" si="0"/>
        <v>50</v>
      </c>
      <c r="U22" s="11" t="str">
        <f t="shared" si="1"/>
        <v>E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7" t="s">
        <v>23</v>
      </c>
      <c r="B1" s="137"/>
      <c r="C1" s="137"/>
      <c r="D1" s="137"/>
      <c r="E1" s="137"/>
      <c r="F1" s="13"/>
    </row>
    <row r="2" spans="1:6" ht="17.25" customHeight="1" x14ac:dyDescent="0.25">
      <c r="A2" s="138" t="s">
        <v>53</v>
      </c>
      <c r="B2" s="138"/>
      <c r="C2" s="138"/>
      <c r="D2" s="138"/>
      <c r="E2" s="138"/>
      <c r="F2" s="138"/>
    </row>
    <row r="3" spans="1:6" ht="27" customHeight="1" x14ac:dyDescent="0.2">
      <c r="A3" s="139" t="s">
        <v>24</v>
      </c>
      <c r="B3" s="139"/>
      <c r="C3" s="140" t="s">
        <v>56</v>
      </c>
      <c r="D3" s="140"/>
      <c r="E3" s="140"/>
      <c r="F3" s="140"/>
    </row>
    <row r="4" spans="1:6" ht="17.25" customHeight="1" x14ac:dyDescent="0.2">
      <c r="A4" s="140" t="s">
        <v>2</v>
      </c>
      <c r="B4" s="140"/>
      <c r="C4" s="140"/>
      <c r="D4" s="140" t="s">
        <v>25</v>
      </c>
      <c r="E4" s="140"/>
      <c r="F4" s="140"/>
    </row>
    <row r="5" spans="1:6" ht="4.5" customHeight="1" x14ac:dyDescent="0.25">
      <c r="A5" s="126"/>
      <c r="B5" s="126"/>
      <c r="C5" s="126"/>
      <c r="D5" s="126"/>
      <c r="E5" s="126"/>
      <c r="F5" s="126"/>
    </row>
    <row r="6" spans="1:6" s="16" customFormat="1" ht="25.5" customHeight="1" x14ac:dyDescent="0.2">
      <c r="A6" s="127" t="s">
        <v>4</v>
      </c>
      <c r="B6" s="129" t="s">
        <v>26</v>
      </c>
      <c r="C6" s="130"/>
      <c r="D6" s="133" t="s">
        <v>27</v>
      </c>
      <c r="E6" s="134"/>
      <c r="F6" s="135" t="s">
        <v>28</v>
      </c>
    </row>
    <row r="7" spans="1:6" s="16" customFormat="1" ht="42" customHeight="1" thickBot="1" x14ac:dyDescent="0.25">
      <c r="A7" s="128"/>
      <c r="B7" s="131"/>
      <c r="C7" s="132"/>
      <c r="D7" s="17" t="s">
        <v>29</v>
      </c>
      <c r="E7" s="18" t="s">
        <v>30</v>
      </c>
      <c r="F7" s="136"/>
    </row>
    <row r="8" spans="1:6" ht="12.75" customHeight="1" thickTop="1" x14ac:dyDescent="0.2">
      <c r="A8" s="36" t="str">
        <f>C_predlog!A8</f>
        <v>2/2022</v>
      </c>
      <c r="B8" s="124" t="str">
        <f>C_predlog!B8</f>
        <v>Stijepović Sara</v>
      </c>
      <c r="C8" s="125"/>
      <c r="D8" s="66">
        <f>SUM(C_predlog!O8:Q8)</f>
        <v>33</v>
      </c>
      <c r="E8" s="66">
        <f>MAX(C_predlog!R8:S8)</f>
        <v>47</v>
      </c>
      <c r="F8" s="19" t="str">
        <f>C_predlog!U8</f>
        <v>B</v>
      </c>
    </row>
    <row r="9" spans="1:6" ht="12.75" customHeight="1" x14ac:dyDescent="0.2">
      <c r="A9" s="36" t="str">
        <f>C_predlog!A9</f>
        <v>4/2022</v>
      </c>
      <c r="B9" s="124" t="str">
        <f>C_predlog!B9</f>
        <v>Pavićević Pavle</v>
      </c>
      <c r="C9" s="125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4" t="str">
        <f>C_predlog!B10</f>
        <v>Dragaš Helena</v>
      </c>
      <c r="C10" s="125"/>
      <c r="D10" s="66">
        <f>SUM(C_predlog!O10:Q10)</f>
        <v>6</v>
      </c>
      <c r="E10" s="66">
        <f>MAX(C_predlog!R10:S10)</f>
        <v>12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4" t="str">
        <f>C_predlog!B11</f>
        <v>Vučinić Marko</v>
      </c>
      <c r="C11" s="125"/>
      <c r="D11" s="66">
        <f>SUM(C_predlog!O11:Q11)</f>
        <v>30</v>
      </c>
      <c r="E11" s="66">
        <f>MAX(C_predlog!R11:S11)</f>
        <v>25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4" t="str">
        <f>C_predlog!B12</f>
        <v>Elezović Leontina</v>
      </c>
      <c r="C12" s="125"/>
      <c r="D12" s="66">
        <f>SUM(C_predlog!O12:Q12)</f>
        <v>20</v>
      </c>
      <c r="E12" s="66">
        <f>MAX(C_predlog!R12:S12)</f>
        <v>30</v>
      </c>
      <c r="F12" s="19" t="str">
        <f>C_predlog!U12</f>
        <v>E</v>
      </c>
    </row>
    <row r="13" spans="1:6" ht="12.75" customHeight="1" x14ac:dyDescent="0.2">
      <c r="A13" s="36" t="str">
        <f>C_predlog!A13</f>
        <v>23/2022</v>
      </c>
      <c r="B13" s="124" t="str">
        <f>C_predlog!B13</f>
        <v>Vučićević Dušan</v>
      </c>
      <c r="C13" s="125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4" t="str">
        <f>C_predlog!B14</f>
        <v>Đonović Varja</v>
      </c>
      <c r="C14" s="125"/>
      <c r="D14" s="66">
        <f>SUM(C_predlog!O14:Q14)</f>
        <v>10</v>
      </c>
      <c r="E14" s="66">
        <f>MAX(C_predlog!R14:S14)</f>
        <v>16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4" t="str">
        <f>C_predlog!B15</f>
        <v>Mirović Itana</v>
      </c>
      <c r="C15" s="125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4" t="str">
        <f>C_predlog!B16</f>
        <v>Radulović Nikolija</v>
      </c>
      <c r="C16" s="125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4" t="str">
        <f>C_predlog!B17</f>
        <v>Nedović Dragan</v>
      </c>
      <c r="C17" s="125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4" t="str">
        <f>C_predlog!B18</f>
        <v>Aligrudić Lara</v>
      </c>
      <c r="C18" s="125"/>
      <c r="D18" s="66">
        <f>SUM(C_predlog!O18:Q18)</f>
        <v>15</v>
      </c>
      <c r="E18" s="66">
        <f>MAX(C_predlog!R18:S18)</f>
        <v>23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4" t="str">
        <f>C_predlog!B19</f>
        <v>Čuljković Nikola</v>
      </c>
      <c r="C19" s="125"/>
      <c r="D19" s="66">
        <f>SUM(C_predlog!O19:Q19)</f>
        <v>0</v>
      </c>
      <c r="E19" s="66">
        <f>MAX(C_predlog!R19:S19)</f>
        <v>16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4" t="str">
        <f>C_predlog!B20</f>
        <v>Knežević Stefan</v>
      </c>
      <c r="C20" s="125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4" t="str">
        <f>C_predlog!B21</f>
        <v>Vulović Ina</v>
      </c>
      <c r="C21" s="125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4" t="str">
        <f>C_predlog!B22</f>
        <v>Vuksanović Isidora</v>
      </c>
      <c r="C22" s="125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4" t="str">
        <f>C_predlog!B23</f>
        <v>Vukčević Anastasija</v>
      </c>
      <c r="C23" s="125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4" t="str">
        <f>C_predlog!B24</f>
        <v>Sekulić Luka</v>
      </c>
      <c r="C24" s="125"/>
      <c r="D24" s="66">
        <f>SUM(C_predlog!O24:Q24)</f>
        <v>25</v>
      </c>
      <c r="E24" s="66">
        <f>MAX(C_predlog!R24:S24)</f>
        <v>31</v>
      </c>
      <c r="F24" s="19" t="str">
        <f>C_predlog!U24</f>
        <v>E</v>
      </c>
    </row>
    <row r="25" spans="1:6" ht="12.75" customHeight="1" x14ac:dyDescent="0.2">
      <c r="A25" s="36" t="str">
        <f>C_predlog!A25</f>
        <v>40/2022</v>
      </c>
      <c r="B25" s="124" t="str">
        <f>C_predlog!B25</f>
        <v>Pepić Emin</v>
      </c>
      <c r="C25" s="125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4" t="str">
        <f>C_predlog!B26</f>
        <v>Knežević Milica</v>
      </c>
      <c r="C26" s="125"/>
      <c r="D26" s="66">
        <f>SUM(C_predlog!O26:Q26)</f>
        <v>23</v>
      </c>
      <c r="E26" s="66">
        <f>MAX(C_predlog!R26:S26)</f>
        <v>37</v>
      </c>
      <c r="F26" s="19" t="str">
        <f>C_predlog!U26</f>
        <v>D</v>
      </c>
    </row>
    <row r="27" spans="1:6" ht="12.75" customHeight="1" x14ac:dyDescent="0.2">
      <c r="A27" s="36" t="str">
        <f>C_predlog!A27</f>
        <v>51/2022</v>
      </c>
      <c r="B27" s="124" t="str">
        <f>C_predlog!B27</f>
        <v>Janković Petar</v>
      </c>
      <c r="C27" s="125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4" t="str">
        <f>C_predlog!B28</f>
        <v>Kasalica Branislav</v>
      </c>
      <c r="C28" s="125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4" t="str">
        <f>C_predlog!B29</f>
        <v>Pehar Dragan</v>
      </c>
      <c r="C29" s="125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4" t="str">
        <f>C_predlog!B30</f>
        <v>Pejović Vasilisa</v>
      </c>
      <c r="C30" s="125"/>
      <c r="D30" s="66">
        <f>SUM(C_predlog!O30:Q30)</f>
        <v>18</v>
      </c>
      <c r="E30" s="66">
        <f>MAX(C_predlog!R30:S30)</f>
        <v>32</v>
      </c>
      <c r="F30" s="19" t="str">
        <f>C_predlog!U30</f>
        <v>E</v>
      </c>
    </row>
    <row r="31" spans="1:6" ht="12.75" customHeight="1" x14ac:dyDescent="0.2">
      <c r="A31" s="36" t="str">
        <f>C_predlog!A31</f>
        <v>34/2018</v>
      </c>
      <c r="B31" s="124" t="str">
        <f>C_predlog!B31</f>
        <v>Radulović Ana</v>
      </c>
      <c r="C31" s="125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4" t="str">
        <f>C_predlog!B32</f>
        <v>Praščević Ivana</v>
      </c>
      <c r="C32" s="125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4"/>
      <c r="C33" s="125"/>
      <c r="D33" s="66"/>
      <c r="E33" s="66"/>
      <c r="F33" s="19"/>
    </row>
    <row r="34" spans="1:6" ht="12.75" customHeight="1" x14ac:dyDescent="0.2">
      <c r="A34" s="36"/>
      <c r="B34" s="124"/>
      <c r="C34" s="125"/>
      <c r="D34" s="66"/>
      <c r="E34" s="66"/>
      <c r="F34" s="19"/>
    </row>
    <row r="35" spans="1:6" ht="12.75" customHeight="1" x14ac:dyDescent="0.2">
      <c r="A35" s="36"/>
      <c r="B35" s="124"/>
      <c r="C35" s="125"/>
      <c r="D35" s="66"/>
      <c r="E35" s="66"/>
      <c r="F35" s="19"/>
    </row>
    <row r="36" spans="1:6" ht="12.75" customHeight="1" x14ac:dyDescent="0.2">
      <c r="A36" s="36"/>
      <c r="B36" s="124"/>
      <c r="C36" s="125"/>
      <c r="D36" s="66"/>
      <c r="E36" s="66"/>
      <c r="F36" s="19"/>
    </row>
    <row r="37" spans="1:6" ht="12.75" customHeight="1" x14ac:dyDescent="0.2">
      <c r="A37" s="36"/>
      <c r="B37" s="124"/>
      <c r="C37" s="125"/>
      <c r="D37" s="66"/>
      <c r="E37" s="66"/>
      <c r="F37" s="19"/>
    </row>
    <row r="38" spans="1:6" ht="12.75" customHeight="1" x14ac:dyDescent="0.2">
      <c r="A38" s="54"/>
      <c r="B38" s="124"/>
      <c r="C38" s="125"/>
      <c r="D38" s="66"/>
      <c r="E38" s="66"/>
      <c r="F38" s="19"/>
    </row>
    <row r="39" spans="1:6" ht="12.75" customHeight="1" x14ac:dyDescent="0.2">
      <c r="A39" s="54"/>
      <c r="B39" s="124"/>
      <c r="C39" s="125"/>
      <c r="D39" s="66"/>
      <c r="E39" s="66"/>
      <c r="F39" s="19"/>
    </row>
    <row r="40" spans="1:6" ht="12.75" customHeight="1" x14ac:dyDescent="0.2">
      <c r="A40" s="54"/>
      <c r="B40" s="124"/>
      <c r="C40" s="125"/>
      <c r="D40" s="66"/>
      <c r="E40" s="66"/>
      <c r="F40" s="19"/>
    </row>
    <row r="41" spans="1:6" ht="12.75" customHeight="1" x14ac:dyDescent="0.2">
      <c r="A41" s="54"/>
      <c r="B41" s="124"/>
      <c r="C41" s="125"/>
      <c r="D41" s="66"/>
      <c r="E41" s="66"/>
      <c r="F41" s="19"/>
    </row>
    <row r="42" spans="1:6" ht="12.75" customHeight="1" x14ac:dyDescent="0.2">
      <c r="A42" s="54"/>
      <c r="B42" s="124"/>
      <c r="C42" s="125"/>
      <c r="D42" s="66"/>
      <c r="E42" s="66"/>
      <c r="F42" s="19"/>
    </row>
    <row r="43" spans="1:6" ht="12.75" customHeight="1" x14ac:dyDescent="0.2">
      <c r="A43" s="54"/>
      <c r="B43" s="124"/>
      <c r="C43" s="125"/>
      <c r="D43" s="66"/>
      <c r="E43" s="66"/>
      <c r="F43" s="19"/>
    </row>
    <row r="44" spans="1:6" ht="12.75" customHeight="1" x14ac:dyDescent="0.2">
      <c r="A44" s="54"/>
      <c r="B44" s="124"/>
      <c r="C44" s="125"/>
      <c r="D44" s="66"/>
      <c r="E44" s="66"/>
      <c r="F44" s="19"/>
    </row>
    <row r="45" spans="1:6" ht="12.75" customHeight="1" x14ac:dyDescent="0.2">
      <c r="A45" s="54"/>
      <c r="B45" s="124"/>
      <c r="C45" s="125"/>
      <c r="D45" s="66"/>
      <c r="E45" s="66"/>
      <c r="F45" s="19"/>
    </row>
    <row r="46" spans="1:6" ht="12.75" customHeight="1" x14ac:dyDescent="0.2">
      <c r="A46" s="54"/>
      <c r="B46" s="124"/>
      <c r="C46" s="125"/>
      <c r="D46" s="66"/>
      <c r="E46" s="66"/>
      <c r="F46" s="19"/>
    </row>
    <row r="47" spans="1:6" ht="12.75" customHeight="1" x14ac:dyDescent="0.2">
      <c r="A47" s="54"/>
      <c r="B47" s="124"/>
      <c r="C47" s="125"/>
      <c r="D47" s="66"/>
      <c r="E47" s="66"/>
      <c r="F47" s="19"/>
    </row>
    <row r="48" spans="1:6" ht="12.75" customHeight="1" x14ac:dyDescent="0.2">
      <c r="A48" s="54"/>
      <c r="B48" s="124"/>
      <c r="C48" s="125"/>
      <c r="D48" s="66"/>
      <c r="E48" s="66"/>
      <c r="F48" s="19"/>
    </row>
    <row r="49" spans="1:6" ht="12.75" customHeight="1" x14ac:dyDescent="0.2">
      <c r="A49" s="54"/>
      <c r="B49" s="124"/>
      <c r="C49" s="125"/>
      <c r="D49" s="66"/>
      <c r="E49" s="66"/>
      <c r="F49" s="19"/>
    </row>
    <row r="50" spans="1:6" ht="12.75" customHeight="1" x14ac:dyDescent="0.2">
      <c r="A50" s="54"/>
      <c r="B50" s="124"/>
      <c r="C50" s="125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A1:E1"/>
    <mergeCell ref="A2:F2"/>
    <mergeCell ref="A3:B3"/>
    <mergeCell ref="C3:F3"/>
    <mergeCell ref="A4:C4"/>
    <mergeCell ref="D4:F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7" t="s">
        <v>23</v>
      </c>
      <c r="B1" s="137"/>
      <c r="C1" s="137"/>
      <c r="D1" s="137"/>
      <c r="E1" s="137"/>
      <c r="F1" s="13"/>
    </row>
    <row r="2" spans="1:6" ht="17.25" customHeight="1" x14ac:dyDescent="0.25">
      <c r="A2" s="138" t="s">
        <v>58</v>
      </c>
      <c r="B2" s="138"/>
      <c r="C2" s="138"/>
      <c r="D2" s="138"/>
      <c r="E2" s="138"/>
      <c r="F2" s="138"/>
    </row>
    <row r="3" spans="1:6" ht="27" customHeight="1" x14ac:dyDescent="0.2">
      <c r="A3" s="139" t="s">
        <v>59</v>
      </c>
      <c r="B3" s="139"/>
      <c r="C3" s="140" t="s">
        <v>56</v>
      </c>
      <c r="D3" s="140"/>
      <c r="E3" s="140"/>
      <c r="F3" s="140"/>
    </row>
    <row r="4" spans="1:6" ht="17.25" customHeight="1" x14ac:dyDescent="0.2">
      <c r="A4" s="140" t="s">
        <v>2</v>
      </c>
      <c r="B4" s="140"/>
      <c r="C4" s="140"/>
      <c r="D4" s="140" t="s">
        <v>25</v>
      </c>
      <c r="E4" s="140"/>
      <c r="F4" s="140"/>
    </row>
    <row r="5" spans="1:6" ht="4.5" customHeight="1" x14ac:dyDescent="0.25">
      <c r="A5" s="126"/>
      <c r="B5" s="126"/>
      <c r="C5" s="126"/>
      <c r="D5" s="126"/>
      <c r="E5" s="126"/>
      <c r="F5" s="126"/>
    </row>
    <row r="6" spans="1:6" s="16" customFormat="1" ht="25.5" customHeight="1" x14ac:dyDescent="0.2">
      <c r="A6" s="127" t="s">
        <v>4</v>
      </c>
      <c r="B6" s="129" t="s">
        <v>26</v>
      </c>
      <c r="C6" s="130"/>
      <c r="D6" s="133" t="s">
        <v>27</v>
      </c>
      <c r="E6" s="134"/>
      <c r="F6" s="135" t="s">
        <v>28</v>
      </c>
    </row>
    <row r="7" spans="1:6" s="16" customFormat="1" ht="42" customHeight="1" thickBot="1" x14ac:dyDescent="0.25">
      <c r="A7" s="128"/>
      <c r="B7" s="131"/>
      <c r="C7" s="132"/>
      <c r="D7" s="17" t="s">
        <v>29</v>
      </c>
      <c r="E7" s="18" t="s">
        <v>30</v>
      </c>
      <c r="F7" s="136"/>
    </row>
    <row r="8" spans="1:6" ht="12.75" customHeight="1" thickTop="1" x14ac:dyDescent="0.2">
      <c r="A8" s="36" t="str">
        <f>D_predlog!A8</f>
        <v>1/2022</v>
      </c>
      <c r="B8" s="124" t="str">
        <f>D_predlog!B8</f>
        <v>Malagić Amina</v>
      </c>
      <c r="C8" s="125"/>
      <c r="D8" s="66">
        <f>SUM(D_predlog!O8:Q8)</f>
        <v>19</v>
      </c>
      <c r="E8" s="66">
        <f>MAX(D_predlog!R8:S8)</f>
        <v>42</v>
      </c>
      <c r="F8" s="19" t="str">
        <f>D_predlog!U8</f>
        <v>D</v>
      </c>
    </row>
    <row r="9" spans="1:6" ht="12.75" customHeight="1" x14ac:dyDescent="0.2">
      <c r="A9" s="36" t="str">
        <f>D_predlog!A9</f>
        <v>3/2022</v>
      </c>
      <c r="B9" s="124" t="str">
        <f>D_predlog!B9</f>
        <v>Šćekić Milica</v>
      </c>
      <c r="C9" s="125"/>
      <c r="D9" s="66">
        <f>SUM(D_predlog!O9:Q9)</f>
        <v>11</v>
      </c>
      <c r="E9" s="66">
        <f>MAX(D_predlog!R9:S9)</f>
        <v>33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4" t="str">
        <f>D_predlog!B10</f>
        <v>Damjanović Marija</v>
      </c>
      <c r="C10" s="125"/>
      <c r="D10" s="66">
        <f>SUM(D_predlog!O10:Q10)</f>
        <v>1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4" t="str">
        <f>D_predlog!B11</f>
        <v>Londrović Nikola</v>
      </c>
      <c r="C11" s="125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4" t="str">
        <f>D_predlog!B12</f>
        <v>Nenezić Jelena</v>
      </c>
      <c r="C12" s="125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4" t="str">
        <f>D_predlog!B13</f>
        <v>Đinović Nemanja</v>
      </c>
      <c r="C13" s="125"/>
      <c r="D13" s="66">
        <f>SUM(D_predlog!O13:Q13)</f>
        <v>11</v>
      </c>
      <c r="E13" s="66">
        <f>MAX(D_predlog!R13:S13)</f>
        <v>24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4" t="str">
        <f>D_predlog!B14</f>
        <v>Bulatović Danilo</v>
      </c>
      <c r="C14" s="125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4" t="str">
        <f>D_predlog!B15</f>
        <v>Marković Snežana</v>
      </c>
      <c r="C15" s="125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4" t="str">
        <f>D_predlog!B16</f>
        <v>Rosandić Sara</v>
      </c>
      <c r="C16" s="125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4" t="str">
        <f>D_predlog!B17</f>
        <v>Vujičić Damjan</v>
      </c>
      <c r="C17" s="125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4" t="str">
        <f>D_predlog!B18</f>
        <v>Selita Evhad</v>
      </c>
      <c r="C18" s="125"/>
      <c r="D18" s="66">
        <f>SUM(D_predlog!O18:Q18)</f>
        <v>19</v>
      </c>
      <c r="E18" s="66">
        <f>MAX(D_predlog!R18:S18)</f>
        <v>31</v>
      </c>
      <c r="F18" s="19" t="str">
        <f>D_predlog!U18</f>
        <v>E</v>
      </c>
    </row>
    <row r="19" spans="1:6" ht="12.75" customHeight="1" x14ac:dyDescent="0.2">
      <c r="A19" s="36" t="str">
        <f>D_predlog!A19</f>
        <v>12/2021</v>
      </c>
      <c r="B19" s="124" t="str">
        <f>D_predlog!B19</f>
        <v>Popović Antonije</v>
      </c>
      <c r="C19" s="125"/>
      <c r="D19" s="66">
        <f>SUM(D_predlog!O19:Q19)</f>
        <v>19</v>
      </c>
      <c r="E19" s="66">
        <f>MAX(D_predlog!R19:S19)</f>
        <v>31</v>
      </c>
      <c r="F19" s="19" t="str">
        <f>D_predlog!U19</f>
        <v>E</v>
      </c>
    </row>
    <row r="20" spans="1:6" ht="12.75" customHeight="1" x14ac:dyDescent="0.2">
      <c r="A20" s="36" t="str">
        <f>D_predlog!A20</f>
        <v>21/2021</v>
      </c>
      <c r="B20" s="124" t="str">
        <f>D_predlog!B20</f>
        <v>Radulović Lazar</v>
      </c>
      <c r="C20" s="125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4" t="str">
        <f>D_predlog!B21</f>
        <v>Stanisavljević Anđela</v>
      </c>
      <c r="C21" s="125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4" t="str">
        <f>D_predlog!B22</f>
        <v>Ljumović Pavle</v>
      </c>
      <c r="C22" s="125"/>
      <c r="D22" s="66">
        <f>SUM(D_predlog!O22:Q22)</f>
        <v>27</v>
      </c>
      <c r="E22" s="66">
        <f>MAX(D_predlog!R22:S22)</f>
        <v>23</v>
      </c>
      <c r="F22" s="19" t="str">
        <f>D_predlog!U22</f>
        <v>E</v>
      </c>
    </row>
    <row r="23" spans="1:6" ht="12.75" customHeight="1" x14ac:dyDescent="0.2">
      <c r="A23" s="36" t="str">
        <f>D_predlog!A23</f>
        <v>35/2016</v>
      </c>
      <c r="B23" s="124" t="str">
        <f>D_predlog!B23</f>
        <v>Rakonjac Nikola</v>
      </c>
      <c r="C23" s="125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4"/>
      <c r="C24" s="125"/>
      <c r="D24" s="66"/>
      <c r="E24" s="66"/>
      <c r="F24" s="19"/>
    </row>
    <row r="25" spans="1:6" ht="12.75" customHeight="1" x14ac:dyDescent="0.2">
      <c r="A25" s="36"/>
      <c r="B25" s="124"/>
      <c r="C25" s="125"/>
      <c r="D25" s="66"/>
      <c r="E25" s="66"/>
      <c r="F25" s="19"/>
    </row>
    <row r="26" spans="1:6" ht="12.75" customHeight="1" x14ac:dyDescent="0.2">
      <c r="A26" s="36"/>
      <c r="B26" s="124"/>
      <c r="C26" s="125"/>
      <c r="D26" s="66"/>
      <c r="E26" s="66"/>
      <c r="F26" s="19"/>
    </row>
    <row r="27" spans="1:6" ht="12.75" customHeight="1" x14ac:dyDescent="0.2">
      <c r="A27" s="36"/>
      <c r="B27" s="124"/>
      <c r="C27" s="125"/>
      <c r="D27" s="66"/>
      <c r="E27" s="66"/>
      <c r="F27" s="19"/>
    </row>
    <row r="28" spans="1:6" ht="12.75" customHeight="1" x14ac:dyDescent="0.2">
      <c r="A28" s="36"/>
      <c r="B28" s="124"/>
      <c r="C28" s="125"/>
      <c r="D28" s="66"/>
      <c r="E28" s="66"/>
      <c r="F28" s="19"/>
    </row>
    <row r="29" spans="1:6" ht="12.75" customHeight="1" x14ac:dyDescent="0.2">
      <c r="A29" s="36"/>
      <c r="B29" s="124"/>
      <c r="C29" s="125"/>
      <c r="D29" s="66"/>
      <c r="E29" s="66"/>
      <c r="F29" s="19"/>
    </row>
    <row r="30" spans="1:6" ht="12.75" customHeight="1" x14ac:dyDescent="0.2">
      <c r="A30" s="36"/>
      <c r="B30" s="124"/>
      <c r="C30" s="125"/>
      <c r="D30" s="66"/>
      <c r="E30" s="66"/>
      <c r="F30" s="19"/>
    </row>
    <row r="31" spans="1:6" ht="12.75" customHeight="1" x14ac:dyDescent="0.2">
      <c r="A31" s="36"/>
      <c r="B31" s="124"/>
      <c r="C31" s="125"/>
      <c r="D31" s="66"/>
      <c r="E31" s="66"/>
      <c r="F31" s="19"/>
    </row>
    <row r="32" spans="1:6" ht="12.75" customHeight="1" x14ac:dyDescent="0.2">
      <c r="A32" s="36"/>
      <c r="B32" s="124"/>
      <c r="C32" s="125"/>
      <c r="D32" s="66"/>
      <c r="E32" s="66"/>
      <c r="F32" s="19"/>
    </row>
    <row r="33" spans="1:6" ht="12.75" customHeight="1" x14ac:dyDescent="0.2">
      <c r="A33" s="36"/>
      <c r="B33" s="124"/>
      <c r="C33" s="125"/>
      <c r="D33" s="66"/>
      <c r="E33" s="66"/>
      <c r="F33" s="19"/>
    </row>
    <row r="34" spans="1:6" ht="12.75" customHeight="1" x14ac:dyDescent="0.2">
      <c r="A34" s="36"/>
      <c r="B34" s="124"/>
      <c r="C34" s="125"/>
      <c r="D34" s="66"/>
      <c r="E34" s="66"/>
      <c r="F34" s="19"/>
    </row>
    <row r="35" spans="1:6" ht="12.75" customHeight="1" x14ac:dyDescent="0.2">
      <c r="A35" s="36"/>
      <c r="B35" s="124"/>
      <c r="C35" s="125"/>
      <c r="D35" s="66"/>
      <c r="E35" s="66"/>
      <c r="F35" s="19"/>
    </row>
    <row r="36" spans="1:6" ht="12.75" customHeight="1" x14ac:dyDescent="0.2">
      <c r="A36" s="36"/>
      <c r="B36" s="124"/>
      <c r="C36" s="125"/>
      <c r="D36" s="66"/>
      <c r="E36" s="66"/>
      <c r="F36" s="19"/>
    </row>
    <row r="37" spans="1:6" ht="12.75" customHeight="1" x14ac:dyDescent="0.2">
      <c r="A37" s="36"/>
      <c r="B37" s="124"/>
      <c r="C37" s="125"/>
      <c r="D37" s="66"/>
      <c r="E37" s="66"/>
      <c r="F37" s="19"/>
    </row>
    <row r="38" spans="1:6" ht="12.75" customHeight="1" x14ac:dyDescent="0.2">
      <c r="A38" s="54"/>
      <c r="B38" s="124"/>
      <c r="C38" s="125"/>
      <c r="D38" s="66"/>
      <c r="E38" s="66"/>
      <c r="F38" s="19"/>
    </row>
    <row r="39" spans="1:6" ht="12.75" customHeight="1" x14ac:dyDescent="0.2">
      <c r="A39" s="54"/>
      <c r="B39" s="124"/>
      <c r="C39" s="125"/>
      <c r="D39" s="66"/>
      <c r="E39" s="66"/>
      <c r="F39" s="19"/>
    </row>
    <row r="40" spans="1:6" ht="12.75" customHeight="1" x14ac:dyDescent="0.2">
      <c r="A40" s="54"/>
      <c r="B40" s="124"/>
      <c r="C40" s="125"/>
      <c r="D40" s="66"/>
      <c r="E40" s="66"/>
      <c r="F40" s="19"/>
    </row>
    <row r="41" spans="1:6" ht="12.75" customHeight="1" x14ac:dyDescent="0.2">
      <c r="A41" s="54"/>
      <c r="B41" s="124"/>
      <c r="C41" s="125"/>
      <c r="D41" s="66"/>
      <c r="E41" s="66"/>
      <c r="F41" s="19"/>
    </row>
    <row r="42" spans="1:6" ht="12.75" customHeight="1" x14ac:dyDescent="0.2">
      <c r="A42" s="54"/>
      <c r="B42" s="124"/>
      <c r="C42" s="125"/>
      <c r="D42" s="66"/>
      <c r="E42" s="66"/>
      <c r="F42" s="19"/>
    </row>
    <row r="43" spans="1:6" ht="12.75" customHeight="1" x14ac:dyDescent="0.2">
      <c r="A43" s="54"/>
      <c r="B43" s="124"/>
      <c r="C43" s="125"/>
      <c r="D43" s="66"/>
      <c r="E43" s="66"/>
      <c r="F43" s="19"/>
    </row>
    <row r="44" spans="1:6" ht="12.75" customHeight="1" x14ac:dyDescent="0.2">
      <c r="A44" s="54"/>
      <c r="B44" s="124"/>
      <c r="C44" s="125"/>
      <c r="D44" s="66"/>
      <c r="E44" s="66"/>
      <c r="F44" s="19"/>
    </row>
    <row r="45" spans="1:6" ht="12.75" customHeight="1" x14ac:dyDescent="0.2">
      <c r="A45" s="54"/>
      <c r="B45" s="124"/>
      <c r="C45" s="125"/>
      <c r="D45" s="66"/>
      <c r="E45" s="66"/>
      <c r="F45" s="19"/>
    </row>
    <row r="46" spans="1:6" ht="12.75" customHeight="1" x14ac:dyDescent="0.2">
      <c r="A46" s="54"/>
      <c r="B46" s="124"/>
      <c r="C46" s="125"/>
      <c r="D46" s="66"/>
      <c r="E46" s="66"/>
      <c r="F46" s="19"/>
    </row>
    <row r="47" spans="1:6" ht="12.75" customHeight="1" x14ac:dyDescent="0.2">
      <c r="A47" s="54"/>
      <c r="B47" s="124"/>
      <c r="C47" s="125"/>
      <c r="D47" s="66"/>
      <c r="E47" s="66"/>
      <c r="F47" s="19"/>
    </row>
    <row r="48" spans="1:6" ht="12.75" customHeight="1" x14ac:dyDescent="0.2">
      <c r="A48" s="54"/>
      <c r="B48" s="124"/>
      <c r="C48" s="125"/>
      <c r="D48" s="66"/>
      <c r="E48" s="66"/>
      <c r="F48" s="19"/>
    </row>
    <row r="49" spans="1:6" ht="12.75" customHeight="1" x14ac:dyDescent="0.2">
      <c r="A49" s="54"/>
      <c r="B49" s="124"/>
      <c r="C49" s="125"/>
      <c r="D49" s="66"/>
      <c r="E49" s="66"/>
      <c r="F49" s="19"/>
    </row>
    <row r="50" spans="1:6" ht="12.75" customHeight="1" x14ac:dyDescent="0.2">
      <c r="A50" s="54"/>
      <c r="B50" s="124"/>
      <c r="C50" s="125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37" t="s">
        <v>23</v>
      </c>
      <c r="B53" s="137"/>
      <c r="C53" s="137"/>
      <c r="D53" s="137"/>
      <c r="E53" s="137"/>
      <c r="F53" s="13"/>
    </row>
    <row r="54" spans="1:6" ht="17.25" customHeight="1" x14ac:dyDescent="0.25">
      <c r="A54" s="138" t="s">
        <v>58</v>
      </c>
      <c r="B54" s="138"/>
      <c r="C54" s="138"/>
      <c r="D54" s="138"/>
      <c r="E54" s="138"/>
      <c r="F54" s="138"/>
    </row>
    <row r="55" spans="1:6" ht="27" customHeight="1" x14ac:dyDescent="0.2">
      <c r="A55" s="139" t="s">
        <v>59</v>
      </c>
      <c r="B55" s="139"/>
      <c r="C55" s="140" t="s">
        <v>56</v>
      </c>
      <c r="D55" s="140"/>
      <c r="E55" s="140"/>
      <c r="F55" s="140"/>
    </row>
    <row r="56" spans="1:6" ht="17.25" customHeight="1" x14ac:dyDescent="0.2">
      <c r="A56" s="140" t="s">
        <v>2</v>
      </c>
      <c r="B56" s="140"/>
      <c r="C56" s="140"/>
      <c r="D56" s="140" t="s">
        <v>25</v>
      </c>
      <c r="E56" s="140"/>
      <c r="F56" s="140"/>
    </row>
    <row r="57" spans="1:6" ht="4.5" customHeight="1" x14ac:dyDescent="0.25">
      <c r="A57" s="126"/>
      <c r="B57" s="126"/>
      <c r="C57" s="126"/>
      <c r="D57" s="126"/>
      <c r="E57" s="126"/>
      <c r="F57" s="126"/>
    </row>
    <row r="58" spans="1:6" ht="25.5" customHeight="1" x14ac:dyDescent="0.2">
      <c r="A58" s="127" t="s">
        <v>4</v>
      </c>
      <c r="B58" s="129" t="s">
        <v>26</v>
      </c>
      <c r="C58" s="130"/>
      <c r="D58" s="133" t="s">
        <v>27</v>
      </c>
      <c r="E58" s="134"/>
      <c r="F58" s="135" t="s">
        <v>28</v>
      </c>
    </row>
    <row r="59" spans="1:6" ht="42" customHeight="1" thickBot="1" x14ac:dyDescent="0.25">
      <c r="A59" s="128"/>
      <c r="B59" s="131"/>
      <c r="C59" s="132"/>
      <c r="D59" s="17" t="s">
        <v>29</v>
      </c>
      <c r="E59" s="18" t="s">
        <v>30</v>
      </c>
      <c r="F59" s="136"/>
    </row>
    <row r="60" spans="1:6" ht="13.5" thickTop="1" x14ac:dyDescent="0.2">
      <c r="A60" s="36" t="e">
        <f>D_predlog!#REF!</f>
        <v>#REF!</v>
      </c>
      <c r="B60" s="124" t="e">
        <f>D_predlog!#REF!</f>
        <v>#REF!</v>
      </c>
      <c r="C60" s="125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4"/>
      <c r="C61" s="125"/>
      <c r="D61" s="66"/>
      <c r="E61" s="66"/>
      <c r="F61" s="19"/>
    </row>
    <row r="62" spans="1:6" x14ac:dyDescent="0.2">
      <c r="A62" s="36"/>
      <c r="B62" s="124"/>
      <c r="C62" s="125"/>
      <c r="D62" s="66"/>
      <c r="E62" s="66"/>
      <c r="F62" s="19"/>
    </row>
    <row r="63" spans="1:6" x14ac:dyDescent="0.2">
      <c r="A63" s="36"/>
      <c r="B63" s="124"/>
      <c r="C63" s="125"/>
      <c r="D63" s="66"/>
      <c r="E63" s="66"/>
      <c r="F63" s="19"/>
    </row>
    <row r="64" spans="1:6" x14ac:dyDescent="0.2">
      <c r="A64" s="36"/>
      <c r="B64" s="124"/>
      <c r="C64" s="125"/>
      <c r="D64" s="66"/>
      <c r="E64" s="66"/>
      <c r="F64" s="19"/>
    </row>
    <row r="65" spans="1:6" x14ac:dyDescent="0.2">
      <c r="A65" s="36"/>
      <c r="B65" s="124"/>
      <c r="C65" s="125"/>
      <c r="D65" s="66"/>
      <c r="E65" s="66"/>
      <c r="F65" s="19"/>
    </row>
    <row r="66" spans="1:6" x14ac:dyDescent="0.2">
      <c r="A66" s="36"/>
      <c r="B66" s="124"/>
      <c r="C66" s="125"/>
      <c r="D66" s="66"/>
      <c r="E66" s="66"/>
      <c r="F66" s="19"/>
    </row>
    <row r="67" spans="1:6" x14ac:dyDescent="0.2">
      <c r="A67" s="36"/>
      <c r="B67" s="124"/>
      <c r="C67" s="125"/>
      <c r="D67" s="66"/>
      <c r="E67" s="66"/>
      <c r="F67" s="19"/>
    </row>
    <row r="68" spans="1:6" x14ac:dyDescent="0.2">
      <c r="A68" s="36"/>
      <c r="B68" s="124"/>
      <c r="C68" s="125"/>
      <c r="D68" s="66"/>
      <c r="E68" s="66"/>
      <c r="F68" s="19"/>
    </row>
    <row r="69" spans="1:6" x14ac:dyDescent="0.2">
      <c r="A69" s="36"/>
      <c r="B69" s="124"/>
      <c r="C69" s="125"/>
      <c r="D69" s="66"/>
      <c r="E69" s="66"/>
      <c r="F69" s="19"/>
    </row>
    <row r="70" spans="1:6" x14ac:dyDescent="0.2">
      <c r="A70" s="36"/>
      <c r="B70" s="124"/>
      <c r="C70" s="125"/>
      <c r="D70" s="66"/>
      <c r="E70" s="66"/>
      <c r="F70" s="19"/>
    </row>
    <row r="71" spans="1:6" x14ac:dyDescent="0.2">
      <c r="A71" s="36"/>
      <c r="B71" s="124"/>
      <c r="C71" s="125"/>
      <c r="D71" s="66"/>
      <c r="E71" s="66"/>
      <c r="F71" s="19"/>
    </row>
    <row r="72" spans="1:6" x14ac:dyDescent="0.2">
      <c r="A72" s="36"/>
      <c r="B72" s="124"/>
      <c r="C72" s="125"/>
      <c r="D72" s="66"/>
      <c r="E72" s="66"/>
      <c r="F72" s="19"/>
    </row>
    <row r="73" spans="1:6" x14ac:dyDescent="0.2">
      <c r="A73" s="36"/>
      <c r="B73" s="124"/>
      <c r="C73" s="125"/>
      <c r="D73" s="66"/>
      <c r="E73" s="66"/>
      <c r="F73" s="19"/>
    </row>
    <row r="74" spans="1:6" x14ac:dyDescent="0.2">
      <c r="A74" s="36"/>
      <c r="B74" s="124"/>
      <c r="C74" s="125"/>
      <c r="D74" s="66"/>
      <c r="E74" s="66"/>
      <c r="F74" s="19"/>
    </row>
    <row r="75" spans="1:6" x14ac:dyDescent="0.2">
      <c r="A75" s="36"/>
      <c r="B75" s="124"/>
      <c r="C75" s="125"/>
      <c r="D75" s="66"/>
      <c r="E75" s="66"/>
      <c r="F75" s="19"/>
    </row>
    <row r="76" spans="1:6" x14ac:dyDescent="0.2">
      <c r="A76" s="36"/>
      <c r="B76" s="124"/>
      <c r="C76" s="125"/>
      <c r="D76" s="66"/>
      <c r="E76" s="66"/>
      <c r="F76" s="19"/>
    </row>
    <row r="77" spans="1:6" x14ac:dyDescent="0.2">
      <c r="A77" s="64"/>
      <c r="B77" s="124"/>
      <c r="C77" s="125"/>
      <c r="D77" s="66"/>
      <c r="E77" s="66"/>
      <c r="F77" s="19"/>
    </row>
    <row r="78" spans="1:6" x14ac:dyDescent="0.2">
      <c r="A78" s="64"/>
      <c r="B78" s="124"/>
      <c r="C78" s="125"/>
      <c r="D78" s="66"/>
      <c r="E78" s="66"/>
      <c r="F78" s="19"/>
    </row>
    <row r="79" spans="1:6" x14ac:dyDescent="0.2">
      <c r="A79" s="64"/>
      <c r="B79" s="124"/>
      <c r="C79" s="125"/>
      <c r="D79" s="66"/>
      <c r="E79" s="66"/>
      <c r="F79" s="19"/>
    </row>
    <row r="80" spans="1:6" x14ac:dyDescent="0.2">
      <c r="A80" s="64"/>
      <c r="B80" s="124"/>
      <c r="C80" s="125"/>
      <c r="D80" s="66"/>
      <c r="E80" s="66"/>
      <c r="F80" s="19"/>
    </row>
    <row r="81" spans="1:6" x14ac:dyDescent="0.2">
      <c r="A81" s="64"/>
      <c r="B81" s="124"/>
      <c r="C81" s="125"/>
      <c r="D81" s="66"/>
      <c r="E81" s="66"/>
      <c r="F81" s="19"/>
    </row>
    <row r="82" spans="1:6" x14ac:dyDescent="0.2">
      <c r="A82" s="64"/>
      <c r="B82" s="124"/>
      <c r="C82" s="125"/>
      <c r="D82" s="66"/>
      <c r="E82" s="66"/>
      <c r="F82" s="19"/>
    </row>
    <row r="83" spans="1:6" x14ac:dyDescent="0.2">
      <c r="A83" s="64"/>
      <c r="B83" s="124"/>
      <c r="C83" s="125"/>
      <c r="D83" s="66"/>
      <c r="E83" s="66"/>
      <c r="F83" s="19"/>
    </row>
    <row r="84" spans="1:6" x14ac:dyDescent="0.2">
      <c r="A84" s="36"/>
      <c r="B84" s="124"/>
      <c r="C84" s="125"/>
      <c r="D84" s="66"/>
      <c r="E84" s="66"/>
      <c r="F84" s="19"/>
    </row>
    <row r="85" spans="1:6" x14ac:dyDescent="0.2">
      <c r="A85" s="36"/>
      <c r="B85" s="124"/>
      <c r="C85" s="125"/>
      <c r="D85" s="66"/>
      <c r="E85" s="66"/>
      <c r="F85" s="19"/>
    </row>
    <row r="86" spans="1:6" x14ac:dyDescent="0.2">
      <c r="A86" s="36"/>
      <c r="B86" s="124"/>
      <c r="C86" s="125"/>
      <c r="D86" s="66"/>
      <c r="E86" s="66"/>
      <c r="F86" s="19"/>
    </row>
    <row r="87" spans="1:6" x14ac:dyDescent="0.2">
      <c r="A87" s="36"/>
      <c r="B87" s="124"/>
      <c r="C87" s="125"/>
      <c r="D87" s="66"/>
      <c r="E87" s="66"/>
      <c r="F87" s="19"/>
    </row>
    <row r="88" spans="1:6" x14ac:dyDescent="0.2">
      <c r="A88" s="36"/>
      <c r="B88" s="124"/>
      <c r="C88" s="125"/>
      <c r="D88" s="66"/>
      <c r="E88" s="66"/>
      <c r="F88" s="19"/>
    </row>
    <row r="89" spans="1:6" x14ac:dyDescent="0.2">
      <c r="A89" s="36"/>
      <c r="B89" s="124"/>
      <c r="C89" s="125"/>
      <c r="D89" s="66"/>
      <c r="E89" s="66"/>
      <c r="F89" s="19"/>
    </row>
    <row r="90" spans="1:6" x14ac:dyDescent="0.2">
      <c r="A90" s="36"/>
      <c r="B90" s="124"/>
      <c r="C90" s="125"/>
      <c r="D90" s="66"/>
      <c r="E90" s="66"/>
      <c r="F90" s="19"/>
    </row>
    <row r="91" spans="1:6" x14ac:dyDescent="0.2">
      <c r="A91" s="36"/>
      <c r="B91" s="124"/>
      <c r="C91" s="125"/>
      <c r="D91" s="66"/>
      <c r="E91" s="66"/>
      <c r="F91" s="19"/>
    </row>
    <row r="92" spans="1:6" x14ac:dyDescent="0.2">
      <c r="A92" s="36"/>
      <c r="B92" s="124"/>
      <c r="C92" s="125"/>
      <c r="D92" s="66"/>
      <c r="E92" s="66"/>
      <c r="F92" s="19"/>
    </row>
    <row r="93" spans="1:6" x14ac:dyDescent="0.2">
      <c r="A93" s="54"/>
      <c r="B93" s="124"/>
      <c r="C93" s="125"/>
      <c r="D93" s="66"/>
      <c r="E93" s="66"/>
      <c r="F93" s="19"/>
    </row>
    <row r="94" spans="1:6" x14ac:dyDescent="0.2">
      <c r="A94" s="54"/>
      <c r="B94" s="124"/>
      <c r="C94" s="125"/>
      <c r="D94" s="66"/>
      <c r="E94" s="66"/>
      <c r="F94" s="19"/>
    </row>
    <row r="95" spans="1:6" x14ac:dyDescent="0.2">
      <c r="A95" s="54"/>
      <c r="B95" s="124"/>
      <c r="C95" s="125"/>
      <c r="D95" s="66"/>
      <c r="E95" s="66"/>
      <c r="F95" s="19"/>
    </row>
    <row r="96" spans="1:6" x14ac:dyDescent="0.2">
      <c r="A96" s="54"/>
      <c r="B96" s="124"/>
      <c r="C96" s="125"/>
      <c r="D96" s="66"/>
      <c r="E96" s="66"/>
      <c r="F96" s="19"/>
    </row>
    <row r="97" spans="1:6" x14ac:dyDescent="0.2">
      <c r="A97" s="54"/>
      <c r="B97" s="124"/>
      <c r="C97" s="125"/>
      <c r="D97" s="66"/>
      <c r="E97" s="66"/>
      <c r="F97" s="19"/>
    </row>
    <row r="98" spans="1:6" x14ac:dyDescent="0.2">
      <c r="A98" s="54"/>
      <c r="B98" s="124"/>
      <c r="C98" s="125"/>
      <c r="D98" s="66"/>
      <c r="E98" s="66"/>
      <c r="F98" s="19"/>
    </row>
    <row r="99" spans="1:6" x14ac:dyDescent="0.2">
      <c r="A99" s="54"/>
      <c r="B99" s="124"/>
      <c r="C99" s="125"/>
      <c r="D99" s="66"/>
      <c r="E99" s="66"/>
      <c r="F99" s="19"/>
    </row>
    <row r="100" spans="1:6" x14ac:dyDescent="0.2">
      <c r="A100" s="54"/>
      <c r="B100" s="124"/>
      <c r="C100" s="125"/>
      <c r="D100" s="66"/>
      <c r="E100" s="66"/>
      <c r="F100" s="19"/>
    </row>
    <row r="101" spans="1:6" x14ac:dyDescent="0.2">
      <c r="A101" s="54"/>
      <c r="B101" s="124"/>
      <c r="C101" s="125"/>
      <c r="D101" s="66"/>
      <c r="E101" s="66"/>
      <c r="F101" s="19"/>
    </row>
    <row r="102" spans="1:6" x14ac:dyDescent="0.2">
      <c r="A102" s="54"/>
      <c r="B102" s="124"/>
      <c r="C102" s="125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1" t="s">
        <v>33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1:19" ht="22.5" customHeight="1" x14ac:dyDescent="0.2">
      <c r="A3" s="151" t="s">
        <v>34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52" t="s">
        <v>60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</row>
    <row r="7" spans="1:19" ht="18.75" customHeight="1" x14ac:dyDescent="0.2">
      <c r="A7" s="152" t="str">
        <f>CONCATENATE("Semestar: II(drugi), akademska ",My!P2," godina")</f>
        <v>Semestar: II(drugi), akademska 2021/22 godina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53" t="s">
        <v>35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</row>
    <row r="11" spans="1:19" ht="15" x14ac:dyDescent="0.2">
      <c r="A11" s="141" t="s">
        <v>36</v>
      </c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</row>
    <row r="12" spans="1:19" ht="15" x14ac:dyDescent="0.2">
      <c r="A12" s="141" t="str">
        <f>CONCATENATE("po završetku ljetnjeg semestra akademske ",My!P2," godine")</f>
        <v>po završetku ljetnjeg semestra akademske 2021/22 godine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57" t="s">
        <v>37</v>
      </c>
      <c r="B15" s="160" t="s">
        <v>38</v>
      </c>
      <c r="C15" s="163" t="s">
        <v>39</v>
      </c>
      <c r="D15" s="154" t="s">
        <v>40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66"/>
      <c r="P15" s="154" t="s">
        <v>41</v>
      </c>
      <c r="Q15" s="155"/>
      <c r="R15" s="155"/>
      <c r="S15" s="156"/>
    </row>
    <row r="16" spans="1:19" ht="15.75" customHeight="1" x14ac:dyDescent="0.25">
      <c r="A16" s="158"/>
      <c r="B16" s="161"/>
      <c r="C16" s="164"/>
      <c r="D16" s="146" t="s">
        <v>42</v>
      </c>
      <c r="E16" s="145"/>
      <c r="F16" s="144" t="s">
        <v>43</v>
      </c>
      <c r="G16" s="145"/>
      <c r="H16" s="144" t="s">
        <v>44</v>
      </c>
      <c r="I16" s="145"/>
      <c r="J16" s="144" t="s">
        <v>45</v>
      </c>
      <c r="K16" s="145"/>
      <c r="L16" s="144" t="s">
        <v>46</v>
      </c>
      <c r="M16" s="145"/>
      <c r="N16" s="144" t="s">
        <v>47</v>
      </c>
      <c r="O16" s="147"/>
      <c r="P16" s="142" t="s">
        <v>48</v>
      </c>
      <c r="Q16" s="148"/>
      <c r="R16" s="142" t="s">
        <v>49</v>
      </c>
      <c r="S16" s="143"/>
    </row>
    <row r="17" spans="1:19" ht="23.25" customHeight="1" thickBot="1" x14ac:dyDescent="0.3">
      <c r="A17" s="159"/>
      <c r="B17" s="162"/>
      <c r="C17" s="165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10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2</v>
      </c>
      <c r="K18" s="31">
        <f>IF($C18=0,0,J18*100/$C18)</f>
        <v>20</v>
      </c>
      <c r="L18" s="31">
        <f>COUNTIF(D_predlog!$U8:$U39,"E")</f>
        <v>3</v>
      </c>
      <c r="M18" s="31">
        <f>IF($C18=0,0,L18*100/$C18)</f>
        <v>30</v>
      </c>
      <c r="N18" s="31">
        <f>C18-P18</f>
        <v>5</v>
      </c>
      <c r="O18" s="30">
        <f>IF($C18=0,0,N18*100/$C18)</f>
        <v>50</v>
      </c>
      <c r="P18" s="31">
        <f>SUM(D18,F18,H18,J18,L18)</f>
        <v>5</v>
      </c>
      <c r="Q18" s="30">
        <f>IF($C18=0,0,P18*100/($P18+$R18))</f>
        <v>50</v>
      </c>
      <c r="R18" s="31">
        <f>N18</f>
        <v>5</v>
      </c>
      <c r="S18" s="32">
        <f>IF($C18=0,0,R18*100/($P18+$R18))</f>
        <v>50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15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1</v>
      </c>
      <c r="G19" s="31">
        <f>IF($C19=0,0,F19*100/$C19)</f>
        <v>6.666666666666667</v>
      </c>
      <c r="H19" s="31">
        <f>COUNTIF(C_predlog!$U8:$U39,"C")</f>
        <v>0</v>
      </c>
      <c r="I19" s="31">
        <f>IF($C19=0,0,H19*100/$C19)</f>
        <v>0</v>
      </c>
      <c r="J19" s="31">
        <f>COUNTIF(C_predlog!$U8:$U39,"D")</f>
        <v>1</v>
      </c>
      <c r="K19" s="31">
        <f>IF($C19=0,0,J19*100/$C19)</f>
        <v>6.666666666666667</v>
      </c>
      <c r="L19" s="31">
        <f>COUNTIF(C_predlog!$U8:$U39,"E")</f>
        <v>6</v>
      </c>
      <c r="M19" s="31">
        <f>IF($C19=0,0,L19*100/$C19)</f>
        <v>40</v>
      </c>
      <c r="N19" s="31">
        <f>C19-P19</f>
        <v>7</v>
      </c>
      <c r="O19" s="30">
        <f>IF($C19=0,0,N19*100/$C19)</f>
        <v>46.666666666666664</v>
      </c>
      <c r="P19" s="31">
        <f>SUM(D19,F19,H19,J19,L19)</f>
        <v>8</v>
      </c>
      <c r="Q19" s="30">
        <f>IF($C19=0,0,P19*100/($P19+$R19))</f>
        <v>53.333333333333336</v>
      </c>
      <c r="R19" s="31">
        <f>N19</f>
        <v>7</v>
      </c>
      <c r="S19" s="32">
        <f>IF($C19=0,0,R19*100/($P19+$R19))</f>
        <v>46.666666666666664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9" t="str">
        <f>CONCATENATE("Podgorica,   jun 20",RIGHT(My!P2,2),". god.")</f>
        <v>Podgorica,   jun 2022. god.</v>
      </c>
      <c r="B25" s="149"/>
      <c r="D25" s="149" t="s">
        <v>51</v>
      </c>
      <c r="E25" s="149"/>
      <c r="F25" s="149"/>
      <c r="G25" s="149"/>
      <c r="H25" s="149"/>
      <c r="I25" s="149"/>
      <c r="N25" s="150" t="s">
        <v>52</v>
      </c>
      <c r="O25" s="150"/>
      <c r="P25" s="150"/>
      <c r="Q25" s="150"/>
    </row>
    <row r="27" spans="1:19" ht="15" x14ac:dyDescent="0.2">
      <c r="D27" s="141" t="s">
        <v>132</v>
      </c>
      <c r="E27" s="141"/>
      <c r="F27" s="141"/>
      <c r="G27" s="141"/>
      <c r="H27" s="141"/>
      <c r="I27" s="141"/>
      <c r="J27" s="141"/>
      <c r="L27" s="63"/>
      <c r="M27" s="141" t="s">
        <v>120</v>
      </c>
      <c r="N27" s="141"/>
      <c r="O27" s="141"/>
      <c r="P27" s="141"/>
      <c r="Q27" s="141"/>
      <c r="R27" s="141"/>
    </row>
  </sheetData>
  <mergeCells count="25"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61</v>
      </c>
      <c r="D4" s="58" t="str">
        <f>D_Zakljucne!F8</f>
        <v>D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80</v>
      </c>
      <c r="I4" s="58" t="str">
        <f>C_Zakljucne!F8</f>
        <v>B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44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1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18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55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50</v>
      </c>
      <c r="I8" s="58" t="str">
        <f>C_Zakljucne!F12</f>
        <v>E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35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26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50</v>
      </c>
      <c r="D14" s="58" t="str">
        <f>D_Zakljucne!F18</f>
        <v>E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38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50</v>
      </c>
      <c r="D15" s="58" t="str">
        <f>D_Zakljucne!F19</f>
        <v>E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16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50</v>
      </c>
      <c r="D18" s="58" t="str">
        <f>D_Zakljucne!F22</f>
        <v>E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56</v>
      </c>
      <c r="I20" s="58" t="str">
        <f>C_Zakljucne!F24</f>
        <v>E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60</v>
      </c>
      <c r="I22" s="58" t="str">
        <f>C_Zakljucne!F26</f>
        <v>D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50</v>
      </c>
      <c r="I26" s="58" t="str">
        <f>C_Zakljucne!F30</f>
        <v>E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2023-09-11T22:19:52Z</dcterms:modified>
</cp:coreProperties>
</file>